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codeName="{3D1A710C-6663-3D7B-7F91-EC182F24A4BC}"/>
  <workbookPr codeName="ThisWorkbook"/>
  <mc:AlternateContent xmlns:mc="http://schemas.openxmlformats.org/markup-compatibility/2006">
    <mc:Choice Requires="x15">
      <x15ac:absPath xmlns:x15ac="http://schemas.microsoft.com/office/spreadsheetml/2010/11/ac" url="C:\Users\dadaza\Desktop\OAP Diego Daza\Visor de indicadores\"/>
    </mc:Choice>
  </mc:AlternateContent>
  <xr:revisionPtr revIDLastSave="0" documentId="13_ncr:1_{B3F94A14-407A-41EA-BB3D-F1DAD4EDF455}" xr6:coauthVersionLast="36" xr6:coauthVersionMax="36" xr10:uidLastSave="{00000000-0000-0000-0000-000000000000}"/>
  <workbookProtection workbookAlgorithmName="SHA-512" workbookHashValue="En3MGfCkH+assLXxjn+TWWNDM0Ob9oxPDW1JzX7qC0VShA53MZ08WYYX/a9Kg0+zL/whdRhYE9X7TdZS9HPsBQ==" workbookSaltValue="pLQrPObGD1TiROnLau15GA==" workbookSpinCount="100000" lockStructure="1"/>
  <bookViews>
    <workbookView xWindow="0" yWindow="0" windowWidth="19200" windowHeight="10515" tabRatio="839" xr2:uid="{00000000-000D-0000-FFFF-FFFF00000000}"/>
  </bookViews>
  <sheets>
    <sheet name="Presentación" sheetId="1" r:id="rId1"/>
    <sheet name="Visor de Indicadores" sheetId="5" r:id="rId2"/>
    <sheet name="M" sheetId="9" state="hidden" r:id="rId3"/>
    <sheet name="Plataforma Estratégica" sheetId="4" r:id="rId4"/>
    <sheet name="Plan de Acción 2018 BD" sheetId="7" state="hidden" r:id="rId5"/>
    <sheet name="Modelo de Op. por procesos" sheetId="10" r:id="rId6"/>
    <sheet name="Hoja2" sheetId="6" state="hidden" r:id="rId7"/>
    <sheet name="Hoja3" sheetId="8" state="hidden" r:id="rId8"/>
  </sheets>
  <externalReferences>
    <externalReference r:id="rId9"/>
  </externalReferences>
  <definedNames>
    <definedName name="_xlnm._FilterDatabase" localSheetId="2" hidden="1">M!$A$1:$B$141</definedName>
    <definedName name="_xlnm._FilterDatabase" localSheetId="4" hidden="1">'Plan de Acción 2018 BD'!$B$2:$O$143</definedName>
    <definedName name="_xlnm._FilterDatabase" localSheetId="1" hidden="1">'Visor de Indicadores'!$D$6:$F$7</definedName>
    <definedName name="_xlnm.Extract" localSheetId="1">'Visor de Indicadores'!$C$45:$D$45</definedName>
    <definedName name="_xlnm.Print_Area" localSheetId="1">'Visor de Indicadores'!$A$1:$L$44</definedName>
    <definedName name="BD_2018">#REF!</definedName>
    <definedName name="BD_IND" localSheetId="4">'Plan de Acción 2018 BD'!$B$2:$N$142</definedName>
    <definedName name="BD_IND">#REF!</definedName>
    <definedName name="_xlnm.Criteria">'Visor de Indicadores'!$D$6:$E$7</definedName>
    <definedName name="DATOS">M!$A$1:$B$141</definedName>
    <definedName name="DATOS123">M!$B$2:$C$141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8" i="5" l="1"/>
  <c r="B17" i="5" s="1"/>
  <c r="C34" i="5" l="1"/>
  <c r="C24" i="5"/>
  <c r="I34" i="5"/>
  <c r="G42" i="5"/>
  <c r="B31" i="5"/>
  <c r="F34" i="5"/>
  <c r="I35" i="5"/>
  <c r="K43" i="5"/>
  <c r="C42" i="5"/>
  <c r="D31" i="5"/>
  <c r="K42" i="5"/>
  <c r="I43" i="5"/>
  <c r="C41" i="5"/>
  <c r="I42" i="5"/>
  <c r="C40" i="5"/>
  <c r="E42" i="5"/>
  <c r="C13" i="5"/>
  <c r="D21" i="5"/>
  <c r="D24" i="5"/>
  <c r="D22" i="5"/>
  <c r="D17" i="5"/>
  <c r="D13" i="5"/>
  <c r="C22" i="5"/>
  <c r="C17" i="5"/>
  <c r="D23" i="5"/>
  <c r="F17" i="5"/>
  <c r="C21" i="5"/>
  <c r="B13" i="5"/>
  <c r="D25" i="5"/>
  <c r="F13" i="5"/>
  <c r="C25" i="5"/>
  <c r="C23" i="5"/>
  <c r="E17" i="5"/>
  <c r="E13" i="5"/>
  <c r="F35" i="5"/>
  <c r="C35" i="5"/>
  <c r="P22" i="5" l="1"/>
  <c r="N22" i="5"/>
  <c r="O22" i="5" s="1"/>
  <c r="F47" i="5"/>
  <c r="F48" i="5"/>
  <c r="F49" i="5"/>
  <c r="F50" i="5"/>
  <c r="F51" i="5"/>
  <c r="F52" i="5"/>
  <c r="F53" i="5"/>
  <c r="F54" i="5"/>
  <c r="F55" i="5"/>
  <c r="F56" i="5"/>
  <c r="F57" i="5"/>
  <c r="F58" i="5"/>
  <c r="F59" i="5"/>
  <c r="F60" i="5"/>
  <c r="F61" i="5"/>
  <c r="F62" i="5"/>
  <c r="F63" i="5"/>
  <c r="F64" i="5"/>
  <c r="F65" i="5"/>
  <c r="F46" i="5"/>
  <c r="V41" i="5" l="1"/>
  <c r="S41" i="5"/>
  <c r="P41" i="5"/>
  <c r="M41" i="5"/>
  <c r="P31" i="5"/>
  <c r="O31" i="5"/>
  <c r="N31" i="5"/>
  <c r="M31" i="5"/>
  <c r="P25" i="5"/>
  <c r="N25" i="5"/>
  <c r="O25" i="5" s="1"/>
  <c r="N24" i="5"/>
  <c r="O24" i="5" s="1"/>
  <c r="N23" i="5"/>
  <c r="O23" i="5" s="1"/>
  <c r="E25" i="5" l="1"/>
  <c r="P23" i="5"/>
  <c r="E23" i="5" s="1"/>
  <c r="E22" i="5"/>
  <c r="P24" i="5"/>
  <c r="E24" i="5" s="1"/>
  <c r="N26" i="5" l="1"/>
  <c r="O26" i="5" s="1"/>
  <c r="P26" i="5"/>
  <c r="E21" i="5" l="1"/>
  <c r="F21" i="5" s="1"/>
  <c r="F23" i="5"/>
  <c r="F24" i="5"/>
  <c r="F22" i="5"/>
  <c r="N16" i="5" l="1"/>
  <c r="F25" i="5"/>
</calcChain>
</file>

<file path=xl/sharedStrings.xml><?xml version="1.0" encoding="utf-8"?>
<sst xmlns="http://schemas.openxmlformats.org/spreadsheetml/2006/main" count="4565" uniqueCount="1472">
  <si>
    <t>PIGA</t>
  </si>
  <si>
    <t>La Secretaría General de la Alcaldía Mayor de Bogotá, es la entidad estratégica, articuladora, y líder del sector Gestión Pública, que eleva la efectividad de la Administración Pública Distrital y promueve la transparencia para contribuir al bienestar y calidad de vida de la ciudadanía.</t>
  </si>
  <si>
    <t>La Secretaría General de la Alcaldía Mayor de Bogotá, en 2020 será reconocida a nivel nacional e internacional como una entidad modelo en gestión pública, que inspirará por su transparencia, confiabilidad y eficaz interacción con los ciudadanos, en el marco de los valores de la integridad institucional.</t>
  </si>
  <si>
    <t>PLATAFORMA ESTRATÉGICA DE LA ENTIDAD</t>
  </si>
  <si>
    <t>ALINEACIÓN ESTRATÉGICA</t>
  </si>
  <si>
    <t>Plan de Desarrollo:</t>
  </si>
  <si>
    <t>Bogotá Mejor para Todos</t>
  </si>
  <si>
    <t>Vigencia</t>
  </si>
  <si>
    <t>Perspectiva Plan Estratégico Institucional:</t>
  </si>
  <si>
    <t>Objetivo Plan Estratégico Institucional:</t>
  </si>
  <si>
    <t>Acción Estratégica:</t>
  </si>
  <si>
    <t>Variable 1</t>
  </si>
  <si>
    <t>Variable 2</t>
  </si>
  <si>
    <t>Unidad de medida:</t>
  </si>
  <si>
    <t>Tendencia esperada:</t>
  </si>
  <si>
    <t>Registrado en:</t>
  </si>
  <si>
    <t>PLAN DE ACCIÓN</t>
  </si>
  <si>
    <t>PMR</t>
  </si>
  <si>
    <t>SIG</t>
  </si>
  <si>
    <t>MUJER</t>
  </si>
  <si>
    <t>LGBTI</t>
  </si>
  <si>
    <t>INFORME DE AVANCE CUANTITATIVO</t>
  </si>
  <si>
    <t>Total Vigencia</t>
  </si>
  <si>
    <t>Primer trimestre</t>
  </si>
  <si>
    <t>Tercer Trimestre</t>
  </si>
  <si>
    <t>Cuarto Trimestre</t>
  </si>
  <si>
    <t>OK</t>
  </si>
  <si>
    <t>Existe un Error. Por favor revisar las metas trimestrales.</t>
  </si>
  <si>
    <t>Calculo del Avance cuantitativo</t>
  </si>
  <si>
    <t>Periodicidad</t>
  </si>
  <si>
    <t>1_Porcentaje</t>
  </si>
  <si>
    <t>2_Porcentaje</t>
  </si>
  <si>
    <t>Número</t>
  </si>
  <si>
    <t>Segundo Trimestre</t>
  </si>
  <si>
    <t>INFORME DE AVANCE CUALITATIVO</t>
  </si>
  <si>
    <t>Actividades programadas</t>
  </si>
  <si>
    <t>Avances y logros en generación del producto y la ejecución de actividades</t>
  </si>
  <si>
    <t>Meta:</t>
  </si>
  <si>
    <t>Producto o resultado que pretende medir:</t>
  </si>
  <si>
    <t>CÁLCULO DEL INDICADOR</t>
  </si>
  <si>
    <t>Fórmula del indicador:</t>
  </si>
  <si>
    <t xml:space="preserve"> *100</t>
  </si>
  <si>
    <t xml:space="preserve"> / </t>
  </si>
  <si>
    <t>(</t>
  </si>
  <si>
    <t>)</t>
  </si>
  <si>
    <t xml:space="preserve"> </t>
  </si>
  <si>
    <t xml:space="preserve">  </t>
  </si>
  <si>
    <t>Tipo de indicador:</t>
  </si>
  <si>
    <t>Dimensión del indicador:</t>
  </si>
  <si>
    <t>Dato Línea base:</t>
  </si>
  <si>
    <t>Periodo línea base:</t>
  </si>
  <si>
    <t>Frecuencia de Medición del Indicador:</t>
  </si>
  <si>
    <t>Nombre del indicador:</t>
  </si>
  <si>
    <t>Metas por periodo y cuatrienio</t>
  </si>
  <si>
    <t>Logro 2016</t>
  </si>
  <si>
    <t>Logro 2017</t>
  </si>
  <si>
    <t>Meta 2018</t>
  </si>
  <si>
    <t>Meta 2019</t>
  </si>
  <si>
    <t>Meta 2020</t>
  </si>
  <si>
    <t>Cumplimiento</t>
  </si>
  <si>
    <t xml:space="preserve">Avance </t>
  </si>
  <si>
    <t>Gráfico - Meta vs. Avance</t>
  </si>
  <si>
    <t>VISOR DE INDICADORES - SECRETARÍA GENERAL</t>
  </si>
  <si>
    <t>ID</t>
  </si>
  <si>
    <t>DEPENDENCIA</t>
  </si>
  <si>
    <t>PERSPECTIVA</t>
  </si>
  <si>
    <t>OBJETIVOS INSTITUCIONALES</t>
  </si>
  <si>
    <t>ACCIÓN ESTRATÉGICA</t>
  </si>
  <si>
    <t>OBJETIVO ESPECÍFICO</t>
  </si>
  <si>
    <t>PRODUCTO</t>
  </si>
  <si>
    <t>INDICADOR DE PRODUCTO</t>
  </si>
  <si>
    <t xml:space="preserve">FORMULA DEL INDICADOR </t>
  </si>
  <si>
    <t>ACTIVIDADES PARA LA REALIZACIÓN DEL PRODUCTO</t>
  </si>
  <si>
    <t>META 2017</t>
  </si>
  <si>
    <t>AVANCE META ANUAL ACUMULADO A 31/12/2017</t>
  </si>
  <si>
    <t>%CUMPLIMIENTO META ANUAL 2017</t>
  </si>
  <si>
    <t>INFORME CUALITATIVO DEL RESULTADO</t>
  </si>
  <si>
    <t>LÍNEA BASE</t>
  </si>
  <si>
    <t>FECHA LÍNEA BASE</t>
  </si>
  <si>
    <t>LOGRO 2016</t>
  </si>
  <si>
    <t>META 1ER TRIMESTRE</t>
  </si>
  <si>
    <t>META 2DO TRIMESTRE</t>
  </si>
  <si>
    <t>META 3ER TRIMESTRE</t>
  </si>
  <si>
    <t>META 4TO TRIMESTRE</t>
  </si>
  <si>
    <t>1T_Variable 1</t>
  </si>
  <si>
    <t>1T_Variable 2</t>
  </si>
  <si>
    <t>2T_Variable 1</t>
  </si>
  <si>
    <t>2T_Variable 2</t>
  </si>
  <si>
    <t>3T_Variable 1</t>
  </si>
  <si>
    <t>3T_Variable 2</t>
  </si>
  <si>
    <t>4T_Variable 1</t>
  </si>
  <si>
    <t>4T_Variable 2</t>
  </si>
  <si>
    <t>TA_Variable 1</t>
  </si>
  <si>
    <t>TA_Variable 2</t>
  </si>
  <si>
    <t>1T_Avance cuantitativo</t>
  </si>
  <si>
    <t>2T_Avance cuantitativo</t>
  </si>
  <si>
    <t>3T_Avance cuantitativo</t>
  </si>
  <si>
    <t>4T_Avance cuantitativo</t>
  </si>
  <si>
    <t>TA_Avance Cuantitativo</t>
  </si>
  <si>
    <t xml:space="preserve">1T_% Avance </t>
  </si>
  <si>
    <t xml:space="preserve">2T_% Avance </t>
  </si>
  <si>
    <t xml:space="preserve">3T_% Avance </t>
  </si>
  <si>
    <t xml:space="preserve">4T_% Avance </t>
  </si>
  <si>
    <t>TA_%_Avance</t>
  </si>
  <si>
    <t>META 2018</t>
  </si>
  <si>
    <t>META 2019</t>
  </si>
  <si>
    <t>META 2020</t>
  </si>
  <si>
    <t>2017_PDD</t>
  </si>
  <si>
    <t>2017_PE</t>
  </si>
  <si>
    <t>2017_PROYECTO</t>
  </si>
  <si>
    <t>PERIODICIDAD</t>
  </si>
  <si>
    <t>TENDENCIA ESPERADA</t>
  </si>
  <si>
    <t>UNIDAD DE MEDIDA</t>
  </si>
  <si>
    <t>MEDICIÓN DE LA VARIABLE</t>
  </si>
  <si>
    <t>DIMENSIÓN DEL INDICADOR</t>
  </si>
  <si>
    <t>TIPO DE INDICADOR</t>
  </si>
  <si>
    <t>Subsecretaría Técnica</t>
  </si>
  <si>
    <t>P1 -  ÉTICA, BUEN GOBIERNO Y TRANSPARENCIA</t>
  </si>
  <si>
    <t>P 101  
Consolidar a 2020 una cultura de actuación ética y transparente en las instituciones y servidores distritales.</t>
  </si>
  <si>
    <t xml:space="preserve">Modelo de control interno implementado </t>
  </si>
  <si>
    <t>ND</t>
  </si>
  <si>
    <t>X</t>
  </si>
  <si>
    <t>Trimestral</t>
  </si>
  <si>
    <t>Creciente</t>
  </si>
  <si>
    <t>Eficacia</t>
  </si>
  <si>
    <t>Resultado</t>
  </si>
  <si>
    <t>Número de informes</t>
  </si>
  <si>
    <t>Constante</t>
  </si>
  <si>
    <t>Número de lineamientos orientados</t>
  </si>
  <si>
    <t>Número de procesos actualizados</t>
  </si>
  <si>
    <t>Seguimiento y evaluaciones de los programas y políticas públicas</t>
  </si>
  <si>
    <t>Suma</t>
  </si>
  <si>
    <t>Seguimiento a los procesos contractuales programados</t>
  </si>
  <si>
    <t>Porcentaje</t>
  </si>
  <si>
    <t>Número de documentos transformados en lenguaje claro</t>
  </si>
  <si>
    <t>P5 -  CAPITAL ESTRATÉGICO - COMUNICACIONES</t>
  </si>
  <si>
    <t>Estrategia Un Archivo para todos</t>
  </si>
  <si>
    <t>Un modelo de Asociaciones Publico Privadas</t>
  </si>
  <si>
    <t>Efectividad</t>
  </si>
  <si>
    <t>Producto</t>
  </si>
  <si>
    <t>Consolidar una Unidad de Gerencia estratégica que facilite la articulación entre los sectores y el despacho del Alcalde Mayor</t>
  </si>
  <si>
    <t xml:space="preserve">Una Unidad de Gerencia Estratégica </t>
  </si>
  <si>
    <t>*Articular y mantener con las entidades distritales, nacionales e internacionales las relaciones para el fortalecimiento y modernización de la gestión pública distrital
*Diseñar y poner en funcionamiento las herramientas de seguimiento y evaluación de las políticas públicas distritales</t>
  </si>
  <si>
    <t>10A</t>
  </si>
  <si>
    <t>Una agenda gubernamental articulada</t>
  </si>
  <si>
    <t>Agenda gubernamental articulada</t>
  </si>
  <si>
    <t>*Apoyar los programas y proyectos estratégicos para el cumplimiento de los objetivos del Plan de Desarrollo y que tengan en cuenta acciones de modernización institucional.
*Coordinar la estrategia interna e interinstitucional, logística y de operaciones del despacho del Alcalde Mayor para llevar a cabo la articulación de la agenda gubernamental.
*Desarrollar y coordinar las estrategias de articulación de la agenda gubernamental del distrito con la región 
*Articular el diálogo social de participación para el desarrollo integral de la ciudad en las temáticas del Plan de Desarrollo</t>
  </si>
  <si>
    <t>Convenios suscritos</t>
  </si>
  <si>
    <t>Documentos de estructuración de APP de iniciativa pública finalizados</t>
  </si>
  <si>
    <t>Documentos de validación de APP de iniciativa privada realizados</t>
  </si>
  <si>
    <t>Estructuraciones realizadas</t>
  </si>
  <si>
    <t>Plan de articulación con las entidades distritales, para la modernización de la infraestructura física de la Administración Distrital elaborado</t>
  </si>
  <si>
    <t>P4 -  INNOVACIÓN</t>
  </si>
  <si>
    <t>Iniciativas e instrumentos de innovación en la gestión pública desarrollados e implementados</t>
  </si>
  <si>
    <t>10H</t>
  </si>
  <si>
    <t>Estrategias de divulgación de los servicios que presta la Secretaria General implementadas</t>
  </si>
  <si>
    <t>Dirección Distrital de Archivo de Bogotá</t>
  </si>
  <si>
    <t>P101A8 Modernizar y fortalecer los estándares para la gestión archivística a nivel distrital</t>
  </si>
  <si>
    <t>1. MEJORAR LAS ESTRATEGIAS DE EFICIENCIA ADMINISTRATIVA, RELACIONADA CON LA GESTIÓN DOCUMENTAL, EN LAS ENTIDADES DEL DISTRITO.</t>
  </si>
  <si>
    <t>100% de entidades del distrito asesoradas en la implementación del
SGDEA</t>
  </si>
  <si>
    <t>Porcentaje de entidades del distrito asesoradas en la implementación del SGDEA</t>
  </si>
  <si>
    <t>Acumulativa</t>
  </si>
  <si>
    <t xml:space="preserve">Eficacia </t>
  </si>
  <si>
    <t>Número de acciones relativas a la función archivística</t>
  </si>
  <si>
    <t xml:space="preserve">No acumulativa </t>
  </si>
  <si>
    <t>Desarrollo de acciones de promoción para la normalización y la articulación de la función archivística, en las entidades del distrito.</t>
  </si>
  <si>
    <t>Número de acciones de promoción en las entidades del distrito para la normalización, la articulación y la modernización de la función archivística.</t>
  </si>
  <si>
    <t>• Articular la gestión archivística en las entidades del distrito capital.
• Censar los archivos de la administración distrital
• Normalizar los procesos de la gestión documental y la administración de archivos</t>
  </si>
  <si>
    <t>Estatuto Archivístico realizado y expedido</t>
  </si>
  <si>
    <t>Formulación del Estatuto Archivístico Distrital</t>
  </si>
  <si>
    <t>• Elaborar el proyecto de decreto para la expedición del Estatuto Archivístico
• Expedición y socialización del Estatuto Archivístico
• Identificar los estatutos de referencia en materia archivística para que en mesas de trabajo se establezca el alcance, la necesidad y los requerimientos técnicos requeridos para su formulación.</t>
  </si>
  <si>
    <t xml:space="preserve">Porcentaje de avance en la formulación de la Política Pública de Gestión Documental y Archivos </t>
  </si>
  <si>
    <t>Número de acciones para la modernización del Archivo de Bogotá</t>
  </si>
  <si>
    <t>3. INVESTIGAR, RECUPERAR Y DIVULGAR LA HISTORIA INSTITUCIONAL Y DE LA CIUDAD COMO FACTOR DE ARTICULACION ENTRE EL ESTADO Y EL CIUDADANO.</t>
  </si>
  <si>
    <t>Estrategias y proyectos para recuperar y apropiar la memoria histórica, social e institucional y el patrimonio documental de la ciudad.</t>
  </si>
  <si>
    <t>Número de proyectos para recuperar y apropiar la memoria histórica, social e institucional y el patrimonio documental de la ciudad.</t>
  </si>
  <si>
    <t>• Desarrollar 3 proyectos especiales de recuperación y apropiación de memoria histórica de la ciudad (Portal Pedagógico, Cátedra Bogotá, Genealogía Bogotá)
• Diseñar y poner en marcha 3 proyectos de investigación y/o de alianzas interinstitucionales (nacionales e internacionales) para la investigación y la gestión del conocimiento. (RIAM-Fondo Alcaldes-Bolsa ICANH)</t>
  </si>
  <si>
    <t>2. FORTALECER LOS ARCHIVOS COMO CUSTODIOS DE LA MEMORIA HISTORICA INSTITUCIONAL Y DE LA CIUDAD.</t>
  </si>
  <si>
    <t>Unidades documentales puestas al servicio de la ciudadanía.</t>
  </si>
  <si>
    <t>Número de unidades documentales puestas al servicio de la administración y la ciudadanía</t>
  </si>
  <si>
    <t xml:space="preserve">Acciones de divulgación y pedagogía realizadas </t>
  </si>
  <si>
    <t xml:space="preserve">Número de acciones de divulgación y pedagogía  realizadas </t>
  </si>
  <si>
    <t>Número de acciones de implementación del modelo de estudios, investigaciones académicas, de recuperación de memoria histórica, social e institucional, y apropiación pedagógica del patrimonio documental y la memoria histórica de la ciudad.</t>
  </si>
  <si>
    <t>Cumplida 2016</t>
  </si>
  <si>
    <t>Subdirección Técnica de Archivo</t>
  </si>
  <si>
    <t>P2 -  SERVICIO AL CIUDADANO</t>
  </si>
  <si>
    <t>Mejorar el índice de satisfacción de la ciudadanía frente a los servicios prestados por el Archivo de Bogotá</t>
  </si>
  <si>
    <t>Medición del Grado de Satisfacción a la ciudadanía  frente a los servicios prestados por el Archivo de Bogotá</t>
  </si>
  <si>
    <t>Grado de Satisfacción de la ciudadanía</t>
  </si>
  <si>
    <t>• Actualizar la herramienta de medición del grado  de satisfacción de la ciudadanía
• Aplicar  la herramienta actualizada, para medir el grado de  Satisfacción a la ciudadanía
• Conformación de la mesa de trabajo para la  actualización de la  herramienta de medición del grado de  satisfacción a la ciudadanía.
• Construir e implementar el plan de mejoramiento a partir de los resultados de la ciudadanía</t>
  </si>
  <si>
    <t>Eficiencia</t>
  </si>
  <si>
    <t>Subdirección del Sistema Distrital de Archivos</t>
  </si>
  <si>
    <t>Mejorar el índice de satisfacción de  las entidades distritales frente a los servicios prestados por el Archivo de Bogotá</t>
  </si>
  <si>
    <t>Medición del Grado de Satisfacción  a las entidades distritales frente a los servicios prestados por el Archivo de Bogotá</t>
  </si>
  <si>
    <t>Grado de Satisfacción de las entidades distritales</t>
  </si>
  <si>
    <t xml:space="preserve">• Actualizar la herramienta de medición del grado  de satisfacción de las  entidades del distrito
• Aplicar  la herramienta actualizada, para medir el grado de  Satisfacción a las entidades distritales 
• Conformar la mesa de trabajo para la  actualización de la  herramienta de medición del grado de satisfacción de las entidades distritales.
• Construir e implementar el plan de mejoramiento a partir de los resultados de la evaluación </t>
  </si>
  <si>
    <t>Dirección Distrital de Desarrollo Institucional</t>
  </si>
  <si>
    <t>1. Fortalecer la gestión de las entidades y organismos distritales a través de la integración de la cultura ética, la transparencia, la lucha contra la corrupción y los sistemas de gestión y control.</t>
  </si>
  <si>
    <t>Campañas anuales para promover la transformación de comportamientos y prácticas institucionales en materia de ética, transparencia y acceso a la información pública y no tolerancia con la corrupción.</t>
  </si>
  <si>
    <t>Número de campañas  anuales para promover la trasformación de comportamientos y prácticas institucionales en materia de ética, transparencia y acceso a la información pública y no tolerancia con la corrupción, realizadas</t>
  </si>
  <si>
    <t>Numero de estrategias implementadas de asesoría y seguimiento frente a la implementación de los lineamientos dados en materia de gestión, ética, transparencia, planes anticorrupción y procesos de alto riesgo.</t>
  </si>
  <si>
    <t>Estrategias para el fortalecimiento de la cultura organizacional, la probidad, la transparencia, el rechazo a la corrupción, y la implementación y sostenibilidad de los sistemas de gestión y control.</t>
  </si>
  <si>
    <t>Numero de estrategias orientadas a fortalecer la cultura organizacional, la probidad, la transparencia, el rechazo a la corrupción, y la implementación y sostenibilidad de los sistemas de gestión y control.</t>
  </si>
  <si>
    <t>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t>
  </si>
  <si>
    <t>Número de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t>
  </si>
  <si>
    <t xml:space="preserve">Número de lineamientos técnicos para  la implementación y sostenibilidad del Sistema Integrado de Gestión, Ley de transparencia y Ley Anticorrupción. </t>
  </si>
  <si>
    <t>Porcentaje de avance en la formulación e implementación de la Política pública de transparencia y lucha contra la corrupción.</t>
  </si>
  <si>
    <t>Sistema de Alertas tempranas que articule los diferentes sistemas de información existentes para la toma de medidas preventivas en ámbitos focalizados.</t>
  </si>
  <si>
    <t>Un Sistema de Alertas tempranas que articule los diferentes sistemas de información existentes para la toma de medidas preventivas en ámbitos focalizados, realizado</t>
  </si>
  <si>
    <t>Número de programas de formación desarrollados</t>
  </si>
  <si>
    <t>Estrategias para la medición y el fortalecimiento del sistema de coordinación y la modernización de la gestión pública distrital.</t>
  </si>
  <si>
    <t>Número de estrategias enfocadas en la medición y el fortalecimiento institucional distrital a través de la racionalización de instancias y la modernización de la gestión pública distrital.</t>
  </si>
  <si>
    <t>Porcentaje de avance en la formulación, aprobación,implentación y evaluación de la Política pública de Desarrollo Institucional del Distrito Capital.</t>
  </si>
  <si>
    <t xml:space="preserve">Numero de estrategias orientadas a la divulgación, promoción e implementación del teletrabajo en las entidades del distrito </t>
  </si>
  <si>
    <t>Observatorio de Integridad y Transparencia del Distrito Capital analizado</t>
  </si>
  <si>
    <t>Proyecto de Política pública de Transparencia formulado</t>
  </si>
  <si>
    <t>Índice de Desarrollo Institucional implementado</t>
  </si>
  <si>
    <t>Subdirección Técnica de Desarrollo Institucional</t>
  </si>
  <si>
    <t>Número de documentos técnicos de soporte para la modernización de las entidades distritales.</t>
  </si>
  <si>
    <t>Número de estrategias orientadas a fortalecer la cultura organizacional, la probidad, la transparencia, el rechazo a la corrupción, y la implementación y sostenibilidad de los sistemas de gestión y control.</t>
  </si>
  <si>
    <t>Número de programas de formación desarrollados en temas transversales de gestión pública.</t>
  </si>
  <si>
    <t>Subdirección de Imprenta Distrital</t>
  </si>
  <si>
    <t>Las solicitudes de publicación oficial  de las entidades, organismos y órganos de control del Distrito Capital, son tramitadas oportunamente</t>
  </si>
  <si>
    <t>Mejorar el índice de satisfacción de las entidades distritales en el servicio de impresión oficial que desarrolla la Imprenta Distrital</t>
  </si>
  <si>
    <t>Impresiones oficiales de entidades, organismos y órganos de control del Distrito Capital, realizados satisfactoriamente</t>
  </si>
  <si>
    <t>Plan de mantenimiento ejecutado</t>
  </si>
  <si>
    <t>Los servicios de impresión oficial han sido prestados a satisfacción</t>
  </si>
  <si>
    <t>Los residuos del proceso productivo de la Imprenta Distrital han sido dispuestos de forma adecuada</t>
  </si>
  <si>
    <t>Máquinas o equipos adquiridos y puestos en funcionamiento</t>
  </si>
  <si>
    <t>Herramientas informáticas adquiridas o actualizadas, puestas en funcionamiento</t>
  </si>
  <si>
    <t>Estrategia de divulgación y pedagogía de las acciones de la Imprenta Distrital diseñada</t>
  </si>
  <si>
    <t>Programada para 2018</t>
  </si>
  <si>
    <t>No acumulativa</t>
  </si>
  <si>
    <t>Dirección Distrital de Relaciones Internacionales</t>
  </si>
  <si>
    <t>1. Impulsar y profesionalizar la implementación de oportunidades que ofrece el relacionamiento internacional</t>
  </si>
  <si>
    <t>Buenas prácticas identificadas y compartidas para impulsar los proyectos priorizados en Plan de Desarrollo.</t>
  </si>
  <si>
    <t>Número de buenas prácticas identificadas y compartidas</t>
  </si>
  <si>
    <t>• Gestionar, contactar y acompañar la correcta identificación de casos exitosos en el exterior para compartir y transferir el conocimiento a los sectores en los temas de su interés.
• Mapear e identificar la oferta y la demanda de necesidades y oportunidades según prioridades de cada sector en materia de buenas prácticas.</t>
  </si>
  <si>
    <t>2. Mejorar la articulación con las entidades distritales, nacionales e internacionales en la gestión de la promoción, proyección y cooperación internacional de la ciudad</t>
  </si>
  <si>
    <t>Acciones de articulación interinstitucional en materia internacional diseñadas e implementadas</t>
  </si>
  <si>
    <t>Número de acciones de articulación interinstitucional</t>
  </si>
  <si>
    <t>3. Diseñar e implementar acciones de mercadeo de ciudad que permitan  visibilizar y posicionar a Bogotá a nivel local, nacional e internacional.</t>
  </si>
  <si>
    <t>Acciones de mercadeo de ciudad para posicionar a Bogotá en el contexto internacional diseñadas e implementadas</t>
  </si>
  <si>
    <t>Número de acciones de mercadeo de ciudad desarrolladas</t>
  </si>
  <si>
    <t>• Apoyar la construcción e implementación de la estrategia de comunicaciones para divulgar a nivel internacional los logros del Distrito Capital
• Diseñar e implementar estrategias de mercadeo de ciudad con actores públicos y privados.
• Participar, tener presencia y/o ser anfitriones en eventos de carácter Internacional.</t>
  </si>
  <si>
    <t>Número de acciones realizados</t>
  </si>
  <si>
    <t>Número de accionas de cooperación realizadas</t>
  </si>
  <si>
    <t>Cantidad de avance en la construcción e implementación del modelo de cooperación</t>
  </si>
  <si>
    <t>Subdirección de Proyección Internacional</t>
  </si>
  <si>
    <t>Número de foros realizados</t>
  </si>
  <si>
    <t>Subsecretaría de Servicio a la Ciudadanía</t>
  </si>
  <si>
    <t>Desarrollar mecanismos de evaluación del servicio</t>
  </si>
  <si>
    <t>Campañas de divulgación del servicio y cultura ciudadana</t>
  </si>
  <si>
    <t>Campañas de divulgación del servicio y cultura ciudadana realizadas</t>
  </si>
  <si>
    <t>Mejorar la experiencia de los ciudadanos en su relación con la Administración Distrital</t>
  </si>
  <si>
    <t>Atención eficiente a la ciudadanía</t>
  </si>
  <si>
    <t>Nivel de satisfacción de los ciudadanos con los servicios prestados</t>
  </si>
  <si>
    <t>Optimizar herramientas tecnológicas</t>
  </si>
  <si>
    <t>Herramientas tecnológicas optimizadas</t>
  </si>
  <si>
    <t>Número de Herramientas tecnológicas optimizadas</t>
  </si>
  <si>
    <t>Reducir el costo, el tiempo y el número de procedimientos y trámites al ciudadano</t>
  </si>
  <si>
    <t>Trámites racionalizados, simplificados y virtualizados</t>
  </si>
  <si>
    <t>Propuesta de simplificación, racionalización y virtualización de trámites</t>
  </si>
  <si>
    <t>Fortalecer el conocimiento e información a la ciudadanía sobre los servicios y trámites que ofrece la Administración Distrital</t>
  </si>
  <si>
    <t>Eventos y Ferias de servicio al Ciudadano</t>
  </si>
  <si>
    <t>Eventos y Ferias de servicio al Ciudadano realizados</t>
  </si>
  <si>
    <t>Incrementar la cobertura de servicios prestados en la Red CADE</t>
  </si>
  <si>
    <t>Servicios de atención a la ciudadanía</t>
  </si>
  <si>
    <t>Servicios prestados por la RED CADE</t>
  </si>
  <si>
    <t>Mejorar la infraestructura física de la Red CADE</t>
  </si>
  <si>
    <t>Nuevos puntos de atención presencial puestos en operación</t>
  </si>
  <si>
    <t>Puntos de atención presencial puestos en operación</t>
  </si>
  <si>
    <t>Documento Nuevo Modelo de Servicio a la Ciudadanía elaborado</t>
  </si>
  <si>
    <t>Fortalecer la capacidad de formulación, implementación, seguimiento y evaluación de la política pública de servicio a la ciudadanía</t>
  </si>
  <si>
    <t>Evaluaciones de la formulación e implementación del Modelo de Prestación de Servicios y Seguimiento para la atención a la ciudadanía</t>
  </si>
  <si>
    <t>Evaluaciones de la formulación e implementación del Modelo de Prestación de Servicios y Seguimiento para la atención a la ciudadanía, realizadas</t>
  </si>
  <si>
    <t>Modelo de prestación de servicios</t>
  </si>
  <si>
    <t>Puntos de atención de la Red CADE, adecuados con imagen de Bogotá Mejor para Todos</t>
  </si>
  <si>
    <t>62B</t>
  </si>
  <si>
    <t xml:space="preserve">Virtualizar trámites y servicios para contribuir al mejoramiento del clima de negocios y facilitar el ejercicio de los derechos y el cumplimiento de deberes de la ciudadanía </t>
  </si>
  <si>
    <t>Tramites virtualizados</t>
  </si>
  <si>
    <t>Virtualizar el 15% de los trámites de mayor impacto de las entidades distritales.</t>
  </si>
  <si>
    <t>62C</t>
  </si>
  <si>
    <t>Mantener y mejorar la infraestructura para la atención al ciudadano</t>
  </si>
  <si>
    <t>Puntos de atención a la ciudadanía con mantenimiento y/o mejora de la infraestructura fisica realizada</t>
  </si>
  <si>
    <t>Dirección Distrital de Calidad del Servicio</t>
  </si>
  <si>
    <t>Solicitudes de soporte funcional de primer nivel atendidas desde la administración del SDQS, en un tiempo promedio igual o por debajo del acordado.</t>
  </si>
  <si>
    <t>N.D</t>
  </si>
  <si>
    <t>Decreciente</t>
  </si>
  <si>
    <t xml:space="preserve">Evaluar el cumplimento de los criterios de calidad, calidez, coherencia y oportunidad en las respuestas emitidas por las entidades a los requerimientos ciudadanos  </t>
  </si>
  <si>
    <t>Respuestas a requerimientos ciudadanos  evaluadas en términos de calidad y calidez  y reporte del porcentaje de cumplimiento de los criterios.</t>
  </si>
  <si>
    <t>Evaluar respuestas a requerimientos ciudadanos  en términos de calidad y calidez.</t>
  </si>
  <si>
    <t>• Evaluar respuestas a requerimientos ciudadanos  en términos de calidad y calidez.</t>
  </si>
  <si>
    <t xml:space="preserve"> Monitoreos para la medición, evaluación y seguimiento  del servicio en la Red CADE y diferentes canales de interacción ciudadana de la Secretaría General realizados.   </t>
  </si>
  <si>
    <t xml:space="preserve">Fortalecer los conocimientos, habilidades y actitudes en el servicio al ciudadano de  los servidores(as) públicos                      </t>
  </si>
  <si>
    <t xml:space="preserve">Servidores(as) cualificados en conocimientos, habilidades y actitudes en el servicio al ciudadano.                                                        </t>
  </si>
  <si>
    <t>Servidores(as) cualificados en conocimientos, habilidades y actitudes en el servicio al ciudadano</t>
  </si>
  <si>
    <t xml:space="preserve">• Realizar cualificación de  servidores(as) cualificados  </t>
  </si>
  <si>
    <t xml:space="preserve">Una encuesta de medición de la satisfacción de los servicios prestados </t>
  </si>
  <si>
    <t>Mejorar el uso y manejo del aplicativo Sistema Distrital de Quejas y Soluciones, a través de capacitaciones funcionales a los administradores del SDQS de las entidades distritales.</t>
  </si>
  <si>
    <t>Capacitaciones funcionales en la configuración, uso y manejo del SDQS.</t>
  </si>
  <si>
    <t>Capacitaciones en la funcionalidad, configuración, manejo y uso general del sistema realizadas a administradores y/o usuarios del SDQS</t>
  </si>
  <si>
    <t>• Capacitar a los administradores del SDQS de las entidades distritales, en funcionalidad, configuración, uso y manejo del sistema.</t>
  </si>
  <si>
    <t>Dirección Distrital del Sistema de Servicio a la Ciudadanía</t>
  </si>
  <si>
    <t>Mejorar la imagen favorable de la administración Distrital</t>
  </si>
  <si>
    <t>Nueva opción para  denuncias de posibles actos de corrupción de la linea 195  en funsionamiento</t>
  </si>
  <si>
    <t>SUPERCADE ENGATIVA en funcionamiento</t>
  </si>
  <si>
    <t xml:space="preserve">Número de Campañas de Divulgación realizadas </t>
  </si>
  <si>
    <t>Seguimiento a la calidad y oportunidad de los servicios prestados en la RED CADE, realizado</t>
  </si>
  <si>
    <t>Proceso de Rediseño del portal Bogotá en el dominio http://www.bogota.gov.co/ Direccionado</t>
  </si>
  <si>
    <t xml:space="preserve">Modelo unificado de información  para los canales Presencial, Telefónico y Virtual </t>
  </si>
  <si>
    <t>Mejorar la infraestructura para la interoperabilidad de los sistemas de información.</t>
  </si>
  <si>
    <t xml:space="preserve">Guía de Trámites y Servicios con información estructurada completamente operativa bajo el dominio http://www.bogota.gov.co/. Fase I </t>
  </si>
  <si>
    <t>Guía de Trámites y Servicios actualizada</t>
  </si>
  <si>
    <t>Virtualizar el 15% de los trámites de mayor impacto de las entidades distritales</t>
  </si>
  <si>
    <t>Eventos Super CADE movil realizados</t>
  </si>
  <si>
    <t>Subdirección de Seguimiento a la gestión de Inspección, Vigilancia y Control</t>
  </si>
  <si>
    <t>Socializar e identificar las buenas prácticas de servicio a la Ciudadanía a nivel distrital e internacional.</t>
  </si>
  <si>
    <t>Foro internacional sobre servicio a la ciudadanía</t>
  </si>
  <si>
    <t>N.A</t>
  </si>
  <si>
    <t>Ciudadanos capacitados sobre la normatividad vigente aplicable a establecimientos de comercio en el Distrito Capital</t>
  </si>
  <si>
    <t>Plan comunicacional para el SUDIVC desarrollado</t>
  </si>
  <si>
    <t xml:space="preserve">Fortalecer y optimizar los procesos e instrumentos de IVC en el Distrito Capital </t>
  </si>
  <si>
    <t>Servidores con funciones de IVC a establecimientos de comercio en el Distrito Capital sensibilizados</t>
  </si>
  <si>
    <t>Matriz de riesgo para el SUDIVC construida y socializada.</t>
  </si>
  <si>
    <t>Plataforma tecnológica actualizada del SUDIVC</t>
  </si>
  <si>
    <t>Herramienta tecnológica del SUDIVC actualizada</t>
  </si>
  <si>
    <t>Subsecretaría Corporativa</t>
  </si>
  <si>
    <t>Seguimiento Subcomité de Autocontrol</t>
  </si>
  <si>
    <t>P3 -  EFICIENCIA</t>
  </si>
  <si>
    <t>P 302
Mejorar la calidad y oportunidad de la ejecución presupuestal y de cumplimiento de metas, afianzando la austeridad y la eficiencia en el uso de los recursos como conductas distintivas de nuestra cultura institucional.</t>
  </si>
  <si>
    <t>P302A1 Desarrollar e implementar una estrategia metodológica para programación,  priorización y seguimiento presupuestal</t>
  </si>
  <si>
    <t>Socializar el desempeño de la ejecución presupuestal a los miembros del Comité Directivo</t>
  </si>
  <si>
    <t>Presentación de ejecución presupuestal, reserva y pasivos exigibles.</t>
  </si>
  <si>
    <t xml:space="preserve">Presentaciones de ejecución presupuestal socializadas al Comité Directivo. </t>
  </si>
  <si>
    <t>• Revisar, analizar y presentar la ejecución presupuestal de la Secretaría General.</t>
  </si>
  <si>
    <t>Reunión de delegados Consejos Locales</t>
  </si>
  <si>
    <t>Actos administrativos que contienen lineamientos para asuntos de carácter administrativo, logístico, operativo y financiero.</t>
  </si>
  <si>
    <t>Dirección de Contratación</t>
  </si>
  <si>
    <t>P302A3 Implementar estrategias internas de austeridad y eficiencia en el uso de recursos</t>
  </si>
  <si>
    <t>Establecer los criterios jurídicos fundamentales para la elaboración de estudios de mercado que determinen el presupuesto oficial de los procesos de selección en las modalidades  de Licitación Pública, Selección Abreviada y Mínima Cuantía, así como los Contratos Interadministrativos que así lo requieran con el fin de optimizar objetivamente los recursos asignados a los procesos de selección a través de una guía.</t>
  </si>
  <si>
    <t>Con la adopción de una "Guía para la elaboración de estudios de mercado" se garantiza la unificación de criterios en la asignación del presupuesto oficial en los procesos de selección, mejorando la planeación presupuestal de la Secretaría General.</t>
  </si>
  <si>
    <t>Guía para la elaboración de estudios de mercado realizada</t>
  </si>
  <si>
    <t>• Elaboración e implementación de una Guía de elaboración de estudios de mercado</t>
  </si>
  <si>
    <t>Generar  una adecuada planeación, selección y ejecución del Plan Anual de Adquisiciones de la Secretaría General de la Alcaldía Mayor de Bogotá D.C</t>
  </si>
  <si>
    <t>A través de jornadas de capacitación a Gerentes de Proyecto y Responsables de Rubros de Funcionamiento, adquieren conocimientos y obtienen herramientas metodológicas dentro del marco jurídico contractual que les permitan ejecutar los recursos disponibles con eficiencia y eficacia.</t>
  </si>
  <si>
    <t>Avance jornadas de capacitación gerentes de proyecto</t>
  </si>
  <si>
    <t xml:space="preserve">• Realizar 1 capacitación trimestral a los Gerentes de Proyecto y Responsables de Rubros de Funcionamiento sobre  la adecuada planeación, composición jurídica y ejecución del Plan Anual de Adquisiciones de la Secretaría General de la Alcaldía Mayor de Bogotá D.C </t>
  </si>
  <si>
    <t>Garantizar la reducción en los tiempos de respuesta frente a la gestión transparente de los procesos de selección en las diferentes modalidades que adelanta la Dirección de Contratación.</t>
  </si>
  <si>
    <t>Con la generación de un documento en donde se fijen los tiempos de gestión oportuna y eficiente de  las diferentes solicitudes de contratación se garantiza celeridad y calidad en los procesos que desarrolla la Dirección de Contratación</t>
  </si>
  <si>
    <t>Guía del procedimiento de Liquidaciones de contratos elaborada</t>
  </si>
  <si>
    <t>Procedimientos de contratación elaborados</t>
  </si>
  <si>
    <t>Dirección de Talento Humano</t>
  </si>
  <si>
    <t>Conformación, capacitación y acompañamiento a la gestión del Equipo de Gestores Éticos</t>
  </si>
  <si>
    <t xml:space="preserve">Programa de gestión del cambio implementado </t>
  </si>
  <si>
    <t>Actos administrativos proyectados y aprobados</t>
  </si>
  <si>
    <t>Actos administrativos expedidos de forma eficiente</t>
  </si>
  <si>
    <t>Política Pública de Empleo implementada</t>
  </si>
  <si>
    <t>• implementación, capacitación, seguimiento y recepción del instrumento</t>
  </si>
  <si>
    <t>N.A.</t>
  </si>
  <si>
    <t>Nómina liquidada con ajustes mínimos por concepto de reclamaciones</t>
  </si>
  <si>
    <t xml:space="preserve">Eficiencia </t>
  </si>
  <si>
    <t>Plan anual de seguridad y salud en el trabajo ejecutado</t>
  </si>
  <si>
    <t>Plan Anual de Trabajo del Subsistema de Seguridad y Salud en el Trabajo ejecutado</t>
  </si>
  <si>
    <t>• jornadas de promoción, prevención e intervención de riesgos en materia de seguridad y salud en el trabajo</t>
  </si>
  <si>
    <t>Brindar herramientas a los servidores públicos de la Secretaría General para el desarrollo de competencias funcionales y comportamentales que fomente el cumplimiento de la misionalidad institucional</t>
  </si>
  <si>
    <t>Charlas, conferencias, capacitaciones en materia de trabajo decente y sus aspectos más relevantes</t>
  </si>
  <si>
    <t>Nivel de satisfacción del funcionario frente al clima laboral</t>
  </si>
  <si>
    <t>• Planeación, implementación, contratación y gestión de actividades que generen conocimiento a través de memorias, charlas, sobre la temática correspondiente.</t>
  </si>
  <si>
    <t>Anual</t>
  </si>
  <si>
    <t>Plan institucional de Capacitación ejecutado</t>
  </si>
  <si>
    <t>Sistema de gestión del conocimiento de la Secretaría General diseñado</t>
  </si>
  <si>
    <t>• Identificación de necesidades, formulación, adopción e implementación del Plan Institucional de Capacitación (PIC)</t>
  </si>
  <si>
    <t>Generar propuestas de creación, cambio o transformación de procesos o procedimientos para una mejor gestión de las dependencias de la Secretaría General</t>
  </si>
  <si>
    <t>Estrategia para la innovación y la transformación</t>
  </si>
  <si>
    <t>Plan de incentivos para la promoción de la creatividad y la innovación desarrollado</t>
  </si>
  <si>
    <t>• Formulación, aprobación, publicación, seguimiento, evaluación y premiación</t>
  </si>
  <si>
    <t>Convocatorias de innovación abierta realizadas</t>
  </si>
  <si>
    <t>• Ejecución de la convocatoria</t>
  </si>
  <si>
    <t>Apoyar y promover estrategias para un relacionamiento individual y colectivo en donde todos actuemos bajo las premisas de confianza, transparencia, respeto mutuo, participación, empatía, trabajo en equipo, solidaridad, excelente comunicación, autocontrol, auto organización, cooperación y sana competencia para construir acuerdos en donde todos ganen</t>
  </si>
  <si>
    <t>Diferencias conciliadas de manera exitosa</t>
  </si>
  <si>
    <t>• Actas de mesas de trabajo</t>
  </si>
  <si>
    <t>Plan Institucional de Bienestar Social e Incentivos ejecutado</t>
  </si>
  <si>
    <t>Capacitación y entrenamiento</t>
  </si>
  <si>
    <t>Plan Institucional de capacitación ejecutado</t>
  </si>
  <si>
    <t>Dirección Administrativa y Financiera</t>
  </si>
  <si>
    <t>Porcentaje del programa de gestión documental implementado</t>
  </si>
  <si>
    <t>Porcentaje del Plan Estratégico para la gestión documental electrónica en la Secretaria General elaborado e implementado</t>
  </si>
  <si>
    <t>Estrategias realizadas para la apropiación de los funcionarios en gestión documental electrónica</t>
  </si>
  <si>
    <t>Metros de archivo de gestión organizados técnicamente</t>
  </si>
  <si>
    <t>% de cumplimiento en los planes de trabajo.</t>
  </si>
  <si>
    <t>No Acumulativa</t>
  </si>
  <si>
    <t>Adquirir la dotación de bienes muebles e inmuebles necesarios para garantizar la atención de la demanda de servicios de la entidad.</t>
  </si>
  <si>
    <t>Dotación de bienes muebles para la Secretaría General</t>
  </si>
  <si>
    <t>% de espacios dotados con bienes muebles</t>
  </si>
  <si>
    <t>• Dotar a la Secretaría General de la maquinaria y equipos tecnológicos no informáticos
• Dotar las instalaciones de mobiliario y enseres necesarios para el funcionamiento de la entidad
• Renovar el parque automotor</t>
  </si>
  <si>
    <t xml:space="preserve">Implementar las actividades de planeación, ejecución, seguimiento y control  a los mantenimientos de la infraestructura física de la Secretaría General de la Alcaldía Mayor de Bogotá D.C. </t>
  </si>
  <si>
    <t>Servicio de mantenimiento preventivo</t>
  </si>
  <si>
    <t>Porcentaje de mantenimientos preventivos realizados</t>
  </si>
  <si>
    <t>Mejorar la infraestructura de la entidad</t>
  </si>
  <si>
    <t>Mejoramiento de espacios de la Secretaría General</t>
  </si>
  <si>
    <t>Espacios conservados y adecuados</t>
  </si>
  <si>
    <t>• Diseñar e implementar los planes de adecuación y conservación de la infraestructura física de la entidad
• Llevar a cabo y hacer seguimiento y control a las obras de adecuación y conservación de la Secretaría General</t>
  </si>
  <si>
    <t>% de implementación del Plan de Acción del PIGA 2017</t>
  </si>
  <si>
    <t>• Planear, ejecutar y hacer seguimiento al Plan de acción establecido para la Secretaría General</t>
  </si>
  <si>
    <t xml:space="preserve">Porcentaje de ejecución presupuestal </t>
  </si>
  <si>
    <t>porcentaje de Implementación del Plan de Seguridad Vial</t>
  </si>
  <si>
    <t>Subdirección Financiera</t>
  </si>
  <si>
    <t>Brindar herramientas y soluciones a los gerentes de proyectos y rubros de funcionamiento para la correcta ejecución presupuestal y de pagos.</t>
  </si>
  <si>
    <t>Jornadas de socialización frente a la programación y ejecución de recursos.</t>
  </si>
  <si>
    <t>Jornadas de capacitación en programación y ejecución de recursos realizadas</t>
  </si>
  <si>
    <t>• Estructurar jornadas de socialización frente a la programación y ejecución de recursos. 
Preparar el material para las jornadas de socialización.
Desarrollar las jornadas de socialización.</t>
  </si>
  <si>
    <t>Lineamientos frente a programación y ejecución de recursos para la vigencia.</t>
  </si>
  <si>
    <t>Lineamientos técnicos para la programación, priorización, ejecución y seguimiento de recursos</t>
  </si>
  <si>
    <t>Estados financieros y contables</t>
  </si>
  <si>
    <t>Llevar a cabo los desembolsos para cumplimiento a las obligaciones adquiridas por la Entidad de manera oportuna.</t>
  </si>
  <si>
    <t>Gestión de pago</t>
  </si>
  <si>
    <t>Gestión de pagos</t>
  </si>
  <si>
    <t>• Desembolsos a contratistas.</t>
  </si>
  <si>
    <t>Socializar el desempeño de la ejecución presupuestal a todas  las partes interesadas.</t>
  </si>
  <si>
    <t>Seguimiento a la ejecución presupuestal vigencia, reserva y pasivos exigibles y al componente PAC.</t>
  </si>
  <si>
    <t>Documentos de Seguimiento a la ejecución presupuestal vigencia, reserva y pasivos exigibles y al componente PAC.</t>
  </si>
  <si>
    <t>• Memorandos o presentaciones con la información presupuestal sintetizada.</t>
  </si>
  <si>
    <t>Subdirección de Servicios Administrativos</t>
  </si>
  <si>
    <t xml:space="preserve">Archivos fortalecidos </t>
  </si>
  <si>
    <t>Archivos Organizados</t>
  </si>
  <si>
    <t>• Capacitar a los servidores responsables de los archivos de gestión en la diferentes dependencias de la Secretaria General.</t>
  </si>
  <si>
    <t xml:space="preserve">Anual </t>
  </si>
  <si>
    <t xml:space="preserve">Inventarios actualizados </t>
  </si>
  <si>
    <t>Inventarios actualizados</t>
  </si>
  <si>
    <t>(Número de funcionarios y contratistas con inventarios actualizados / Número de funcionarios y contratistas de la entidad con bienes a cargo) *100</t>
  </si>
  <si>
    <t xml:space="preserve">• Actualizar los inventarios de bienes en servicio </t>
  </si>
  <si>
    <t xml:space="preserve">Tramites de la gestión de recursos físicos realizados </t>
  </si>
  <si>
    <t xml:space="preserve">Solicitudes tramitadas oportunamente </t>
  </si>
  <si>
    <t xml:space="preserve">• Gestionar los tramites de recursos físicos </t>
  </si>
  <si>
    <t xml:space="preserve">Trimestal </t>
  </si>
  <si>
    <t xml:space="preserve">Elementos de consumo entregados satisfactoriamente </t>
  </si>
  <si>
    <t>Calificación del servicio</t>
  </si>
  <si>
    <t xml:space="preserve">• Entregar elementos de consumo satisfactoriamente </t>
  </si>
  <si>
    <t xml:space="preserve">Servicios Administrativos y Generales prestados satisfactoriamente </t>
  </si>
  <si>
    <t>Servicios Administrativos y Generales prestados favorablemente</t>
  </si>
  <si>
    <t>Oficina de Control Interno</t>
  </si>
  <si>
    <t>Verificar el cumplimiento de las acciones establecidas en el plan de mejoramiento de vigilancia y control fiscal, que en ejercicio de la auditorías de regularidad, desempeño, visita de control fiscal y de los estudios de economía y política pública, adelanto la Contraloría de Bogotá D.C. en la entidad.</t>
  </si>
  <si>
    <t>Seguimientos realizados al plan de mejoramiento de vigilancia y control fiscal de la entidad</t>
  </si>
  <si>
    <t>Evaluaciones y seguimientos realizados por mandato legal</t>
  </si>
  <si>
    <t>Auditorias Integrales realizadas</t>
  </si>
  <si>
    <t>Seguimientos realizados a la gestión de la entidad</t>
  </si>
  <si>
    <t>Oficina de Tecnologías de la Información y las Comunicaciones</t>
  </si>
  <si>
    <t>Actualizar e implementar  los Sistemas de Información y sitios web</t>
  </si>
  <si>
    <t>Optimización de sistemas de información y sitios web, para mantenerlos operativos y funcionado</t>
  </si>
  <si>
    <t>Sistemas de información y sitios web optimizados y con soporte tecnico</t>
  </si>
  <si>
    <t xml:space="preserve">• Optimización de aplicativos y sitios web 
• Optimización de sistemas de índole administrativo y financiero </t>
  </si>
  <si>
    <t xml:space="preserve">Porcentaje de tiempo de disponibilidad y operación de los sistemas de información de la Secretaría General </t>
  </si>
  <si>
    <t>Herramientas gestionadas e implementadas para aumentar la seguridad de la información</t>
  </si>
  <si>
    <t>Porcentaje de avance en la ejecución de las actividades programadas para sostener el SGSI</t>
  </si>
  <si>
    <t>Soluciones de la infraestructura ampliadas o actualizadas o con extensión de garantia</t>
  </si>
  <si>
    <t>Módulos del nuevo sistema implementados</t>
  </si>
  <si>
    <t>Nivel de Satisfacción del cliente ante los servicios informáticos prestados</t>
  </si>
  <si>
    <t>Porcentaje Incidentes o servicios informáticos diagnosticados en el tiempo establecido como política o SLAs</t>
  </si>
  <si>
    <t>Porcentaje de Incidentes o servicios informáticos solucionados en el tiempo establecido como política.</t>
  </si>
  <si>
    <t>145A</t>
  </si>
  <si>
    <t>Definir el Modelo de Arquitectura Empresarial para la Secretaria General</t>
  </si>
  <si>
    <t>Modelo de Arquitectura Empresarial para la Secretaria General</t>
  </si>
  <si>
    <t>Modelo de arquitectura empresarial para la Secretaría General definido</t>
  </si>
  <si>
    <t xml:space="preserve">Redefinir estructura funcional de la OTIC
Realizar acciones de sensibilización y capacitación 
</t>
  </si>
  <si>
    <t>Oficina Asesora de Planeación</t>
  </si>
  <si>
    <t>Módulos de capacitación en el Sistema Integrado de Gestión impartidos</t>
  </si>
  <si>
    <t>Actualizar las herramientas y metodologías aplicadas en los procesos de gestión y planeación</t>
  </si>
  <si>
    <t>Herramientas de Planeación actualizadas</t>
  </si>
  <si>
    <t xml:space="preserve">Plan de Acción de la Secretaria General, para la vigencia 2017, consolidado y publicado </t>
  </si>
  <si>
    <t>Seguimiento y retroalimentación trimestral en los temas de Planeación Institucional y de proyectos de inversión ejecutado</t>
  </si>
  <si>
    <t>Anteproyecto Secretaria General</t>
  </si>
  <si>
    <t>Anteproyecto de Presupuesto Secretaria General, elaborado</t>
  </si>
  <si>
    <t>• Desarrollo de anteproyecto de presupuesto</t>
  </si>
  <si>
    <t>Sistema Integrado de Gestión con Procesos actualizados</t>
  </si>
  <si>
    <t>Procesos del Sistema Integral de Gestión actualizados</t>
  </si>
  <si>
    <t>• Definir mapa de procesos
• Procesos actualizados</t>
  </si>
  <si>
    <t xml:space="preserve">Las herramientas de planeación y del Sistema Integrado de Gestión se han socializado </t>
  </si>
  <si>
    <t>152A</t>
  </si>
  <si>
    <t xml:space="preserve">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t>
  </si>
  <si>
    <t>Incrementar a un 90% la sostenibilidad del SIG en el Gobierno Distrital</t>
  </si>
  <si>
    <t>Oficina Asesora de Jurídica</t>
  </si>
  <si>
    <t>Contribuir a la prevención del daño antijurídico de la Secretaría General.</t>
  </si>
  <si>
    <t>Análisis jurídico de anteproyectos y proyectos solicitados a la Secretaría General</t>
  </si>
  <si>
    <t>Conceptos solicitados por las dependencias</t>
  </si>
  <si>
    <t>Lineamientos para la prevención del daño antijurídico de la Secretaría General formulados</t>
  </si>
  <si>
    <t>Proyectos de Actos Administrativos solicitados a la Dependencia debidamente revisados.</t>
  </si>
  <si>
    <t>Ejercer oportuna y eficazmente la defensa judicial y extrajudicial de la Secretaría General con el fin de obtener un resultado favorable.</t>
  </si>
  <si>
    <t xml:space="preserve">Documento de análisis de causas de pérdida de tutelas </t>
  </si>
  <si>
    <t>Documento que contenga las líneas de defensa respectivas</t>
  </si>
  <si>
    <t>Respuestas oportunas y eficaces como contestaciones a las acciones judiciales, recursos y nulidades</t>
  </si>
  <si>
    <t>Oficina de Control Interno Disciplinario</t>
  </si>
  <si>
    <t>Adelantar las actuaciones dentro de los procesos disciplinarios de la dependencia</t>
  </si>
  <si>
    <t>Actos Administrativos vinculantes o no de responsabilidad disciplinaria</t>
  </si>
  <si>
    <t>Decisiones interlocutorias emitidas</t>
  </si>
  <si>
    <t>• Acciones disciplinarias correspondientes</t>
  </si>
  <si>
    <t>Oficina de Protocolo</t>
  </si>
  <si>
    <t>Gestionar las actividades  relacionadas con los servicios protocolarios, surgidos en el marco de la gestión pública del Alcalde Mayor y las entidades referentes.</t>
  </si>
  <si>
    <t>Informes de evaluación de satisfacción de los servicios protocolarios prestados.</t>
  </si>
  <si>
    <t>Nivel de satisfacción de los servicios protocolarios prestados, supera el 85%</t>
  </si>
  <si>
    <t>• Elaborar y presentar informes de evaluación de satisfacción, frente a la gestión realizada 
• Implementar acciones de mejora continua, con base en el resultado de la evaluación</t>
  </si>
  <si>
    <t>Oficina Alta Consejería para los Derechos de las Víctimas, la Paz y la Reconciliación</t>
  </si>
  <si>
    <t>Contribuir a la implementación de medidas de reparación integral</t>
  </si>
  <si>
    <t>Medidas implementadas como contribución del distrito a la reparación integral</t>
  </si>
  <si>
    <t>Nivel de implementación de las medidas de reparación integral que fueron acordadas con los sujetos en el Distrito Capital.</t>
  </si>
  <si>
    <t>Mensual</t>
  </si>
  <si>
    <t>Fortalecer los procesos de construcción de paz a nivel local y promover la reconciliación y la convivencia entre distintos actores</t>
  </si>
  <si>
    <t>Laboratorios de paz desarrollados</t>
  </si>
  <si>
    <t>Porcentaje de avance en la implementación de laboratorios de paz en 2 territorios del D.C</t>
  </si>
  <si>
    <t>• Diseñar e implementar las fases que componen la estrategia para la construcción de paz y reconciliación en el distrito capital</t>
  </si>
  <si>
    <t>Garantizar que la población víctima del conflicto armado residente en Bogotá, participe efectivamente en los espacios de formulación, implementación y evaluación de la política pública de víctimas</t>
  </si>
  <si>
    <t>Protocolo distrital de participación efectiva de las víctimas del conflicto armado ajustado, implementado y con seguimiento</t>
  </si>
  <si>
    <t>Porcentaje del protocolo de participación efectivo de las victimas del conflicto armado, implementado y ajustado</t>
  </si>
  <si>
    <t>• Apoyar técnica y operativamente a las mesas de participación efectiva de las víctimas del conflicto armado del distrito capital de acuerdo con el protocolo de participación
• Diseñar mecanismos de articulación entre las mesas locales de participación de víctimas y las alcaldías locales, para la incidencia en el Comité Distrital de Justicia Transicional</t>
  </si>
  <si>
    <t>Mejorar la coordinación con las entidades responsables en la implementación de  la política pública de víctimas, la paz y la reconciliación  en el Distrito</t>
  </si>
  <si>
    <t>Un sistema coordinado para la implementación de la política pública de víctimas, paz y reconciliación</t>
  </si>
  <si>
    <t>Número de Comités Distritales de Justicia Transicional realizados anualmente, para la coordinación del Sistema Distrital de Atención y Reparación Integral a las Víctimas - SDARIV-</t>
  </si>
  <si>
    <t>Cuatrimestral</t>
  </si>
  <si>
    <t xml:space="preserve">Un sistema coordinado para la implementación de la política pública de víctimas, paz y reconciliación
</t>
  </si>
  <si>
    <t>Porcentaje de metas del PAD(Plan de Acción Distritial), que son cumplidas por la Administración Distrital</t>
  </si>
  <si>
    <t>*Gestión de la información para el mejoramiento de la coordinación, articulación y toma de decisiones en el Sistema Distrital de Atención y Reparación a Víctimas, Paz y Reconciliación
*Brindar asistencia técnica para la formulación, implementación, seguimiento y evaluación de los planes de mejoramiento a las entidades del orden distrital frente a la política pública de víctimas, paz y reconciliación.
*Formular, actualizar y hacer seguimiento al Plan de Acción Distrital de víctimas, paz y reconciliación en el marco del Comité Distrital de Justicia Transicional
*Gestión de alianzas público privadas, articulación nación distrito y cooperación internacional para la implementación de la política de víctimas, paz y reconciliación
*Ejercer la secretaría técnica del Comité Distrital de Justicia Transicional y sus espacios respectivos</t>
  </si>
  <si>
    <t>Semestral</t>
  </si>
  <si>
    <t>Optimizar el modelo de prevención, protección, asistencia, atención y reparación integral a víctimas en corresponsabilidad con las entidades competentes</t>
  </si>
  <si>
    <t xml:space="preserve">Medidas de ayuda humanitaria entregadas
</t>
  </si>
  <si>
    <t xml:space="preserve">Porcentaje de medidas de  ayuda humanitaria otorgadas en los términos establecidos en la Ley 1448 de 2011, la normatividad y la jurisprudencia vigente </t>
  </si>
  <si>
    <t>• Otorgar ayuda humanitaria en los términos establecidos en la Ley 1448 de 2011 y la normatividad y jurisprudencia vigente</t>
  </si>
  <si>
    <t xml:space="preserve">Planes Integrales de Atención con seguimiento (PIA)
</t>
  </si>
  <si>
    <t>Personas con Planes Integrales de Atención con seguimiento (PIA) aplicados</t>
  </si>
  <si>
    <t>• Articular la oferta de las entidades que tienen presencia en los CLAV
• Operar el sistema de referencia y contra referencia de los servicios prestados en el  marco de los PIA</t>
  </si>
  <si>
    <t>Porcentaje de avance en el mantenimiento y adecuaciones en los Centros locales de atención a víctimas del Distrito Capital</t>
  </si>
  <si>
    <t>Desarrollar instrumentos de pedagogía social de memoria y paz para la no repetición de la violencia política</t>
  </si>
  <si>
    <t>Instrumentos de pedagogía social de memoria y paz para la no repetición de la violencia política</t>
  </si>
  <si>
    <t>Número de productos educativos y culturales realizados por el Centro de Memoria, Paz y Reconciliación - CMPR o con el acompañamiento de éste.</t>
  </si>
  <si>
    <t>• Acompañar el desarrollo de productos culturales creados por organizaciones para la ciudadanía en temas de memoria, paz y reconciliación
• Adelantar acciones necesarias para la consolidación, sistematización, difusión, uso y acceso del archivo de memoria
• Desarrollar productos educativos para la pedagogía social y la formación de ciudadanía en memoria, paz y reconciliación
• Realizar adecuaciones y mantenimiento a la infraestructura física y tecnológica del CMPR</t>
  </si>
  <si>
    <t>Piezas comunicativas a través de las redes sociales, el desarrollo de estrategias de free press, página WEB entre otras, y que contribuyan a  visibilizar  el CMPR y su accionar diario</t>
  </si>
  <si>
    <t xml:space="preserve">Número de acciones comunicativas generadas para dar a conocer el Centro de Memoria, Paz y Reconciliación - CMPR </t>
  </si>
  <si>
    <t>• Realizar boletines comunicativos de las líneas de acción del CMPR
• Realizar la actividades relacionas con  Free Press
• Realizar el Programa radial 
• Trabajo en redes sociales y página WEB</t>
  </si>
  <si>
    <t>Número de programaciones con seguimiento al Plan de Acción Distrital - PAD para la Atención y Reparación Integral a las víctimas del conflicto armado residentes en Bogotá, D.C realizado</t>
  </si>
  <si>
    <t xml:space="preserve">Instrumentos de pedagogía social de memoria y paz para la no repetición de la violencia política
</t>
  </si>
  <si>
    <t>Avance porcentual del diseño e implementación de 3 estrategias para la memoria, la paz y la reconciliación</t>
  </si>
  <si>
    <t>Número de localidades beneficiadas con productos educativos y culturales en materia de memoria, paz y reconciliación.</t>
  </si>
  <si>
    <t>Estrategia para la orientación y el acompañamiento psicosocial y comunitario a las víctimas, que se encuentran en etapa de Ayuda Humanitaria Inmediata, a través de la acciones de la unidad móvil, diseñada</t>
  </si>
  <si>
    <t>Oficina de Alta Consejería Distrital de Tecnologías de Información y Comunicaciones - TIC</t>
  </si>
  <si>
    <t>Reducir las  barreras técnicas, económicas, legales y sociales para consolidar los servicios y la industria TI en el mercado de Bogotá.</t>
  </si>
  <si>
    <t>Comunidades y Ecosistemas Inteligentes.</t>
  </si>
  <si>
    <t>Comunidades y Ecosistemas promovidos</t>
  </si>
  <si>
    <t>• Diseñar y ejecutar la estrategia para implementar comunidades o ecosistemas inteligentes
• Monitorear y evaluar la estrategia para implementar comunidades o ecosistemas inteligentes</t>
  </si>
  <si>
    <t>Estrategia de Promoción y Desarrollo de servicios TIC.</t>
  </si>
  <si>
    <t>Estrategia de Promoción  y Desarrollo ejecutada</t>
  </si>
  <si>
    <t>• Diseñar y ejecutar la estrategia de promoción y desarrollo de servicios tic
• Monitorear y evaluar la estrategia de promoción y desarrollo de servicios tic</t>
  </si>
  <si>
    <t>Laboratorios o Fábricas de Innovación y Desarrollo Tecnológico.</t>
  </si>
  <si>
    <t>Laboratorios o fabricas impulsados</t>
  </si>
  <si>
    <t>• Formular plan de instalación y operación
• Implementar plan de instalación y operación</t>
  </si>
  <si>
    <t>Plan de Fomento de la Industria Digital y TIC de la ciudad.</t>
  </si>
  <si>
    <t>Porcentaje del Plan FITI - Bogotá ejecutado</t>
  </si>
  <si>
    <t>• Diseñar y ejecutar  el plan FI.TI Bogotá
• Monitorear y evaluar el plan FI.TI Bogotá</t>
  </si>
  <si>
    <t>Reducir las barreras técnicas, económicas, legales y sociales para desplegar la infraestructura de telecomunicaciones de la ciudad y la  institucionalidad distrital necesarias para responder a los avances TIC.</t>
  </si>
  <si>
    <t>Estrategia de Conectividad y Fortalecimiento de la Institucionalidad habilitante del Distrito.</t>
  </si>
  <si>
    <t>Estrategia Infraestructura e Institucionalidad ejecutada</t>
  </si>
  <si>
    <t>• Diseñar y ejecutar la estrategia infraestructura e institucionalidad
• Monitorear y evaluar la estrategia infraestructura e institucionalidad</t>
  </si>
  <si>
    <t>Modelo de Seguridad de la Información.</t>
  </si>
  <si>
    <t>Modelo de Seguridad de la información  implementado</t>
  </si>
  <si>
    <t>• Definir el modelo seguridad de la información
• Implementar el modelo seguridad de la información</t>
  </si>
  <si>
    <t>Promoción de Compras Agregadas y Acuerdos Marco.</t>
  </si>
  <si>
    <t>Procesos de Compras Agregadas y Acuerdos Marco definidos impulsados</t>
  </si>
  <si>
    <t>• Identificar objetos o procesos marco
• Implementar acuerdos o procesos agregados</t>
  </si>
  <si>
    <t>Sistema Único de Información.</t>
  </si>
  <si>
    <t>Porcentaje del Sistema Único de Información definido</t>
  </si>
  <si>
    <t>• Definir el modelo  sistema único de información definido
• Implementar el modelo  sistema único de información definido</t>
  </si>
  <si>
    <t>Reducir  las barreras técnicas, económicas, legales y sociales que dificultan el uso y apropiación de las TIC para la interacción Gobierno – Ciudadanía.</t>
  </si>
  <si>
    <t>Articulación nodos distritales de innovación, servicios distritales y TIC.</t>
  </si>
  <si>
    <t>Proyectos implementados o promovidos o acompañados</t>
  </si>
  <si>
    <t>• Diseñar y ejecutar la estrategia de articulación de nodos distritales de innovación, servicios distritales y tic
• Monitorear y evaluar la estrategia de articulación de nodos distritales de innovación, servicios distritales y tic</t>
  </si>
  <si>
    <t>Estrategia de Gobierno y Ciudadano Digital.</t>
  </si>
  <si>
    <t>Porcentaje de la Estrategia de Gobierno y Ciudadano Digital ejecutada</t>
  </si>
  <si>
    <t>• Diseñar y ejecutar la estrategia de gobierno y ciudadano digital
• Monitorear y evaluar la estrategia de gobierno y ciudadano digital</t>
  </si>
  <si>
    <t>184A</t>
  </si>
  <si>
    <t xml:space="preserve">      Reducir las barreras técnicas, económicas, legales y sociales para desplegar la infraestructura de telecomunicaciones de la ciudad y la  institucionalidad distrital necesarias para responder a los avances TIC.        </t>
  </si>
  <si>
    <t xml:space="preserve"> Zonas de conectividad pública</t>
  </si>
  <si>
    <t>Zonas de conectividad pública alcanzadas</t>
  </si>
  <si>
    <t xml:space="preserve">• Diseñar y ejecutar la estrategia infraestructura e institucionalidad
• Monitorear y evaluar la estrategia infraestructura e institucionalidad    </t>
  </si>
  <si>
    <t>184B</t>
  </si>
  <si>
    <t xml:space="preserve">  Reducir las barreras técnicas, económicas, legales y sociales para desplegar la infraestructura de telecomunicaciones de la ciudad y la  institucionalidad distrital necesarias para responder a los avances TIC.     </t>
  </si>
  <si>
    <t xml:space="preserve"> Plan de Conectividad Rural</t>
  </si>
  <si>
    <t>Plan de Conectividad Rural realizado</t>
  </si>
  <si>
    <t xml:space="preserve">• Diseñar y ejecutar la estrategia infraestructura e institucionalidad
• Monitorear y evaluar la estrategia infraestructura e institucionalidad  </t>
  </si>
  <si>
    <t>184C</t>
  </si>
  <si>
    <t xml:space="preserve">    Generar alianzas público - privadas para atender las problemáticas TIC de la ciudad    </t>
  </si>
  <si>
    <t>Alianzas</t>
  </si>
  <si>
    <t>Alianzas público - privadas para atender las problemáticas TIC de la ciudad logradas</t>
  </si>
  <si>
    <t>Establecer la matriz de aliados estratégicos
Viabilizar la alianza
Gestionar la alianza</t>
  </si>
  <si>
    <t>184D</t>
  </si>
  <si>
    <t xml:space="preserve">Reducir las  barreras técnicas, económicas, legales y sociales para consolidar los servicios y la industria TI en el mercado de Bogotá.       </t>
  </si>
  <si>
    <t xml:space="preserve"> Estrategia ejecutada</t>
  </si>
  <si>
    <t>Estrategia para el fomento de la economía digital a través de la potenciación de aplicaciones, contenidos y software, diseñada e implementada</t>
  </si>
  <si>
    <t xml:space="preserve"> • Diseñar y ejecutar  el plan FI.TI Bogotá
• Monitorear y evaluar el plan FI.TI Bogotá 
Gestionar 5 comunidades y ecosistemas inteligentes</t>
  </si>
  <si>
    <t>184E</t>
  </si>
  <si>
    <t xml:space="preserve">      Reducir las barreras técnicas, económicas, legales y sociales  que dificultan el uso y apropiación de las TIC en la interacción gobierno - ciudadanía.        </t>
  </si>
  <si>
    <t xml:space="preserve"> Sistema poblacional diseñado</t>
  </si>
  <si>
    <t>Sistema poblacional diseñado</t>
  </si>
  <si>
    <t xml:space="preserve">• Definir el esquema de interoperabilidad y estandarización 
• Implementar el esquema de interoperabilidad y estandarización     </t>
  </si>
  <si>
    <t>184F</t>
  </si>
  <si>
    <t>Reducir las barreras técnicas, económicas, legales y sociales  que dificultan el uso y apropiación de las TIC en la interacción gobierno - ciudadanía.</t>
  </si>
  <si>
    <t>Esquema de interoperabilidad y estandarización implementado</t>
  </si>
  <si>
    <t>Esquema de interoperabilidad y estandarización distrital definido e implementado</t>
  </si>
  <si>
    <t xml:space="preserve">• Definir el esquema de interoperabilidad y estandarización 
• Implementar el esquema de interoperabilidad y estandarización </t>
  </si>
  <si>
    <t>184G</t>
  </si>
  <si>
    <t xml:space="preserve">   Reducir las barreras técnicas, económicas, legales y sociales  que dificultan el uso y apropiación de las TIC en la interacción gobierno - ciudadanía.    </t>
  </si>
  <si>
    <t xml:space="preserve"> Marco de gestión de TI implementado</t>
  </si>
  <si>
    <t>Marco de gestión de TI - Arquitectura empresarial implementado</t>
  </si>
  <si>
    <t xml:space="preserve">• Definir el esquema de interoperabilidad y estandarización 
• Implementar el esquema de interoperabilidad y estandarización   </t>
  </si>
  <si>
    <t>Oficina de Consejería de Comunicaciones</t>
  </si>
  <si>
    <t xml:space="preserve">1. Divulgar programas que promuevan la participación y comunicación de aspectos que priorice la Administración Distrital para el conocimiento pleno de los diferentes públicos </t>
  </si>
  <si>
    <t>Campañas y acciones de comunicación de bien público dirigidas a la ciudadanía o públicos objetivos</t>
  </si>
  <si>
    <t>Campañas y acciones de comunicación pública realizadas</t>
  </si>
  <si>
    <t>• Generar procesos de información y sensibilización para divulgar las acciones de la Alcaldía Mayor de Bogotá.</t>
  </si>
  <si>
    <t xml:space="preserve">3. Medir la percepción ciudadana respecto a problemas de ciudad, políticas públicas, programas, acciones y decisiones de la Administración Distrital.
</t>
  </si>
  <si>
    <t>Informe de evaluaciones de percepción ciudadana respecto a problemas de ciudad, políticas públicas, programas, acciones y decisiones de la Administración Distrital.</t>
  </si>
  <si>
    <t>4. Fortalecer el uso  gradual y progresivo de tecnologías digitales como medio de comunicación e información con la ciudadanía</t>
  </si>
  <si>
    <t>Tecnologías Digitales fortalecidas como medio de comunicación e información con la ciudadanía (Tablero de redes/página web)</t>
  </si>
  <si>
    <t>Tecnologías Digitales fortalecidas</t>
  </si>
  <si>
    <t>5. Generar mensajes  en distintas plataformas y espacios  (escritos/digitales/virtuales) oportunos que informen y retroalimenten a los ciudadanos sobre la gestión de políticas de la administración distrital.</t>
  </si>
  <si>
    <t>Mensajes  (Escritos/digitales/virtuales) que informen y retroalimenten a los ciudadanos sobre la gestión de políticas de la administración distrital</t>
  </si>
  <si>
    <t>Mensajes (Escritos/digitales/
virtuales ) generados</t>
  </si>
  <si>
    <t>Plan de gestión estratégica de las comunicaciones distritales formulado e implementado</t>
  </si>
  <si>
    <t>Espacios de formulación e información realizados</t>
  </si>
  <si>
    <t>190A</t>
  </si>
  <si>
    <t>Estrategia de multiplicadores implementada</t>
  </si>
  <si>
    <t>DEPENDENCIAS</t>
  </si>
  <si>
    <t>1er trimestre</t>
  </si>
  <si>
    <t>4to Trimestre</t>
  </si>
  <si>
    <t>2do. Trimestre</t>
  </si>
  <si>
    <t>3er Trimestre</t>
  </si>
  <si>
    <t>Meta de la vigencia trimestralizada</t>
  </si>
  <si>
    <t xml:space="preserve">Registro de seguimiento </t>
  </si>
  <si>
    <t>Click para continuar</t>
  </si>
  <si>
    <t>META</t>
  </si>
  <si>
    <t>Consolidar Unidad de Gerencia Estratégica para los temas prioritarios de la Administración Distrital</t>
  </si>
  <si>
    <t xml:space="preserve">Mantener Agenda Gubernamental articulada en el Distrito Capital </t>
  </si>
  <si>
    <t xml:space="preserve">Implementar estrategias de divulgación de los servicios que presta la Secretaria General </t>
  </si>
  <si>
    <t>Desarrollar acciones en las entidades del Distrito para la normalización y articulación de la función archivística</t>
  </si>
  <si>
    <t>Desarrollar proyectos para recuperar y apropiar la memoria histórica, social e institucional y el patrimonio documental de la ciudad</t>
  </si>
  <si>
    <t>Aumentar el índice de satisfacción ciudadana y de las entidades distritales, frente a los servicios prestados por el Archivo de Bogotá</t>
  </si>
  <si>
    <t>Desarrollar campañas para promover la transformación de comportamientos y prácticas institucionales en materia ética, transparencia y acceso a la información pública y no tolerancia con la corrupción</t>
  </si>
  <si>
    <t>Implementar estrategias de asesoría y seguimiento frente a la implementación de los lineamientos dados en materia de gestión, ética, transparencia, planes anticorrupción y procesos de alto riesgo</t>
  </si>
  <si>
    <t>Formular la Política pública de transparencia y lucha contra la corrupción.</t>
  </si>
  <si>
    <t>Diseñar, Formular Y Poner En Marcha Sistema De Alertas Tempranas Que Articule Los Diferentes Sistemas De Información Existentes Para La Toma De Medidas Preventivas En Ámbitos Focalizados En Riesgo De Corrupción</t>
  </si>
  <si>
    <t>Desarrollar programa de formación anual en temas transversales de gestión pública</t>
  </si>
  <si>
    <t>Desarrollar e implementar estrategias para la modernización de la gestión pública distrital</t>
  </si>
  <si>
    <t>Desarrollar estrategias orientadas a fortalecer la cultura organizacional, la probidad, la transparencia, el rechazo a la corrupción, y la implementación y sostenibilidad de los sistemas de gestión y control.</t>
  </si>
  <si>
    <t>Alcanzar más del 95% de satisfacción en los servicios de impresión oficial</t>
  </si>
  <si>
    <t>Identificar y compartir buenas prácticas para el Distrito Capital en temas del Plan Distrital de Desarrollo</t>
  </si>
  <si>
    <t>Desarrollar acciones de articulación para la promoción, proyección y cooperación internacional de la ciudad</t>
  </si>
  <si>
    <t>Desarrollar acciones de mercadeo de ciudad para la promoción y proyección internacional de la ciudad</t>
  </si>
  <si>
    <t xml:space="preserve">Desarrollar foros, eventos o campañas de carácter internacional </t>
  </si>
  <si>
    <t xml:space="preserve">Realizar campañas de divulgación del servicio y cultura ciudadana </t>
  </si>
  <si>
    <t xml:space="preserve">Mantener el número de días promedio en el direccionamiento de las peticiones ciudadanas </t>
  </si>
  <si>
    <t>Optimizar Herramientas tecnológicas</t>
  </si>
  <si>
    <t>Elaborar propuestas de simplificación, racionalización y virtualización de trámites</t>
  </si>
  <si>
    <t>Prestar servicios y trámites en la Red CADE</t>
  </si>
  <si>
    <t xml:space="preserve">Poner en operación puntos de atención presencial </t>
  </si>
  <si>
    <t>Elaborar evaluaciones de la formulación e implementación del modelo de prestación de servicios y seguimiento para la atención a la ciudadanía</t>
  </si>
  <si>
    <t>Virtualizar los trámites de mayor impacto de las entidades distritales.</t>
  </si>
  <si>
    <t>Cualificar servidores(as) en conocimientos, habilidades y actitudes en el servicio al ciudadano</t>
  </si>
  <si>
    <t xml:space="preserve">Realizar con administradores y/o usuarios del SDQS capacitaciones en la funcionalidad, configuración, manejo y uso general del sistema </t>
  </si>
  <si>
    <t>Generar informes a partir de las denuncias de posibles actos de corrupción recibidas en la línea 195</t>
  </si>
  <si>
    <t>Actualizar la Guía de Trámites y Servicios</t>
  </si>
  <si>
    <t xml:space="preserve">Desarrollar el Plan de fortalecimiento IVC </t>
  </si>
  <si>
    <t xml:space="preserve">Actualizar la herramienta tecnológica del SUDIVC </t>
  </si>
  <si>
    <t xml:space="preserve">Realizar la guía para la elaboración de estudios de mercado </t>
  </si>
  <si>
    <t>Desarrollar jornadas de capacitación dirigidas a gerentes de proyecto</t>
  </si>
  <si>
    <t>Implementar el programa de gestión del cambio</t>
  </si>
  <si>
    <t>Aumentar el nivel de satisfacción del funcionario frente al clima laboral</t>
  </si>
  <si>
    <t>Ejecutar el Plan Institucional de Capacitación</t>
  </si>
  <si>
    <t>Dotar los espacios de la Secretaría General de acuerdo a las solicitudes</t>
  </si>
  <si>
    <t>Realizar los mantenimientos preventivos de la Secretaría General</t>
  </si>
  <si>
    <t>Conservar y adecuar los espacios de la Secretaría General</t>
  </si>
  <si>
    <t xml:space="preserve">Realizar jornadas de capacitación en programación y ejecución de recursos </t>
  </si>
  <si>
    <t>Generar lineamientos técnicos para la programación, priorización, ejecución y seguimiento de recursos financieros</t>
  </si>
  <si>
    <t>Elaborar los documentos de Seguimiento a la ejecución presupuestal vigencia, reserva y pasivos exigibles y al componente PAC.</t>
  </si>
  <si>
    <t xml:space="preserve">Realizar el Plan de auditorías, evaluaciones y seguimientos </t>
  </si>
  <si>
    <t>Optimizar los sistemas de información para optimizar la gestión (hardware y software)</t>
  </si>
  <si>
    <t xml:space="preserve">Definir el modelo de arquitectura empresarial para la Secretaría General </t>
  </si>
  <si>
    <t>Elaborar el Anteproyecto de Presupuesto Secretaria General</t>
  </si>
  <si>
    <t>Certificar los procesos del Sistema de Gestión de Calidad de la Secretaría General en la norma ISO 9001:2015</t>
  </si>
  <si>
    <t xml:space="preserve">Llevar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t>
  </si>
  <si>
    <t>Realizar el análisis jurídico de anteproyectos, proyectos de acuerdo y proyectos de ley solicitados a la Oficina Asesora de Jurídica</t>
  </si>
  <si>
    <t>Revisar los proyectos de Actos Administrativos, a solicitud de las dependencias</t>
  </si>
  <si>
    <t>Emitir decisiones interlocutorias</t>
  </si>
  <si>
    <t>Superar el nivel de satisfacción de los servicios protocolarios prestados</t>
  </si>
  <si>
    <t>Implementar las medidas de reparación integral que fueron acordadas con los sujetos, en el Distrito Capital</t>
  </si>
  <si>
    <t>Implementar el protocolo de participación efectiva de las víctimas del conflicto armado en el Distrito Capital</t>
  </si>
  <si>
    <t>Otorgar las medidas de ayuda humanitaria en el Distrito Capital</t>
  </si>
  <si>
    <t>Aplicar los Planes Integrales de Atención con seguimiento en el Distrito Capital. (PIA)</t>
  </si>
  <si>
    <t>Realizar o acompañar productos educativos y culturales por parte del CMPR</t>
  </si>
  <si>
    <t xml:space="preserve">Generar acciones comunicativas para dar a conocer el Centro de Memoria, Paz y Reconciliación - CMPR </t>
  </si>
  <si>
    <t>Realizar programaciones con seguimiento al Plan de Acción Distrital para la Atención y Reparación Integral a las Víctimas del conflicto armado residentes en Bogotá, D.C.</t>
  </si>
  <si>
    <t>Diseñar e implementar estrategias para la memoria, la paz y la reconciliación</t>
  </si>
  <si>
    <t>Beneficiar a las localidades con organizaciones sociales a través de acciones artística, culturales y pedagógicas en materia de memoria, paz y reconciliación</t>
  </si>
  <si>
    <t>Promover Comunidades o Ecosistemas Inteligentes</t>
  </si>
  <si>
    <t>Implementar la Estrategia de Promoción y Desarrollo de Servicios TIC</t>
  </si>
  <si>
    <t>Impulsar la operación de laboratorios o fábricas de innovación de desarrollo de TI</t>
  </si>
  <si>
    <t>Implementar el Plan De Fomento de la Industria Digital y TIC</t>
  </si>
  <si>
    <t>Implementar la Estrategia de Infraestructura e Institucionalidad en el Distrito Capital</t>
  </si>
  <si>
    <t>Implementar el modelo de seguridad de la información para el Distrito Capital</t>
  </si>
  <si>
    <t>Impulsar Acuerdos Marco o Procesos Agregados de Compras de TI para las entidades del Distrito</t>
  </si>
  <si>
    <t>Implementar el Sistema Único de Información definido</t>
  </si>
  <si>
    <t>Implementar, promover o acompañar proyectos de innovación y servicios Distritales de TI</t>
  </si>
  <si>
    <t>Implementar la Estrategia de Gobierno y Ciudadano Digital</t>
  </si>
  <si>
    <t>Alcanzar zonas de conectividad pública</t>
  </si>
  <si>
    <t>Realizar el Plan de Conectividad Rural</t>
  </si>
  <si>
    <t>Lograr alianzas público - privadas para atender las problemáticas TIC de la ciudad</t>
  </si>
  <si>
    <t>Diseñar e implementar una estrategia para el fortalecimiento de la apropiación de las TIC</t>
  </si>
  <si>
    <t>Diseñar el sistema poblacional</t>
  </si>
  <si>
    <t>Definir e implementar el esquema de interoperabilidad y estandarización distrital</t>
  </si>
  <si>
    <t>Implementar el marco de gestión de TI - Arquitectura empresarial</t>
  </si>
  <si>
    <t>Realizar campañas y acciones de comunicación pública</t>
  </si>
  <si>
    <t>Fortalecer el uso gradual y progresivo de tecnologías digitales como medio de comunicación e información con la ciudadanía</t>
  </si>
  <si>
    <t>Implementar la Estrategia de multiplicadores</t>
  </si>
  <si>
    <t>Dirección del Sistema Distrital de Servicio a la Ciudadanía</t>
  </si>
  <si>
    <t xml:space="preserve">Dirección Distrital de Archivo </t>
  </si>
  <si>
    <t>Oficina Alta Consejería Distrital de Tecnologías de Información y Comunicaciones - TIC</t>
  </si>
  <si>
    <t>Oficina Consejería de Comunicaciones</t>
  </si>
  <si>
    <t>Subdirección de Seguimiento a la  Gestión de Inspección, Vigilancia y  Control</t>
  </si>
  <si>
    <t>Informes consolidados de avance de los programas pertenecientes al Eje cuatro (4) "Gobierno Legítimo, Fortalecimiento Local y Eficiencia"</t>
  </si>
  <si>
    <t>P1O2 Fortalecer la capacidad de formulación, implementación y seguimiento, de la política pública de competencia de la Secretaría General; así como las estrategias y mecanismos de evaluación.</t>
  </si>
  <si>
    <t>P1O2A2 Realizar seguimiento a los resultados de los programas pertenecientes al Eje cuatro (4) "Gobierno Legítimo, Fortalecimiento Local y Eficiencia"</t>
  </si>
  <si>
    <t>Analizar el avance de los indicadores de los programas al interior del Eje transversal cuatro (4) "Gobierno Legítimo, Fortalecimiento Local y Eficiencia"</t>
  </si>
  <si>
    <t>Informe consolidado de los Programas del Eje Transversal 4 del PDD.</t>
  </si>
  <si>
    <t xml:space="preserve">  Sumatoria de informes con el análisis del avance en los programas pertenecientes al cuarto Eje Transversal de Plan de Desarrollo      </t>
  </si>
  <si>
    <t>* Reuniones trimestrales con los Gerentes de Programa.
* Presentación trimestral de avance por Programa.
* Consolidación de información reportada de cada Programa.
* Elaboración de informes de Balance semestral.</t>
  </si>
  <si>
    <t xml:space="preserve">Como gerente del Eje Transversal 4 del PDD "Gobierno legítimo, fortalecimiento local y eficiencia" y a su vez gerente del programa 43 "Modernización Institucional" se dio cumplimiento a lo establecido en la Circular 032 de 2016 expedida por la SDP.
 Durante el periodo reportado fueron realizadas las siguientes actividades: 
1. Análisis y socialización a las Gerencias de los Programas que hacen parte del Eje Transversal 4 y a la Oficina Asesora de Planeación de la Secretaria General, de la Circular 034 de 2017 expedida por la SDP en la cual se definen los lineamientos para el seguimiento del plan de acción del Plan Distrital de Desarrollo con corte a 31 de Diciembre de 2017; elaboración del informe de Rendición de Cuentas 2017; y actualización indicadores estratégicos de ciudad.
2. Se realizó tanto el informe consolidado del programa 43 como el consolidado del Eje Transversal 4 de Plan de Desarrollo para la Rendición de Cuentas 2017 de acuerdo a los lineamientos establecidos en la Circular 034 de 2017, el cual fue incorporado en el documento “INFORME DE RESULTADOS DICIEMBRE 2017 - PLAN DISTRITAL DE DESARROLLO - BOGOTA MEJOR PARA TODOS” páginas 146 – 159 que consolida la Secretaria Distrital de Planeación y es insumo para la rendición de cuentas del Alcalde Mayor de Bogotá. Asi mismo, se prepararon insumos (presentación, actividad en redes sociales y videos) para el diálogo ciudadano del Sector Gestión Publica que incluye información sobre los resultados, logros y retos del Eje 4 el dia 27 de febrero de 2018. Asi mismo, se revisaron, editaron y ajustaron los informes correspondientes a los programas 42-44 y 45 elaborados por los respectivos gerentes de programa, al tiempo que se verificó el cierre del reporte en SEGPLAN del programa 43 - Modernizacion Institucional. 
3. Se apoyó en el proceso de elaboración del documento infografía de acuerdo a los lineamientos establecidos en la Circular 034 de 2017, “RESUMEN LOGROS ESTRUCTURA PDD 2017” páginas 41 y 42.
4.  Se diseñó e implementó por parte de la gerencia del eje Transversal 4 una estrategia de seguimiento para la gerencia del Eje Transversal 4, de acuerdo con los lineamientos establecidos por la SDP. Esta fue socializada y compartida con los Gerentes de los Programas que hacen parte del eje Transversal y con el Secretario General.
5.  Derivado de la estrategia mencionada en el punto anterior, se expidieron memorandos a las entidades que hacen parte del Programa 43 para conocer entre otros, los planes de acción de las metas PDD que está evidenciando un nivel crítico de avance al 31/12/2017.
6. Se consolidó la información sobre avances y logros de las metas establecidas en el PDD, reportadas por los gerentes de cada programa en el SEGPLAN. Se solicitaron ajustes de la información reportada por las entidades en el Sistema, con el fin de guardar consistencia con el avance de las metas. Además se consolido y validó la información reportada por las entidades que hacen parte del programa 43 “ESTADO VALIDACIÓN COORDINACION DE PROGRAMAS” pagina 2.
7. Se elaboró el documento "ESTRUCTURA DE OPERACION Y GESTIÓN DEL EJE TRANSVERSAL 4" Versión 1, que orientará el ejercicio de la gerencia del Eje 4 durante la vigencia 2018.  Como gerente del Eje Transversal cuarto del PDD "Gobierno legítimo, fortalecimiento local y eficiencia" y a su vez gerente del programa 43 "Modernización Institucional" se dio cumplimiento a lo establecido en la Circular 032 de 2016 expedida por la Secretaria Distrital de Planeación. 
Durante el segundo trimestre fueron realizadas las siguientes actividades:  
1. Se realizó el informe del Eje Transversal con corte al primer trimestre de 2018, acuerdo a los lineamientos establecidos en la Circular 034 de 2017 e información propia de la Gerencia del Eje, este documento se encuentra en los anexos de las fichas técnicas.
2.  Se diseñó e implementó por parte de la gerencia del eje Transversal 4 una estrategia de seguimiento para la gerencia del Eje Transversal 4, de acuerdo con los lineamientos establecidos por la SDP. Esta fue socializada y compartida con los Gerentes de los Programas que hacen parte del eje Transversal y con el Secretario General.
Desde la Gerencia del Eje Transversal se dieron lineamientos y se crearon instancias que permitieran fortalecer los canales de comunicación con las Gerencias de Programa y estas a su vez con las Oficinas Asesoras de Planeación de las entidades, se ha enfocado la gestión de alertas en las entidades cuyas Metas PDD tienen un retraso significativo y persistente y que ha requerido la estructuración de un plan de acción que permita evaluar el cumplimiento de hito y el logro de las mismas.
También se han establecido reuniones de alto nivel con el Secretario General para la presentación del avance del Eje y la definición de Metas PDD de especial interés, las cuales han sido incluidas en la matriz de alertas y priorización.
3.  Derivado de la estrategia mencionada en el punto anterior, se expidieron memorandos a las entidades que hacen parte del Eje Transversal para conocer entre otros, los planes de acción de las metas PDD que está evidenciando un nivel crítico de avance al 31/03/2018.
4. Se consolidó la información sobre avances y logros de las metas establecidas en el PDD, reportadas por los gerentes de cada programa en el SEGPLAN. Se solicitaron ajustes de la información reportada por las entidades en el Sistema, con el fin de guardar consistencia con el avance de las metas. Además se consolido y validó la información reportada por las entidades que hacen parte del programa 43 y del global de los programas 41, 44 y 45. 
5. La Gerencia de Eje Transversal ha establecido un programa de trabajo que busca el cumplimiento y la mitigación en la materialización de riesgos en los objetivos planteados en el Plan Distrital de Desarrollo 2016-2020, algunas de las actividades son:
 Definición de un cronograma de Actividades Estratégicas con los Gerentes de Programa para el seguimiento presupuestal, avance físico, revisión de metas prioritarias y la identificación de oportunidades de mejora en el cumplimiento de los objetivos del Plan Distrital de Desarrollo.
 Definición y concertación con Gerentes de Programa de formatos y canales de comunicación con las entidades que hacen parte del Eje Transversal.
 Análisis e identificación de alertas asociadas a los reportes de información realizados por las Oficina de Control Interno en el marco del cumplimiento del Artículo 3° del Decreto 215 de 2017.
6. En las actividades de mitigación del riesgo e identificación de metas críticas, se ha establecido comunicación con las entidades responsables de estas metas y se ha consolidado una matriz de priorización para el monitoreo constante, las entidades son:
 Departamento Administrativo del Servicio Civil Distrital
 Secretaría Distrital De Desarrollo Económico
 Departamento Administrativo de la Defensoría del Espacio Público
 Secretaría Distrital De Hacienda
 Secretaría Jurídica Distrital
 Como gerente del Eje Transversal cuarto del PDD "Gobierno legítimo, fortalecimiento local y eficiencia" y a su vez gerente del programa 43 "Modernización Institucional" se dio cumplimiento a lo establecido en la Circular 032 de 2016 expedida por la Secretaria Distrital de Planeación. _x000D_
_x000D_
Durante el periodo reportado fueron realizadas las siguientes actividades:  _x000D_
_x000D_
1. Se realizó el informe del Eje Transversal con corte al primer semestre de 2018, acuerdo a los lineamientos establecidos en la Circular 034 de 2017 e información propia de la Gerencia del Eje, este documento se encuentra en los anexos de las fichas técnicas._x000D_
_x000D_
Se han realizado reuniones de alto nivel con los Gerentes de los programas que hacen parte del Eje Transversal 4, donde se han compartido avance y dificultades en el avance y la gestión de cada programa._x000D_
_x000D_
Desde la gerencia de Eje se gestionó estableció la metodología de cruce de información derivado de los informes de las Oficinas de Control Interno desarrollados en el marco del cumplimiento del Artículo 3° del Decreto 215 de 2017._x000D_
_x000D_
Desde la Gerencia del Eje Transversal se continua dando lineamientos y monitoreándolas instancias que han permitido fortalecer los canales de comunicación con las Gerencias de Programa y estas a su vez con las Oficinas Asesoras de Planeación de las entidades, se ha enfocado la gestión de alertas en las entidades cuyas Metas PDD tienen un retraso significativo y persistente y que ha requerido la estructuración de un plan de acción que permita evaluar el cumplimiento de hito y el logro de las mismas._x000D_
_x000D_
También se han establecido reuniones de alto nivel con el Secretario General para la presentación del avance del Eje y la definición de Metas PDD de especial interés, las cuales han sido incluidas en la matriz de alertas y priorización. Se realizo la socialización de los resultados en las instancias de alto nivel, como el Comité Sectorial._x000D_
_x000D_
3.  Derivado de la estrategia mencionada en el punto anterior, se continua expidiendo memorandos a las entidades que hacen parte del Eje Transversal para conocer entre otros, los planes de acción de las metas PDD que está evidenciando un nivel crítico de avance al 30/06/2018._x000D_
_x000D_
4. Se actualizó la información sobre avances y logros de las metas establecidas en el PDD, reportadas por los gerentes de cada programa en el SEGPLAN. Se solicitaron ajustes de la información reportada por las entidades en el Sistema, con el fin de guardar consistencia con el avance de las metas. Además se consolido y validó la información reportada por las entidades que hacen parte del programa 43 y del global de los programas 41, 44 y 45. _x000D_
_x000D_
5. La Gerencia de Eje Transversal ha establecido un programa de trabajo que busca el cumplimiento y la mitigación en la materialización de riesgos en los objetivos planteados en el Plan Distrital de Desarrollo 2016-2020, algunas de las actividades son:_x000D_
_x000D_
	Definición de un cronograma de Actividades Estratégicas con los Gerentes de Programa para el seguimiento presupuestal, avance físico, revisión de metas prioritarias y la identificación de oportunidades de mejora en el cumplimiento de los objetivos del Plan Distrital de Desarrollo._x000D_
	Definición y concertación con Gerentes de Programa de formatos y canales de comunicación con las entidades que hacen parte del Eje Transversal._x000D_
	Análisis e identificación de alertas asociadas a los reportes de información realizados por las Oficina de Control Interno en el marco del cumplimiento del Artículo 3° del Decreto 215 de 2017._x000D_
_x000D_
6. En las actividades de mitigación del riesgo e identificación de metas críticas, se ha establecido comunicación con las entidades responsables de estas metas y se ha consolidado una matriz de priorización para el monitoreo constante, las entidades son:_x000D_
	Departamento Administrativo del Servicio Civil Distrital_x000D_
	Secretaría Distrital de Desarrollo Económico_x000D_
	Departamento Administrativo de la Defensoría del Espacio Público_x000D_
	Secretaría Distrital De Hacienda_x000D_
 La Subsecretaria Técnica ejerce funciones como gerente del Eje Transversal cuarto del PDD "Gobierno legítimo, fortalecimiento local y eficiencia" y a su vez gerente del programa 43 "Modernización Institucional" se dio cumplimiento a lo establecido en la Circular 032 de 2016 expedida por la Secretaria Distrital de Planeación. 
Durante el periodo reportado fueron realizadas las siguientes actividades:  
Se realizó el informe del Eje Transversal con corte al tercer trimestre de 2018, acuerdo a los lineamientos establecidos en la Circular 034 de 2017 e información propia de la Gerencia del Eje, este documento se encuentra en los anexos de las fichas técnicas.
Se han realizado reuniones de alto nivel con los Gerentes de los programas que hacen parte del Eje Transversal 4, donde se han compartido avance y dificultades en el avance y la gestión de cada programa.
Desde la Gerencia del Eje Transversal se continua dando lineamientos y monitoreándolas instancias que han permitido fortalecer los canales de comunicación con las Gerencias de Programa y estas a su vez con las Oficinas Asesoras de Planeación de las entidades, se ha enfocado la gestión de alertas en las entidades cuyas Metas PDD tienen un retraso significativo y persistente y que ha requerido la estructuración de un plan de acción que permita evaluar el cumplimiento de hito y el logro de las mismas.
También se han establecido reuniones de alto nivel con el Secretario General para la presentación del avance del Eje y la definición de Metas PDD de especial interés, las cuales han sido incluidas en la matriz de alertas y priorización. Se realizo la socialización de los resultados en las instancias de alto nivel, como el Comité Sectorial.
Derivado de la estrategia mencionada en el punto anterior, se continua expidiendo memorandos a las entidades que hacen parte del Eje Transversal para conocer entre otros, los planes de acción de las metas PDD que está evidenciando un nivel crítico de avance al 30/09/2018.
Se actualizó la información sobre avances y logros de las metas establecidas en el PDD, reportadas por los gerentes de cada programa en el SEGPLAN. Se solicitaron ajustes de la información reportada por las entidades en el Sistema, con el fin de guardar consistencia con el avance de las metas. Además, se consolido y validó la información reportada por las entidades que hacen parte del programa 43 y del global de los programas 41, 44 y 45. 
La Gerencia de Eje Transversal ha establecido un programa de trabajo que busca el cumplimiento y la mitigación en la materialización de riesgos en los objetivos planteados en el Plan Distrital de Desarrollo 2016-2020.
En las actividades de mitigación del riesgo e identificación de metas críticas, se ha establecido comunicación con las entidades responsables de estas metas y se ha consolidado una matriz de priorización para el monitoreo constante, las entidades son:
Departamento Administrativo del Servicio Civil Distrital
Secretaría Distrital de Desarrollo Económico
Departamento Administrativo de la Defensoría del Espacio Público
Secretaría Distrital De Hacienda
Secretaria Distrital de Movilidad
Instituto de Desarrollo Urbano	
</t>
  </si>
  <si>
    <t xml:space="preserve">   Plan estratégico Plan de Acción                                      </t>
  </si>
  <si>
    <t>Realizar seguimiento a los programas pertenecientes al Eje transversal cuatro (4) "Gobierno Legítimo, Fortalecimiento Local y Eficiencia"</t>
  </si>
  <si>
    <t>Unidad de Gerencia Estratégica implementada</t>
  </si>
  <si>
    <t>P1O5 Apoyar el desarrollo óptimo de los proyectos estratégicos, priorizados por el señor Alcalde.</t>
  </si>
  <si>
    <t>P1O5A2 Apoyar a la Secretaria Distrital de Planeación (SDP) en la consolidación de información y en el  seguimiento de los proyectos estratégicos priorizados por el Alcalde Mayor.</t>
  </si>
  <si>
    <t xml:space="preserve">  Informes trimestrales con el análisis del avance de las actividades que desarrolla la Unidad de Gerencia Estratégica.     </t>
  </si>
  <si>
    <t xml:space="preserve">Las actividades desarrolladas a 31 de marzo de 2018, en el marco de la meta del proyecto de inversión “Consolidar una Unidad de Gerencia estratégica”, se agruparon en tres frentes como se mencionan a continuación: 
1. FORTALECIMIENTO Y MODERNIZACIÓN DE LA GESTIÓN PUBLICA DISTRITAL: 
En este frente se desarrollaron actividades en temas como: 
MOVILIDAD: * Solución estructural al SITP y negociación con los concesionarios.
* Nuevo modelo operacional de Transmilenio.
* Peatonalización de la calle 11.
*  Búsqueda de nuevos recursos para contar de nuevas alternativas de medios de pago para los usuarios del Transmilenio y SITP y fortalecer el proceso de reingeniería del sistema Transmilenio. 
MODERNIZACION INSTITUCIONAL: 
* Apoyo al proceso del Censo Nacional de Población y vivienda 2018 (CNPV).
* Apoyo a entidades como:  Servicio a la Ciudadanía, SDH, Hábitat, CAMACOL en establecer una ruta de trabajo en la implementación del Decreto 058 de 2018 (VUC). 
PROYECTO TEUSACÁ: En este aspecto fue estructurado el proyecto bajo Metodología General Ajustada – MGA.
* Participación en mesas técnicas de trabajo con Entidades del orden Nacional y Distrital.
* Formulación y estructuración del componente financiero del Proyecto.
MONITOREO LEGISLATIVO:  Las actividades desarrolladas estuvieron dirigidas al asesoramiento y seguimiento a diferentes proyectos de ley que se analizan y se debaten en el Congreso de la República y son de interés para la Administración Distrital como: 
-195/18 que busca congelar el recaudo del impuesto predial en Bogotá. 
-030/17 que busca reformar el Decreto Ley 1421 – Estatuto Orgánico de Bogotá.
-025/17 que afecta la estructura de la Administración Distrital
Asistencia a los siguientes debates de control político: 
- Soportes y estudios del metro: Presuntas irregularidades sobre la concesión del barrido, recolección y disposición final del esquema de aseo en la ciudad de Bogotá. 
2. ARTICULACION Y SEGUIMIENTO A LOS PROGRAMAS, PLANES Y PROYECTOS DE LA ADMINISTRACIÓN DISTRITAL - DELIVERY UNIT : 
Para la vigencia 2018, la Secretaria General continua con la estrategia de contar con un equipo de trabajo especializado (DELIVERY UNIT) dedicado a asesorar en temas estratégicos de alto impacto en la ciudad y al seguimiento y monitoreo de proyectos prioritarios del Distrito.
En este aspecto, se destacan las siguientes actividades:
* Seguimiento presupuestal al proyecto para la compra del Bien de Interés Cultural (BIC) edificio del Batallón de reclutamiento por parte de la ERU. 
* Obtención del primer modelo de flujo de caja para la galería del Bronx. 
* Fueron gestionados diferentes espacios de articulación entre diferentes entidades para proyectos como la construcción de la nueva sede de la Orquesta Filarmónica de Bogotá y el proyecto Alameda entre parques. 
* Revisión al proyecto de Acuerdo de Publicidad Exterior Visual (PEV), liderado por la Secretaría de Ambiente. 
* Seguimiento al proyecto "Centro de la Bici".
* Se coordinó la realización del segundo Comité Directivo en el cual se tomaron decisiones clave para garantizar el lanzamiento del Centro en la Plaza de los Artesanos en el mes de mayo de 2018.
3. CONSOLIDACION DEL MODELO DE ASOCIACIONES PÚBLICO PRIVADAS: Fueron realizadas distintas acciones enfocadas en prestar el apoyo y acompañamiento a las diferentes entidades en la elaboración de estudios de pre-inversión, estructuración y/o validación y/o implementación de proyectos APP, así como el acompañamiento para la ejecución de estrategias y actividades de promoción de los proyectos.  Se apoyó la supervisión de convenios marco y derivados a través de los cuales se asignaron recursos en 2017 para la estructuración de iniciativas tanto públicas como privadas.  
Durante el primer trimestre de 2018, fueron coordinadas distintas actividades de seguimiento a los proyectos APP en 12 entidades del Distrito Capital como fueron: -IDU, DADEP, TM, IDRD, SDM, SDS, SDE, SDS, ERU, UAESP, IDT,SDDE. 
Como resultado de estas reuniones y mesas de trabajo llevadas a cabo se produjeron los siguientes datos:
Entre el 01 de enero de 2016 y el 31 de marzo de 2018, las 12 entidades han venido trabajando en 105 proyectos de APP, de los cuales 12 proyectos son por iniciativa pública en 3 entidades (IDU, Secretaría de Salud y ERU) y 93 proyectos son por iniciativa privada en 11 entidades de las 12 (menos la ERU). De las 93 iniciativas privadas, 50 han sido rechazadas en prefactibilidad, 2 han sido declaradas fallidas en Factibilidad y 1 desistida en Factibilidad, 39 están en estudio (21 en Prefactibilidad y 18 en Factibilidad) y 1 en ejecución.
A la fecha hay 51 proyectos en estudio y/o estructuración (39 iniciativas privadas y 12 iniciativas públicas) y 1 proyecto en ejecución. De los proyectos de iniciativa privada, hay 18 en etapa de Factibilidad, de las cuales, las estimaciones de CAPEX son de $3,16 Billones, y de OPEX, de $4,2 Billones. Las estimaciones del CAPEX en los proyectos de APP por iniciativa pública son de $26,3 Billones. En total, el CAPEX estimado es de $29,5 Billones.
Por otra parte, con el fin de establecer un procedimiento para las APP en Bogotá, las actividades adelantadas se desarrollaro para lograr la expedición de una Directiva. Esta directiva detallará las instrucciones para adelantar el procedimiento de estructuración, evaluación y aprobación de los proyectos bajo el esquema de Asociación Público Privada (APP).
Se realizó la revisión de los informes financieros y balances de ejecución de los convenios suscritos en la vigencia 2017.  
Se registró asistencia a los comités de APP llevados a cabo durante el I trimestre del año.
Se apoyó y prestó el acompañamiento requerido al Alcalde Mayor para su presentación en el evento del Banco Mundial “Transforming Transportation”, el 11 y 12 de enero, en Washington (USA). 
La Secretaria General participó en las reuniones con los originadores de los siguientes proyectos: 
- APP Carrera 11 Calles 96 y 97 y Castellana.
-APP Venecia. Red Ambiental Segura – RAPS
- APP 200 baños públicos
-APP Parqueaderos carrera 15 calle 77, 85, 90 y 97
- APP Calle 100
Se dió respuesta a la Contraloria respecto al avance en metas del proyecto de inversión 7516 de la vigencia 2017. 
 Las gestiones y resultados alcanzados en el II trimestre de 2018, evidencian el avance de la meta  "consolidar una unidad de gerencia estrategica" al cumplir con el seguimiento integral a los planes, programas y proyectos prioritarios de la Administración Distrital plasmados en el Plan de Desarrollo “Bogotá Mejor para Todos”- (Delivery Unit), prestar el apoyo requerido en aras de consolidar el modelo de Asociaciones Público Privadas en las entidades del Distrito Capital y proveer un asesoramiento experto de alto nivel en temáticas, planes, programas y proyectos de alto impacto y especial relevancia distrital. A 30 de junio de 2018, las principales acciones se concentraron en: Avanzar en la solución estructural al SITP y negociación con los concesionarios, avanzar en el nuevo modelo operacional de Transmilenio y en la contratación de un estudio técnico que permitirá ofrecer opciones de recarga de la tarjeta TuLlave como alternativas de recaudo con un sistema interoperable, avances en el proyecto de Enajenación de acciones GEB, Apoyo de Bogotá Distrito Capital a la ejecución del Censo Nacional de Población y Vivienda 2018 (CNPV), adelantos en el proyecto de peatonalización de la Calle 11,  inauguración de la nueva plazoleta Gustavo Restrepo en la localidad de Rafael Uribe, avances en el proyecto “corredor ambiental Rio Teusacá”, adelantos técnicos en el proyecto de construcción de la nueva sede de la Orquesta Filarmónica de Bogotá (OFB),consolidación de información de proyectos prioritarios en la herramienta “Tablero de control”, avances significativos para lograr la expedición de una Directiva para proyectos APP tanto de iniciativa pública como privada, coordinación logística y de asistencia al programa de formación en alianza con IFC, “Asociaciones Público – Privadas para la Ciudad de Bogotá”, actividades de seguimiento a los proyectos de APP en 12 entidades del Distrito Capital, revisión de informes financieros con la ejecución de recursos de los convenios interadministrativos suscritos en  2017. Se presentaron propuestas al Plan Nacional de Desarrollo frente a la expedición de la Ley 1882 de 2018. (APP´S)
 Durante el III trimestre de 2018, el equipo de asesores expertos que conforman la Unidad de Gerencia Estratégica y con el fin de dar cumplimiento a los planes, programas y proyectos definidos en el plan de gobierno “Bogotá Mejor para Todos” continuaron con el desarrollo de actividades enmarcadas en las estrategias de fortalecimiento y modernización de la gestión pública distrital. Los principales frentes y de gran impacto en los que fueron desarrolladas dichas actividades a lo largo del periodo reportado y que estuvieron dirigidas cumplimiento de la meta fueron: Movilidad, Modernización Institucional, APP´S y Desarrollo Urbano, principalmente._x000D_
En materia de movilidad los principales avances y actividades desarrolladas se concentraron en los cuatro frentes descritos a continuación: _x000D_
_x000D_
•	Nuevo diseño operacional para Transmilenio, relacionados con el servicio troncal y zonal. _x000D_
•	Renovación de la flota troncal de Transmilenio. _x000D_
•	Cofinanciación de las troncales alimentadoras del metro._x000D_
Como resultado de la participación del equipo asesor de la Secretaría General, se concretó el proyecto de modificación del Decreto Distrital 351 de junio de 2017 “Por medio del cual se reglamenta el artículo 78 del Acuerdo Distrital 645 de 2016 y se dictan otras disposiciones”. Este proyecto de decreto busca ampliar la cobertura prevista en el Decreto 351/2017 y hacerla extensiva a pequeños propietarios de COOBUS y EGOBUS (2500, aproximadamente), y cuyos buses operan hoy en el STIP provisional. Esta iniciativa de modificación del Decreto 351 se encuentra publicada para comentarios de la ciudadanía.  _x000D_
_x000D_
•	Apoyo de Bogotá Distrito Capital en la ejecución del Censo Nacional de Población y Vivienda 2018 (CNPV): Desde la Unidad de Gerencia Estratégica y como se ha reportado en anteriores informes, el equipo técnico de la Secretaría General, sigue desarrollando acciones de fortalecimiento de la gestión pública distrital, a través, entre otros mecanismos, de la consolidación de arreglos institucionales de cooperación y asistencia técnica con la Nación. _x000D_
•	En el marco de la estrategia IGA +10:  En aras de avanzar en la modernización y actualización de la gestión documental en el Distrito Capital y de garantizar la articulación de las entidades del Distrito en la estrategia adelantada a través del Archivo de Bogotá, se avanzó de manera significativa en la actualización del programa de gestión documenta._x000D_
•	Estrategia de identificación de talento joven: En coordinación con el Centro de Trayectoria Profesional de la Universidad de los Andes y con el propósito de promover la vinculación del talento joven en la Administración Distrital se avanzó en el proceso de alistamiento dirigido a seleccionar a los distintos pasantes._x000D_
•	En materia de desarrollo urbano: En línea con lo reportado durante el I y II trimestre y en lo relativo a la estructuración de la Fase II del proyecto “corredor ambiental Rio Teusacá y su área de entorno en Bogotá, La Calera, Sopó y Guasca” y cuyas acciones y avances son impulsadas desde la Unidad de Gerencia Estratégica, a 30 de septiembre de 2018, las principales actividades se concentraron en: _x000D_
•	Presentación del proyecto corredor Ambiental Rio Teusacá en mesas técnicas de trabajo social con los municipios de Sopó (9 y 16 de agosto) y Guasca (20 de septiembre). Durante el periodo objeto de este reporte, se efectuaron mesas que sirvieron para exponer las mejoras a los comentarios realizados por los municipios frente al desarrollo del proyecto en su territorio, así como la revisión de los Plan de Ordenamiento Territorial (POT) de estos municipios, de acuerdo con los requerimientos dados por el Distrito para desarrollar el proyecto.   _x000D_
_x000D_
DELIVERY UNIT En este aspecto a continuación se destacan, las principales actividades realizadas por el equipo a lo largo del lll trimestre de 2018: _x000D_
_x000D_
•	Revisión de los documentos requeridos para la democratización del Grupo Energía de Bogotá (GEB), entre los que se encuentran aquellos requeridos para la aprobación de la emisión de acciones tanto a nivel nacional como internacional, como resultado de ello se destaca el logro de la enajenación de las acciones del GEB.   En este punto cabe aclarar que no se adjuntan evidencias en este punto por estar clasificada esta información como de carácter confidencial._x000D_
_x000D_
•	Se gestionaron acciones de coordinación interinstitucional con el objeto de avanzar en los proyectos ALO SUR, centro de la bici y estrategia de biciusuarias. Asimismo, se lograron avances en el acuerdo de los textos de los convenios de Alo Sur, adicionalmente, se registraron avances en la articulación interinstitucional requerida para permitir el funcionamiento del Centro de la Bici en su sede permanente a partir de finales de 2019, y la definición de la Estrategia de Biciusuarias._x000D_
•	Se realizó la consolidación de la tabla de seguimiento de proyectos estratégicos y la categorización de proyectos en semáforos._x000D_
•	La Delivery Unit, como equipo de reacción inmediata en aras de definir una estrategia en conjunto con la Caja de la Vivienda Popular, que, focalizada en asegurar el cumplimiento a la meta definida en el Plan Distrital de desarrollo de llevar a cabo 10.000 titulaciones de vivienda, realizó seguimiento para conocer las diferentes alternativas de gestión que se tienen planteadas para el cumplimiento de esta meta. _x000D_
•	En línea con lo reportado en el informe a II trimestre de 2018, respecto al proyecto de Plan Parcial de Renovación Urbana del Voto Nacional, se continuó con la articulación de acciones entre la oficina de gestión social de la ERU y diferentes dependencias de la Secretaría de Desarrollo Económico (SDDE). _x000D_
_x000D_
•	En el marco del seguimiento al programa de desmarginalización de la Secretaría del Hábitat (SDHT) se adelantó la IV Mesa de Mejoramiento Integral de los Asentamientos Humanos._x000D_
APP, durante el lll trimestre se continuo con el desarrollo de diferentes actividades enmarcadas en los proyectos APP en 12 entidades del Distrito._x000D_
_x000D_
Los resultados de dicho seguimiento evidencian que entre el 01 de enero de 2016 y el 30 de septiembre de 2018, las 12 entidades han venido trabajando en 111 proyectos de APP, de los cuales 12 proyectos son por iniciativa pública en 3 entidades (IDU, Secretaría de Salud y ERU) y 99 proyectos son por iniciativa privada en 11 entidades de las 12 (menos la ERU) de las 99 iniciativas privadas, 62 han sido rechazadas (57 en Prefactibilidad y 5 en Factibilidad), 36 se encuentran en estudio (17 en Prefactibilidad y 19 en Factibilidad) y 1 en ejecución (Coliseo El Campín). A la fecha hay 48 proyectos en estudio y/o estructuración (36 iniciativas privadas y 12 iniciativas públicas) y 1 proyecto en ejecución. De los proyectos de iniciativa privada, hay 19 en etapa de Factibilidad, y sus estimaciones de CAPEX son de $2,26 Billones, y de OPEX, de $2,68 Billones. Las estimaciones del CAPEX en los proyectos de APP por iniciativa pública son de $27,1 Billones. En total, el CAPEX estimado de los proyectos en estructuración es de $29,38 Billones._x000D_
 Como parte de los componentes del proyecto 1125 se encuentra el denominado “Gerencia Estratégica y Agenda Gubernamental”, el cual  cuenta con una línea de acción denominada “Consolidación de una unidad de gerencia estratégica en los temas prioritarios de la Administración Distrital”, dirigida a desarrollar los lineamientos de gestión y gerencia pública para mejorar los niveles de cumplimiento de los objetivos trazados en los planes, políticas, programas y proyectos considerados como prioritarios en la presente Administración._x000D_
_x000D_
Para llevar a cabo dicho objetivo, fue conformado un equipo técnico de carácter asesor, multidisciplinario, calificado y especializado, dedicado a prestar apoyo experto al Despacho del Alcalde Mayor, en tres frentes o actividades principales que se describen a continuación: _x000D_
_x000D_
1-	Articular y mantener con las entidades distritales, nacionales e internacionales las relaciones para el fortalecimiento y modernización de la gestión pública distrital. _x000D_
2-	Realizar el seguimiento de forma transversal a los planes, programas y proyectos prioritarios de la Administración Distrital para el cumplimiento del Plan de Desarrollo “Bogotá Mejor para Todos”- Delivery Unit. _x000D_
3-	Apoyar la consolidación del modelo de Asociaciones Público Privadas en las entidades del Distrito Capital. _x000D_
_x000D_
Los principales frentes sobre los cuales fueron desarrolladas diferentes acciones para cumplir con el mencionado objetivo, estuvieron enfocados en temáticas como: Movilidad, Desarrollo Urbano, App´s y modernización institucional. _x000D_
En materia de movilidad, los principales avances y actividades desarrolladas se concentraron en los cuatro frentes descritos a continuación: _x000D_
_x000D_
•	Se prestó el apoyo requerido por parte del asesor altamente calificado para lograr la firma del Convenio de Cofinanciación de las Troncales alimentadoras del Metro._x000D_
_x000D_
Los avances más destacados reportados por el equipo de la Delivery Unit, se enuncian a continuación: _x000D_
_x000D_
•	Seguimiento a la firma del convenio y revisión de anexos técnicos requeridos para el proyecto “Centro de la Bici”, así como el estudio de mercado y demás documentos para la estructuración de la concesión de mobiliario urbano adelantada por el Distrito en cabeza del Departamento Administrativo de la Defensoría del Espacio Público. _x000D_
El equipo APP apoyó la revisión y gestión de los ajustes requeridos sobre los informes técnicos, legales y financieros allegados a la supervisión de los convenios 620 (Sec gral – IDRD), 623 (Sec Gral – ERU), 580 (Sec gral – TM), 597 (Sec gral– Sec de movilidad), 757 (Sec gral– DADEP) y 582  (Sec gral – SDP) de 2017. _x000D_
_x000D_
Así mismo, realizó una propuesta de presupuesto detallado para los requerimientos de la Secretaría General en torno a las APP, con la justificación detallada con relación al proyecto Nuevo CAD._x000D_
_x000D_
Sumado a lo anterior, se mencionan las siguientes actividades realizadas en materia de APP´S durante el cuarto trimestre de la vigencia 2018: _x000D_
_x000D_
1.	Coordinar las actividades de seguimiento a los proyectos de APP en 12 entidades del Distrito Capital._x000D_
2.	Coordinar las actividades para acordar procedimientos de aprobaciones para los proyectos de APP de Bogotá, entre las cuales se encuentra la expedición de la Directiva de APP._x000D_
3.	Promoción del mecanismo de APP en el Distrito de Bogotá._x000D_
_x000D_
El Equipo APP participó y apoyó en la coordinación de los siguientes comités de APP: _x000D_
•	Comité de APP del 19 de septiembre de 2018 _x000D_
•	Comité de APP del 6 de noviembre de 2018_x000D_
•	Comité de APP del 12 de diciembre de 2018_x000D_
</t>
  </si>
  <si>
    <t xml:space="preserve">  Plan estratégico Plan de Acción  Proyecto de inversión                                 </t>
  </si>
  <si>
    <t>entidades del distrito asesoradas en la implementación del SGDEA</t>
  </si>
  <si>
    <t>P1O1 Consolidar a 2020 una cultura de visión y actuación ética,  integra y transparente</t>
  </si>
  <si>
    <t>P1O1A8 Modernizar y fortalecer los estándares para la gestión archivística a nivel distrital</t>
  </si>
  <si>
    <t>(Entidades del Distrito asesoradas en la implementación del SGDEA / Entidades del Distrito priorizadas en la implementación del SGDEA”.) *100</t>
  </si>
  <si>
    <t>• Aprobar los lineamientos para la administración de documentos electrónicos de archivo en la Alta Consejería de Tecnologías de Información y Comunicaciones.
• Diseñar una estrategia de asistencia técnica para el asesoramiento de las entidades del Distrito Capital en la implementación del SGDEA.
• Implementar la estrategia de asistencia técnica  diseñada y evaluarla.
• Reactivar la mesa técnica interna de la Secretaría General encargada de definir los lineamientos para la administración de documentos electrónicos de archivo y los requerimientos funcionales y técnicos para la implementación del SGDEA.</t>
  </si>
  <si>
    <t>Para el mes de enero de 2018, se realizaron mesas de trabajo  para la formulación de requisitos funcionales y no funcionales del modelo de requerimientos técnicos del Sistema de Gestión de Documentos  Archivo- SGDEA,  y se identificaron 90 requisitos. Durante el mes de febrero de 2018, el 13 de febrero de 2018 se llevó acabo una mesa de trabajo con la Alta Consejería Distrital de las TIC, con el fin de programar las actividades para la revisión y aprobación del modelo de requerimientos técnicos del Sistema de Gestión de Documentos  Archivo- SGDEA (Matriz). Adicionalmente se llevaron a cabo mesas de trabajo para la formulación de requisitos funcionales y no funcionales del modelo de requerimientos técnicos para un Sistema de Gestión de Documentos Electrónicos de Archivo- SGDEA. Para el mes de marzo de 2018, se realizó la elaboración de la matriz que contiene los requisitos funcionales y no funcionales para un Sistema de Gestión Documentos de Archivo- SGDEA, la cual fue enviada a la Alta Consejería Distrital de Tecnologías y la Oficina de Tecnologías de la Información y las comunicaciones- OTIC para su respectiva aprobación. Es importante recordar que aunque no se registra avance físico en el indicador de esta meta para este triemtre, las actividades reportadas en este periodo son fundamentales para el éxito de las asesorías programadas para el cumplmiento de la meta según lo programado durante el segundo, tercero y cuarto trimestre de la vigencia. Se continuo con la formulación de los documentos técnicos requeridos para asesorar a las entidades del Distrito en materia de documento electrónico, se obtuvieron los siguientes avances por documento, los cuales fueron presentados en el Consejo Distrital de Archivos y ante la Alta Consejería Distrital de las TICS:
* Documento de Estrategia (90%).
* Herramienta Diagnóstico Documentos electrónicos (100%).
* Guía 1. Conceptos y buenas prácticas documentos electrónicos y SGDEA (60%).
* Modelo Requisitos SGDEA (95%).
* Guía 2. Uso Modelo Requisitos (25%).
Adicionalmente, se asesoró al Instituto Distrital del Patrimonio Cultural en el manejo de la Herramienta Diagnóstico Documentos electrónicos y al Instituto Distrital de Participación y Acción Comunal- IDPAC en materia de Sistema de Información de Gestión de Documentos Electrónicos.
 Se finalizó la formulación de los 5 documentos para asesorar las entidades del Distrito en materia de documentos electrónico: Documento de Estrategia ,Herramienta Diagnóstico Documentos electrónicos, Modelo Requisitos SGDEA, Guía 2. Uso Modelo Requisitos  y Guía 1. Conceptos y buenas prácticas documentos electrónicos y SGDEA; de dichos documentos 4 fueron validados por OTIC y ACTIC: Documento de Estrategia,Herramienta Diagnóstico Documentos Electrónicos, Modelo Requisitos SGDEA y Guía 2, quedando pendiente la validación de la Guía 1, dado que se encuentra en proceso de revisión y posterior validación de dichas oficinas
En el marco de la presente meta, se llevó a cabo el 13 de septiembre de 2018, el evento de lanzamiento de dicha estrategia, en donde se invitaron a las Entidades Distritales para informar las generalidades y metodología a realizar por entidad en cuanto a SGDEA. Adicionalmente, se asesoraron a las siguientes entidades:Invest in Bogotá,Empresa de Acueducto y Alcantarillado de Bogotá-EAAB,IDEP,Caja Vivienda Popular,Jardín Botánico,Empresa Metro de Bogotá,Canal Capital,Secretaria Distrital de Salud,Concejo de Bogotá, IDIGER,DASC,Secretaria General de la Alcaldía Mayor de Bogotá,ERU,IPES, UAESP y Universidad Francisco José de Caldas. Durante el cuarto trimestre, se adelantaron acciones de gestión que impulsaron el cumplimiento de la meta, entre ellos se destaca el II Seminario Internacional de Archivos, la validación de la Guía No 1 conceptual e ideas para avanzar y el Quinto Encuentro de Archivos Distritales
Para el cierre efectivo de la meta en este trimestre  se asesoraron 33 entidades distritales en la implementación del SGDEA, para un total de 51 entidades asesoradas en la vigencia, estas entidades se detallan a continuación: Capital Salud EPS -SAS, Departamento Administrativo de la Defensoría y del Espacio Público - DADEP, Secretaría Distrital De Ambiente - SDA, Lotería De Bogotá, Secretaría Distrital De La Mujer, Instituto Distrital de Recreación y Deporte - IDRD, Secretaría Distrital De Planeación - SDP, Terminal De Transporte S.A., Instituto Distrital de Protección y Bienestar Animal – IDPYBA, Unidad Administrativa Especial Cuerpo Oficial de Bomberos De Bogotá - UAECOB, Veeduría Distrital, Secretaría Jurídica Distrital, Empresa de Transporte del Tercer Milenio - Transmilenio S.A., Subred Integrada de Servicios de Salud Sur E.S.E., Secretaría Distrital De Gobierno, Entidad Asesora de Gestión Administrativa y Técnica – EAGAT, Fondo de Prestaciones Económicas, Cesantías y Pensiones – FONCEP, Instituto Distrital de Turismo – IDT, Instituto Para la Protección de la Niñez y la Juventud – IDIPRON, Orquesta Filarmónica de Bogotá – OFB, Personería de Bogotá D.C., Secretaría Distrital de Cultura, Recreación y Deporte, Secretaría Distrital de Desarrollo Económico, Secretaría Distrital De Movilidad – SDM, Unidad Administrativa Especial Catastro Distrital – UAECD, Contraloría de Bogotá D.C., Fundación Gilberto Álzate Avendaño, Instituto Distrital de Desarrollo Urbano – IDU, Instituto Distrital de las Artes –IDARTES, Secretaría Distrital de Seguridad, Convivencia y Justicia, Subred Integrada de Servicios de Salud Norte E.S.E, Subred Integrada de Servicios de Salud Sur Occidente E.S.E. y Unidad Administrativa Especial de Rehabilitación y Mantenimiento Vial – UAERMV.</t>
  </si>
  <si>
    <t xml:space="preserve"> Plan de Desarrollo - Meta Producto Plan estratégico Plan de Acción  Proyecto de inversión                  Proceso            </t>
  </si>
  <si>
    <t>Asesorar a las Entidades Del Distrito En La Implementación Del Sgdea</t>
  </si>
  <si>
    <t>Acciones de promoción en las entidades del distrito para la normalización, la articulación y la modernización de la función archivística desarrolladas</t>
  </si>
  <si>
    <t xml:space="preserve">  Sumatoria de acciones de promoción en las entidades del distrito para la normalización, la articulación y modernización de la función archivística     </t>
  </si>
  <si>
    <t>Durante este trimestre adelantó y culminó con éxito la etapa de adjudicación del contrato número 4213000 – 526 – 2018 suscrito finalmente el 5 de marzo de 2018 entre la Secretaría General de la Alcaldía Mayor de Bogotá y la empresa SKAPHE TECNOLOGÍA S.A.S. El trabajo adelantado durante el trimestre para esto incluyo el cumplimiento de todas las etapas precontractuales como la realización de la audiencia de asignación de Riesgos, la respuesta a las observaciones al Pliego de Condiciones, la evaluación y la realización de la apertura de ofertas recibidas, la elaboración y publicación de ofertas recibidas, la elaboración y publicación del informe de evaluación de las ofertas, y la realización de la audiencia de adjudicación y publicación del acto administrativo de adjudicación del proceso. A este proceso licitario se presentaron 5 empresas o uniones temporales, saliendo elegida la empresa SKAPHE TECNOLOGÍA S.A.S. Al cierre del trimestre nos encontramos adelantando los trámites restantes para la firma de acta de inicio, referidos a la conformación del equipo de trabajo del contratista, el cual debe cumplir los criterios establecidos en el anexo 3 del pliego. Para lo anterior, se han adelantado reuniones entre el equipo técnico del archivo y la empresa SKAPHE con el propósito de aclarar y solucionar en conjunto las dudas relacionadas con los perfiles propuestos. La empresa contratista firmó el acta de inicio el pasado 6 de abril.  Skaphe Tecnología, hizo entrega de 67 productos, correspondientes a once informes de diagnóstico de TRD y   cincuenta y seis Informes de diagnóstico de PGD con sus respectivos planes de trabajo para formulación y/o ajuste del mismo instrumento archivístico.
Así mismo, se adelantaron 14 comités técnicos en los cuales se revisa el estado de avance del proyecto, se revisa dificultades y se dispone soluciones para la obtención de resultados. Igualmente, En el marco del contrato con el operador Skaphe se desarrolló 7 jornadas de alineación de conceptos durante el trimestre a fin de normalizar la línea técnica a socializar con las entidades del Distrito tanto para la elaboración y ajuste de TRD como de PGD.
Adicionalmente, el operador realizó en compañía del equipo de trabajo de la Subdirección del Sistema del Archivo de Bogotá, 55 visitas a las distintas entidades para efectos de la socialización de los informes de diagnóstico y planes de trabajo respectivamente. En el trimestre se desarrollaron las siguientes actividades en el marco de ejecución de Contrato 4213000-526-2018:
*Se realizaron 13 cómites técnicos de seguimiento al contrato.
*Se realizaron 18 capacitaciones en elaboración y/o ajustes de TRD a entidades distritales.
*Se realizaron 152 mesas de trabajo para elaboración y/o ajustes de TRD.
*Se realizó una socialización de diagnóstico del estado de PGD a ERU.
*Se realizaron 55 capacitaciones en la elaboración y ajustes del PGD a entidades distritales.
*Se realizaron 324 mesas de trabajo para elaboración y ajuste del PGD a entidades del Distrito.
*Se realizaron 24 reuniones con directivos de entidades distritales.
*Se entregaron 52 documentos preformulados de PGD. 
*Se entregaron 3 documentos preformulados de TRD.
*Se entregaron 19 documentos formulados de PGD.
*Se entregaron 2 documentos formulados de TRD.
 En el cuarto trimestre se desarrollaron las siguientes actividades en el marco de ejecución del contrato 4213000-526-2018, por lo que se dio por cumplido el total de las acciones de promoción que se tenían previstas en la vigencia: 
*Se entregaron 7 documentos formulados de TRD aprobados por el Comité Interno de Archivo en las entidades distritales. 
*Se entregaron 35 documentos formulados de PGD aprobados por el Comité Interno de Archivo de la entidad distrital. 
*Se realizaron 12 comités técnicos de seguimiento. 
Por otra parte, durante las actividades realizadas en la vigencia se presentó un cambio en el contexto de la estrategia ya que 2 Entidades Distritales -Aguas de Bogotá y Capital Salud- se retiraron de la estrategia, en razón a que presentaban cambios orgánico funcionales que afectaban la formulación técnica de la TRD y no contaban con los equipos espejo requeridos para la formulación de dichos instrumentos; Aguas de Bogotá no presenta elaboración del instrumento archivístico TRD y Capital Salud con los instrumentos archivísticos  TRD y PGD, lo que represento que se generaran nuevas acciones de promoción orientadas a fortalecer el seguimiento técnico y las orientaciones metodológicas a otras entidades. 
Así mismo, la Universidad Distrital Francisco José de Caldas sesionó su comité interno de archivo el 27/12/2018 en donde puso a consideración los ajustes al PGD sugeridos y acompañados por Skaphe Tecnología, actualmente se encuentra en trámite dicha acta, lo que represento que también se generara una nueva acción de promoción orientada a fortalecer el seguimiento técnico y las orientaciones metodológicas a otras entidades.</t>
  </si>
  <si>
    <t xml:space="preserve">     Plan de Acción  Proyecto de inversión                                 </t>
  </si>
  <si>
    <t>Estatuto Archivístico elaborado</t>
  </si>
  <si>
    <t>P1O2A1 Formular, implementar y realizar seguimiento a las políticas públicas de competencia de la Entidad</t>
  </si>
  <si>
    <t>(Fases ejecutadas en la formulación del Estatuto Archivístico Distrital  / Total de Fases programadas para la formulación del Estatuto Archivístico Distrital) *100</t>
  </si>
  <si>
    <t>Durante el primer trimestre se llevó a cabo la fase de revisión y propuestas de ajuste al Estatuto Archivístico para el Distrito Capital (Decreto Archivístico), la cual se cumplió de la siguiente manera:
-Avance enero de 2018: Se adelantó revisión de normativa archivística a derogar o cambiar y demás normas relevantes al proyecto y la revisión de los conceptos de desconcentración y delegación administrativa.
- Avance febrero de 2018: Se llevaron a cabo 5 reuniones y mesas de trabajo con el equipo de la DDAB encargado del proyecto y con la Subsecretaría Técnica de la Secretaría General de la Alcaldía Mayor de Bogotá. Se hicieron ajustes al texto y un cuadro comparativo donde se aprecian los cambios que se proponen para el Decreto Distrital 514 de 2006. Se continuó con la revisión de normativa archivística a derogar o cambiar, y demás normas relevantes al proyecto a medida que se realizan los ajustes al texto.
-Avance marzo de 2018: Se diseño la estrategia de socialización del proyecto de Decreto con el apoyo del área de comunicaciones de la DDAB, y mesas de trabajo entre el equipo de la DDAB,  Dirección de Desarrollo Institucional y la Subsecretaría Técnica para armonizar el proyecto de Decreto con el nuevo MIPG en el Distrito. Finalmente, se radicó el proyecto de Decreto a la Oficina Asesora Jurídica de la Secretaría General el día 23 de marzo de 2018. En el segundo trimestre, después de los ajustes pertinentes producto de la revisión de esta Oficina, el proyecto de decreto se radicará ante la Secretaría Jurídica Distrital." Durante el trimestre se adelantó  1 fase programadas para la formulación del decreto archivístico. En el marco de esta fase se desarrollaron las siguientes actividades:
- Se recibió respuesta de la OAJ frente a la revisión del Proyecto de Decreto con observaciones, por lo cual se realizaron mesas de trabajo para definir los ajustes, éstos se presentaron a la Subsecretaría Técnica de la Secretaría General y se radicó nuevamente el proyecto el 8 de junio del presente año ante de la OAJ. 
- El 29 de junio se recibió concepto jurídico favorable de la OAJ para continuar con el trámite de expedición. 
- Se trabajó con el equipo de comunicaciones de la Secretaría General en el desarrollo de una estrategia creativa para la socialización del Decreto, y se tuvo en cuenta para el proyecto de Decreto, la implementación del D.1499 de 2017 (MIPG) en el Distrito, y otra iniciativa de Decreto Distrital que pretende modificar el D.425/16.  En el trimestre se adelantaron las fases de Revisión y ajustes al Proyecto de Decreto y la fase de Aprobación y adopción del Decreto Distrital, mediante el desarrollo de las sgtes actividades:
-Julio:Se envió el proyecto de Decreto y su exposición de motivos a la OAJ, dicha oficina expresó que haría la solicitud de publicación del Proyecto en página web de la SG de la Alcaldía Mayor de Bogotá. Paralelamente, se desarrollaron los contenidos de las estrategias de socialización del Decreto en coordinación con la O.C.C. 
-Agosto:Se realizó la publicación del proyecto de Decreto en la página web de la SG para observaciones ciudadanas del 01 al 03 de agosto. Se recibieron 2 observaciones ciudadanas las cuales fueron atendidas generando un cambio en el artículo 6 del proyecto, luego dicho ajuste fue socializado con la OAJ, para el respectivo envio a Secretaria Juridica Distrital
-Septiembre: La SG a través del Despacho del Secretario General radicó el proyecto de Decreto ante la Secretaría Jurídica Distrital el 13 de septiembre, y se realizó una presentación preliminar del proyecto ante esa misma Secretaría el 14 de septiembre.  Durante la vigencia 2018 se programó ejecutar tres de las nueve fases que contempla el proyecto del Decreto, toda vez que las primeras seis fases se cumplieron en el año 2017. Teniendo en cuenta lo anterior, la fase 7 “Revisión y Ajustes al proyecto de Decreto” se cumplió en el primer trimestre. En lo que respecta a la Fase 8 “Aprobación y adopción del Decreto Distrital” se realizó seguimiento y mesas de trabajo con la Secretaría Distrital de Gobierno y Secretaría Jurídica Distrital, donde se recibieron observaciones al proyecto. Teniendo en cuenta lo anterior, se realizaron los cambios y se radicó la versión final del proyecto ante la OAJ de Secretaría General y el Despacho del Secretario lo radicó ante la SJD el día 20 de noviembre. Luego de una mesa de trabajo se solicitaron unos cambios en el proyecto que se llevaron a cabo y se enviaron vía email a la Secretaría Jurídica Distrital el día 17 de diciembre; Finalmente el día 27 de diciembre de 2018 el Alcalde Mayor de Bogotá, Dr. Enrique Peñalosa Londoño,  sancionó el Decreto Distrital 828 de 27 de Diciembre de 2018, 'Por el cual se regula el Sistema Distrital de Archivos y se dictan otras disposiciones". En cuanto a la Fase 9 “Socialización a las entidades distritales”, se llevó a cabo mesa de trabajo con la diseñadora de la DDAB sobre los contenidos de folleto explicativo y posteriormente se enviaron éstos al área de comunicaciones del Archivo de Bogotá para el diseño de un folleto explicativo del Decreto como estrategia para socialización. Tambien se expidió la Circular No 004 del 31 de diciembre de 2018, en la cual se informó a las Entidades Distritales, que el Alcalde Mayor de Bogotá, Dr. Enrique Peñalosa Londoño, sancionó el Decreto Distrital 828 de 27 de Diciembre de 2018; Así mismo quedo incorporado en el Registro Distrital del Año 51 No 6463 del 28 de diciembre de 2018; A su vez se gestionó el formato para la publicación en la página web de la entidad y en el micrositio de la Dirección Distrital de Archivo de Bogotá, quedando publicado el 28 de diciembre de 2018. </t>
  </si>
  <si>
    <t xml:space="preserve"> Plan de Desarrollo - Meta Producto   Plan de Acción  Proyecto de inversión                                 </t>
  </si>
  <si>
    <t>Formular Estatuto Archivístico Distrital</t>
  </si>
  <si>
    <t>Proyectos para recuperar y apropiar la memoria histórica, social e institucional y el patrimonio documental de la ciudad</t>
  </si>
  <si>
    <t>P1O1A5 Diseñar e implementar campañas para promover la transformación de comportamientos y prácticas institucionales en materia de ética, transparencia y acceso a la información pública y no tolerancia con la corrupción.</t>
  </si>
  <si>
    <t xml:space="preserve">  Número de proyectos para recuperar y apropiar la memoria histórica, social e institucional y el patrimonio documental de la ciudad     </t>
  </si>
  <si>
    <t xml:space="preserve">PROYECTO CATEDRA BOGOTÁ: Se reunieron doce representantes de las universidades de los Andes, Javeriana, Piloto, Manuel Beltrán, de América, Colegio Mayor de Cundinamarca, entre otras, para analizar propuestas y proyectos para la vigencia  2018. Se acordó, la realización del Tercer encuentro de bogotanólogos para el 30 y 31 de agosto de este año. 
PORTAL PEDAGOGICO: En el marco del convenio con el  ICANH se recibieron  los primeros tres textos de historia bogotana  para ser publicados acorde con los lineamientos acordados entre el Archivo de Bogotá y dicha entidad. Así mismo, el grupo de Comunicaciones elaboró y público en el sitio web del archivo 3 artículos. Los artículos tratan temas sobre la historia de Bogotá. 
Estos dos proyectos apuntan a  que tanto investigadores como público en general ahonden en la historia urbana, social, política, jurídica, etc., de la ciudad.
FONDO ALCALDES: La estrategia Fondo Alcaldes Mayores de Bogotá tiene como objetivo gestionar y compilar documentación que se produce en el Despacho del Alcalde que hasta el momento no se conserva y es de interés significativo para la ciudad, para iniciar este proceso es  necesario realizar una revisión bibliográfica, depuración de información y selección de  fuentes tarea en la cual se ha avanzado de la siguiente forma: avances del  33% de la selección realizada al Inventario General del Archivo Central de la Secretaría y del 50% en la búsqueda de documentos antiguos,  se ha depurado en un 70% la base de datos y  se ha revisado el 7% de otras fuentes bibliográficas. Por otro lado, se establecieron y acordaron las fuentes desde las cuales se gestionará la obtención de documentos a fin de construir el fondo con la información de antiguos alcaldes. CÀTEDRA BOGOTÀ:  El 6 de abril se realizó la tercera reunión del año del Comité Cívico Cátedra Bogotá, en esta reunión se fijó la fecha del 30 al 31 de agosto para la realización del Tercer Encuentro de Bogotanólogos y el 25 de octubre para el Segundo Encuentro de Jóvenes investigadores. Al Archivo de Bogotá se encargó la realización de una pieza gráfica para promocionar la salida al barrio Belén, el 5 de mayo, como parte de los recorridos que hace el CCCB con estudiantes y ciudadanía en general. Durante la reunión del mes de mayo, en la que participaron voceros de las universidades Piloto, Pedagógica Nacional, Antonio Nariño y Gran Colombia, se definieron las fechas de realización de los siguientes eventos: Tercer encuentro de bogotanólogos, para el 30 de agosto, Cátedra Abierta, 20 de septiembre, Segundo encuentro de jòvenes investigadores, 25 de octubre. La DDAB propuso para  la charla central del encuentro de bogotanólogos sobre el estado de los archivos históricos de la ciudad, al académico Germán Mejìa Pavonny. En el mes de junio se realizó la reunión mensual; donde se hizo un  balance de la gestión para la realización del tercer encuentro de bogotanólogos, el segundo encuentro de jóvenes investigadores y  las visitas a los proyectos de la fundación ojo al sancocho en Ciudad 
PORTAL PEDAGÒGICO: durante el segundo trimestre de 2018 se construyeron 21 textos de investigaciones e historias de Bogotá, los cuales ha venido publicándose en el sitio web del Archivo de Bogotá lo anterior para fortalecer la memoria histórica de la ciudad. De estas publicaciones 9 son del ICANH para el mes de abril entregó  tres textos y a su vez, la DDAB construyó cuatro textos, los cuales fueron publicados en el sitio web del Archivo y relacionan temas como:.  arquitectura bogotana, como se vestía en el siglo XIX, la comida, la ciudad y sus calles, La nomenclatura de Bogotá, la Bogotá que ya no existe, entre otros.
 FONDO ALCALDES: Se avanzó en el proceso de acopio de los documentos digitalizados, se analizaron documentos digitales estableciendo su pertinencia para el Fondo y se descargaron los documentos pertinentes y relevantes para el proceso. Con el fin de garantizar el correcto archivo de la categoría de documentos que componen el fondo alcaldes se inició proceso de revisión de TRD y TVD de la secretaria privada del Alcalde. Así mismo, se revisó los procesos y procedimientos del Archivo de Bogotá a fin de garantizar el acopio, catalogación, descripción y custodia de la información relativa a este fondo.  Lo anterior, complementa la constitución y ubicación de los documentos en el Fondo Alcaldes y puedan ser puestos a disposición de la ciudadanía.
 CÁTEDRA BOGOTÁ: Las discusiones se centraron en la Cátedra Abierta, que se realizó el 20 de septiembre en el auditorio de la Universidad Gran Colombia, con la participación de más de cien estudiantes de cinco universidades, la Cátedra Abierta Bogotá, con el desarrollo de la temática de este año: Didácticas por Bogotá, bajo el eslogan: “Tres maneras de ser profesor en Bogotá: ser profesor investigador, ser profesor dinamizador de la política pública y ser profesor caminante”, se contó con la participación del Docente Luís Miguel Bermudez, Premio Compartir al maestro 2017.
PORTAL PEDAGÓGICO: En el tercer trimestre de 2018 se construyeron 21 textos de investigaciones e historias de Bogotá, los cuales se han venido publicando en el sitio web del AB, a fin de fortalecer la memoria histórica de la ciudad. De éstas publicaciones 12 son del ICANH y 9 del grupo de comunicaciones DDAB.
FONDO ALCALDES: La etapa de gestión de acopio y organización de la documentación ya se encuentra finalizada en la ruta 1: Alcaldes de la colonia y el siglo XIX.Se generó el 15% del informe que detalla lo que contiene esta carpeta. Se revisó el procedimiento para el ingreso de documentos al Archivo Histórico y se buscó información sobre la valoración documental. Se generó el 10% del documento que será el producto de esta reflexión.Se encontró en el Archivo Central 198 cajas de material producido por la Oficina de Prensa y Comunicaciones sobre el cual se esta realizando inventario. CÁTEDRA BOGOTÁ: El 30 de octubre se realizó el Tercer Encuentro de Bogotanólogos, evento que tuvo como objetivo analizar el estado de los archivos históricos de Bogotá y el cual contó con un aforo de 160 personas entre estudiantes, ciudadanos, funcionarios y otros, este evento contó con la participación de varios conferencistas, entre ellos Germán Mejía -Decano de Ciencias Sociales de la Universidad Javeriana, Sergio Montero - Profesor Español; y de los historiadores Juan Daniel Flórez, Adriana Suárez Mayorga y Enrique Martínez, del Archivo de Bogotá. Con este evento se concluyó en el 2018 la realización de reuniones llevadas a cabo por el Comité Cívico Cátedra Bogotá, y las cuales contribuyeron a la reflexión sobre las problemáticas sociales, culturales e históricas de la ciudad de Bogotá.
PORTAL PEDAGÓGICO: En el cuarto trimestre de 2018 se construyeron 29 textos de investigaciones e historias de Bogotá, las cuales se han venido publicando en el sitio web del Archivo de Bogotá, a fin de fortalecer la memoria histórica de la ciudad. De éstas publicaciones 8 son del ICANH, convenio que finalizó en el mes de octubre y se liquidó en el mes de diciembre y 21 publicaciones del grupo de comunicaciones del Archivo de Bogotá.
FONDO ALCALDES: En el cuarto trimestre se finalizó la construcción de los documentos que suman en la cimentación del Fondo Alcaldes, los cuales son los siguientes:
1. Documento de justificación para que los documentos de las series: “agradecimientos y excusas a invitaciones” se dispongan para conservación tras los años de retención.
2. Informe de los documentos recopilados referidos a los Alcaldes de la Colonia y el siglo XIX.
3. Documento de inventario que registra el material de la Oficina de Prensa y Comunicaciones hallado en el Archivo Central de la Secretaría General de la Alcaldía Mayor de Bogotá, donde se registran 408 registros de recortes de prensa, 2.831 registros fotográficos, 1.759 registros en Betacam, 4.605 registros en CD y 485 registros en VHS.
</t>
  </si>
  <si>
    <t xml:space="preserve">     Plan de Acción  Proyecto de inversión                                    </t>
  </si>
  <si>
    <t>Unidades documentales puestas al servicio de la administración y la ciudadanía</t>
  </si>
  <si>
    <t>P5O2 Mejorar consistentemente la satisfacción de los servidores públicos y los ciudadanos frente a la información divulgada en materia de acciones, decisiones y resultados de la gestión del distrito capital.</t>
  </si>
  <si>
    <t>P5O2A5 Diseñar la estrategia de divulgación y pedagogía de las acciones del Archivo Bogotá</t>
  </si>
  <si>
    <t xml:space="preserve">  Sumatoria de unidades documentales puestas al servicio de la administración y ciudadanía     </t>
  </si>
  <si>
    <t xml:space="preserve">• Ingresar material documental de interés patrimonial para la ciudad.
• Realizar actividades de implementación del Sistema Integrado de Conservación
• Catalogar y/o describir unidades documentales de los fondos y/o colecciones del Archivo de Bogotá. </t>
  </si>
  <si>
    <t xml:space="preserve">Durante el primer trimestre del presente año se pusieron 2282 unidades documentales al servicio de la administración y ciudadanía. Para el cumplimiento de las actividades en el área de conservación se realizó la limpieza documental del material audiovisual, saneamiento documental de  las colecciones bibliográficas del arquitecto Carlos Martínez,  Concejo de Bogotá, planos de Pedro Gómez y  bonos de Tesorería del Fondo Secretaría de Hacienda, intervenciones de conservación sobre la colección Cinep,  Registro Municipal,  planos de Germán Samper y Concejo de Bogotá, digitalización de material textual y fotográfico, rotulación de revisteros y  elaboración de unidades de almacenamiento para la hemeroteca. También se contempló el monitoreo saneamiento ambiental en los depósitos del AB, visita técnica al IPES, mesa de trabajo con Secretaría Distrital de Educación, concepto técnico para Secretaría Distrital de Hacienda y la elaboración de informes técnicos dirigidos a: Comunidad Salesiana, IDRD, IDCP, ICANH, Fundación Gilberto Alzate Avendaño y Caja de Vivienda Popular. Durante el segundo trimestre del presente año se pusieron 4267 unidades documentales al servicio de la administración y ciudadanía así: 
- Fondo Historico del Concejo de Bogotá 3932UD de los Tomos 47 a 53 (años 1916 a 1917); Tomos 40 a 47 (Años 1914 a 1916),Tomos 31 a 39 (año 1914 a 1915)  registrados en el aplicativo WINSIS.
-  Colecciones Carlos Martinez (155 UD) registrado en el aplicativo Librejos.
- unidades bibliográficas de Biblioteca del Concejo de Bogotá (180UD) registrado en el aplicativo Librejos.
En el trimestre se describieron en Norma ISAD (G) , Se catalogaron 578 unidades bibliográficas de la Biblioteca del Concejo de Bogotá y de la Colección Carlos Martínez. Para el cumplimiento de las actividades en el área de conservación se realizó la limpieza documental del material sonoro y audiovisual y planos de las donaciones de Alberto Manrique Martín y Roberto Londoño. Saneamiento documental de los bonos de Tesorería del Fondo Secretaría de Hacienda,  libros necrológicos de Secretaría de Salud y de publicaciones de la Hemeroteca. Elaboración de unidades de almacenamiento para el fondo Concejo de Bogotá, colección Gastón Lelarge y para las donaciones documentales  de Alberto Manrique Martín, Roberto Londoño y otros. Se realizó la rotulación de material bibliográfico del depósito 201,  y fichas de publicaciones seriadas de Bogotá del siglo XIX y encuadernación de libros del fondo Gastón Lelarge.  Intervenciones de conservación sobre la colección Cinep, Registro Municipal,  planos de Germán Samper y fondo Concejo de Bogotá. Digitalización de material textual, fotográfico y planimétrico de los fondos Obregón, Valenzuela, Cinep, entre otros. . También se contempló el monitoreo y saneamiento ambiental  de 5  depósitos  y visitas técnicas a 8 entidades distritales  y seguimiento a la ejecución del Convenio  IDPC  No. 2215100-448-2015 y Convenio AGN No. 2215100-394-2015. así como elaboración de informes técnicos para el IDPC, ICANH y IDIGER.
Para alcanzar las metas propuestas, se gestiona ante la Arquidiosesis los permisos para uso de imagenes de los libros parroquiales, se adelanta las acciones correspondientes (construcción de estudios previos y socialización con la Oficina Asesora Jurídica para revisión y ajustes)  para firmar convenios con Family Search y Compañia de María con el objeto de digitalizar y describir archivos que comprenden partidas de nacimiento, actas de inhumaciones y archivos históricos eclesiasticos.   Así mismo, se analiza la imagenes y regitros documentales de la Imprenta Distrital y otros fondos a fin de establecer procesos de desripción , centralizaión de información y calidad de imagen para ponerlos  al servicio de la Ciudadanía en sala de consulta. Durante el tercer trimestre se pusieron 195.729 unidades documentales al servicio de la adminsitración y la ciudadanía así:
-Se describieron en Norma ISAD (G), 3.362 unidades documentales de los tomos 47 a 70, correspondientes a los años 1917 a 1920, del Fondo Histórico del Concejo de Bogotá.
-Se catalogaron 468 Unidades Bibliográficas de la Colección Carlos Martínez.
-Se migraron al aplicativo WINISIS 22.446 Unidades documentales del Fondo Histórico Guillermo González Zuleta.
-Se migración 68.971 registros de base de datos de la Serie documental "Inhumaciones", subserie "Licencias de Inhumaciones del año 1974" de la Secretaría Distrital de Salud -SDS.
-Se migraron 100.482 imágenes Serie documental "Libros Parroquiales", subserie "Partidas eclesiásticas Iglesia de las Nieves".
 Durante el cuarto trimestre se pusieron 52.909 unidades documentales al servicio de la administración y la ciudadanía así:
- Descripción de 3.951 unidades documentales del Fondo Concejo de Bogotá. 
- Catalogación de 142 unidades bibliográficas de la Colección Carlos Martínez. 
- Catalogación de 189 unidades bibliográficas de la Colección Adolfo Triana. 
-Migración de bases de datos e imágenes de 47.981 unidades documentales del Fondo Secretaría de Salud - Serie Documental "Licencias de Inhumaciones". 
-Descripción (Migración base de datos) Secretaría Distrital de Planeación 646 unidades.
Asi mismo, como actividades de gestión para el cumplimiento de la meta, durante el trimestre se realizaron diferentes acciones de implementación del Sistema Integrado de Conservación - SIC, correspondientes a: limpieza del material sonoro y audiovisual, planos de las donaciones de Alberto Manrique Martín y Roberto Londoño, Saneamiento documental de los Bonos de Tesorería del fondo Secretaría de Hacienda y de la donación Carlos Martinez, elaboración de unidades de almacenamiento para los fondos  Concejo de Bogotá y Roberto Londoño intervenciones de conservación sobre los fondos CINEP y Secretaría de Salud. Restauración de planos de Germán Samper y de folios del Concejo de Bogotá. Digitalización de material planimétrico del fondo Obregón y Valenzuela, folios de CINEP y de la serie querellas de Secretaría de Gobierno; También contempló el monitoreo y saneamiento ambiental en los depósitos del Archivo de Bogotá y de aquellas Entidades Distritales que asi lo solicitaron,  del mismo modo se realizaron migraciones de unidades documentales a SIAB de diferentes fondos y jornadas de entrenamiento a los funcionarios del área de acopio y reprografía en el manejo del Sistema SIAB.
</t>
  </si>
  <si>
    <t xml:space="preserve"> Plan de Desarrollo - Meta Producto   Plan de Acción  Proyecto de inversión                  Proceso            </t>
  </si>
  <si>
    <t>Poner Unidades Documentales Al Servicio De La Administración Y La Ciudadanía</t>
  </si>
  <si>
    <t xml:space="preserve">Acciones de divulgación y pedagogía  realizadas </t>
  </si>
  <si>
    <t xml:space="preserve">  Sumatoria de acciones de divulgación y pedagogía realizadas     </t>
  </si>
  <si>
    <t>Elaborar e implementar una estrategia de divulgación y comunicación del archivo de Bogotá
Realizar visitas guiadas, acciones de difusión a través de distintos medios (radio, página web y redes sociales), eventos, exposiciones, seminarios, contenidos audiovisuales, publicaciones y catálogos, mapas de series patrimoniales y participar en conferencias/eventos, entre otros</t>
  </si>
  <si>
    <t>Durante el primer trimestre se llevaron a cabo 142 acciones de divulgación y pedagogía. A continuación detallamos el avance de las mismas:
-Enero 2018:  Se realizaron 3 programas radiales , 12 actualizaciones en la pagina web y 40 acciones en redes sociales.
-Febrero 2018:  Se realizaron 4 programas radiales, 15 actualizaciones en la página web, 9 acciones en redes sociales y 13 recorridos guiados.
-Marzo 2018: Se realizaron 4 programas radiales,  12 acciones en actualización de pagina web, 16 redes sociales y 14 recorridos guiados.
Los programas de radio se orientaron a difundir la misionalidad del Archivo de Bogotá y sobre noticias de las exposiciones que se realizaron este trimestre, como la de Lecorbusier  y 10 fotógrafos bogotanos.
Las visitas guiadas se orientaron a dar a conocer los fondos que custodia el Archivo, tales como Gastón Lelarge y Dicken Castro, así como las instalaciones de la entidad.
Las actualización página web se basaron en la publicación de notas elaboradas por el ICANH y el área de comunicaciones del Archivo de Bogotá sobre la historia de la ciudad. 
Las redes sociales replican las notas históricas del sitio web del Archivo en las redes sociales.
 En el segundo trimestre de 2018 se llevaron a cabo 132 acciones de divulgación y pedagogía. Acorde con el plan de comunicaciones del Archivo de Bogotá, en el pilar de ecosistema digital  se realizaron 12 programas radiales, 31 actualizaciones en la página web y 35 acciones en redes sociales para un total de 78 acciones, en donde se dieron a conocer historias bogotanas, Fondos y colecciones del Archivo de Bogotá y los diferentes eventos realizados por la dirección Distrital de Archivo de Bogotá. En el pilar de diálogos patrimoniales se realizaron 46 recorridos guiados en donde se desarrolló una carrera de observaciones de Gastón Lelarge, Taller entre el original y las réplicas y recoorido llamado el quehacer del periodista y su trabajo en los archivos, recorrdios guiados y visita comentada sobre Ernest Rothisberger y premiación del visitante 1000 a los recorridos guiados. En el pilar de relacionamiento estratégico se realizaron las publicaciones de 5 tesis ganadoras de la convocatoria realizada en el años 2013 con la Universidad Distrital para premiar los mejores estudios en ciencias sociales realizados por estudiantes entre los años 2000 y 2012 y la publicaciónde 1 álbum facsimilar de del profesor suizo Ernst Rothlisberger, uno de los primeros profesores extranjeros de la Universidad Nacional de Colombia. Se trata de un conjunto de 90 fotografías tomadas a finales del siglo XIX y que muestran personajes, hechos y acontecimientos, relevantes para la história de Bogotá: entre ellos, el incendio de las galerias arrubla (ocurrido el 9 de mayo de 1900), en el que se perdió casi toda la documentación histórica y documental de 300 años de vida colonial y 100 republicana, y se realizaron 2 eventos de lanzamiento de dichas publicaciones. Para ser más detallados, las acciones por mes se llevaron a cabo así:                Abril:  4 programas radiales, 10 actualizaciones en la página web, 9 Acciones en redes sociales y 21 recorridos guiados. Mayo: 4 programas radiales, 9 actualizaciones en la página web, 14 Acciones en redes sociales, 15 recorridos guiados, 1 Exposición y 1  libro facsimilar. Junio: 12 acciones en el sitio web del Archivo de Bogotá, 10 recorridos guiados, 5 libros de tesis bogotanas, 1 evento lanzamiento de libros, 4 programas radiales y 12 publicaciones en redes sociales.  En el tercer trimestre 2018 se llevaron a cabo 142 acciones de divulgación y pedagogía. Acorde con el plan de comunicaciones del DDAB, en el pilar de ecosistema digital se realizaron 10 programas radiales, 35 actualizaciones en la página web y 53 acciones en redes sociales para un total de 98 acciones, en donde se trataron temáticas relacionados con la Plaza de Bolívar, las tres fundaciones de Bogotá, la cárcel de varones y anexo de mujeres, el resplandor de la noche, los puentes de Bogotá, entre otros, además se divulgó la exposición que rinde homenaje a la Avenida Gonzalo Jiménez de Quesada "Metamorfosis de un Río", así mismo, en el programa radial De Memoria, en DC Radio, se dió a conocer a través de entrevistas cómo funciona el AB y también un especial de los eventos que realiza la DDAB. En el pilar de diálogos patrimoniales se realizaron 43 recorridos guiados de carácter académico, cultural e institucional, dirigidas a grupos cuyos intereses estén enfocados a la identificación de fondos y colecciones documentales del Archivo Distrital como también a la muestra fotográfica del profesor Ernes Rothlisberger, talleres Dicken Castro y Original Vs la Réplica. En el pilar de relacionamiento estratégico se  realizó 1 acción de divulgación en donde se traslada el Archivo de Bogotá al Templete al Libertador con una exposición, que por primera vez, rinde homenaje a la Av. Gonzalo Jiménez de Quesada  y transforma el Templete en el lugar de enunciación de las diversas memorias que se han forjado en nuestra ciudad. En el cuarto trimestre 2018 se llevaron a cabo 132 acciones de divulgación y pedagogía. Teniendo en cuenta el plan de comunicaciones del DDAB, en el pilar de ecosistema digital se realizaron 42 actualizaciones en la página web y 67 acciones en redes sociales para un total de 109 acciones, en donde se trataron temáticas relacionadas con la revista alternativa, semana del Archivista, el destino de los palacios de justicia, urna digitalizada, prensa extranjera, Bogotá en la novelística colombiana, la demolición del convento de Santo Domingo, entre otros, además se divulgaron las exposiciones de  1,2,3… ¡Grabando! y Crónicas de Bogotá un homenaje a los dos grandes cronistas de la ciudad: Elisa Mujica y José María Cordoves Moure. En el pilar de diálogos patrimoniales se realizaron 20 recorridos guiados de carácter académico, cultural e institucional, dirigidos a grupos cuyos intereses estén enfocados a la identificación de fondos y colecciones documentales del Archivo Distrital, así mismo, se hicieron recorridos guiados a la exposición “Bogotá sobre ruedas”. En el pilar de relacionamiento estratégico se realizaron 3 acciones de divulgación en donde se inauguró la exposición “Bogotá sobre ruedas”, la exposición “1,2,3… ¡Grabando! 250 años de memoria sonora” como preámbulo al lanzamiento de la primera Fonoteca de Bogotá y la exposición “Crónicas de Bogotá un homenaje a los dos grandes cronistas de la ciudad: Elisa Mujica y José María Cordoves Moure”.</t>
  </si>
  <si>
    <t xml:space="preserve"> Plan de Desarrollo - Meta Producto   Plan de Acción  Proyecto de inversión Producto Meta Resultado - PMR                 Proceso            </t>
  </si>
  <si>
    <t>Realizar Acciones De Divulgación Y Pedagogía</t>
  </si>
  <si>
    <t>Grado de Satisfacción de la ciudadanía frente a los servicios prestados por el Archivo Distrital</t>
  </si>
  <si>
    <t>P5O2A6 Consolidar la imagen corporativa e institucional frente a la ciudadanía y frente a las demás entidades distritales.</t>
  </si>
  <si>
    <t xml:space="preserve">  Promedio de evaluación de la Encuesta de Satisfacción de los servicios prestados a la ciudadanía     </t>
  </si>
  <si>
    <t>El grado de satisfacción de la ciudadanía frente a los servicios prestados por el Archivo de Bogotá para el primer trimestre es del 96%  Lo anterior, teniendo en cuenta que para el mes de enero se obtuvo el 99%, febrero 97% y marzo 93%, arrojando así  un promedio del 96%.  Para el primer trimestre se aplicaron 117 encuentas a la ciudadanía orientadas a evaluar aspectos de la calidad del servicio y aspectos logísticos. El grado de satisfacción de la ciudadanía frente a los servicios prestados por el Archivo de Bogotá para el segundo trimestre es del 98%. Lo anterior, teniendo en cuenta que para el mes de abril se obtuvo el 97%, mayo 98% y junio 98%. Para el segundo trimestre se aplicaron 114 encuentas a la ciudadanía orientada a evaluar aspectos de la calidad del servicio y aspectos logísticos. Para el tercer trimestre se aplicaron 94 encuestas a la ciudadanía orientada a evaluar aspectos de la calidad del servicio y aspectos logístico, cuyo resultado es el grado de satisfacción de la ciudadanía frente a los servicios prestados por el Archivo de Bogotá para el tercer trimestre es del 98%. Lo anterior, teniendo en cuenta que para el mes de julio se obtuvo el 97%, agosto 98% y septiembre 98%. Para el cuarto trimestre se aplicaron 98 encuestas a la ciudadanía, las cuales estuvieron orientadas a evaluar aspectos de la calidad del servicio y aspectos logísticos de los servicios ofrecidos; el resultado para el cuarto trimestre fue del 97% de grado de satisfacción de la ciudadanía frente a los servicios prestados por el Archivo de Bogotá. Lo anterior, teniendo en cuenta que para el mes de octubre se obtuvo un porcentaje de 98%, para el mes de noviembre 96% y en el mes de diciembre el porcentaje obtenido fue de 96%.</t>
  </si>
  <si>
    <t xml:space="preserve">Plan de Desarrollo - Meta Resultado    Plan de Acción      Proceso                                </t>
  </si>
  <si>
    <t>Grado de Satisfacción de las entidades distritales frente a los servicios prestados por la Dirección Distrital de Archivo</t>
  </si>
  <si>
    <t xml:space="preserve">  Promedio de evaluación de la Encuesta de Satisfacción de los servicios prestados a las Entidades Distritales      </t>
  </si>
  <si>
    <t>El grado de satisfacción de las entidades distritales frente a los servicios prestados por el Archivo de Bogotá para el primer trimestre es del 97% Lo anterior, teniendo en cuenta que para el mes de enero se obtuvo el 99%, febrero 99% y marzo 93%, arrojando así  un promedio del 97%. Para el primer trimestre se aplicaron 69 encuentas orientadas a  evaluar aspectos que permitan determinar las oportunidades de mejora en las asistencias técnicas prestadas por la Subdirección del Sistema Distrital de Archivos a las entidades distritales. El grado de satisfacción de las entidades distritales frente a los servicios prestados por el Archivo de Bogotá para el segundo trimestre es del 97%. Lo anterior, teniendo en cuenta que para el mes de abril se obtuvo el 96%, mayo 99% y junio 97%. Para el segundo trimestre se aplicaron 56 encuentas orientadas a evaluar aspectos que permitan determinar las oportunidades de mejora en las asistencias técnicas en gestión documental prestadas por la Subdirección del Sistema Distrital de Archivos a las entidades distritales. Para el tercer trimestre se aplicaron 183 encuentas orientadas a evaluar aspectos que permitan determinar las oportunidades de mejora en las asistencias técnicas en gestión documental prestadas por la Subdirección del Sistema Distrital de Archivo a las entidades distritales, cuyo resultado en el grado de satisfacción de las entidades distritales frente a los servicios prestados por el Archivo de Bogotá es del 94%. Lo anterior, teniendo en cuenta que para el mes de julio se obtuvo el 93%, agosto 97% y septiembre 93%.  Para el cuarto trimestre se aplicaron 168 encuestas orientadas a evaluar las asistencias técnicas en gestión documental que se prestan de manera directa a las entidades distritales por parte de la Subdirección del Sistema Distrital de Archivo; para el cuarto trimestre el resultado obtenido fue del 95% de grado de satisfacción de las entidades distritales frente a los servicios prestados por el Archivo de Bogotá. Lo anterior, teniendo en cuenta que para el mes de octubre se obtuvo un resultado de 98%, para el mes de noviembre el resultado fue de 98% y en el mes de diciembre se alcanzó un 90% de grado de satisfacción.</t>
  </si>
  <si>
    <t xml:space="preserve">Plan de Desarrollo - Meta Resultado    Plan de Acción                       Proceso            </t>
  </si>
  <si>
    <t>Campañas para promover la trasformación de comportamientos y prácticas institucionales en materia de ética, transparencia y acceso a la información pública y no tolerancia con la corrupción, realizadas</t>
  </si>
  <si>
    <t xml:space="preserve">  Sumatoria de campañas  anuales para promover la trasformación de comportamientos y prácticas institucionales en materia de ética, transparencia y acceso a la información pública y no tolerancia con la corrupción, realizadas     </t>
  </si>
  <si>
    <t>1. Establecer Plan de Trabajo de las campañas
2.Identificar temáticas de la campañas
3.Elaborar el Diseño de las campañas
4.Aplicación de las  campañas</t>
  </si>
  <si>
    <t xml:space="preserve">1. Campaña  política de transparencia:
Esta campaña se realizará bajo la marca de SOY 10 Transparente, para lo cual se realizó documento metodológico que describe la propuesta de la campaña, cuyo propósito es desarrollar acciones para divulgar y socializar la Política Pública de Transparencia, Integridad y No Tolerancia con la Corrupción; y visibilizar las buenas prácticas que desde la Administración Distrital se adelantan para fortalecer la transparencia y prevención de la corrupción, en el marco de esta política y con el fin de fomentar comportamientos íntegros y de no aceptación a prácticas que pueden abrir espacios para la corrupción y lograr la consolidación de una cultura de integridad.
El documento describe las siguientes fases y acciones a desarrollar durante la vigencia una vez sea aprobado el CONPES Distrital que avala esta política pública:
Fase 1: Evento de lanzamiento y socialización de la Política Pública de Transparencia, Integridad y No Tolerancia con la Corrupción 
Esta fase constará de cuatro momentos: 
• Diseño de estrategia comunicacional
• Diseño de piezas y material de difusión
• Evento de lanzamiento y socialización
• Informe de balance del evento
Fase 2: Socialización y apropiación de buenas prácticas
Esta fase constará de cuatro momentos: 
• Identificación de buenas prácticas 
• Diseño de estrategia comunicacional
• Difusión de las buenas prácticas 
• Informe de balance y cierre
Como complemento de esta campaña y dando continuidad a la difusión del código de integridad, para dar a conocer los valores que lo componen y los principios de acción asociados a cada uno de ellos, a los servidores públicos y contratistas de las entidades distritales con el fin de lograr su apropiación y generar cambios comportamentales en el desarrollo de las actividades diarias; se elaboró un documento metodológico contiene objetivo, alcance, justificación, definición de valores y comportamientos y desarrollo de la difusión, la cual se llevará a cabo a través de las siguientes fases: 
• Fase 1 “Socialización”: Esta fase comprende todas las actividades con el objetivo de socializar ante las Entidades Distritales el código de integridad y herramientas que permitan su adopción.  
• Fase 2 “Talleres de Acompañamiento”: En esta fase, se plantea una estrategia de acompañamiento, a través de talleres dirigidos a las entidades distritales, por cada uno de los sectores en donde de manera práctica, se brindará acompañamiento para realizar el Plan de Gestión de la Integridad de cada una de las entidades distritales.
• Fase 3 “Evaluación – Cuéntanos tu experiencia”: Esta fase, contempla diferentes actividades que permita evaluar el impacto de la difusión. Entre las actividades planeadas se encuentra “Cuéntanos tu experiencia”, la cual consiste en generar espacios de retroalimentación con las Entidades Distritales, y en donde se expongan sus experiencias desarrolladas en referencia a la adopción del código de integridad. 
Ahora bien, dentro de la primera fase llamada “Socialización”, se realizó, el día 28 de febrero de 2018, un evento distrital con el objetivo de socializar el Código de Integridad del Decreto Distrital 118 de 2018 y del lineamiento "Guía para la Implementación del Código de Integridad en el Distrito Capital. Esta jornada contó con la participación del Dr. Raúl Buitrago, Secretario General, la Dra. Liliana Caballero, Directora del Departamento Administrativo de la Función Pública, el Dr. Jaime Torres, Veedor Distrital, el Dr. Fernando Segura, Director de Participación, Transparencia y Servicio al Ciudadano del DAFP, y la Dra. Cristina Aristizabal, Subsecretaria Técnica de la Secretaria General. Adicional a esto, se contó con la asistencia de 502 servidores de la Administración Distrital.
Para la realización del apoyo logístico para el desarrollo de la jornada del 26 de febrero en Generalidades MIPG, se solicitaron 8 brigadistas, un puesto de salud y 550 refrigerios, por un valor de $10.802.750.
2. Campaña MIPG:
Conjuntamente con el equipo de comunicaciones de la Secretaría General, se definieron las temas de comunicación para la Dirección Distrital de Desarrollo Institucional, dentro de los cuales está la elaboración de la campaña para el modelo integrado de planeación y gestión – MIPG, esta propuesta contempla realizar acciones de acompañamiento a las entidades distritales, tales como : Jornadas de socialización, lanzamiento Decreto de adopción MIPG para el Distrito, asesoría y orientación, redes de cooperación y agendas de articulación.
a) En cuanto a las jornadas de socialización bajo la marca MIPG           durante el primer trimestre, se realizaron 3 jornadas: 
- Feb 26 Generalidades MIPG: Asistieron 442 servidores, con un porcentaje de satisfacción del 94% y una cobertura del 87% de la convocatoria realizada.
- Mar 12 Módulo 1: Dimensión Direccionamiento Estratégico y Planeación: Asistieron 210 servidores, con un porcentaje de satisfacción del 80% y una cobertura del 92% de la convocatoria realizada.
- Mar 22 Articulación MECI – MIPG (Jefes de Control Interno): Asistieron 128 servidores, con un porcentaje de satisfacción del 94% y una cobertura del 100% de la convocatoria realizada.
b) En cuanto al lanzamiento del Decreto de adopción MIPG para el distrito, se realizó presentación del marco de implementación del MIPG en el Distrito al Secretario General y se elaboró documento ejecutivo de presentación del modelo.
c) En asesoría y orientación, esta acción se dividió en tres componentes asesoría personalizada, orientación escrita y orientación virtual, para esta última se creó el correo electrónico mipgdistrito@alcaldiabogota.gov.co; los resultados para el primer trimestre son:
- Asesoría personalizada: Secretaría de Educación Distrital Sistema de Control interno
- Orientación escrita: 5 entidades 
(Secretaría de Educación Distrital, Empresa Metro de Bogotá, Secretaría Distrital de Movilidad, IDRD, Instituto Distrital de Protección y Bienestar Animal); sobre implementación MIPG Distrito.
- Orientación virtual (SDQS, e-mail mipgdistrito@alcaldiabogota.gov.co o correos institucionales de los profesionales): 2 entidades (Empresa Metro de Bogotá, Secretaría Distrital de Salud); sobre implementación MIPG Distrito.
d) Para la conformación de las redes de cooperación se realizó el levantamiento de 9 bases de datos de diferentes áreas (directivos, planeación, talento humano, control interno, contratación, lideres operativos, gestores de ética, corporativa, financiera).
e) Con el fin de articular y promover las acciones de implementación del modelo integrado de gestión y el marco de los convenios con el DAFP y la Veeduría Distrital, se programaron dos agendas de trabajo, una a nivel interinstitucional y otro a nivel institucional, distribuidas de la siguiente forma:
Agenda Interinstitucional: En total 12 reuniones
- DAFP:  8 reuniones
07-02 Revisión estrategia racionalización de trámites
09-02 Reunión conceptualización y metodología FURAG
12-02 Programación estrategia inscripción y racionalización de tramites en dos fases dando prioridad a las entidades vinculadas en el Decreto 058 de 2018.
21-02 Acuerdo cronograma capacitaciones generales MIPG para el distrito
14-03 Seguimiento obligaciones convenio en las temáticas de control interno y articulación MIPG para el D.C (gestión y desempeño institucional).
21-03 Seguimiento obligaciones convenio en las temáticas de organización administrativa, asesoría jurídica, meritocracia
22-03 Seguimiento obligaciones convenio en las temáticas de participación ciudadana, transparencia, servicio al ciudadano, PAAC (racionalización de trámites), código de integridad, rendición de cuentas.
- 26-03 Taller preparatorio para la aplicación estructura y conceptos MIPG. DAFP
- Veeduría Distrital: 3 reuniones
08-02 Seguimiento política de transparencia y obligaciones del convenio
22-02 Estrategia evento por la transparencia
08-03 Presentación plan maestro de implementación MIPG y plan de acción Sistema de Control Interno, articulación de actividades con Veeduría Distrital
- DASC: 1 reunión
13-02 Revisión alcance convenios DAFP y estrategia de formación
Agenda Institucional:  En total 20 reuniones
Subsecretaría Técnica:
05-03 Retroalimentación mesa directica DAFP - Veeduría - Sec. General.
08-03 Revisión avances política de transparencia
22-03 Presentación estrategia implementación MIPG
Subsecretaria de Servicio a la Ciudadanía:
28-02 reunión estrategia racionalización de trámites Decreto 058 de 2018, conjuntamente con ACTIC.
09-03 Articulación MIPG con la política de servicio a la ciudadanía.
09-03 Reunión convocada por Subsec. Servicio a la Ciudadanía, para revisar agenda de presentación de la estrategia de racionalización de trámites Decreto 058 de 2018, participantes: Sec. Hábitat, CAMACOL, DDDI, ACTIC.
15-03 Evento de socialización en CAMACOL de la estrategia de racionalización de trámites.
Asesor Control Interno:
08-03 Articulación MIPG - Sistema de Control de Interno.
Dirección Distrital de Archivo:
09-03, 14-03, 15-03 articulación MIPG (marco normativo distrito - nación, modificación de instancias, actividades particulares para no perder autonomía, definición de instrumentos internos, validación y aprobación de las TRD, modelo de actuación entre los archivos.
Oficina Asesora de Planeación:
21-03 Articulación MIPG (institucionalidad interna)
Comunicaciones - OTIC:
22-03 Estrategia divulgación actividades MIPG en la página web de la Sec. General.
Grupo Modernización institucional:
06-02 Revisión lineamiento instancias de coordinación.
08-03 Revisión marco normativo para las instancias del Decreto 1499
Grupo Transparencia:
07-02 Socialización estrategia PAAC
07-03 Articulación MIPG - Política de Transparencia
Grupo Control Interno:
08-03 Articulación MECI - Sistema de Control Interno
Para la realización del apoyo logístico para el desarrollo de la jornada del 26 de febrero en Generalidades MIPG, se solicitaron 6 brigadistas, Y un puesto de salud, por un valor de $2.785.999.
 Campaña Política de Transparencia: 
Como parte del Desarrollo de esta Campaña se realizaron reuniones conjuntas con el equipo de comunicaciones de la Secretaría General, en donde se definieron las piezas comunicacionales a utilizar en el desarrollo de esta campaña y la imagen de esta campaña teniendo como avance para este segundo trimestre el diseño gráfico de las piezas a utilizar y el documento metodológico ajustado de esta campaña. 
Evidencia: Anexo 1: Documento ajustado de la Campaña; Anexo 2: Piezas Comunicacionales . 
Campaña MIPG: 
Documento de la estrategia de socialización de la implementación de MIPG en el Distrito, en el cual se explica el esquema de despliegue de políticas y lineamientos en las entidades distritales y cuyo capítulo se encuentra incluido en la fase de Direccionamiento de la Guía de Implementación MIPG.
Durante el mes de mayo se realizó la Jornada de Capacitación – Módulo 3: Gestión con Valores para el Resultado – MIPG con la asistencia de 201 funcionarios y contratistas pertenecientes a las diferentes Entidades Distritales. En el mes de junio se realizó la Jornada de Capacitación – Módulo 4: Evaluación de Resultados - MIPG con la asistencia de 191 funcionarios y contratistas pertenecientes a las diferentes Entidades Distritales.
Se elaboró el documento con la metodología para el desarrollo de los talleres para la implementación MIPG.
Se realizó solicitud de impresión de infografías para cada una de las dimensiones de MIPG en virtud del convenio interadministrativo con DAFP, por parte del equipo de comunicaciones se elaboraron las piezas comunicacionales de identificación de la campaña. 
Asesorías Técnicas: Durante el segundo trimestre se realizaron 13 asesorías presenciales y escritas.  1. Campaña Política de Transparencia:
Uno de los objetivos de la política pública de transparencia 
Te Amo Bogotá: la Administración a través de la campaña ‘Te amo Bogotá’ busca  fomentar el sentido de pertenencia y amor por la capital del país entre sus habitantes y equipos de trabajo. La iniciativa está siendo promovida  en diversas piezas en medios tradicionales, alternativos, redes sociales y  alianzas en el marco de la responsabilidad social empresarial, entre otros.
Esta iniciativa recoge la inquietud de muchas personas, empresas y entidades tanto públicas como privadas, para que la ciudad tenga un símbolo o slogan para manifestar su amor a Bogotá, así nació esta campaña que busca incentivar el sentido de pertenencia hacia la ciudad y enfatizar mensajes entorno a los valores tanto a público interno como externo externo de la alcaldía.
Para el lanzamiento de la política pública de transparencia, a través de mesas de trabajo con la veeduría distrital y la Secretaría de Gobierno se definieron las piezas y el material POP, ha entregar en el evento el cual será entregado en el mes de octubre de 2018. 
2. Campaña MIPG:
Para el tercer trimestre se adelantaron las siguientes actividades: 
Se elaboró la presentación de la estrategia de socialización para la apropiación del Modelo Integrado de Planeación y Gestión - MIPG y remitida el 23 de julio de 2018. 
Eventos de Capacitación DAFP Secretaria General: Los eventos se han realizado de acuerdo con las fechas estipuladas con el DAFP, en el marco del convenio interadministrativo, se encuentran programados eventos hasta el mes de noviembre de 2018. 
- Julio 16 Módulo 5 Dimensión   Información y Comunicación: Asistieron 182 servidores, con un porcentaje de satisfacción del 90% y una cobertura del 91% de la convocatoria realizada.
- Agosto 22 Módulo 6 Dimensión Gestión del Conocimiento y la Innovación: Asistieron 175 servidores, con un porcentaje de satisfacción del 82% y una cobertura del 88% de la convocatoria realizada.
- Septiembre 17 Gestión del Riesgo: Asistieron 186 servidores, y una cobertura del 93% de la convocatoria realizada.
Igualmente se realizaron asesorías técnicas, orientaciones escritas a las diferentes entidades.  
 1. Campaña Política de Transparencia:
Diseño del slogan “Bogotá la Ciudad Transparente” con para lograr el reconocimiento y apropiación de la política.
-Construcción Decálogo de Transparencia que promueve los objetivos y principales acciones de la política, así como el compromiso a actuar de manera íntegra y transparente y rechazar toda conducta de corrupción.
-	Firma por parte del Alcalde Mayor y Secretarios del decálogo de transparencia como parte del compromiso con la implementación de la política.
-	Participación en evento de lanzamiento y socialización de la PPTINTC dirigido a las entidades distritales.
-	Diseño y elaboración de agenda con contenidos de la c como medio de socialización y apropiación de la PPTINTC
-	Entrega de KITS con elementos diseñados para promover la política (esfero transparente, bolsa transparente, usb transparente y agenda)
-	Diseño de contenidos y divulgación a través de redes sociales, páginas web, prensa, etc.
CAMPAÑA MIPG 
Eventos de Capacitación Secretaria General MIPG: Se realizaron eventos de capacitación frente al Modelo Integrado de Planeación y Gestión de acuerdo con las fechas estipuladas con el DAFP, en el marco del convenio interadministrativo 078/2017. Para este trimestre se realizaron los siguientes:  _x000D_
Octubre 01 Dimensión Control Interno: Asistieron 182 servidores, con un porcentaje de satisfacción del 90% y una cobertura del 91% de la convocatoria realizada. _x000D_
Noviembre 14 Auditoria Interna: Asistieron 193 servidores, con un porcentaje de satisfacción del 91% y una cobertura del 93% de la convocatoria realizada. _x000D_
Durante las primeras semanas de mes de octubre el equipo MIPG realizó el análisis técnico y jurídico de cada política (Matrices análisis líderes de política), las cuales tuvieron como propósito principal identificar a responsabilidad de las entidades líderes de las políticas de sestión y desempeño a nivel distrital. _x000D_
Matrices que sirvieron de insumo para el desarrollo de los talleres con llevados a cabo los días 23,25 y 26 de octubre de 2018, en los cuales se presentó la relación de funciones de cada una de las entidades líderes vs componentes o criterios de éxito de las políticas del Modelo Integrado de Planeación y Gestión – MIPG.  Así mismo como producto de estos talleres se obtuvo una propuesta inicial del Plan de Implementación MIPG 2018-2019.  A esta actividad asistieron 45 servidores públicos. _x000D_
Como resultado de lo anterior, se expidió la Circular 005 de 2018, por medio de la cual se designan los líderes de política como miembros de la Comisión Intersectorial del Sistema Integrado de Gestión para el Distrito Capital y se cita a la primera sesión de dicha instancia.  _x000D_
_x000D_
El día 11 de diciembre de 2018, en el marco del cumplimiento de lo dispuesto en el Decreto Distrital 591 de 2018, se llevó a cabo la primera sesión de la Comisión Intersectorial del Sistema Integrado de Gestión-SIGD a través de la cual se confirmaron los líderes de política incluyendo como componente adicional “Gestión Ambiental”, se presentó el reglamento de la instancia, propuesta de las Equipos Técnicos de Apoyo, el plan de acción para la implementación de MIPG realizando su aprobación y se socializó el Lineamiento de Gestión estratégica de Talento Humano. _x000D_
Asesorías Técnicas: En asesoría y orientación, esta acción se dividió en tres componentes asesoría personalizada, orientación escrita y orientación virtual, para esta última se creó el correo electrónico mipgdistrito@alcaldiabogota.gov.co; los resultados son los siguientes: _x000D_
_x000D_
 _x000D_
_x000D_
Asesoría personalizada: 25 asesorías _x000D_
_x000D_
Orientación escrita:  Correo electrónico del 14 de diciembre de 2018, para la Secretaria de Hacienda Distrital sobre la Resolución de adopción del Comité Institucional de Gestión y desempeño. </t>
  </si>
  <si>
    <t xml:space="preserve"> Plan de Desarrollo - Meta Producto Plan estratégico Plan de Acción  Proyecto de inversión                                 </t>
  </si>
  <si>
    <t>Estrategias implementadas de asesoría y/o seguimiento frente a la implementación de los lineamientos dados en materia de gestión, ética, transparencia, planes anticorrupción y procesos de alto riesgo.</t>
  </si>
  <si>
    <t xml:space="preserve">P1O1A4 Implementar estrategias conjuntas con las entidades del nivel nacional y distrital competentes, en materia de transparencia, ética y lucha contra la corrupción.
</t>
  </si>
  <si>
    <t>Fortalecer la gestión de las entidades y organismos distritales a través de la integración de la cultura ética, la transparencia, la lucha contra la corrupción y los sistemas de gestión y control.</t>
  </si>
  <si>
    <t>Estrategias implementadas de asesoría y/o seguimiento frente a la implementación de los lineamientos dados en materia de gestión ética, transparencia, planes anticorrupción y procesos de alto riesgo.</t>
  </si>
  <si>
    <t xml:space="preserve">  Sumatoria de estrategias de asesoría y seguimiento frente a la implementación de los lineamientos dados en materia de gestión ética, transparencia, planes anticorrupción y procesos de alto riesgo.     </t>
  </si>
  <si>
    <t>1. Definir temáticas de las estrategias para fortalecer la cultura organizacional, la probidad, la transparencia y el rechazo a la corrupción. 
2. Establecer metodología de la estrategias para la para fortalecer la cultura organizacional, la probidad, la transparencia y el rechazo a la corrupción.
3. Desarrollo de las estrategias para fortalecer la cultura organizacional, la probidad, la transparencia y el rechazo a la corrupción.
4. Seguimiento desarrollo de la estrategias para fortalecer la cultura organizacional, la probidad, la transparencia y el rechazo a la corrupción.</t>
  </si>
  <si>
    <t xml:space="preserve">1. Estrategia para la implementación de la Política Pública de Transparencia, Integridad y No Tolerancia con la Corrupción. 
Se realizó documento metodológico para establecer estrategia de seguimiento y direccionamiento para la implementación de la Política Pública de Transparencia, Integridad y No Tolerancia con la Corrupción al interior de las entidades y órganos de control distritales. 
Como actividad inicial al desarrollo de la estrategia se realizó la Jornada por la Transparencia en Bogotá D.C. el día 14 de marzo de 2018, en el auditorio Huitaca de la Alcaldía de Bogotá, como parte de un proceso de sensibilización y antesala a la expedición de la Política Pública de Transparencia, Integridad y No Tolerancia con la Corrupción. 
2. Estrategia Índice de Transparencia de Bogotá
2.1. Se realizó documento metodológico para el desarrollo de esta estrategia, con el fin de fortalecer las variables que se identifiquen como críticas (o con menor puntaje) en los resultados del Índice de Transparencia de Bogotá, los cuales serán publicados en el mes de abril de 2018, con el fin de prevenir la materialización de riesgos de corrupción en el desarrollo de los procesos de gestión administrativa de cada una de las entidades y organismos distritales. El documento contiene introducción, alineación de metas, objetivo, justificación, desarrollo de la estrategia, la cual contempla dos fases: Fase I: Acompañamiento en la etapa de réplica a las entidades distritales, con el fin de aumentar sus resultados de evaluación. Así como, el análisis de resultados. Fase II: Mesas de trabajo, con el fin de fortalecer aquellas variables identificadas como críticas.  1. Estrategia Política Pública de Transparencia, Integridad y No tolerancia con la Corrupcción. 
Esta estrategia inicia desde la formulación del Plan de Acción con los siguientes momentos: 
1.1	Diseñó metodología interna (Secretaría General) para la formulación del Plan de Acción de la Política Pública de Transparencia, Integridad y No Tolerancia con la Corrupción. Envío y socialización de la metodología interna con la Subsecretaría Técnica de la Secretaría General.
1.2	Socialización de la metodología interna con la Secretaría Distrital de Planeación y la Secretaría Distrital de Gobierno, con el fin de recibir retroalimentación. 
2.	Ejecución de la estrategia: Se inició la elaboración del plan de acción de la política. 
2.1	Diseño de presentación PowerPoint para contextualizar a las entidades del distrito sobre el estado y avance de la Política Pública de Transparencia, Integridad y No Tolerancia con la Corrupción.
2.2	Ajuste del formato del Plan de Acción para la formulación de Políticas Públicas de la Secretaría Distrital de Planeación y envió de oficios de invitación a mesas de trabajo a las entidades del distrito para apoyar la formulación del Plan de Acción de la Política Pública de Transparencia, Integridad y No Tolerancia con la Corrupción. 
2.3	Realización mesas de trabajo con 19 entidades distritales para identificar acciones relevantes que puedan ser establecidas en el Plan de Acción de la Pública de Transparencia, Integridad y No Tolerancia con la Corrupción. 
Estrategia Indice de Transparencia de Bogotá.
Se realizó el análisis de resultados del índice de Transparencia de Bogotá con el fin de crear una estrategia para priorizar a las entidades que se encuentran en mayor riesgo de corrupción y se adelantó la coordinación con la Veeduría Distrital a fin de intervenir de manera conjunta para fortalecer los resultados de este índice en las Entidades Distritales
 1. Estrategia Política Pública de Transparencia, Integridad y No Tolerancia con la corrupción: 
Ajuste permanente del Plan de Acción de la Política Pública de Transparencia, Integridad y No Tolerancia con la corrupción, según insumos remitidos por las entidades distritales.
Mesas de trabajo con las entidades distritales que participan en la Política Pública de Transparencia, Integridad y No Tolerancia con la Corrupción, para revisar y definir los productos que serán establecidos en el Plan de Acción.
Solicitud y revisión de fichas de producto remitidas por las entidades distritales que hacen parte de la Política Pública.
2.  Estrategía índice de Transparencia de Bogotá. 
En el marco del convenio con la veeduría se desarrollaron talleres con las entidades distritales que obtuvieron los resultados más bajos, para el fortalecimiento de los resultados obtenidos en el Índice de Transparencia de Bogotá con las temáticas prioritarias que se deben abordar. 
Análisis de factores e indicadores del índice. 
Mesas técnicas veeduría distrital definición de la estrategia. 
Mesa Técnica Dirección Distrital de Desarrollo Institucional-Subsecretaría Técnica 21/09/2018.
 1. Estrategia Política Pública de Transparencia Integridad y No Tolerancia con la corrupción: 
Consolidación del Plan de Acción de la PPTINTC (4 objetivos específicos, 10 resultados, 15 sectores participantes, 104 productos, 2.2. billones de pesos costo estimado de implementación para 10 años.
Presentación y aval al Plan de Acción, del Comité Sectorial de Desarrollo Administrativo en sesión del 22 de octubre.
Presentación del Plan de Acción en sesión PreConpes del 23 de octubre.
Presentación y aprobación del Plan de Acción en sesión CONPES del 4 de diciembre.
Se elaboró documento final de la estrategia. 
2. Estrategia índice de Transparencia de Bogotá. 
Actualización de una estrategia de gestión de información (articulación+plan de puntos+ seguimiento)
Análisis de resultados y elaboración de 5 fichas 
Acompañamiento a IDRD, UMV, Bomberos, DADEP, IDIPRON mediante 5 mesas técnicas
4 acuerdos de gestión de información suscritos para incrementar los resultados del ITB en mínimo 10 puntos en el ITB. 
Definición de planes de seguimiento para la actualización, documentación y reporte de información.
Documento Final de la estrategia. 
</t>
  </si>
  <si>
    <t xml:space="preserve"> Plan de Desarrollo - Meta Producto Plan estratégico Plan de Acción  Proyecto de inversión          Plan Estratégico de Tecnologías de la Información y las Comunicaciones - PETIC  Plan de Seguridad y Privacidad de la Información                     </t>
  </si>
  <si>
    <t>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formulados</t>
  </si>
  <si>
    <t>P1O1A2 Formular la política de transparencia y lucha contra la corrupción en el Distrito Capital, y otras acciones transversales en materia de transparencia.</t>
  </si>
  <si>
    <t xml:space="preserve">  Sumatoria de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     </t>
  </si>
  <si>
    <t>1. Definir las temáticas de los lineamientos, objetivo y el alcance
2. Realizar proceso de investigación de las temática
3. Elaborar lineamiento
4. Entregar documento para discusión en las mesas técnicas</t>
  </si>
  <si>
    <t>1. Lineamiento Gestión de Talento Humano:
Elaboración del documento del plan de trabajo para la elaboración del lineamiento de gestión del talento humano-MIPG. Este documento contendrá las siguientes secciones: Objetivo, objetivos generales, fases de desarrollo, requisitos mínimos a las entidades del distrito. 
Dentro de las fases que se han desarrollado a la fecha para la construcción del documento se cuenta con: 
Diagnóstico: comprender las brechas y la situación del talento humano en las entidades Distrito.
• Elaboración de matriz de articulación entre productos del Sistema Integrado de Gestión-SIG- con las dimensiones y políticas enunciadas en Modelo Integrado de Planeación y Gestión –MIPG-. En esta matriz se hace énfasis en los elementos comunes en materia de gestión estratégica del talento humano. 
• Elaboración de la ficha “Dimensión de Talento Humano” para la identificación de brechas SIG-MIPG y el diagnóstico de los elementos necesarios para la adaptación del modelo a las necesidades del Distrito.
Direccionamiento: 
• Reunión con el Servicio Civil Distrital para entender el alcance y las acciones a realizar para la construcción de la Política Pública de la Gestión Integral del Talento Humano en el Distrito. 
Reuniones semanales para la revisión y ajuste de los productos planeados.
2. Lineamiento Control Interno
Inicialmente se desarrolla la fase de diagnóstico de las metodologías existentes aplicables al Sector Público, de tal forma que se visualice una línea base para la estructuración de la metodología. Para esta primera etapa se desarrollan las siguientes actividades:
• Se realiza la revisión del documento borrador emitido por el Departamento Administrativo de la Función Pública relacionado con la gestión de riesgos “Guía para la gestión del riesgo y diseño de controles en entidades públicas”, disponible para consulta pública del 18 al 23 de febrero. 
Al respecto no se emiten observaciones.
• Se realiza la revisión de las guías existentes en el sector público que permitan identificar la línea base para el desarrollo del lineamiento particular. Entre estas se encuentra: 
- Guía para la administración del riesgo V3.
- Guía para la Gestión del Riesgo de Corrupción.
- Norma Técnica ISO 31000.
3. Lineamiento Racionalización de Intancias
Durante el primer trimestre, se realizó la estructuración del proyecto de Resolución “Por la cual se expiden lineamientos para el funcionamiento, operación, seguimiento e informes de las Instancias de Coordinación del Distrito Capital, de conformidad con lo establecido en el artículo 8º del Decreto Distrital 547 de 2016”.
Dicho proyecto de Resolución ha sido objeto de varias revisiones, las cuales se adjuntan en sus diferentes versiones con sus respectivos documentos adjuntos.
Posterior a estas revisiones, el documento fue remitido a la Oficina Asesora Jurídica de la Secretaría General, mediante radicado No. 3-2018-6494 para su revisión.
 Lineamiento Gestión de Talento Humano: 
para avanzar en la implementación de la política de talento humano diseñada por la Función Pública a través del Modelo Integrado de Planeación y Gestión, el cual cuenta con los siguientes apartes: 
Normatividad relacionada con la política. 
Instancias de coordinación. 
Diagnóstico general para las entidades del Distrito, a partir del análisis de brechas realizado para esta dimensión.
Lineamiento de Control Interno que está en proceso de revisión y validación. Este lineamiento se desarrolla en tres componentes a partir de la identificación de las necesidades de las Unidades de Control Interno en el Distrito Capital relacionadas con la actualización de los instrumentos vinculados al ejercicio de Control Interno (MIPG y marco normativo aplicable). Los componentes que plantea el lineamiento son: 
Descripción de los roles a desempeñar por parte de las unidades de Control Interno.
Acercamiento y descripción de los componentes de la nueva estructura del MECI y el esquema de las “Líneas de Defensa”.  Identificación de resultados esperados de la Gestión de las Unidades de Control Interno en el Distrito Capital. 
Lineamiento Racionalización de Instancias.
Expedición de la Resolución 233 del 8 de junio de 2018, la cual fue publicada en el Registro Distrital 6331 del 13 de junio de 2018. 1. Lineamiento Gestión de Talento Humano: 
Elaboración del documento de lineamiento de talento humano para avanzar en la implementación de la política de talento humano diseñada por la Función Pública a través del Modelo Integrado de Planeación y Gestión, el cual cuenta con los siguientes apartes: 
*Normatividad relacionada con la política. 
*Instancias de coordinación. 
*Diagnóstico general para las entidades del Distrito, a partir del análisis de brechas realizado para esta dimensión.
El citado documento se crearon una serie de recomendaciones generales con ejemplos de buenas prácticas a nivel internacional que pueden implementar de forma autónoma cada entidad. 
2. Lineamiento Control Interno: 
Elaboración del Lineamiento de Control Interno que está en proceso de revisión y validación por parte de la mesa técnica y el equipo MIPG. Este lineamiento se desarrolló en tres componentes a partir de la identificación de las necesidades de las Unidades de Control Interno en el Distrito Capital relacionadas con la actualización de los instrumentos vinculados al ejercicio de Control Interno (MIPG y marco normativo aplicable). Los componentes que plantea el lineamiento son: 
*Descripción de los roles a desempeñar por parte de las unidades de Control Interno.
*Acercamiento y descripción de los componentes de la nueva estructura del MECI y el esquema de las “Líneas de Defensa”.  
*Identificación de resultados esperados de la Gestión de las Unidades de Control Interno en el Distrito Capital. 
El resultado esperado de este documento es la unificación de los lineamientos emitidos al respecto, el uso de un lenguaje claro aplicable a la gestión de las UCI en el Distrito y la mejora en la gestión de las UCI tras la apropiación de lo dispuesto en este instrumento.
Lineamiento Funcionamiento de Instancias
El lineamiento fue emitido con la Resolución 233 del 8 de junio de 2018, de la Secretaría General, la cual fue publicada en el Registro Distrital del 13 de junio.  Se socializó con la Circular 002 del 29 de agosto de 2018, y en este documento se establece el plazo, 30 de noviembre, para que las entidades y organismos del Distrito Capital envíen a la Dirección Distrital de Desarrollo Institucional de la Secretaría General, la relación de las instancias en las que ejercen la secretaría técnica, lo cual se debe realizar en el Inventario Único Distrital de Instancias de Coordinación - IUDIC._x000D_
_x000D_
Así mismo, teniendo en cuenta el plazo de implementación de seis (6) meses, se les recordó que el 12 de diciembre de 2018, deben publicar en el botón de Transparencia y Acceso a la Información Pública, la información de las instancias acorde con los parámetros establecidos en la Resolución_x000D_
 Lineamiento Gestión de Talento Humano: 
El día 26 noviembre se realizó reunión con el Departamento Administrativo del Servicio Civil Distrital, con el fin objetivo de realizar seguimiento a observaciones del lineamiento Gestión Estratégica del Talento Humano, en la cual se determinó que este fue reajustado por este líder de política y sería remitido a la Dirección Distrital de Desarrollo Institucional-DDDI. _x000D_
Finalmente dicho documento fue socializado ante la sesión de la Comisión Intersectorial del SIG el día 11 de diciembre de 2018 y remitido en su versión final a la DDDI el día 20 de diciembre de 2018. 
Lineamiento Control Interno:
Se realiza entrega final del lineamiento de control interno al Subdirector Técnico de la Dirección Distrital de Desarrollo Institucional con fecha 14 de diciembre, llevando a cabo la  socialización del mismo el día 20 de diciembre de 2018 en la Mesa - Taller Modelo Integrado de Planeación y Gestión (MIPG) – Marco normativo e instrumentos de apoyo.</t>
  </si>
  <si>
    <t>Formular lineamientos en materia de gestión ética, armonización de la Ley de Transparencia, actualización sitios web, riesgos de corrupción, estrategia anti trámites, estrategia de atención al ciudadano, estrategia de rendición de  cuentas, y estandarización del proceso de compras y contratación, realizadas</t>
  </si>
  <si>
    <t>Política de transparencia y lucha contra la corrupción formulada</t>
  </si>
  <si>
    <t xml:space="preserve"> Fortalecer la gestión de las entidades y organismos distritales a través de la integración de la cultura ética, la transparencia, la lucha contra la corrupción y los sistemas de gestión y control.</t>
  </si>
  <si>
    <t>(Avance en la implementación de la Política pública de transparencia y lucha contra la corrupción desarrollada por fases  / Total de fases programadas para la implementación de la Política pública de transparencia y lucha contra la corrupción) *60</t>
  </si>
  <si>
    <t>1. Definir la visión de largo plazo de la política pública de transparencia
2. Establecer los planes de acción e indicadores para la implementación de la política pública de transparencia y lucha contra la corrupción
3. Adelantar las gestiones de aprobación de documento CONPES propuesto
4. Elaborar el plan de implementación de la política pública de transparencia y lucha contra la corrupción por parte de las entidades distritales</t>
  </si>
  <si>
    <t xml:space="preserve">1. Se realizó plan de trabajo para culminación de la formulación de la PPTINTC, en conjunto con la Veeduría Distrital y la Secretaria de Gobierno. En este se establecen reuniones periódicas entre las entidades líderes para llevar a cabo la formulación del Plan de Acción de la Política Pública.
2. Se revisó documento de viabilidad y se realizaron ajustes y observaciones con el fin de establecer claramente la situación problemática, los sectores co-responsables y el esquema de participación de la Política Pública de Transparencia, Integridad y no tolerancia con la corrupción
3. Se revisó documento CONPES de la PPTINTC y se realizaron ajustes y observaciones.
4. Se realizaron 10 mesas de trabajo divididas de la siguiente forma:
i) Técnicas (6): Mesas técnicas entre las entidades líderes de la Política Pública (Secretaría General, Veeduría Distrital y Secretaría de Gobierno) con el fin de establecer la metodología de la elaboración de los planes de acción y los indicadores de la Política, y para diagnosticar las entidades del distrito que pueden llevar a cabo las actividades formuladas
ii) Apoyo (2): Mesas de apoyo entre las entidades líderes de la Política Pública (Secretaría General, Veeduría Distrital y Secretaría de Gobierno) y la Oficina Distrital de Planeación para establecer una metodología clara para la formulación de la Política Pública de Transparencia, Integridad y no tolerancia con la corrupción.
iii) Con entidades (1): Mesa con entidades del distrito que se encuentran realizando actividades de promoción de la transparencia y la lucha contra la corrupción, con el fin de identificar aspectos claves en la formulación de los planes de acción de la Política Pública de Transparencia, Integridad y no tolerancia con la corrupción.
iv) Concejo (1): Mesa de trabajo programada por el Concejal Jorge Torres para realizar seguimiento al proceso de formulación de la Política Pública de Transparencia, Integridad y No Tolerancia con la Corrupción
 1.	Análisis y ajuste DTS y PRECONPES: _x000D_
_x000D_
1.1	Se obtuvo el aval de propuesta de estructuración de la Política Pública Distrital de Transparencia, Integridad y No Tolerancia con la Corrupción por parte del comité de viabilidad de políticas públicas de la Secretaría Distrital de Planeación. _x000D_
1.2	Se realizó la revisión y propuesta de ajuste a documentos "Diagnóstico e identificación de factores estratégicos (DTS)" y "CONPES" de la Política Pública de Transparencia, Integridad y No Tolerancia con la Corrupción, para lo cual: Se adelantó un ejercicio de socialización y retroalimentación al documento CONPES con el equipo directivo de la Secretaría  General, con el fin de enriquecer  proceso de formulación, para ello se remitió memorando con número de radicado 3-2018-10298, se recibieron y consolidaron las observaciones y recomendaciones (matriz de observaciones consolidadas) y se llevo a cabo una mesa técnica el día 25 de abril con los directivos de la entidad (presentación, lista de asistencia y ayuda de memoria)_x000D_
1.3	Se realizó la revisión técnica a los DTS y CONPES, y se elaboró la propuesta de ajuste y de recomendaciones respectivamente._x000D_
_x000D_
1.4	Se llevaron a cabo tres mesas técnicas con la Secretaría Distrital de Gobierno los días 21 y 31 de abril, y 1 de mayo, con el fin de consolidar las observaciones y recomendaciones de ajuste de ambas entidades a los documentos DTS y CONPES. (listados de asistencia) y se remitieron las observaciones y propuesta de ajuste a los documentos DTS y CONPES a la Veeduría Distrital, mediante oficio con No. de radicado 2-2018-13037._x000D_
1.5	Se adelantó mesa técnica con la Secretaría Distrital de Planeación, la Secretaria Distrital de Gobierno y la Veeduría Distrital, el pasado 07 de junio de 2018, en la que se determinó la ruta a seguir y se acordaron las fechas para la aprobación de la política. (ayuda de memoria y listado de asistencia). Posterior a esta reunión se remitió ayuda de memoria a las entidades participantes en la mesa técnica. (oficios con radicados 2-2018-14090, 2-2018-14086, 2-2018-14079)._x000D_
1.6	Se recibió documento "Diagnóstico e identificación de factores estratégicos" con los ajustes realizados por la Veeduría Distrital, y se realizó revisión y elaboración de propuesta de ajuste, la cual se remitió a la Subsecretaría Técnica mediante memorando con No de radicado 3-2018-18029. Se realizó mesa técnica con la Secretaría Distrital de Gobierno y la Veeduría Distrital con el fin de realizar los ajustes pertinentes al documento. Finalmente, se radicó el documento a la SDP (carta con firmas conjuntas)._x000D_
 1.	Preparación sesión PreCONPES con los subsecretarios de las diferentes entidades distritales que participación en la Política Pública de Transparencia, Integridad y No Tolerancia con la Corrupción y con la Secretaría Distrital de Planeación.
2.  Apoyo en el desarrollo del Comité Sectorial de Desarrollo Administrativo para avalar el Plan de Acción y el documento de la Política Pública de Transparencia, Integridad y No Tolerancia con la Corrupción.
3. Mesa de trabajo entre las entidades líderes de la Política Pública de Transparencia, Integridad y No Tolerancia con la Corrupción y la Secretaría Distrital de Planeación, con el fin de llevar a cabo revisión a las observaciones remitidas por esta última, al documento de diagnóstico e identificación de factores estratégicos (DTS).
4. Elaboración de sección de financiamiento del documento CONPES, mencionando, entre otras cosas, los costos estimados por sector para la implementación de la política, en un horizonte de 10 años, así como los principales recursos asignados para la ejecución de las acciones propuestas. Diseñó de tabla que detalla los recursos financieros estimados por sector para cada una de las vigencias definidas. 
5.	Revisión y ajuste a observaciones del concepto técnico de la Secretaría Distrital de Planeación al Documento CONPES de la Política Pública de Transparencia, Integridad y No Tolerancia con la Corrupción 1. Ajustes y versión final Documento CONPES de la PPTINTC._x000D_
2. Presentación y aval del Documento CONPES del Comité Sectorial de Desarrollo Administrativo en sesión del 22 de octubre._x000D_
3. Presentación del Documento CONPES  en sesión PreConpes del 23 de octubre._x000D_
4. Presentación y aprobación del Documento CONPES en sesión CONPES del 4 de diciembre._x000D_
</t>
  </si>
  <si>
    <t>Sistema de Alertas Tempranas</t>
  </si>
  <si>
    <t>P1O1A3 Diseñar, formular y poner en marcha un (1) Sistema de Alertas Tempranas que articule los diferentes sistemas de información existentes para la toma de medidas preventivas en ámbitos focalizados en riesgos de corrupción.</t>
  </si>
  <si>
    <t xml:space="preserve">  Sumatoria de las fases realizadas en el diseño, formulación y puesta en marcha de un sistema de alertas tempranas.      </t>
  </si>
  <si>
    <t xml:space="preserve">1. Elaborar el plan de trabajo del diseño y desarrollo del Sistema de alertas tempranas.
2.  Revisar y ajustar el modelo conceptual del Sistema de alertas tempranas.
3. Realizar el análisis normativo que soporte el diseño de un sistema de alertas tempranas de corrupción.
4. Formular la estrategia de desarrollo del Sistema de Alertas Tempranas.  
5. Operacionalizar el modelo conceptual y la estrategia de desarrollo del sistema de alertas tempranas de corrupción.
6. Elaborar el documento de diagnóstico e identificación de riesgos de corrupción con base en análisis cuantitativos de fuentes primarias y secundarias.
7. Realizar la identificación de fuentes primarias y secundarias de información y análisis descriptivo de ventajas y desventajas de las fuentes. 
8. Elaborar un documento de soporte de indicadores del sistema de alertas tempranas de corrupción. 
9. Formular e implementar prueba piloto de un tablero de alertas tempranas en la entidad que se convenga en el plan de trabajo.
10. Elaborar un documento de recomendaciones de implementación del sistema de alertas tempranas de corrupción. </t>
  </si>
  <si>
    <t xml:space="preserve">El SAT será una herramienta concreta que implementa principios de gestión pública y utiliza sistemas de información existentes para la toma de decisiones del gobierno distrital que contribuyen a la prevención, detección y sanción de la corrupción. De acuerdo con esto, para el primer trimestre de 2018, se avanzó en las siguientes actividades:
1. Se elaboró el documento con el plan de trabajo del Sistema de Alertas Tempranas –SAT-, el cual contempla las siguientes etapas: marco conceptual (principios orientadores, fuentes de formación, marco jurídico unidad de gestión lineamientos y arquitectura empresarial, indicadores e instrumentos, Prueba Piloto. 
(Anexo 1).
2. El marco conceptual del SAT, el cual se compone de tres productos: i) Principios orientadores, con base en estándares internacionales. ii) Mapeo de fuentes de información. iii) Marco conceptual jurídico.  
2.1 En el primer producto “Principios orientadores” se avanzó en tres actividades: i) revisión de literatura (anexo 2).  ii) Definición de conceptos clave (tabla 2) y la definición de principios y actividades que orientan el SAT (cada principio lo componen dos acciones específicas): Transparencia, Buen Gobierno, Prevención y Rendición de cuentas). 
Principios orientadores y acciones del SAT. 
      1. Transparencia 
Proveer un adecuado grado de transparencia en todo el ciclo de la contratación pública. 
Maximizar la transparencia en las licitaciones de importancia estratégica.
      2. Buen Gobierno 
Utilizar los recursos de los planes adquisiciones de acuerdo con los fines previstos.
Conocer los mercados (firmas oferentes, proveedores de bienes y servicios) donde se contrata.  
      3. Prevención  
Poner en marcha mecanismos de prevención del riesgo, y monitoreo en la contratación pública.
Proveer mecanismos específicos de detección y sanción  
     4.  Rendición de cuentas 
Establecer una estrategia de rendición de cuentas específica de contratación pública. 
Responder las quejas de la ciudadanía y empoderar a la sociedad civil a hacer escrutinio de la contratación pública. 
Fuente: Elaboración propia con base en OECD 2009 
El segundo producto, corresponde al mapeo de las fuentes de información. Anexo: 2 
Se realiza el marco conceptual jurídico Anexo 3. 
 1.	Diseño conceptual: Documento conceptual finalizado y en proceso de validación final por parte de DDDI. _x000D_
2.	Diseño Unidad de gestión: Unidad de gestión del SAT diseñada y en proceso de validación por parte de DDDI. El resultado final de los logros 1 y 2 se recogen en el documento SAT Sistema de Alertas Tempranas en donde se establece la Unidad de Gestión, Fuentes de Información, Roles a ejercer para la operabilidad del Sistema y las fichas de riesgo entidades para construcción del tablero Bogotá. _x000D_
_x000D_
_x000D_
3.	Prueba piloto: Se está diseñando la prueba piloto, que se presentará a validación en reunión primera semana del mes de julio de 2018. _x000D_
 Informe final en lo pertinente a la definición del marco conceptual, propuesta política y descripción de la unidad de gestión y prueba pilot Secretaría de Integración Social. 
Documento de Visión y Alcance del ejercicio de arquitectura de solución SAT revisado, socializado y aprobado por los actores estratégicos y futuros involucrados e interesados en el sistema. Este documento incluye los siguientes elementos:
* Contextualización del sistema (Definición, marcos de referencia, lineamientos, principios
orientadores, objetivos y restricciones)
* Identificación de actores
* Principios de arquitectura: en total se plantearon 20
* Alcance: bajo 7 criterios
* Categorías funcionales y técnicas
* Escenarios de solución: 3 escenarios planteados
* Marco metodológico para el desarrollo de la arquitectura de solución (Descripción de los artefactos de arquitectura para la definición de la habilitación tecnológica del SAT)
Documentación preliminar de procesos modelados en BPMN (Business Process Management
Notation) culminada. Primera revisión ya aprobada como base para desarrollar la descomposición
funcional de la Operación SAT. Este entregable comprende en su primera versión (versión validada y aprobada) los siguientes elementos:
* Extracción de acciones mínimas del informe hecho por el Grupo SAT
* Definición del macroproceso “Gestión SAT para la Integridad en la Gestión Pública”
* Definición detallada del proceso “Operación SAT” a partir del cual se realizará la  descomposición funcional necesaria para definir los componentes de aplicación que habilitan tecnológicamente al SAT.
* Descripción detallada de los subprocesos de Operación SAT
* Presentación de tabla de contenido (contenido mínimo) para el documento de definición
de arquitectura de solución SAT a partir lo aprobado en la fase de visión y alcance.
 1. Revisión, actualización y ajuste del diseño conceptual del Sistema de Alertas Tempranas.
2. Complemento del enfoque de gestión de riesgos de corrupción en términos de integridad de la gestión pública.
3. Delimitación del Sistema. Se identificaron limites del sistema conceptual y operativamente. Identificación de unidades de análisis y limites delas fuentes de la información ( insumos). 
4. Proyección final de la arquitectura  de solución empresarial, 
5. Conceptualización técnica del sistema tecnológico.
6. Definición de artefactos del sistema tecnologico. 
7. Proyección de la concepción operacional del SAT para desarrollar en la próxima vigencia.
</t>
  </si>
  <si>
    <t>Cursos virtuales diseñados y desarrollados, en temas transversales de gestión pública.</t>
  </si>
  <si>
    <t>P1O1A7 Diseñar y desarrollar cursos de formación virtual, en temas transversales de gestión pública.</t>
  </si>
  <si>
    <t>Fortalecer las competencias del las y los servidores de las entidades distritales en temas transversales de gestión pública.</t>
  </si>
  <si>
    <t xml:space="preserve">  Sumatoria de cursos de formación desarrollados en temas transversales de gestión pública.     </t>
  </si>
  <si>
    <t>1. Establecer las temáticas del curso de formación
2. Realizar estudio de mercado
3. Elaborar los documentos de estudios previos para llevar a cabo el proceso de contratación
4. Realizar revisión técnica del contenido y la virtualización del curso
5.Desarrollar la estrategia de comunicación para la convocatoria e inscripción al curso virtual 
6. Seguimiento al desarrollo del curso
7. Realizar ceremonia de graduación 
Soporte y continuidad del servicio de la plataforma LMS
Administración de la plataforma tecnológica</t>
  </si>
  <si>
    <t xml:space="preserve">
Durante el primer trimestre, se surtió la etapa de planeación en referencia al desarrollo de un programa de formación anual en temas transversales de gestión pública. Las fases y actividades desarrolladas se listan a continuación: 
1. La primera fase - Definición de temáticas: Corresponde a la recopilación de información en referencia a las preferencias de formación entre los servidores públicos. Entre las actividades desarrolladas en esta fase se encuentran: 
- Estructuración de la encuesta: Este instrumento incluyó temas de gestión pública con el objetivo de identificar las temáticas de mayor interés por parte de los servidores públicos. Entre las variables incluidas en la encuesta se encuentran: Correo electrónico, nombres y apellidos, entidad, tipo de vinculación, Formación, nivel del cargo, Selección de temáticas de su preferencia (Máximo 3), modalidad de formación.
- Habilitación de la encuesta: Este instrumento estuvo disponible a partir del 14 de diciembre de 2017 hasta al 30 de enero de 2018. La socialización de este instrumento se realizó a través del equipo del punto de encuentro de comunicaciones de la Secretaría General. 
- Procesamiento de resultados: La encuesta fue diligenciada por 395 servidores de 22 Entidades Distritales; en los resultados se observa que la temática con mayor preferencia, entre servidores públicos, fue Informática – Uso de las TICs (Tecnologías de la información y comunicación).
- 
2. La segunda fase – Proceso contractual formación 2018: Corresponde a la elaboración de los documentos para el proceso de contratación de formación virtual 2018. Así las cosas, se desarrolló el anexo técnico,  documento en el que se establecieron y justificaron las temáticas a ofertar durante el presente año. Esta oferta se encuentra dividida en dos partes: La primera, corresponde a un (1) diplomado en “Modernización de la Gestión Pública – Modelo Integrado de Planeación y Gestión –MIPG-”, el cual estará divido en 5 módulos: 1 – Generalidades MIPG; 2- Transparencia; 3- Gestión Documental; 4 – Control Interno; 5 – Servicio a la Ciudadanía; y la segunda, contempla la realización de  dos (2) cursos de 40 horas: el primero, en Supervisión de Contratos Estatales; y el segundo, en Cultura de Integridad.
Posterior a la definición de la oferta académica del año, se procedió a estructurar la carta de invitación a universidades y centros de educación reconocidos en el país, para cotizar. 
La invitación a cotizar fue enviada mediante oficio a 32 entidades de educación superior; de estas 32 invitaciones, se obtuvo como respuesta 10 ofertas económicas.
Seguido a esto, se estructuró el estudio de sector, la matriz de riesgos, el estudio previo, estos documentos fueron enviados a la Subdirección Financiera, con los radicados 1-2018-8160 y 1-2018-8165, donde se aprobó el estudio de mercado y se establecieron los indicadores financieros.
Con la respuesta de la Subdirección Financiera se completaron los documentos tales como estudio previo y anexo técnico, para continuar con los trámites correspondientes. 
 1.	Diseño estrategia. Se diseñó la estrategia de formación para 2018, con tres dimensiones: Oferta propia; Oferta a contratar y Aliados Estratégicos._x000D_
_x000D_
2.	Ejecución de la estrategia: La estrategia ha permitido formar a la fecha de este informe 1.747 servidores distritales, a continuación, se muestra el avance particular por estrategia: _x000D_
_x000D_
2.1	Oferta propia: 1.233 servidores formados en las siguientes temáticas: supervisión de contratos, Modelo Integrado de Gestión. _x000D_
_x000D_
2.2	Oferta a contratar: El proceso de contratación se encuentra en etapa de adjudicación a la fecha del informe y permitirá adelantar un proceso formativo para 9000 servidores distritales._x000D_
 _x000D_
2.3	Aliados Estratégicos: 416 servidores formados en las siguientes temáticas: supervisión de contratos, pruebas proceso contencioso, tratamiento de datos personales, tribunales de arbitramento. _x000D_
Evidencia: Anexo 1.  Base de datos formación. _x000D_
Anexo 2. Soportes Etapa Precontractual_x000D_
 Se elabora diseño instruccional el cual contiene la estructura metodológica del Diplomado y curso a desarrollar.
Se realiza un proceso de selección de las hojas de vida de los expertos para los dos cursos, el diplomado y los ingenieros para el desarrollo del contrato según lo estipulado en el anexo técnico. 
Se realizaron 13 mesas técnicas entre los expertos de la Unión Temporal y los servidores asignados por la Secretaría General para la estructuración de los contenidos y el material de estudio del diplomado y los dos cursos, en trabajo articulado y realizando retroalimentación en cada sesión, se general los productos finales.
Como resultado de las mesas técnicas se elabora la estructura del diplomado y los dos cursos, las guías de aprendizaje, rúbricas, test y contenido temático. De la misma forma se realiza el diseño instruccional.
Se digitalizan los contenidos, rubricas, guías y material de aprendizaje en la plantilla de la UT, para la entrega formal.
Se construye el Modelo Pedagógico Soy 10 Aprende, de igual forma se elabora el modelo de tutoría que se utilizará en el ciclo académico y de forma complementaria se construye el Plan Operativo de Prevención Soy 10 Aprende con el cual se busca disminuir la deserción de los servidores que participen de la oferta académica.
Se realiza proceso de convocatoria e  inscripciones a los servidores de las diferentes entidades dei Distrito. 
 Se inicio el ciclo académico del Diplomado en el Modelo Integrado de Planeación y Gestión – MIPG, el curso de profundización en la supervisión de contratos estatales y el curso para gestores de integridad, elaborados y ofertados con el contrato 591-2018 se matricularon 8890, distribuidos de la siguiente manera: diplomado MIPG 6874, curso de profundización supervisión en la contratación estatal 1272 y curso de gestores de integridad 744, por la cantidad de matriculados el proceso de tutorización la realizaron 45 tutores, el consultor que desarrolló el ciclo académico entrego informes de ciclo cada dos semanas, con la información de cada ciclo se, se adelantaron las diferentes actividades planteadas en la estrategia anti deserción. El ciclo académico ordinario para los dos cursos finalizó el 05 de diciembre de 2018, para el diplomado en MIPG el ciclo académico ordinario finalizó el  12 de diciembre de 2018. Al evidenciar que no todos los matriculados finalizaron exitosamente el proceso de formación se aplico la estrategia de nivelación que inicio cuando finalizó el ciclo académico ordinario para los cursos y el diplomado y finalizó el 20 de diciembre de 2018. Como resultado final, los participantes que culminado todo el ciclo académico culminaron exitosamente su proceso de formación fueron: diplomado MIPG 4636, curso profundización en la contratación estatal 836, curso en gestores de integridad 377, siendo el total de aprobados 5882. La cantidad de servidores que no aprobaron o que desertaron el proceso asciende a 3008 que es el 33.8%._x000D_
Para el cierre de la oferta académica se realizo el día 21 de diciembre de 2018 la ceremonia de entrega de constancias, donde participaron 194 estudiantes y se realizó en el auditorio Huitaca de la Secretaría General de la alcaldía de Bogotá. En la ceremonia se entregaron reconocimientos a los estudiantes con mejor desempeño y se socializó el acta de grado._x000D_
_x000D_
Como oferta paralela se culmino la oferta del curso en política pública LGBTI donde se inscribieron 270 servidores y culminaron exitosamente 153, este proceso fue tutorizado por la Secretaría de Integración Social_x000D_
</t>
  </si>
  <si>
    <t>Estrategias para el fortalecimiento del sistema de coordinación y la modernización de la gestión pública distrital</t>
  </si>
  <si>
    <t>P1O2A3 Desarrollar e implementar estrategias para la modernización de la gestión pública distrital.</t>
  </si>
  <si>
    <t xml:space="preserve"> Fortalecer el sistema de coordinación y la modernización de la gestión pública distrital, a través del desarrollo e implementación de estrategias. </t>
  </si>
  <si>
    <t xml:space="preserve">  Sumatoria de estrategias para el fortalecimiento del sistema de coordinación y la modernización de la gestión pública distrital.     </t>
  </si>
  <si>
    <t>1. Definir temáticas de las estrategias para la modernización de la gestión pública distrital
2. Establecer metodología de la estrategias para la modernización de la gestión pública distrital
3. Desarrollo de las estrategias para la modernización de la gestión pública distrital
4. Seguimiento desarrollo de la estrategias para la modernización de la gestión pública distrital
• Emitir conceptos técnicos sobre estructura administrativa distrital y su sistema de coordinación.</t>
  </si>
  <si>
    <t xml:space="preserve">1. Estrategia Teletrabajo 
 Durante el primer trimestre, se surtió la etapa de diagnóstico y se inició con la etapa de intervención en referencia con la estrategia. Las actividades desarrolladas en estas etapas se listan a continuación: 
1. Primera Etapa - Diagnostico:
A partir de la información entregada por las entidades (en respuesta a la circular 043 de 2017), se realizó el diagnóstico del estado de implementación del Teletrabajo en las entidades y organismos del Distrito Capital (compromiso institucional, planeación del proyecto, autoevaluación prueba piloto, apropiación y adopción del Teletrabajo), las cuales permitieron la definición de acciones a desarrollar en la estrategia de implementación del Teletrabajo.
2. Segunda Etapa – Intervención:
A partir del diagnóstico realizado se definieron las siguientes fases para el desarrollo de esta etapa:
• Fase 1: Campaña Pacto por el Teletrabajo - “Día sin carro 2018 - Bogotá Teletrabaja”: Se realizó la socialización e invitación a todas las Entidades Distritales faltantes, a firmar el Pacto por el Teletrabajo. 
Al cierre del primer trimestre se logró pasar de 19 entidades a 44 con Pacto por el Teletrabajo firmado. Es decir, el 81% de las entidades del Distrito cuentan con compromiso institucional.
• Fase 2 “Acompañamiento”: En esta fase, se realiza una estrategia de acompañamiento a las entidades distritales (según las etapas identificadas), a través de mesas de trabajo con las áreas involucradas para apoyar la adopción del Teletrabajo (talento humano, jurídica, oficina de TIC, administrativa y financiera); talleres y cursos sobre metodología de implementación de Teletrabajo, realizados por el MinTIC.
La meta es alcanzar por lo menos 1.000 teletrabajadores en las entidades del Distrito y lograr que el 100% de las Entidades Distritales adopten el Teletrabajo.
Durante el primer trimestre desde la DDDI se desarrollaron siete (7) mesas de trabajo, de acompañamiento y asesoría para planeación del proyecto, evaluación del piloto y avance en la fase de implementación en: Secretaria Distrital de Desarrollo Económico, Secretaría General, Secretaría Distrital de Gobierno, Secretaría Distrital de la Mujer, Secretaría Distrital Seguridad, Convivencia y Justicia, Secretaría Distrital de Movilidad y Subred Salud Sur E.S.E.
Con respecto a la Secretaría General, se adelantaron reuniones conjuntas con UNAD, Gerente proyecto Modernización y la Dirección de Talento Humano, para la definición de la estrategia de formación en Teletrabajo a directivos y áreas administrativas en la Secretaria General de la Alcaldía Mayor de Bogotá.
De igual forma, se dio acompañamiento a Dirección de Talento Humano en la definición de implementación del piloto fase II en la Secretaría General, apoyo en la construcción de la estrategia de comunicación interna (SG) en Teletrabajo; identificación de los cargos Teletrabajables en la Dirección de Desarrollo Institucional y la Subdirección Técnica de Desarrollo Institucional.
En cuanto a talleres de capacitación, se desarrollaron por parte del MinTIC dos (2) talleres: 20 de febrero y 23 de marzo, con la participación de más de 80 funcionarios del Distrito.
Así mismo, se elaboró conjuntamente con la Dirección de Talento Humano y el equipo de comunicaciones de la Secretaría General, un plegable para la implementación de la fase II del piloto en la Secretaría General.
2. Estrategia Racionalización de Instancias 
Para el desarrollo de esta estrategia se toma como insumo el inventario único de instancias de coordinación distrital, a partir del cual se estructura el plan de trabajo para el proceso de racionalización de instancias distritales durante la vigencia 2018, este plan comprende las fases que se enuncian a continuación y un cronograma de trabajo, el cual se adjunta:
- FASE I: Realización de las mesas de trabajo con cada uno de los 15 Sectores Administrativos.
- FASE II: Elaboración de los proyectos de Decretos y exposición de motivos.
- FASE III: Presentación de los proyectos de Decreto y exposición de motivos a la Secretaría General. 
En cumplimiento de lo programado, el 12 de marzo se realizó reunión con 78 delegados de cada uno de los Sectores Administrativos. La agenda de dicho evento consistió en socializar el plan y cronograma de trabajo, informar la ejecución de la estrategia del plan de racionalización de las instancias de coordinación y la realización de mesas de trabajo por Sectores Administrativos. Así mismo, se informó la forma cómo se estructuró el lineamiento para el funcionamiento, operación, seguimiento e informes de las instancias de coordinación, de tal forma que las que queden activas, deberán evidenciar resultados, o, por el contrario, deberán elaborar los documentos soporte para su racionalización.       Estrategia de Teletrabajo: 
1.1	Diseño estrategia. Se diseñó la estrategia y se formalizó en la circular 018 de 2018 “Estrategia Distrital para la implementación de la modalidad de Teletrabajo en las Entidades”.
Evidencia: Anexo 1. Análisis de resultados índice de transparencia. Anexo 2. mesa técnica coordinación acciones veeduría distrital
2.	Ejecución de la estrategia: La estrategia incluye la determinación de compromiso de cada entidad con la meta de 1000 teletrabajadores a 2019 y el acompañamiento técnico de la DDDI al proceso de implementación en el que se han desarrollado las siguientes tareas: 
2.1	2 Talleres de capacitación MinTIC, dirigido a jefes de talento humano, administrativa, financiera y jurídica de las entidades distritales.
2.2	14 Mesas de trabajo con Personería de Bogotá, Unidad de Mantenimiento Vial, Secretaría Distrital de Medio Ambiente, Capital Salud, Secretaría Distrital de la Mujer, Secretaría Distrital de Gobierno, DM, SDSCJ, SUBRED SUR, SALUD CAPITAL, OFB, SG y mesa de sensibilización a directivos (SG - 11 asistentes)
2.3	1 Taller de profundización y buenas prácticas de Teletrabajo, realizado con Asesores del MinTIC y la participación de las entidades del Distrito (30 entidades - 43 asistentes) y presentación estrategia de teletrabajo en mesa ante mesa de Negociación Sindical – 2018. 
2.4	Concertación de logística y participación en la Feria Internacional de Teletrabajo a organizarse por MinTIC y Alcaldía Mayor.
Racionalización de Instancias: 
1.	Diseño estrategia. Se diseñó la estrategia y se estructuró el plan de trabajo para el proceso de racionalización de instancias, tomando como insumo el inventario único de Distrital de instancias de coordinación, establecido en la vigencia 2016, el cual comprende 171 instancias. Las fases establecidas para este proceso son:  
	FASE I: Realización de las mesas de trabajo con cada uno de los 15 Sectores Administrativos.  
	FASE II: Elaboración de los proyectos de Decretos y exposición de motivos. 
	FASE III: Presentación de los proyectos de Decreto y exposición de motivos a la Secretaría General.  
Evidencia: Anexo 1. Análisis de resultados índice de transparencia. Anexo 2. mesa técnica coordinación acciones veeduría distrital
2.	Ejecución de la estrategia: La estrategia finalizo fase I y en los meses de abril, mayo y junio se adelantaron las primeras y segundas mesas de trabajo con los diferentes sectores administrativos (planillas anexas), en las cuales se orientó a las entidades en la forma cómo deben enviar los proyectos de decreto y la exposición de motivos con los respectivos soportes, se contó con la participación de los 15 Sectores y 46 servidores. 
A la fecha, se está desarrollando la fase II y se prevé el recibo de todos los soportes por parte de la Dirección Distrital de Desarrollo Institucional, en julio de 2018, de tal forma, que, al cierre de la presente vigencia, esa labor culminé con la expedición de los respectivos Actos Administrativos.  No obstante, el Sector Gestión Pública inicia la Fase II, en julio de 2018. 
En desarrollo de la estrategia de racionalización de instancias se han adelantado las reuniones con los diferentes sectores de la administración distrital en la que se ha planteado la necesidad de racionalizar, fusionar y/o eliminar instancias de coordinación. Al momento ya se ha hecho el respectivo diagnóstico y la etapa subsiguiente es la de presentar el proyecto de Actos Administrativos que materialicen ese proceso de racionalización por cada sector, el cual se espera que concluya en el segundo semestre de la presente vigencia.
 Estrategia de Teletrabajo:
•	Presentación ante mesa de negociación sindical 2018, el balance y estado del Teletrabajo en el Distrito Capital a febrero de 2018, y metas a 2019. 
•	Elaboración, envío y socialización de la “Estrategia Única de Implementación Teletrabajo Distrital” – Circular 018 de 2018, cuyo objetivo es fortalecer la capacidad de implementación y seguimiento del Teletrabajo en las entidades del Distrito. 
•	Lanzamiento y socialización de la Estrategia a entidades del Distrito, el 06 de julio de 2018 en Aulas Barulé, con la participación de 97 funcionarios responsables y líderes de Teletrabajo; y la presentación del Termómetro que representa la apuesta de cada entidad en el cumplimento de la meta Distrito al 31 de diciembre de 2019: 1.000 teletrabajadores.
•	Trámite ante la Secretaría Distrital de Hacienda (SDH) del concepto sobre el manejo en la apropiación del presupuesto, de los gastos incurridos por los funcionarios en la modalidad de Teletrabajo, de conformidad con lo establecido en el numeral 7 del artículo 6 de la Ley 1221 de 2008. 
•	Presentación ante el Comité sectorial de Desarrollo Administrativo de Gestión Pública, el informe de avance del Teletrabajo al primer semestre de 2018, y el compromiso establecido en el Acuerdo de Negociación Sindical 2018: que el 100% de las entidades y organismos del Distrito implementen y adopten el Teletrabajo
•	Socialización, mediante comunicación oficial dirigida a los organismos y entidades del Distrito, el concepto sobre el manejo del rubro de gastos bajo modalidad de Teletrabajo emitido por la SDH.
•	Veintidós (22) mesas de trabajo y reuniones de sensibilización con directivos, líderes de Teletrabajo y socialización a servidores y servidoras (IDEPAC, IDIGER, IDEP, SDA (2), SDH, IDARTES, UAESP, SDSJC(2), SDG, SG, IDIPRON, SUBRED SUR ORIENTE, SUBRED SUR OCCIDENTE, SDM, PERSONERIA, UAMV(2), SDMOVILIDAD, OFB, SUBRED SUR ORIENTE).
2. Racionalización de Instancias: 
Para el proceso de racionalización de instancias de coordinación en el Distrito Capital, durante el primer semestre de 2018, se realizaron mesas de trabajo con los diferentes sectores administrativos, y en septiembre de 2018 se les remitió el lineamiento para el proceso de racionalización de instancias de coordinación, a través de comunicaciones oficiales o mesas de trabajo.
En estas comunicaciones como fecha límite para el envío del proyecto de acto administrativo y exposición de motivos, se estableció el 28 de septiembre de 2018. Fecha a partir de la cual se elaborará un plan de acción con base en la información que se reciba, con el fin de realizar el proceso previsto.
 Estrategia de Teletrabajo: 
Foro Internacional Teletrabajo: Apropiación de conocimiento y experiencias sobre Teletrabajo en países de la Región. Con el acompañamiento del Programa de Buenas Prácticas – Bogotá Aprende, se realizó el  ejercicio de intercambio de conocimiento través del foro internacional “El Teletrabajo en la Administración Distrital: hacia una ciudad más inteligente e incluyente” durante los días 28, 29 y 30 de noviembre, el cual se constituyó en una oportunidad tanto para divulgar la Estrategia Distrital de Teletrabajo, como para compartir conocimientos, experiencias e inquietudes sobre la aplicación del modelo, cumpliendo con los objetivos propuestos para el evento.
87 reuniones de acompañamiento y asesoría a entidades, organismos de control y alcaldías locales. 
Capacitaciones a 159 líderes equipo técnico.
37 talleres grupos focales. 
Documento de cierre de la estrategia.
Estrategia Racionalización de Instancias:
El equipo técnico- jurídico del proceso de instancias de coordinación acompañó y asesoró a los Sectores Administrativos para que  realizaran los ajustes solicitados por la Secretaría Jurídica Distrital, con la finalidad de que los proyectos de Decreto sean radicados antes del 28 de Diciembre del presente año.
En concordancia con lo anterior, el equipo hizo acompañamiento a los Sectores por medio de correos electrónicos y telefónicamente tal y como se evidencia en el adjunto.
Una vez cumplido lo primero, este trámite concluye  con la radicación de los proyectos de Decreto en la Secretaría Jurídica Distrital  el 28 del presente año.
</t>
  </si>
  <si>
    <t xml:space="preserve">   Plan estratégico Plan de Acción  Proyecto de inversión                  Proceso            </t>
  </si>
  <si>
    <t>Estrategias orientadas a fortalecer la cultura organizacional, la probidad, la transparencia, el rechazo a la corrupción, y la implementación y sostenibilidad de los sistemas de gestión y control.</t>
  </si>
  <si>
    <t xml:space="preserve">  Sumatoria de las fases para el desarrollo de las estrategias orientadas a fortalecer la cultura organizacional, la probidad, la transparencia, el rechazo a la corrupción, y la implementación y sostenibilidad de los sistemas de gestión y control, implementadas     </t>
  </si>
  <si>
    <t>Estrategia implementación MIPG en el Distrito
Estrategia fortalecimiento del Plan Anticorrupción y de Atención al Ciudadano
Estrategia en fortalecimiento de control interno
• Realizar la conceptualización y desarrollo de la estrategia relacionada con la elaboración del Plan Anticorrupción y de Atención al Ciudadano.
• Realizar la conceptualización y desarrollo de la estrategia relacionada con la socialización del Modelo Único de Gestión.
• Realizar la conceptualización y desarrollo de la estrategia relacionada con Rutas de Integridad.</t>
  </si>
  <si>
    <t xml:space="preserve">Estrategia PAAC. 
1. Se realizó documento metodológico para el desarrollo de esta estrategia (propuesta),  la cual se plantea con la finalidad de fortalecer la formulación de los planes anticorrupción y de atención al ciudadano de las entidades y organismos distritales, entendidos como el instrumento de tipo preventivo para el control de la corrupción, mediante la orientación, acompañamiento y seguimientos técnicos para cada uno de sus componentes, en cumplimiento de la normatividad vigente y en búsqueda de la integración de los sistemas de gestión y control, que permitan la articulación de acciones para aumentar la eficiencia administrativa y lograr una herramienta de impacto real que permita no sólo luchar contra la corrupción, sino  aumentar la confianza y la participación de la ciudadanía en la administración. 
El documento describe las fases y acciones a desarrollar durante la vigencia.
2. Se emitió la circular 002 de 2018 con las orientaciones para la formulación de los PAAC 2018 de las entidades y organismos distritales.
3. Se realizaron 10 talleres sectoriales en los cuales se brindó acompañamiento técnico para la formulación de los Planes Anticorrupción y de Atención al Ciudadano 2018, a las entidades y organismos distritales. Estos talleres se realizaron los días 19, 22, 23 y 24 de enero, en el aula 1 del Archivo de Bogotá.
Para estos talleres se elaboró una lista de chequeo que contiene los requisitos que deben tener los PAAC en cumplimiento a la normatividad vigente, la cual fue diligencia por cada una de las entidades asistentes, con el fin de orientar y enriquecer su proceso de formulación.
4. Se descargaron y evaluaron los PAAC 2018 de las entidades y organismos distritales con el propósito de identificar las fortalezas y debilidades en su formulación y de esta manera brindar las recomendaciones a cada una de las entidades para su ajuste y mejoramiento.
5. Componente Racionalización de Trámites:
5.1 Se realizaron mesas técnicas para concertar talleres y mesas de trabajo para acompañar a las entidades en el proceso de inscripción y racionalización de trámites, en coordinación con el DAFP, Alta Consejería TIC y la Subsecretaria de Servicio a la Ciudadanía, teniendo en cuenta la expedición del Decreto 058 de 2018, por el cual se ordena la racionalización, simplificación, automatización y virtualización de los trámites vinculados de la cadena de Urbanismo y Construcción en Bogotá D.C., se dio prioridad a las entidades que intervienen en dicho decreto de acuerdo al grupo de priorización. 
5.2 Se elaboró cronograma con los talleres y jornadas a realizar con las entidades y organismos distritales.
5.3 Se realizó revisión del componente de racionalización de trámites de los PAAC, y se elaboró matriz con los tramites registrados a virtualizar esta información se remitió a la Subsecretaria de Servicio al Ciudadano. 
5.4 Se realizaron 3 talleres los días 14 y 16 de marzo en tres jornadas de 8:00-12:00 y 2:00-5:00 p.m. para la inscripción de tramites en el SUIT, dirigidos a los Admistradores de Trámites de las entidades y organismos distritales. 
6. Componente Rendición de Cuentas:
6.1 Se realizaron 2 mesas técnicas, dos con la Veeduría Distrital, los días 22 de febrero y 20 de marzo, para establecer una estrategia conjunta entre ambas entidades para fortalecer el componente de rendición de cuentas en las entidades distritales"
"7. Componente Plan de Gestión de la Integridad:
7.1 Se expidió Decreto Distrital 118 del 27 de febrero de 2018 con el cual se adoptan los valores del Código de Integridad (honestidad, respeto, compromiso, diligencia y justicia) para la Administración Distrital, establece la obligatoriedad de desarrollar un Plan de Gestión de la Integridad e incluirlo al Plan Anticorrupción y de Atención al Ciudadano como iniciativa adicional, y modifica el capítulo II del Decreto Distrital 489 “Gestores de Integridad”.
7.2 Se publicó lineamiento ""Guía para la Implementación del Código de Integridad"" en la página web de la Secretaria General.
7.3 Se publicó noticia en la página web de la Secretaria General respecto al evento de socialización del Código de Integridad.
7.4 Se programaron talleres sectoriales para brindar acompañamiento técnico en la formulación de los planes de gestión de la integridad a las entidades y organismos distritales. Estos talleres se realizaran los días 6, 9, 10 y 11 de abril."
Estrategia Control Interno
1. Se realizó la construcción de la base de datos con la información de contacto de los Jefes y Asesores de control Interno nombrados por el Alcalde Mayor de Bogotá D.C (Ver anexo 1)
2. Se formula la estrategia de fortalecimiento del Sistema de Control Interno del Distrito Capital, el cual es socializado con la Veeduría Distrital el plan de trabajo de fortalecimiento del Sistema de Control Interno del Distrito Capital.
3. Con la nominación de los cuarenta y siete (47) jefes y asesores de Control Interno a nivel distrital, este desarrolla la estrategia de realizar un proceso de inducción orientado a fortalecer sus conocimientos en materia de las directrices emitidas por el DAFP en materia de control interno.   
En este sentido, en el marco del convenio de cooperación N° 360/2017 con el Departamento Administrativo de la Función Pública, el día 15 de marzo de 2018, se ejecutó una jornada de inducción de los Jefes o Asesores de Control Interno, “Roles Oficinas de Control Interno y presentación informes de Ley”.
En dicha jornada se presentaron las temáticas relacionadas con la función estratégica de las Oficinas de Control Interno (OCI), se explicaron los Roles de las OCI en el marco del cumplimiento del artículo 2.2.21.5.3 del Decreto 648 de 2017 y de acuerdo con la “Guía Rol de las Unidades de Control Interno” (DAFP 2018), adicionalmente también se expusieron los instrumentos para el ejercicio de auditoria (Decreto 648 de 2017) y las especificidades para la presentación de los informes de Ley.   
En esta última temática, frente a la presentación del informe pormenorizado de que trata el artículo 9° de la Ley 1474 de 2011, La Secretaria General establece que el contenido de éste debe contemplar los avances en términos de la implementación del Sistema Integrado de Gestión en articulación con los requerimientos del Modelo Integrado de Planeación y Gestión, dada la normatividad propia del distrito y el proceso de transición.
Como resultado de esta jornada, de cuarenta y siete (47) Jefes y Asesores de Control Interno invitados, se superó el 100% de asistencia, con un total de 63 asistentes que incluyeron trece (13) acompañantes de sus equipos de trabajo, Y los cuales manisfestaron su satisfacción con la jornada, puesto que el 48% de los asistentes calificaron como excelente y el 52% como satisfactorio respectivamente y el 81% califica como excelente la aplicabilidad del tema a las funciones del cargo (ver anexo 3 y anexo 4).
4. Como desarrollo de la estrategia de fortalecimiento del Sistema de Control Interno, se han brindado asesoría a treinta y cinco (35) inquietudes o requerimientos presentados por veintitrés (23) entidades distritales en temáticas relacionadas con control interno, de la cuales 3 se realizaron de manera presencial, 21 a través de correo electrónico y 11 por medio electrónico (Ver anexo 5 Resumen Asesorías CI 1er trimestre).
5. Con el nombramiento y posesión de los primeros (22) Jefes y Asesores de control Interno en los días 2 y 3 de enero, se realizó una charla personalizada en la que se socializó la ”Metodología para el reporte del informe de seguimiento y recomendaciones de las Metas Plan de Desarrollo a los Jefes y Asesores de Control Interno”.
Actividad que logró informar a dichos jefes sobre la entrega del informe de seguimiento y recomendaciones de las metas Plan de Desarrollo, de acuerdo a la metodología establecida y que debieron ser reportados A 31 de enero de 2018, en cumplimiento del artículo 3° del Decreto 215 de2018.
Con el fin de reforzar dicha actividad se remitió al correo electrónico de los Jefes y Asesores de control Interno la presentación con la metodología y el documento “Metodología para el reporte del informe de seguimiento y recomendaciones de las Metas Plan de Desarrollo a los Jefes y Asesores de Control Interno”, con la información de contacto para responder las inquietudes que se pudieran presentar. (Ver anexo 7,8)
6. Seguimiento al reporte del informe de seguimiento y recomendaciones Metas Plan de Desarrollo: En cumplimiento del artículo 3° del Decreto Distrital N° 215 del 2017 los Jefes y Asesores de Control Interno reportaron a través del formulario de reporte del “Informe de seguimiento y recomendaciones orientadas a la Metas Plan de Desarrollo”, al realizar el seguimiento arrojó que se recibieron 44 informes equivalente al 100% (Ver anexo 9).
Seguidamente de acuerdo a observaciones encontradas se informó a través de correo electrónico la confirmación del recibo de la información, junto con las observaciones encontradas.
Posteriormente, se realiza la consolidación de la información, la cual ha venido siendo analizada por sectores en el que se logra identificar las principales problemas detectados resultados de la evaluación de los Jefes de Control Interno entono al cumplimiento de las metas Plan de Desarrollo (Ver anexo 9 y 10).
  Estrategia PAAC:
1.	Las acciones generales adelantadas para la fase de ejecución de esta estrategia durante este segundo trimestre fueron: 
1.1	Verificación en la evaluación de los Planes Anticorrupción y de Atención al Ciudadano de 46 entidades Distritales en sus 6 componentes.
1.2	Sistematización de resultados de evaluación de los Planes Anticorrupción y de Atención al Ciudadano
1.3	Diseño de formato de ficha de resultados de evaluación de los Planes Anticorrupción y de Atención al Ciudadano
Racionalización de Tramites: 
Se realizaron talleres del módulo Gestión de Racionalización SUIT, los días 4, 6, 11, 13, 16 y 18 de abril de 2018, entidades convocadas 47: 
	Entidades capacitadas 41
	Entidades que no asistieron 6
	Entidades que no les aplica la política de racionalización 9 
Se realizó taller de la Guía de Racionalización de trámites el día 10 de abril de 2018, para las entidades Distritales que participan en la cadena de urbanismo y construcción. asistieron 10 entidades de 16 citadas correspondiente al 63%.
Plan de Gestión de la Integridad: 
	Se realizaron durante el mes de abril talleres con 136 servidores de las entidades del Distrito con la finalidad de brindar orientaciones para la construcción de los Planes de Integridad que se deben publicar teniendo en cuenta el Decreto 118 de 2018. 
Estrategia Control Interno: 
Jornada de inducción dirigida a los nuevos Jefes o Asesores de Control Interno en las entidades distritales nombrados por el Alcalde Mayor de Bogotá para el periodo 2018-2021.
Se han realizado cuarenta y seis (46) asesorías orientadas al 60% de las entidades distritales (28) en temáticas relacionadas con el Sistema Control Interno.
Documento en el que se identifican las principales brechas, lo anterior a partir del análisis comparativo del Modelo Estándar de Control interno versión MECI 2014, el Sistema Integrado de Gestión del Distrito, el MECI actual y los resultados del FURAG. 
Se formula el Decreto y la exposición de motivos por del cual crea el Comité de Auditoria para el Distrito Capital en cumplimiento con lo dispuesto en el Decreto 648 del 2017 y el Decreto 1499 de 2017.
Se realiza Informe de Consolidación análisis de las recomendaciones Metas Plan de Desarrollo primer trimestre 2018.
Se construye la herramienta para la recopilación de la información para elaborar el diagnóstico de fenecimiento de cuentas  
 Estrategia PAAC:
1.	Mesas de trabajo con la Veeduría Distrital y el Departamento Administrativo de la Función Pública con el fin de articular el contenido del nuevo Manual Único de Rendición de Cuentas – MURC con la estrategia distrital de rendición de cuentas.
Estrategia Control Interno
1.	El día 10 de Julio de 2018, se lleva a cabo con los cuarenta y siete (47) Jefes de Control Interno de las entidades distritales, a través de la cual se socializaron los resultados del diagnóstico de fenecimiento de cuentas y se discutió la estrategia orientada a fortalecer los resultados de la auditoria regular realizada por la Contraloría de Bogotá para cada vigencia y lograr un concepto positivo frente al fenecimiento de la cuenta por parte de las entidades distritales.
2.	En desarrollo de la estrategia de fortalecimiento del Sistema de Control Interno, se han realizado dieciséis (16) asesorías en once (11) entidades distritales en temáticas relacionadas con el Sistema Control Interno y Modelo Integrado de Planeación y Gestión.
3.  Durante el mes de septiembre, se realizaron las respectivas revisiones de las unidades 1 y 2 de Control Interno en el marco del diplomado de Modelo Integrado de Planeación y Gestión que se encuentra en desarrollo por parte de la Dirección Distrital de Desarrollo Institucional. “Revisión módulo de control interno diplomado MIPG”.
4. Se elaboró un cronograma de asesorías. En el cual, en ejecución del mismo, se visitaron las trece (13) entidades priorizadas con concepto negativo del fenecimiento de la cuenta del año 2016 y anteriores, en las cuales en reunión con el Jefe de Control Interno se identificaron las principales causas y problemas con los que cuenta la entidad e impiden el fenecimiento de la cuenta.
5. Se realizó reunión para establecer alianzas estratégicas con la Contraloría de Bogotá y se llevó a cabo una jornada de capacitación con los jefes y asesores de control interno de las entidades distritales, liderada por la Contraloría de Bogotá respecto a la administración de los planes de mejoramiento.
6. Se desarrolló en articulación con la Dirección Distrital de Contabilidad una jornada de capacitación con los jefes de control interno en relación con el control interno contable en el marco del cumplimiento de la Resolución 193 de 2016 Estrategia PAAC:
Realización de 3 talleres orientados a la formulación de los PAAC 2019 de las entidades distritales, 58 Entidades participantes, 234 asistentes, 95% nivel de satisfacción.
-	Elaboración y entrega a entidades distritales de una matriz de articulación entre dimensiones y políticas del MIPG, los componentes PAAC y las variables del  ITB
-	 10 mesas técnicas para la atención de inquietudes en la formulación del PAAC 2019.
</t>
  </si>
  <si>
    <t xml:space="preserve">     Plan de Acción                                       </t>
  </si>
  <si>
    <t>Servicios de impresión oficial prestados a satisfacción</t>
  </si>
  <si>
    <t xml:space="preserve">P2O1 Mejorar la experiencia de la ciudadanía, con enfoque diferencial y preferencial, en su relación con la Administración Distrital </t>
  </si>
  <si>
    <t>P2O1A3 Aplicar medición de satisfacción de los servicios prestados en la Red CADE, Red CLAVs, canales de interacción ciudadana de la Secretaría General, en los puntos de atención de la Administración Distrital y de los servicios prestados por el Archivo de Bogotá y la imprenta distrital.</t>
  </si>
  <si>
    <t xml:space="preserve">  Promedio del resultado de las encuestas de satisfacción de los servicios de impresión prestados     </t>
  </si>
  <si>
    <t xml:space="preserve">Implementar y desarrollar una encuesta de satisfacción de los servicios prestados por la subdirección de la Imprenta Distrital. 
Tramitar oportunamente las solicitudes de publicación oficial  de las entidades, organismos y órganos de control del Distrito Capital. </t>
  </si>
  <si>
    <t xml:space="preserve">En el período se implementó una encuesta en referencia a los servicios prestados por la Subdirección de Imprenta. En esta se incluyeron preguntas relacionadas con seis variables:  
1. Nivel de satisfacción
2. Agilidad en los trámites
3. Recepción insumos en Almacén
4. Calidad de información
5. Facilidad de comunicación
6. Evaluación impresión
Se aplicaron 32 encuestas a las entidades del distrito que solicitaron trabajos a la Imprenta Distrital.
Respecto a los resultados, se observa que los usuarios valoraron su satisfacción principalmente en dos niveles: “satisfecho” y “muy satisfecho”.  En la valoración promedio de las 6 variables evaluadas, la Imprenta Distrital, obtuvo un porcentaje igual al 93.92%. A continuación, se detalla el resultado obtenido por mes y la cantidad de encuestas realizadas:  
Enero/2018: 96,29% en - 9 encuestas;
Febrero/2018: 92,42%  en- 11 encuestas;
Marzo/2018: 93,05% en -  12 encuestas.
 En el período se aplicaron 51 encuestas a las entidades del distrito que solicitaron trabajos a la Imprenta Distrital, en referencia a los servicios prestados por la Subdirección de Imprenta. En esta se incluyeron preguntas relacionadas con seis variables:  
1. Nivel de satisfacción
2. Agilidad en los trámites
3. Recepción insumos en Almacén
4. Calidad de información
5. Facilidad de comunicación
6. Evaluación impresión
Respecto a los resultados, se observa que los usuarios valoraron la percepción de satisfacción principalmente en dos niveles : “satisfecho” y “muy satisfecho”.  En  la valoración promedio de las 6 variables, la Imprenta Distrital, obtuvo un porcentaje igual al 95.75%. A continuación, se detalla el resultado obtenido por mes y la cantidad de encuestas realizadas:  
Abril/2018: 96,66% en - 20 encuestas;
Mayo/2018: 93,18%  en- 22 encuestas;
Junio/2018: 100% en - 9 encuestas.
 En el período se aplicaron 31 encuestas, a las entidades, organismos y órganos de control del Distrito Capital que solicitaron trabajos de impresión oficial a la Subdirección de Imprenta Distrital. En esta encuesta se incluyeron preguntas relacionadas con seis variables:  
1. Nivel de satisfacción
2. Agilidad en los trámites
3. Recepción insumos en Almacén
4. Calidad de información
5. Facilidad de comunicación
6. Evaluación impresión
Respecto a los resultados, se observa que los usuarios valoraron su satisfacción principalmente en dos niveles: “satisfecho” y “muy satisfecho”. Ahora bien, en la valoración promedio de las 6 variables evaluadas, la Imprenta Distrital, obtuvo un porcentaje igual al 97.31%. A continuación, se detalla el resultado obtenido por mes y la cantidad de encuestas realizadas:  
Julio/2018: 98,33% en - 10 encuestas;
Agosto/2018: 96,96%  en- 11 encuestas;
Septiembre/2018: 96,66% en - 10 encuestas. En el período se aplicaron 45 encuestas, a las entidades, organismos y órganos de control del Distrito Capital que solicitaron trabajos de impresión oficial a la Subdirección de Imprenta Distrital. En esta encuesta se incluyeron preguntas relacionadas con seis variables:  
1. Nivel de satisfacción
2. Agilidad en los trámites
3. Recepción insumos en Almacén
4. Calidad de información
5. Facilidad de comunicación
6. Evaluación impresión
Respecto a los resultados, se observa que los usuarios valoraron su satisfacción principalmente en dos niveles: “satisfecho” y “muy satisfecho”. Ahora bien, en la valoración promedio de las 6 variables evaluadas, la Imprenta Distrital, obtuvo un porcentaje igual al 98,15%. A continuación, se detalla el resultado obtenido por mes y la cantidad de encuestas realizadas:  
Octubre/2018: 97,10% en 23 encuestas;
Noviembre/2018: 98,95% en 16 encuestas;
Diciembre/2018: 100% en 6 encuestas.
</t>
  </si>
  <si>
    <t xml:space="preserve">     Plan de Acción                          Proceso            </t>
  </si>
  <si>
    <t>Buenas prácticas identificadas y compartidas</t>
  </si>
  <si>
    <t xml:space="preserve">P1O4 Afianzar la efectividad de la cooperación internacional y posicionar a nivel internacional el Distrito Capital. </t>
  </si>
  <si>
    <t xml:space="preserve">P1O4A1 Diseñar, adoptar e implementar el modelo de cooperación internacional </t>
  </si>
  <si>
    <t xml:space="preserve">  Sumatoria de buenas prácticas identificadas y compartidas programadas     </t>
  </si>
  <si>
    <t>Durante el primer trimestre del 2018 y con el fin de consolidar el Programa de Buenas Prácticas en su línea de acción BOGOTÁ APRENDE se realizaron y adelantaron las siguientes actividades contempladas en el plan de acción. Es pertinente indicar que en este reporte sólo se registran avances a la ejecución de las buenas prácticas, las cuales están programadas a partir del segundo trimestre.
1. Se elaboró la hoja de ruta del programa Bogotá Aprende, se revisaron y ajustaron los documentos técnicos (nota conceptual, nota logística, memorias). De igual manera, se realizó el mapeo general de las potenciales buenas prácticas a realizar en el 2018, priorizando ocho de ellas de acuerdo con la meta establecida.
De acuerdo a las diferentes fases del programa, se realizó el mapeo de casos internacionales para las buenas prácticas sobre: modelos de operación de distritos creativos con la SDCRD – FUGA; y control social a la contratación estatal con la Veeduría Distrital.
Adicionalmente se elaboraron las notas conceptuales de las siguientes buenas prácticas priorizadas: 
- Modelos de operación de distritos creativos (SDCRD – FUGA)
- Modelo de gestión de estaciones integrales (SDM – Empresa de Metro de Bogotá)
- Metodología flexible de levantamiento de linderos (SHD – UAE Catastro Distrital)
- Recuperación del Centro Histórico (SDCRD – IDPC)
Evidencias:
- Hoja de ruta programa BOGOTÁ APRENDE y documentos técnicos
- Mapeo de casos internacionales
- Notas conceptuales
 En el segundo trimestre de 2018 en cumplimiento de la meta planteada se adelantó la gestión pertinente para la ejecución de la siguiente Buena Práctica:
1. Sistema de Administración de Tierras Flexibles y Económicas. 
Para el desarrollo del intercambio de conocimiento se diseñó, de manera conjunta con Catastro Bogotá, una agenda técnica durante una semana que incluyó mesas de trabajo, sesiones de trabajo con diferentes instituciones y visitas de campo para complementar los aspectos teóricos de la agenda. 
El intercambio de conocimientos generó importantes conclusiones y permitió identificar los principales retos y oportunidades para el Catastro de Bogotá:
- Derechos al suelo y tenencia segura
- Marco institucional y cooperación intersectorial
- Enfoque de servicio al ciudadano
- Cobertura total flexible y participativa.
Se anexan los siguientes documentos:
Anexo 1: Nota conceptual y agenda del intercambio.  
Anexo 2: Nota logística. 
Anexo 3: Memorias del intercambio.
Es preciso indicar que la segunda Buena Práctica planeada no se ejecutó por una contingencia con la Bolsa Logística y el Consejo de Gobierno realizado en junio del presente año. Para el tercer trimestre se ejecutaron tres buenas prácticas en el marco del programa Bogotá Aprende:
1. Recuperación del Centro Histórico de Bogotá: La Buena Práctica “Recuperación del Centro Histórico de Bogotá” contó con la participación del experto mexicano Inti Muñoz, quien durante su visita a Bogotá compartió la buena práctica del Plan Integral de Manejo del Centro Histórico de la Ciudad de México, con énfasis en el modelo de gestión y financiación.
Para el desarrollo del intercambio de conocimiento, se diseñó de manera conjunta con el IDPC una agenda técnica de tres días que incluyó mesas de trabajo, sesiones de trabajo con diferentes instituciones y visitas de campo para complementar los aspectos teóricos de la agenda.
2. Bronx Distrito Creativo: La Buena Práctica “Bronx, Distrito Creativo” contó con la participación de los expertos internacionales Joana Branco de Portugal y Kwabena Amponsa de Reino Unido, quienes durante su visita a Bogotá compartieron las buenas prácticas de los modelos operacionales de los distritos creativos de LX Factory y Peckham Levels, respectivamente. Esto, con el fin de fortalecer la estructuración del modelo operacional del Distrito Creativo del Bronx identificando los factores de éxito que sean adaptables al contexto de Bogotá.
Para el desarrollo del intercambio de conocimiento se diseñó, de manera conjunta con la Fundación Gilberto Alzate Avendaño (FUGA), una agenda técnica durante dos días que incluyó sesiones de contextualización, mesas de trabajo temáticas, un taller final de sistematización de lecciones aprendidas y visitas de campo para complementar los aspectos teóricos de la agenda.
3. Prevención de la Maternidad y Paternidad Temprana: hacia una articulación institucional más efectiva: La Buena Práctica “Prevención de la Maternidad y Paternidad Temprana: hacia una articulación institucional más efectiva” contó con la participación de la experta británica, Alison Hadley quien durante su visita a Bogotá compartió la buena práctica del Reino Unido en el desarrollo de la estrategia decenal de prevención de embarazos (1998 – 2010), para realizar mejoras para la implementación del Programa Distrital para la Prevención y Atención de la Maternidad y la Paternidad Temprana a nivel local para así identificar los factores de éxito que sean adaptables al contexto de Bogotá.
Para el desarrollo del intercambio de conocimiento se diseñó, de manera conjunta con Secretaría Distrital de Integración Social (SDIS), una agenda técnica durante una semana que incluyó mesas de trabajo, sesiones de trabajo con diferentes instituciones y visitas de campo para complementar los aspectos teóricos de la agenda.
De agual forma es preciso indicar que se ha gestionado la coordinación y articulación para su desarrollo de las siguientes Buenas Prácticas de la cuales se reportan avances en los correspondientes anexos: 
1. Tranformación digital de la gestión pública en el Distrito.
2. Control social en obras públicas de infraestructura.
3.  Hacia una ciudad más accesible para personas con discapacidad.
4. Captura de valor inmobiliario para el Metro de Bogotá.
5. El Teletrabajo en la Administración Distrital: hacia una ciudad más
inteligente e incluyente
6. Inspección Vigilancia y Control - Servicio al Ciudadano Durante el 2018, en el marco de la meta del Plan de Desarrollo "  Identificar y compartir veinte (20) buenas prácticas internacionales", se identificaron y compartieron las siguientes 10 buenas prácticas: 
1. Sistema de Administración de Tierras Flexibles y Económicas 
2 Maternidad y Paternidad tempranas. 
3. Plan Maestro para la Recuperación del Centro Histórico 
4. Distrito Creativo Bronx.
5. Transformación Digital de la Gestión Pública en el Distrito. 
6. Inspección Vigilacia y Control de empresas y establecimientos de comercio - Hacia un enfoque preventivo en el Modelo Actual del Distrito Capital
7. Control Social en Obras Públicas de Infraestructura
8. Teletrabajo en la Administración Distrital - Hacia una Ciudad mas Inteligente e Incluyente
9. Hacia una Ciudad más accesible a la personas en condición de Discapacidad 
10. Captura de valor inmobiliario - Estaciones Integrales
Igualmente, a continuación, se relaciona en detalle las 6 buenas prácticas que se compartieron durante el cuarto trimestre: 
1. Transformación Digital de la Gestión Pública en el Distrito: La Buena Práctica contó con la participación del experto internacional Daniel Flores de Brasil, quien durante su visita a Bogotá compartió las buenas prácticas de la estrategia de implementación de gestión y preservación de documentos electrónicos de archivo en Brasil. Esto, con el fin de fortalecer la estructuración de la estrategia de implementación del Sistema de Gestión de Documentos Electrónicos de Archivo SGDEA en las entidades del Distrito identificando los factores de éxito que sean adaptables al contexto de Bogotá.
Para el desarrollo del intercambio de conocimiento se diseñó, de manera conjunta con la Dirección de Archivo de Bogotá, una agenda técnica durante dos días que incluyó sesiones de contextualización, conferencias, mesas de trabajo temáticas, un taller final de sistematización de lecciones aprendidas y visitas de campo para complementar los aspectos teóricos de la agenda.
2. Inspección Vigilacia y Control de empresas y establecimientos de comercio - Hacia un enfoque preventivo en el Modelo Actual del Distrito Capital: La Buena Práctica contó con la participación del experto internacional Claudio De Martinis, quien durante su visita a Bogotá compartió las buenas prácticas de la estrategia de la región de Campania en Italia, la cual emprendió una reforma al sistema de inspección de la inocuidad de los alimentos, los procedimientos de inspección, entre otros, pasando de un modelo reactivo a uno preventivo, basado en el riesgo. Identificando los factores de éxito que sean adaptables al contexto de Bogotá.
Para el desarrollo del intercambio de conocimiento se diseñó, de manera conjunta con la Subdirección de Seguimiento a la Gestión de Inspección, Vigilancia y Control, una agenda técnica durante cinco días que incluyó sesiones de contextualización, conferencias, foros, un taller final de sistematización de lecciones aprendidas y visitas de campo para complementar los aspectos teóricos de la agenda.
3. Control Social en Obras Públicas de Infraestructura: La Buena Práctica “Control social en obras públicas de infraestructura” contó con la participación de la experta internacional Gracia Ramírez de Honduras, quien durante su visita a Bogotá compartió las buenas prácticas de la Iniciativa de Transparencia en Infraestructura CoST Honduras. Esto, con el fin de fortalecer los procesos de control social que promueve la Veeduría Distrital alrededor de proyectos de infraestructura pública identificando los factores de éxito que sean adaptables al contexto de Bogotá.
Para el desarrollo del intercambio de conocimiento se diseñó, de manera conjunta con la Veeduría Distrital, una agenda técnica durante cuatro días que incluyó sesiones de contextualización, foro, mesas de trabajo temáticas, un taller final de sistematización de lecciones aprendidas y visitas de campo para complementar los aspectos teóricos de la agenda.
4. Teletrabajo en la Administración Distrital - Hacia una Ciudad mas Inteligente e Incluyente: La Buena Práctica contó con la participación de los expertos internacionales Viviana Díaz de Argentina y Cristian Salazar de Chile, quienes durante su visita a Bogotá compartieron las buenas prácticas de la implementación del teletrabajo en sus países. Esto, con el fin de fortalecer la estrategia de implementación del Teletrabajo en la ciudad de Bogotá identificando los factores de éxito que sean adaptables al contexto de Bogotá.
Para el desarrollo del intercambio de conocimiento se diseñó, de manera conjunta con la Dirección Distrital de Desarrollo Institucional, una agenda técnica durante dos días que incluyó sesiones de contextualización, un foro, mesas de trabajo temáticas y un taller final de sistematización de lecciones aprendidas.
5. Hacia una Ciudad más accesible a la personas en condición de Discapacidad: La Buena Práctica contó con la participación de los expertos internacionales Víctor Calise y Abraham Axler, quienes durante su visita a Bogotá compartieron las buenas prácticas de la estrategia de la ciudad de Nueva York, para ser considerada la ciudad más accesible del mundo. Esto, con el fin de enriquecer la Política Pública de Discapacidad del Distrito, principalmente en sus componentes de empleabilidad y movilidad, Identificando los factores de éxito que sean adaptables al contexto de Bogotá.
Para el desarrollo del intercambio de conocimiento se diseñó, de manera conjunta con la Secretaría Técnica Distrital de Discapacidad, una agenda técnica durante cuatro días que incluyó sesiones de contextualización, conferencias, foros, un taller final de sistematización de lecciones aprendidas y visitas de campo para complementar los aspectos teóricos de la agenda.
6. Captura de valor inmobiliario - Estaciones Integrales: La buena práctica “Captura de valor inmobiliario para el Metro de Bogotá” se desarrolló en dos fases:_x000D_
 Una primera fase con la visita del profesor Robert Cervero, experto en diseño orientado al transporte de la Universidad de California, Estados Unidos; y una segunda fase con un webinar con Steve Yiu, asesor en planeación urbana de la empresa del Metro de Hong Kong._x000D_
Adicionalmente a los encuentros presenciales y virtuales gestionados por el Programa de Buenas Prácticas de la Alcaldía de Bogotá, se compartió información del ciclo de webinars organizado por la red de ciudades C40 en torno a mecanismos de captura de valor en Estados Unidos y Brasil, en los cuales participó la Empresa Metro de Bogotá.</t>
  </si>
  <si>
    <t>Acciones de articulación internacional</t>
  </si>
  <si>
    <t xml:space="preserve">P1O4A2 Diseñar e implementar acciones que promuevan la articulación interinstitucional e intersectorial en materia internacional  y la proyección de la Ciudad en el mundo. </t>
  </si>
  <si>
    <t xml:space="preserve">  Sumatoria de acciones de articulación ejecutadas     </t>
  </si>
  <si>
    <t>• Diseñar acciones coordinadas de cooperación según las prioridades sectoriales y fortalecimiento de la cooperación internacional del distrito
• Identificar y desarrollar las acciones de proyección y promoción de ciudad respecto a los proyectos estratégicos del PDD en conjunto con los sectores y entidades distritales</t>
  </si>
  <si>
    <t xml:space="preserve">Es pertinente indicar que en este reporte sólo se registran avances a las acciones de articulación, puesto que las fechas de ejecución serán posteriores al 31 de marzo de 2018.
Para el primer trimestre se desarrollaron las siguientes actividades:
1. Para posicionar a la ciudad como referente internacional desde sus buenas prácticas, se diseñó la metodología del programa BOGOTÁ ENSEÑA, encaminado a la proyección y difusión de sus experiencias exitosas y transformadoras a otras ciudades del mundo. Durante el primer trimestre se elaboró un documento estratégico en el que se define el paso a paso para el desarrollo del programa en sus diferentes fases. De igual manera se elaboraron los documentos técnicos (ficha de información de la experiencia y ficha de sistematización de la buenas prácticas) y se hizo un mapeo inicial de las potenciales buenas prácticas a sistematizar y proyectar internacionalmente, de las cuales se priorizarán cinco para el 2018.
Evidencias:
- Guía metodológica del programa
- Tablero de control
- Documentos técnicos
2. Con el fin de fortalecer la articulación interinstitucional y optimizar el aprovechamiento de las oportunidades estratégicas para la Internacionalización, se realizó el 16 de marzo de 2018 el evento “Primera Jornada de Trabajo 2018 - Programa de Buenas Prácticas: una apuesta por la internacionalización de nuestra ciudad”, el cual contó con la participación de los 15 sectores del Distrito. Este escenario de relacionamiento se compone de una serie de encuentros que planea realizar la DDRI en el marco del Proyecto de Articulación Transversal para la Internacionalización del Distrito.
Evidencias:
- Presentación de Buenas Prácticas
- Informe del evento
3. Tras la identificación de la necesidad e interés de establecer un mecanismo que fortalezca las relaciones y cooperación internacional en materia de habitabilidad de calle, con la Secretaría de Integración Social (SDIS) se propuso desarrollar el Foro Iberoamericano sobre Habitabilidad en Calle en colaboración con UCCI. Lo anterior con el propósito de generar un espacio regional de intercambio de experiencias, la creación de un grupo de trabajo liderado por Bogotá y/o un programa regional de cooperación técnica sobre esta temática.
Esta iniciativa fue abordada por la DDRI durante el XII Encuentro de Directores de Relaciones Internacionales y Coordinadores de la UCCI en Madrid (29-31 de enero 2018). Durante la visita a Bogotá el 5 de marzo de 2018 del Director de Cooperación de la UCCI, la DDRI manifestó interés y la propuesta inicial para realizar esta actividad acordándose la formulación y presentación final del documento de proyecto durante el mes de abril de 2018.
Evidencia:
- Propuesta Subdirección para la Adultez Política Pública Distrital para el Fenómeno de Habitabilidad en Calle.
- Documento de preparación del XII Encuentro de Directores de Relaciones Internacionales y Coordinadores de la UCCI e Informe de Comisión de Servicio.
- Presentación de la Mesa Técnica del Comité Operativo para el Fenómeno de Habitabilidad en Calle
4. Para el proyecto de Apropiación de la Actualización de la Estrategia de Mercadeo de Ciudad por parte de los actores públicos y privados involucrados, se realizó un encuentro de articulación con los directivos de las entidades participantes en el ejercicio de Mercadeo de Ciudad, para la socialización de la estrategia actualizada y la concertación de los pasos a seguir, encaminados a la realización de un plan de acción concreto para la aplicación de la estrategia de Mercadeo de Ciudad.
Evidencias:
- Acta del encuentro En el segundo trimestre de 2018 en cumplimiento de la meta planteada se ejecutaron las siguientes acciones de Articulación Interinstitucional:
1. Primer taller de trabajo Red de Bicletas y Peatones C40.
En el marco de sus funciones de relacionamiento y cooperación internacional y en particular, de su rol como punto focal de C40 (Grupo de Liderazgo Climático) la DDRI coordinó y gestionó la realización del primer taller de trabajo de la Red de Bicicletas y Peatones (RBP) en Bogotá del 17 al 19 de abril de 2018.
En el informe anexo se detalla la gestión realizada por la DDRI y los resultados logrados con este relacionamiento estratégico. Para tal efecto, el informe se divide en tres apartados. El primero contextualiza la RBP de C40, el segundo describe la gestión realizada por la DDRI, el tercero presenta los resultados técnicos y de proyección internacional. Por último, en los anexos se incluyen las evidencias y demás soportes del taller:
Anexo 1: Nota/concepto Red Bicicletas y Peatones C40 – Primer taller de trabajo 17-19 de abril de 2018.
Anexo 2: Presentación RBP
Anexo 3: Resultados, agenda, lista de asistente y registro fotográfico
2. Apropiación Estrategia de Mercadeo de Ciudad (EMC) - Eventos 2018
Esta articulación tuvo como producto la definición del Plan de Acción 2018 de Mercadeo de Ciudad, el cual incluye la programación de los eventos que se definieron como priorizados y las Mesas de Trabajo Directivas y Tácticas.
. Este plan está compuesto principalmente por: 
• 35 Eventos de los cuales 12 fueron priorizados para realizar acciones conjuntas de Mercadeo de Ciudad.
• 4 Mesas de trabajo Directivas 
• 11 Mesas de trabajo tácticas (Técnicas y de Comunicaciones)
• Mesas de trabajo para cada evento de los 12 priorizados. Estas serán lideradas por la entidad que propuso el evento y contarán con el apoyo de la DDRI para la convocatoria de cada reunión.
• Adicionalmente, la DDRI se encuentra articulando la priorización de iniciativas, campañas y proyectos para realizar conjuntamente acciones de Mercadeo de Ciudad. Estas acciones complementarán el Plan de Acción. El resultado de esta articulación, será presentado en un siguiente informe.
Se anexan al informe 29 documentos reladcionados en el mismo. Para este trimestre se ha dado cumplimiento a la meta programada  dearrollando dos acciones de articulación relacionadas a continuación:
1. Bogotá Enseña - Construcción Metodología: El Programa de Buenas Prácticas es un programa liderado por la Alcaldía Mayor de Bogotá para promover el intercambio de conocimientos y experiencias como un motor de innovación y proyección para la ciudad. Es así como se desarrolla el programa Bogotá Enseña, que busca posicionar internacionalmente a la ciudad a través de la sistematización y promoción de sus buenas prácticas.
La metodología del programa brinda diferentes instrumentos de intercambio y sistematización como una manera de fomentar la construcción colectiva y la réplica de soluciones transformadoras.
A través de un análisis más amplio y profundo, se reflexionará sobre las experiencias exitosas del Distrito y se evaluará con base en la recopilación y adaptación de diferentes metodologías existentes1, su sistematización para la construcción de nuevo conocimiento para la ciudad.
El desarrollo de cada buena práctica a compartir implica la articulación con la o las entidades del Distrito gestoras de la Buenas Práctica y la ciudad receotora.
2. Semana de la Bici - Foro Mujeres en Bici.
Con el desarrollo de esta acción se Generó un escenario de intercambio de experiencias alrededor del uso y goce de la bicicleta en las mujeres que permita fortalecer los programas e iniciativas que se desarrollan en la ciudad.
Tambien se logró:
- Garantizar la articulación efectiva  entre la Secretaría General, la Gerencia de la Bici y la Secretaría de la Mujer, en aras de generar un escenario de intercambio de conocimiento en materia de ciclismo urbano, igualdad de género y políticas públicas.
- Promover el compromiso del gobierno local en incorporar los enfoques de género, diferencial y de derechos de las mujeres en la formulación de las políticas públicas relacionadas con la bicicleta y la movilidad y generar intercambio de conocimiento en esta materia.
- Conseguir la validación de los proyectos en los cuales el Distrito ha venido trabajando en términos de bicicleta, por parte de las invitadas internacionales en los temas referentes.
- Desarrollar acciones de mercadeo de ciudad a través del aprovechamiento de estas oportunidades de relacionamiento, visibilidad y divulgación.
En el marco de esta meta se realizó gestión en las siguientes acciones de articulación de las cuales se relacionan los respectivos avances:
1. Campaña Bogotanos en el exterior: 
Este proyecto tiene como propósito vincvular a los Bogotanos residentes en el exterior con la ciudad a través de la consolidación de una base de datos de Bogotanos en exterior a partir de la publicación de contenidos estratégicos de la Secretaría General, enmarcados en las líneas de acción de la Dirección Distrital de Relaciones Internacionales: 
- Se inició la pauta en Facebook e Instagram de la campaña BOGOTANOS EN EL EXTERIOR, dirigida a todos los ciudadanos de Bogotá que se encuentran en el extranjero.
2. I Foro Iberoamericano sobre el Fenómeno de Habitabilidad en Calle
Durante este trimestre se llevaron acabo los siguientes avances:
- Se consolidó la propuesta sobre el foro para ser presentada ante la UCCI, con el fin de buscar el apoyo para su desarrollo. 
- Se construyó y realizó una convocatoria para que las ciudades miembro de la UCCI presentaran sus iniciativas en el marco de modelos y/o estrategias de atención para el fenómeno de habitabilidad en calle.
- Se canalizaron las 14 propuestas presentadas de las ciudades: Guatemala, Tegucigalpa, Quito, Ciudad de México, Madrid, Ciudad de Panamá, Lima, Santiago de Chile, San Salvador, Asunción, Montevideo, La Paz, Sao Paulo y Minas Gerais.
- En conjunto con la Subdirección de Adultez de la SDIS, se llevaron a cabo mesas de trabajo donde se consolidó la agenda temática del foro y su metodología.
- Se realizó el alistamiento logístico del apoyo de la DDRI al foro, como lo fueron: tiquetes, alojamiento, transporte y alimentación para las ciudades iberoamericanas invitadas.
3. EMC - Apropiación Narrativa
La Narrativa de Ciudad será plasmada en una cartilla que contribuya a generar unidad en los mensajes que se emiten desde cada entidad participante de la Mesa de Mercadeo de Ciudad. Además, la versión final se socializará con las entidades Distritales para que apropien los mensajes de la Narrativa en sus comunicaciones durante el próximo trimestre. 
Para el logro de la versión definitiva se han evaluado las diferentes apuestas y propuesta por parte de los integrantes del Comité de Mercadeo de Ciudad.
4. Bogotá Global
Una de las apuestas estratégicas para este año de la DDRI es el desarrollo de un aplicativo "Bogotá Global" orientado a la sistematización de la información estratégica de proyectos y acciones estratégicas del distrito.
Dicha herramienta tecnológica fue diseñada y desrrollada, se entregó el mes de agosto, que incluye la realización de  el análisis, diseño, desarrollo e implementación de la misma. En la vigencia 2018 la DDRI desarrollo 7 acciones de articulación con sectores distritales y actores internacionales que permitieron afianzar el relacionamiento y el desrrollo de acciones estratégicas para la administración:
1. Primer taller de trabajo Red de Bicletas y Peatones C40.
2. Apropiación Estrategia de Mercadeo de Ciudad (EMC) - Eventos 2018, 
3. Semana de la Bici - Foro Mujeres en Bici. En el mes de septiembrte . 
4. Bogotá Enseña
5. I Foro de Habitabilidad de Calle 
6. Apropiación Estrategia de Mercadeo de Ciudad (EMC) - Narrativas
7. Bogotanos en el Exterior 
A continuación se detallas las acciones de articulación ejecutadas durante el cuarto trimestre:
1. Bogotanos en el Exterior: Con el objetivo de consolidar la base de datos de Bogotanos residentes en el exterior a partir de la publicación de contenidos estratégicos de la Secretaría General, enmarcados en las líneas de acción de la Dirección Distrital de Relaciones Internacionales, durante el 2018 se han implementado estrategias digitales que permitan:
- Incrementar los registros en la base de datos de ciudadanos que viven fuera del país.
- Mostrar a Bogotá como una ciudad fascinante y ecléctica a través de videos producidos para tal fin.
- Consolidar a los ciudadanos que habitan fuera del país como embajadores de la ciudad en el mundo.
Como principal resultado de las campañas realizadas en el 2018 con los ciudadanos residentes en el extranjero, podemos indicar que más de 11 mil bogotanos se han registrado en la base de datos y fortalecido la red de información con los contenidos enviados en el boletín del Alcalde Mayor Enrique Peñalosa.
Se han generado registros de 18 países de ciudadanos entre 18 y 80 años de edad, que incluyen: Reino Unido, Argentina, España, Chile, México, Venezuela, Panamá, Perú, Brasil, Costa Rica, Estados Unidos, Canadá, entro otros.
2. I Foro de Habitabilidad de Calle: El I-FIHC fue concebido como un ejercicio integral de internacionalización para el posicionamiento de Bogotá (en el contexto de la UCCI) como ciudad líder y referente de innovación regional en la gestión y atención integral del fenómeno de habitabilidad en calle.
Este evento se desarrolló bajo un formato que combinó el intercambio de experiencias y el diálogo entre 15 ciudades miembro de la UCCI (incluida Bogotá) en torno a los seis ejes temáticos de la Política Pública para el Fenómeno de Habitabilidad en Calle (PPFHC).
En particular, el diálogo e intercambio se llevaron a cabo, a través de una agenda articulada en tres espacios de intervención:
a) Conversatorios: se desarrollaron tres conversatorios temáticos, donde las 15 ciudades expusieron, partir de un conjunto básico de preguntas orientadoras, sus experiencias y perspectivas generales sobre la respectiva temática.
b) Ejes temáticos: en cada uno de los ejes de la política, se realizaron seis sesiones de intercambios donde cada ciudad realizó la presentación de la experiencia postulada, sesiones que estuvieron acompañadas por una ronda de debate y preguntas entre ciudades y el público.
c) Taller perspectivas de cooperación integral entre ciudades: bajo la orientación de una metodóloga, se realizó un taller de concertación de una propuesta de agenda de trabajo 2018-2020 con el propósito de concretar el establecimiento del grupo de trabajo y/o programa regional de cooperación y asistencia técnica en el marco de la UCCI.
3. Apropiación Estrategia de Mercadeo de Ciudad (EMC) - Narrativas: La Dirección Distrital de Relaciones Internacionales, adelantó una gestión de articulación entre las entidades y organizaciones públicas y privadas participantes en el Mercadeo de Ciudad, con el fin de construir una Narrativa de Ciudad. El principal objetivo de esta Narrativa de Ciudad es contar con una herramienta de consulta en la que se consoliden los mensajes y argumentos que posicionan a Bogotá como una ciudad fascinante, ecléctica, vital y tenaz.
La Narrativa de Ciudad será plasmada en una cartilla que contribuya a generar unidad en los mensajes que se emiten desde cada entidad participante de la Mesa de Mercadeo de Ciudad. Además, la versión final se socializará con las entidades Distritales para que apropien los mensajes de la Narrativa en sus comunicaciones. Por otra parte, esta Narrativa será base del video de Marca Ciudad que esta Dirección tiene planeado realizar en el 2019.
</t>
  </si>
  <si>
    <t xml:space="preserve"> Plan de Desarrollo - Meta Producto Plan estratégico Plan de Acción  Proyecto de inversión Producto Meta Resultado - PMR                 Proceso            </t>
  </si>
  <si>
    <t>Acciones de mercadeo de ciudad desarrolladas</t>
  </si>
  <si>
    <t xml:space="preserve">  Sumatoria de acciones de mercadeo de ciudad  desarrolladas     </t>
  </si>
  <si>
    <t>Durante el primer trimestre y en línea con la apuesta transversal de comunicaciones, se elaboró el plan de acciones de comunicaciones que contempla todas aquellas actividades que apoyarán las apuestas misionales de la DDRI a realizar en la vigencia
Evidencias: Plan de acción de comunicaciones DDRI 2018
Es pertinente indicar que en este reporte sólo se registran avances a los eventos, puesto que las fechas de ejecución de los mismos son posteriores al 31 de marzo de 2018: 
Para el primer trimestre se desarrollaron las siguientes actividades: 
1. Se identificó una oportunidad estratégica de proyección internacional de la ciudad en el marco del 8vo Congreso y Feria de Movilidad y Transporte, que se realiza en Bogotá en Abril de esta vigencia y se estructuró una propuesta de participación y plan de acción estratégico que incluye acciones de posicionamiento de marca, con el fin de proyectar a Bogotá internacionalmente a través de validaciones de expertos en temas de movilidad transporte y planeación urbana. Para tal fin se estructuraron agendas paralelas para cinco expertos internacionales priorizados como estratégicos.
Evidencias:
- Propuesta integral de participación de al DDRI
- Matriz de acciones de organización del evento
- Brief informativo sobre el evento
- Agendas paralelas de los invitados internacionales
2. Se identificó una oportunidad estratégica de proyección internacional de la ciudad en el marco del evento Feria Internacional del Libro de Bogotá que se realiza en Bogotá en el mes de abril de esta vigencia y se estructuró una propuesta de participación y plan de acción estratégico con el fin de posicionar a Bogotá internacionalmente como referente en temas de lectura y escritura. Se desarrollaron actividades tales como: identificación de expertos internacionales validadores en temas de lectura y escritura, alistamiento y coordinación de la agenda paralela con los expertos priorizados como estratégicos, y gestión de presencia de marca en los diferentes espacios de internacionalización claves con la Cámara Colombiana del Libro, SDCRD y SED.
Evidencias:
- Propuesta integral de participación de la DDRI
- Matriz de acciones de organización del evento
- Brief informativo sobre el evento
3. Se identificó una oportunidad estratégica de proyección internacional de la ciudad en el marco del evento Walk21 que se realiza en Bogotá en el mes de octubre de esta vigencia, y se estructuró una propuesta de plan de trabajo interno como punto de partida para la participación de la SG en este escenario, con el objetivo de proyectar Bogotá internacionalmente como referente en temas de caminabilidad, movilidad sostenible y planeación urbana.
Evidencia:
- Matriz de acciones de organización En el segundo semestre y en el marco de la Estrategia de Mercadeo de Ciudad la DDRI apoyó y participó en la ejecución de los siguientes eventos:
1. Congreso y Feria Internacional de Movilidad y Transporte de Pasajeros
El Congreso se consolidó como el escenario en el cual la Alcaldía Mayor de Bogotá promovió todo lo referente a temas de movilidad y transporte que se encuentran contenidos dentro de su Plan Distrital de Desarrollo, con el objetivo de legitimar y validar a nivel local, nacional e internacional la experiencia de transformación y mejora de Bogotá a partir de la implementación de Transmilenio y su sistema de BRT.
Para sustento del informe se anexan: 
• Anexo 1: Agenda Final del Evento
• Anexo 2: Propuesta Final de Participación en la Feria de Movilidad y Transporte
• Anexo 3: Matriz de Acciones de Organización
2.FILBo
El objetivo principal de la participación de la DDRI en este evento es promover a Bogotá internacionalmente como una ciudad que se preocupa por garantizar los derechos culturales y educativos de los ciudadanos, con miras a generar igualdad de posibilidades en cuanto a acceso al conocimiento, la creación, la participación y el diálogo, en el marco de la FILBo 2018.
Los objetivos específicos son los siguientes:
• Aprovechar los espacios de Feria Internacional del Libro de Bogotá para posicionar y generar recordación de los atributos de la marca y permitir al público objetivo conocer, sentir e interactuar con la misma.
• Visibilizar la oferta institucional en materia de escritura y lectura.
• Convertir a los miembros del Fellowship Program en validadores de los programas institucionales de esta Administración. 
Se generaron espacios que garantizaron el desarrollo de acciones de mercadeo de ciudad, para ratificar y posicionar a Bogotá como referente internacional en temas relacionados con la promoción de la lectura y la escritura. Esto se evidenció a través de la visibilización de la Marca Ciudad en espacios importantes de la Feria, tales como la entrada el Pabellón Internacional y la Carpa Institucional. En esta última, además, se expusieron y promovieron los avances y logros del Distrito en diferentes proyectos estratégicos de la ciudad.
Estos escenarios permitieron un relacionamiento directo entre diferentes autoridades internacionales en términos de lectura y escritura, actores de ciudad y representantes de las Entidades Distritales, lo que generó un productivo intercambio de conocimiento en esta materia.
Anexos:
• Anexo 1: Programación Final del Evento
• Anexo 2: Propuesta Final de Participación La DDRI gestionó durante el trimestre las actividades pertinentes encaminadas a la realización del evento Walk 21 a realizarse durante la terceera semana del mes de octubre, en tal sentido se relacionan los siguientes avances:
- Se modificó y aprobó la Propuesta de participación de la DDRI en el marco de Walk 21.
- Se elaboró la propuesta  de participación del Secretario General en una de las Mega Plenarias  del evento.
- Se llevaron a cabo reuniones con los organizadores de Walk 21 para coordinar detalles  sobre el Evento de Cierre de Redes del Espacio Público
- Se llevó a cabo la reunión con el operador logísitico para determinar las necesidades para la realización del evento de cierre de redes del espacio público.
- Se realizó el comité de comunicaciones del evento en donde se definieron los contenidos los contenidos de la campaña Bogotá Ciudad Caminable
- Se hizo seguimiento a la actualización del Plan de Comunicaciones, de acuerdo con los cambios sugeridos 
- Se dio inicio a la ejecución del Plan de pauta de Walk 21.
 Durante el 2018 en el marco de la estrategia de Mercadeo de Ciudad para la proyección de Bogotá se desarrollaron 5 acciones:
1. Congreso y Feria Internacional de Movilidad y Transporte de Pasajeros
2. Semana de la Bici
3. Walk 21
4. Global Forum Best Cities
5. Conmemoración 50 años Secretaría General
Tres de estas acciones fueron ejecutadas durante el cuarto trimestre: 
1. Walk 21: En su 19° versión, Walk 21 Bogotá, servirá como un escenario estratégico, a través de cual, se pretende promover los espacios caminables y proyectos estratégicos de la ciudad, así como fortalecer la cultura ciudadana frente al uso y disfrute del espacio público. Asimismo, este evento facilita el intercambio de experiencias sobre ciudades en procesos de transformación y de ideas para futuras inversiones para la promoción de la caminabilidad y el uso de modos de transportes saludables y sostenibles.
El objetivo principal es posicionar a Bogotá como referente mundial en materia de caminabilidad y recuperación de espacio público en beneficio de sus ciudadanos.
La DDRI, a través de la SPI, realizó la articulación con los siguientes actores involucrados: Secretaría Distrital de Gobierno (Departamento Administrativo de la Defensoría del Espacio Público (en adelante DADEP) y Embajada de los Países Bajos. 
En el marco de sus funciones, la Dirección Distrital de Relaciones Internacionales (DDRI), fue quien articulo y coordino frente a la Embajada del Reino de Los Países Bajos. Lo anterior, garantizando la participación de dicho país de manera activa y teniendo en cuenta la próxima sede del evento sería la ciudad de Róterdam.
Se generaron espacios que permitieron desarrollar acciones de mercadeo de ciudad, para ratificar y posicionar a Bogotá como referente global en la innovación y transformación del desarrollo urbano orientado al ciclismo urbano y la movilidad sostenible. Ejemplo de ello, fueron los diferentes paneles, conferencia, reuniones técnicas y espacios de networking, gestionados por la DDRI, en los cuales participaron expertos internacionales de alto nivel.
2. Global Forum Best Cities: En el 2018, Bogotá fue elegida como sede del Foro Global de la Alianza. Se trata de un espacio académico que se construye para dar respuesta a las necesidades del día a día que pueden tener los presidentes de diferentes asociaciones, en materia de realización de eventos de gran aforo. 
El objetivo de este evento es posicionar a Bogotá internacionalmente como destino de primer nivel para la realización de eventos y desarrollar acciones de mercadeo de ciudad a través del aprovechamiento de espacios de relacionamiento, visibilidad y divulgación.
Con este evento se desarrollaron acciones de mercadeo de ciudad a través del aprovechamiento de las oportunidades de relacionamiento, visibilidad y divulgación que se presenten en el marco del evento.
Los propósitos de realizar esta acción de mercadeo fueron:
- Posicionar a Bogotá como referente internacional mediante acciones de promoción que promuevan el reconocimiento de la ciudad desde su propia identidad.
- Lograr validaciones de ciudad por parte de los invitados internacionales como autoridades en cada uno de los sectores que representan.
- Generar espacios de intercambio de conocimiento con los sectores Distritales pares de cada asociación invitada.
La Dirección de Relaciones Internacionales, a través de la gestión de la Subdirección de Proyección Internacional logró que los invitados internacionales conocieran y vivieran la marca a través de diferentes actividades, de igual forma se realizaron acciones encaminadas al posicionamiento de la marca ciudaD, así como la visibilización a través de estrategias digitales.
3. Conmemoración 50 años Secretaría General: El objetivo principal de esta acción es la de generar un relacionamiento con los aliados estratégicos de la DDRI, con el fin de apalancar las metas establecidas en términos de posicionamiento y proyección internacional de la ciudad de Bogotá. 
Uno de los propósitos fue divulgar la gestión de la entidad a lo largo los últimos 50 años, y en particular durante esta Administración.
De igual manera se pretende fortalecer las relaciones con los aliados estratégicos a través de una fidelización con la marca ciudad.
Así pues, se dispuso llevar a cabo el envío de una copia de este ejemplar del libro de los 50 años, acompañado de una pieza de agradecimiento y cierre de año (en físico y vía email), a aquellos actores con los que esta dependencia ha mantenido una relación estrecha a lo largo de esta vigencia.
Para tal fin, se constuyó una base de datos en la cual estuviesen incluidos los principales aliados de la Secretarpia en materia internacional. De esta forma, resultó un listado de cuarenta y ocho (48), aliados nacionales e internacionales, a los que se les hizo formalmente la entrega de dicha pieza comunicacional.
De esta forma, se logró fortalecer positivamente la percepción que dichos aliados tienen de la ciudad, para convertirlor en embajadores de Bogotá ante el mundo.</t>
  </si>
  <si>
    <t>Foros, eventos o campañas de carácter internacional desarrollados</t>
  </si>
  <si>
    <t>P1O4A3 Generar escenarios internacionales para la gestión del conocimiento, apropiando o difundiendo buenas practicas de gestión, que maximicen los resultados de la Administración Distrital.</t>
  </si>
  <si>
    <t>Proyectar los resultados del distrito a través de foros, eventos y campañas de carácter internacional</t>
  </si>
  <si>
    <t xml:space="preserve">  Sumatoria de eventos y campañas realizadas     </t>
  </si>
  <si>
    <t>• 1. Definición y organización del componente internacional del foro,  evento o campaña.
2. Desarrollo del componente internacional del foro, evento o campaña</t>
  </si>
  <si>
    <t>Durante el primer trimestre, la Subdirección de Proyección Internacional alcanzó el desarrollo de una campaña de carácter internacional: 
1. Campaña La Hora del Planeta: La SPI realizó la articulación del evento "La Hora del Planeta" con la Secretaría de Ambiente, la Secretaría de Movilidad y la World Wide Fund for Nature (WWF), brindó apoyo al desarrollo y organización del evento.  Así mismo, realizó la convocatoria por redes sociales al público en general para generar expectativa y garantizar la asistencia al punto de encuentro del ciclopaseo y el Jardín Botánico, donde se realizaría el evento.  Se realizaron publicaciones en las redes sociales y se llevaron a cabo sinergias interinstitucionales que tuvieron en cuenta la pertinencia y el valor agregado de dichos contenidos para Bogotá.   En el cumplimiento de la meta y de las funciones de la dependencia, se realizó gestión en el siguiente Evento:
1. Festival de cine europeo en Colombia- Eurocine 2018
La Dirección Distrital de Relaciones Internacionales a través de la Subdirección de Proyección Internacional en el marco del evento Eurocine, tuvo un papel fundamental en términos de articulación interinstitucional, convocatoria de participantes y acompañamiento para  el posicionamiento y divulgación de la Marca Ciudad.
Acciones de Gestión y Articulación: 
- Desarrollo de reuniones para la organización del evento
- Convocatoria y comunicación de mensajes en redes sociales
A. Convocatoria y generación de expectativa
B. Cubrimiento y divulgación en redes sociales.
Se generaron espacios que permitieron desarrollar acciones de mercadeo de ciudad. Estos escenarios permitieron un relacionamiento directo entre diferentes autoridades internacionales en términos de arte y cultura.
Asimismo, se generaron 28 publicaciones asociadas al evento, las cuales generaron un alcance orgánico a 8.534 personas impactadas con el mensaje, originando 25.000  interacciones directas con los contenidos emitidos.
Anexos: 
• Anexo 1: Agenda Final del Evento
• Anexo 2: Propuesta Final de Participación Para este trimestre la Subdirección de Proyección Internacional ejecutó el siguiente evento:
1. Congreso Internacional Diversidad Sexual, Religión y Espiritualidad, un encuentro posible y necesario: Este año, la DDRI contribuyó a la acción de la meta asociada con el apoyo al Congreso Internacional: “Diversidad sexual, religión y espiritualidad, un encuentro necesario” que se llevó cabo el 5 de julio, con la participación de dos invitados internacionales, el Rev. Héctor Gutiérrez de México y Nicolás Iglesias de Uruguay, cuyo conocimiento y trayectoria permitió conocer diferentes visiones para avanzar con el propósito de construir puntos de encuentro entre la diversidad sexual, la religión y los movimientos espirituales y contribuyó a generar un espacio de diálogo para que la comunidad LGBTI expresara su libre desarrollo de la personalidad, a vivir sin discriminación por motivos religiosos, de identidad de género u orientación sexual.
De acuerdo con la información suministrada por la Dirección de Diversidad Sexual, se realizó una búsqueda en las páginas disponibles de la Iglesia de la Comunidad Metropolitana – ICM, la Metropolitan Community Churches – MCC, relacionadas con el Rev. Héctor Gutiérrez, y las páginas del Espacio de Voluntariado, Arte y Reflexión (VAR); del Grupo de Estudios Multidisciplinarios sobre Religión e Incidencia Pública (GEMRIP); y, el programa CLAVES de Uruguay, relacionadas con el Lic. Nicolás Iglesias, las cuales permitieron entender y reforzar los perfiles de los expertos internacionales resaltando aquellos aspectos que relacionaran su trayectoria y experticia con la temática del evento.
En el marco de la visita de los expertos la DDRI coordinó la realización de una mesa sectorial por la diversidad sexual, religión y espiritualidad, la cual tuvo lugar el 6 de julio y contó con la participación de la Subdirección de Asuntos LGBT de la Secretaría Distrital de Integración Social, la Oficina Asesora de Planeación de la Secretaría General, la Dirección de Diversidad Sexual de la Secretaría Distrital de Planeación y la Fundación Universitaria del Área Andina
Tambien ha realizado gestión en los dos eventos a realizarse durante el cuarto trimestre de los cuales se reportan los siguientes avances:
1. Lanzamiento de la Maqueta de Bogota en Maloka: 
El 21 de septiembre por convocatoria de la DDRI, se llevo a cabo una mesa de trabajo en marco del Lanzamiento de la Maqueta de Bogota, la cual se encuentra ubicada en el centro interactivo Maloka. 
Con la articulación de esta Dirección, en esta mesa se logró la participación de la Directora de comunicaciones de Maloka y dos personas más de esa Corporación que acompañarán y estarán al frente de esta organización. 
Así mismo participó de la Secretaria General, la asesora de comunicación del Despacho del Secretario General y un representante del Bureau de Convenciones.
Esta mesa de trabajo se llevó a cabo, principalmente, con el fin de coordinar y articular todo lo relativo al evento de lanzamiento de la maqueta de Bogota en Maloka.
Se llevó a cabo la primera visita técnica en las instalaciones de Maloka, con el fin de coordinar con las entidades involucradas en este evento las acciones, requerimientos y necesidades para el lanzamiento,
Ala fecha se ha logrado articular con el apoyo de esta Dirección la definición de la fecha de lanzamiento la cual se pospuso para el 17 de octubre de 2018.
2. Congreso de Servicio al Ciudadano
Durante este trimestre se llevaron acabo los siguientes avances articulado con la Subsecretaría de Servicio a la Ciudadanía, el cual tendrá lugar los días 21 y 22 de noviembre:
- Se estructuró una propuesta de apoyo al foro, la cual contemplaba la financiación de 5 expertos, dos de ellos harían parte del programa de buenas prácticas de la DDRI.
- Se estructuró una nota conceptual del evento para ser enviada a los expertos internacionales.
- Se estableció el contacto vía correo electrónico con los expertos sugeridos por la Subsecretaría de Servicio al Ciudadano, como: Simon Sinek, Uri Levine, David Sachs, José Clastornik, Tony D'Emidio, Eric Horvitz, Loredana Baldi, Graham Russel y Stephen Goldsmith.
- De los anteriores, se obtuvo la confirmación de Facundo Carrillo, de Buenos Aires, de la Ing. Karime Ruibal, de Uruguay y de Claudio di Martinis de Italia, éste último como parte del programa de buenas prácticas.
- Se ajustó la agenda del evento y se tradujo al inglés para ser enviada a los expertos internacionales. 
 La Subdirección de Proyección Iternacional realizó 5 acciones internacionales en el marco de la meta:
1. Campaña la Hora del Planeta
2. Eurocine - Festival de Cine Europeo en Colombia
3. Congreso Internacional de Diversidad Sexual
4. Congreso de Servicio a la Ciudadanía
5. Lanzamiento de la maqueta - Maoloka
Para el cuarto trimestre se desarrollaron las dos últimas acciones Internacionales descritas a continuación:
4. Congreso de Servicio a la Ciudadanía: La versión 2018, Congreso Internacional de Servicio a la Ciudadanía, Bogotá te Escucha tiene como objetivo conocer experiencias que posicionan a los colaboradores o servidores públicos como actores transformadores de realidades, desde la implementación y consolidación de un gobierno digital al servicio de los ciudadanos. Este encuentro contó con la participación de reconocidos expertos internacionales, nacionales y locales en temas de gobierno digital, que permitan generar un ambiente propicio para la discusión y el aprendizaje.
El objetivo general para apoyar este evento se encaminó a conocer y compartir experiencias locales, nacionales e internacionales sobre la gestión en servicio al ciudadano y la transformación positiva que ofrece a la ciudadanía.
Para el desarrollo de este evento, la DDRI se articuló con la Subsecretaría de Servicio al Ciudadano de la Secretaría General.
Desde la DDRI se realizó el contacto con cada uno de los conferencistas internacionales para su participación en el  Congreso y validar su disponibilidad:
Uri Levine: Co-creador Waze
David Mead: Facilitador de “Star with why”
David Sax: Periodista y escritor, autor del libro "The revenge of analog" y dos libros de cocina.
Graham Russel: CEO Office for Product Safety and Standars
Jose Clastornik: Director Ejecutivo Agencia de Gobierno electrónico y Sociedad de la Información AGESIC
Facundo Carrillo: Secretario de Atención y Gestión Ciudadana Gobierno de Buenos Aires Ciudad
Tony D'Emidio: Consultor y socio de Mckinsey &amp; Company
Eric Horvitz: Director de Microsoft Research
Stephen Goldsmith: Profesor de práctica de gobierno de Harvard
Giuseppa Ottimofiore: Consultora internacional en temas de reforma regulatoria.
Una vez recibida la confirmación de los conferencistas internacionales, la DDRI realizó la coordinación logística para garantizar la participación de los conferencistas internacionales.
El Congreso contó con la participación de 1000 personas con experiencias y casos de éxito nacionales e internacionales que permitieron conocer diferentes vivencias y aplicar aspectos replicables en estrategias y políticas frente a la transformación del servicio a la ciudadanía mediante la calidad, la experiencia, la era digital, las instituciones privadas y públicas y las emociones.
El Congreso fue un espacio que abordó temas para inspirar a los equipos de trabajo, mejorar la calidad de vida de los ciudadanos a través de los servicios que brinda el gobierno, cómo desde el gobierno digital y las diferentes herramientas tecnológicas se pueden optimizar los recursos del estado para brindar un mejor servicio a los ciudadanos y cómo se pueden enfrentar retos y desafíos comunes de gobiernos para brindar un servicio de calidad.
5. Lanzamiento de la maqueta - Maoloka: A través de la presentación a prensa, patrocinadores y público en general, de la maqueta de ciudad que se exhibirá en Maloka para visualizar algunos proyectos y el POT de la actual administración, se generó un espacio en el que, además de que se desarrollaron acciones de mercadeo de ciudad, se logró dar cumplimiento a los compromisos adquiridos, en términos jurídico-administrativos, para la instalación y divulgación de la misma. En dicho espacio participaron algunos representantes de las marcas patrocinadoras de la maqueta, funcionarios de Maloka, funcionarios del Bureau de Convenciones, funcionarios de la Secretaría de Planeación, funcionarios de la Secretaría General y medios de comunicación.
En el marco del evento, se identificaron espacios estratégicos para la realización de acciones de mercadeo de ciudad que contribuyeron a la proyección internacional de Bogotá.
De esta forma, se acordó que se garantizaría la visibilidad de la Marca Ciudad a través de la fabricación y uso de material POP alusivos a la misma, que se utilizaría durante el desarrollo del mismo. Así pues, la Alcaldía Mayor de Bogotá, a través de la Dirección de Relaciones Internacionales y la gestión de la Subdirección de Proyección Internacional, se encargó de la producción dicho material además de la Marca Ciudad con la marca “Te Amo Bogotá”.
A partir de la gestión realizada desde la SPI se llevó a cabo una labor de difusión de contenidos relevantes en las redes de la Dirección de Relaciones Internacionales y la Secretaría General. Lo anterior, en coordinación con los equipo de comunicaciones de las otras entidades involucradas. En marco de este cubrimiento se desarrollaron las siguientes acciones específicas:
- Recorrido y exposición de la Maqueta
- Rueda de Prensa
- Divulgación en Redes Sociales</t>
  </si>
  <si>
    <t xml:space="preserve">   Plan estratégico Plan de Acción                                         </t>
  </si>
  <si>
    <t xml:space="preserve">P2O3 Ampliar la cobertura de servicios a través de los diferentes canales de interacción ciudadana </t>
  </si>
  <si>
    <t>P2O3A3 Elaborar campaña de difusión de los canales de atención y de los servicios</t>
  </si>
  <si>
    <t xml:space="preserve">  Campaña de divulgación de los medios de interacción Ciudadana y  servicios prestados en la RED CADE realizada.     </t>
  </si>
  <si>
    <t>Realizar campañas de divulgación de los servicios prestados en los canales de interacción ciudadana, RED CADE, Línea 195, Portal Bogotá, Gt&amp;S, Y  Supercade Móvil.</t>
  </si>
  <si>
    <t>1. Actualización y estandarización de la plantilla informativa entregada a la ciudadanía en todos los puntos de la Red CADE con información de interés relacionada con trámites y servicios. Para su correcto uso se realizó en PowerPoint, con opción de tres dimensiones diferentes, logos de la Alcaldía y la actual administración, guías de corte e indicaciones de tamaño, color y fuente. 2. Realización de volantes informativos  del SuperCADE Móvil con el fin de contribuir a su divulgación. 3. Grabación de videoclips y toma de fotografías durante el SuperCADE Móvil de la localidad de Bosa para su difusión en redes sociales.4. Grabación de videosclips con entrevistas a ciudadanos presentes en SuperCADE Engativá y SuperCADE CAD manifestando sus opiniones sobre la infraestructura de dichos puntos, con el fin de compartirlos en redes sociales después de edición. 5. Difusión de entrevistas en tiempo real relacionadas con trámites y servicios a través de la función FacebookLive, esta actividad permite interactuar de manera inmediata con aquellos ciudadanos que usan de manera recurrente las nuevas tecnologías. Se realiza el último jueves de cada mes. 6. Distribución de retablos en los puntos de la RedCADE con información de los canales de atención. 7. Elaboración de avisos informativos para disponer en puntos de la Red CADE, elaborados de acuerdo a las necesidades y requerimientos de los coordinadores. 8. Recopilación de fotografías del "antes y después" de los puntos de la Red CADE evidenciando las mejoras en infraestructura para la elaboración de GIF´s que se comparten a través de redes sociales. Se anexan fotos, afiches, videos y plegables de cada una de las actividades señaladas correspondiente a la campaña de divulgacion de los canales de interacción ciudadana y de los servicios prestaados en estos. 1.  Elaboración y/o reemplazo de Avisos informativos de la Red  (horarios de atención, Libre de humo, prohibición uso del celular, uso de gorras, necesidades fisiológicas, cuidado de las pertenencias, nombre de entidades para las carpas del SúperCADE Móvil)
2.  Realización de volantes informativos  del SuperCADE Móvil con el fin de contribuir a su divulgación. 
3. Elaboración y/o disposición de piezas informativas en las carteleras informativas y pantallas digitales como apoyo para la divulgación de trámites y servicios prestados por las entidades presentes en la Red (IDU, CATASTRO, EAAB, SDS, Registraduría, Consultorio jurídico).
4. Entrega de chaquetas institucionales para contribuir con la imagen y presentación personal de los servidores.
5. Difusión de entrevistas en tiempo real relacionadas con trámites y servicios a través de la función FacebookLive, esta actividad permite interactuar de manera inmediata con aquellos ciudadanos que usan de manera recurrente las nuevas tecnologías. Se realiza el último jueves de cada mes.
6. Entrega de rompetráficos "todos los trámites son gratuitos" con el fin de evitar que acudan a los tramitadores.
7. Cubrimiento de eventos, actividades y contingencias realizadas en los puntos de la Red para hacer divulgación por redes (salud vital, día de los niños, donación de sangre, vacunación). Actualización y entrega de plegables con información de los puntos de la Red CADE, trámites y servicios, para todos los Puntos de  la RED CADE. 
Realización de volantes informativos  del SuperCADE Móvil con el fin de contribuir a su divulgación. Fontibon, Engativa, punente Aranda, Santa Fe , Usme, Tunjuelito Rafael Uribe Uribe .Desarrollo y divulgación de 68 cuñas radiales de 20' en medios masivos como La W Radio, Radio Capital, Caracol Radio, Blu Radio, La Calle, Olímpica y RCN para la divulgación del SuperCADE Móvil, Medios masivos.
oordinación y acompañamiento para realización de entrevistas en vivo a través de medios locales (Emisora la 10) al Doctor Fernando Estupiñan para la divulgación del SuperCADE Móvil , SuperCADE Móvil Fontibón, SuperCADE Móvil Puente Aranda.
Difusión de entrevistas en tiempo real relacionadas con trámites y servicios a través de la función FacebookLive, esta actividad permite interactuar de manera inmediata con aquellos ciudadanos que usan de manera recurrente las nuevas tecnologías. Se realiza el último jueves de cada mes.Digital. 
Administración y publicación de piezas gráficas y videos en los videowalls
SUPERCADE SUBA Y SUPERCADE CAD.
Elaboración de piezas gráficas y divulgacion por canal virtual de los dialogos ciudadanos en SUPERCADE BOSA Y DIGITAL.
Divulgación a través de canal digital (redes sociales Portal Bogotá) y medios masivos (Canal Capital, City TV, y Caracol Noticias, Medios Masivos y Redes.
 Realización de volantes informativos  del SuperCADE Móvil y publicación de la pieza gráfica en videowall y carteleras digitales, con el fin de contribuir a su divulgación. 2. Desarrollo y divulgación de cuñas radiales de 20' en medios masivos como La W Radio, Radio Capital, Caracol Radio, Blu Radio, La Calle, Olímpica y RCN para la divulgación del SuperCADE Móvil 3. Difusión de entrevistas en tiempo real relacionadas con trámites y servicios a través de la función FacebookLive, esta actividad permite interactuar de manera inmediata con aquellos ciudadanos que usan de manera recurrente las nuevas tecnologías. Se realiza el último jueves de cada mes. 4. Administración y publicación de piezas gráficas y videos en los Videowalls. 5. Publicación de material Congreso Internacional de Servicio a la ciudadanía. 6. Divulgación del portafolio de entidades, trámites y servicios, para lo cual se han realizado grabaciones de la dinámica de los puntos, entrevistas, volantes, publicaciones en videowall y  redes sociales.  7. Seguimiento para la impresión e instalación de la señalización del SuperCADE Social. 8. Cambio y actualización de imagen de las pantallas y tabletas del SAT. 9. Divulgación de la Opción 1 Contra la Corrupción Línea 195.</t>
  </si>
  <si>
    <t xml:space="preserve">Días promedio en el direccionamiento de las peticiones ciudadanas </t>
  </si>
  <si>
    <t xml:space="preserve">  Promedio de días de direccionamiento de peticiones ciudadanas registradas en la Central del SDQS hacia las entidades competentes     </t>
  </si>
  <si>
    <t>Implementar estrategia de datos abiertos para los Sistemas de Información de la SSC
Optimizar los sistemas de información de la Subsecretaría de Servicio al ciudadano
Optimizar los procesos y procedimientos internos 
Evaluar la satisfacción del ciudadano por el servicio prestados en los diferentes canales de atención</t>
  </si>
  <si>
    <t>Las actividades realizadas para mantener el estándar de direccionamiento de las peticiones, toda vez que se mejora la experiencia de la ciudadanía en su relación con la Administración Distrital se desarrollan en diferentes frentes: 1. Implementación de una estrategia de datos abiertos para los Sistemas de Información de la SSC, en la cuál se ha avanzado en la adquisición de la licencia Azure que permite el almacenamiento de datos y en la elaboración de documentos pre-contractuales (estudios previos, de mercado y demás) para la radicación del proceso que permitirá contar con un DataWare House para implementar la mencionada estrategia. De otra parte, para la optimización de los sistemas de información se está adelantaron las etapas pre-contractuales de un proceso para el diseño e implementación de una herramienta tecnológica web y móvil que apoye los procesos de cualificación a servidores a cargo de la Secretaría General . Finalmente, para conocer la satisfacción de los ciudadanos con los servicios prestados en los diferentes canales de atención, se elaboraron los estudios previos y documentos de la etapa precontractual para contratar el diseño e implementación de una metodología que permita medir dicha satisfacción.  Finalmente, se está realizando la actualización del manual de servicio a la ciudadanía. Estas actividades permitirán mejorar la experiencia del ciudadano y por tanto mantener nuestros estándares en el direccionamiento de peticiones Las actividades realizadas para mantener el estándar de direccionamiento de las peticiones, toda vez que se mejora la experiencia de la ciudadanía en su relación con la Administración Distrital se desarrollan en diferentes frentes, los avances son: 1. Implementación de una estrategia de datos abiertos para los Sistemas de Información de la SSC, cuyo avance en el trimestre está representando en la adjudicación del proceso contractual y el inicio de la ejecución del mismo. 2. Optimización de los sistemas de información: se adjudicó y se encuentra en ejecución el proceso de Gamificación (herramienta tecnológica que apoyará los procesos de cualificación); y se adjudicó la consultoría para contar con el diseño de una metodología para medir la satisfacción y percepción de la ciudadanía con los servicios prestados en la Red CADE.  
 Mantener el estándar de direccionamiento de las peticiones ciudadanas, requiere de la optimización de los sistemas de información y de los procedimientos que se realizan al interior de la entidad para lograr el objetivo, dado el aumento del número de peticiones que se reciben. Así mismo incluye la definición de metodologías para evaluar la satisfacción de los usuarios. Los avances son: 1. En la implementación de la estrategia de datos abiertos, ya se realizó la fase de diagnóstico de las bases de datos a incluir en el Data Warehouse, así como la fase de diseño de la herramienta. Se dio inicio a la construcción del Data Warehouse, avanzando en la especificación del modelo dimensional y fuente de destino, así como la arquitectura de la solución. 2. El proyecto de gamificación se encuentra en ejecución, se realizó la validación de los contenidos de la herramienta, sus funcionalidades, el diseño y el prototipo. De tal manera, se dio inicio al construcción de la misma. 
3. Finalmente, de la consultoría para obtener el diseño de una metodología para medir la satisfacción y percepción de la ciudadanía con lo servicios prestados en la Red CADE, ya se realizó la construcción de los mapas de experiencia y se encuentra en ejecución la fase 2, correspondiente a la evaluación del mapa a través de la metodología de cliente incógnito.  Mantener el estándar de direccionamiento de las peticiones ciudadanas, requiere de la optimización de los sistemas de información y de los procedimientos que se realizan al interior de la entidad para lograr el objetivo, dado el aumento del número de peticiones que se reciben. Así mismo incluye la definición de metodologías para evaluar la satisfacción de los usuarios. Los avances son: 1. Estrategia datos abiertos: Se aprobaron los entregables de la fase de construcción y se dio cierre a la misma. Se validó el informe de plan de pruebas y se realizó la validación de pruebas de certificación de los 20 indicadores. Se  llevó acabo la primera parte de implementación de controles de cambio. Fue necesario solicitar una prórroga, tiempo que se llevará acabo la etapa final de estabilización. 2. Gamificación: Se realizó los refinamientos funcionales y técnicos para implementación de la herramienta. Se realizó la liberación de la primera versión de los siguientes módulos: Concepto de Servicio, Escuchando Nuestro Lenguaje y Creando Confianza, Resolución de Conflictos, Etica y Transparencia y backend; y se llevó a cabo el piloto de la plataforma. 3. Finalizó con éxito la consultoría para obtener tres metodologías para la medición de la satisfacción ciudadana, contando con planes de acción para su implementación.  
    </t>
  </si>
  <si>
    <t xml:space="preserve">  Plan estratégico Plan de Acción  Proyecto de inversión                  Proceso            </t>
  </si>
  <si>
    <t xml:space="preserve">P2O2 Simplificar, racionalizar y virtualizar trámites y servicios para contribuir al mejoramiento del clima de negocios y facilitar el ejercicio de los derechos y el cumplimiento de deberes de la ciudadanía </t>
  </si>
  <si>
    <t>P2O2A2 Optimizar herramientas tecnológicas que soporten la prestación del servicio a la ciudadanía</t>
  </si>
  <si>
    <t xml:space="preserve">  Número de Herramientas tecnológicas optimizadas     </t>
  </si>
  <si>
    <t>Realizar soporte y mantenimiento técnico de los sistemas de información que soportan la prestación de los servicios en la Red CADE en el marco de la estrategia de optimización del SuperCADE Virtual</t>
  </si>
  <si>
    <t xml:space="preserve"> Con el fin de mejorar la interacción del ciudadano con el Distrito se da inició a la optimización y desarrollo de la herramienta SuperCADE Virtual.  Durante este trimestre se ha ido trabajando en el desarrollo del mecanismo único de autenticación para que los ciudadanos accedan a este sistema, realizando un benchmarking y pruebas de concepto para la elección de la mejor opción de implementación de esta herramienta, seleccionando WSO2-IS. Adicionalmente, se está realizando el desarrollo de la plataforma central que permitirá integrar Bogotá te Escucha, la Guía de Trámites y Servicios y el SAT al SuperCADE Virtual. Finalmente, se está trabajando en el desarrollo de la aplicación móvil que permita a los ciudadanos realizar sus peticiones. 
La herramienta estará lista y puesta en operación durante el último trimestre de la vigencia.  En el trimestre se realizó una prueba de concepto de caché redis para mejorar tiempos de respuesta de los servicios 
Así mismo, se definió el análisis de palabras clave asociadas a peticiones de interés general, particular y reclamos para definición de atajos iniciales y el despliegue y mantenimiento de  servicios Azure. Se gestionó el proceso de despliegue de servicios de atajos como parte del backend de SCV para integrar con front de aplicación móvil pasando por el bus WSO2, el afinamiento de palabras clave para atajos y carga en base de datos de una versión preliminar de la información de atajos para la navegación en la aplicación móvil. 
La herramienta estará lista y puesta en operación durante el último trimestre de la vigencia.  En el trimestre ya se cuenta con un demo de la aplicación (app) móvil del SuperCADE Virtual. Para esta se elaboró una base de datos de trámites con clasificaciones por temáticas, codificación única y equivalencia con el Sistema de Asignación de Turnos. Se realizó un documento (borrador) de las políticas de uso del SuperCADE Virtual y se hizo el desarrollo de los flujos de usuario en la app. Se realizó un protocolo de pruebas,   incluyuendo pruebas no funcionales (de componentes). Se documentaron los servicios de configuración del backend, así como los servicios requeridos para realizar el registro de una petición. 
La aplicación se encuentra en etapa de validación y pruebas. Se realizó la sincronización de palabras clave de guía de trámite con la app superCADE virtual, el ajuste en los textos finales de la app y la versión final de políticas de uso superCADE Virtual. _x000D_
Se realizó el despliegue de la aplicación en ambiente de producción (en azure), la publicación de la aplicación en la tienda de google: Google Play y el lanzamiento de la aplicación SuperCADE Virtual. Se realizó la documentación de configuraciones y detalles del despliegue. </t>
  </si>
  <si>
    <t xml:space="preserve">     Plan de Acción               Plan Estratégico de Tecnologías de la Información y las Comunicaciones - PETIC                       </t>
  </si>
  <si>
    <t>Propuesta de simplificación, racionalización y virtualización de trámites realizada</t>
  </si>
  <si>
    <t>P2O2A3 Identificar y seleccionar trámites y servicios a intervenir</t>
  </si>
  <si>
    <t xml:space="preserve">  Documento con propuesta de simplificación, racionalización y virtualización de trámites elaborado     </t>
  </si>
  <si>
    <t>Implementar la propuesta de simplificación, racionalización y virtualización de trámites
Brindar asistencia técnica en la implementación del Código de Policía</t>
  </si>
  <si>
    <t xml:space="preserve">Esta meta se ejecuta en dos frentes: en primer lugar se está apoyando implementación del Decreto 058 del 2018, Ventanilla Unica de la Construcción, para lo cual se elaboró y expidió la Circular 01 de 2018,,  con un plan de acción elaborado para tal fin. Se ha realizado seguimiento a la implementación del mismo y acompañamiento constante a las entidades para el desarrollo de las actividades. Se diseñó la agenda de un evento realizado en CAMACOL para socializar.   De otra parte se compartió con los asistentes al taller de racionalización de trámites de operación de empresas el concepto emitido por la Secretaría de Ambiente sobre el trámite de Concepto de Intensidad Auditiva, el cual se elimina y fue un compromiso adquirido durante el mencionado taller. 
En segundo lugar, la Subsecretaría en asocio con la Alta Consejería de TIC, ha realizado las actividades de la etapa pre-contractual para el proceso de contratación de una consultoría cuyo objeto es "Prestar servicios de consultoría para la Implementación de planes de acción diseñados para la simplificación, racionalización y virtualización de trámites de alto impacto en el Distrito". Se elaboraron anexos técnicos , se realizó el estudio de mercado y análisis de desviación de la media de las cotizaciones, matriz de riesgos del proyecto y se radicó el proceso en la Dirección de Contratos. Se avanzó en compilación y depuración de información primaria que será base documental de la consultoría para la formulación e implementación y monitoreo de planes de acción diseñados para la simplificación, racionalización y virtualización de trámites de alto impacto en el Distrito. Como resultado de esta consultoría se tendrá la propuesta de racionalización de trámites.  Se realizó la publicación del proceso para la racionalización de trámites en el SECOP II, y se surtieron las etapas pre contractuales. Posteriormente, luego de la verificación habilitante y la validación técnica de las empresas postuladas se adjudicó el contrato.  Se realizó la evaluación de las hojas de vida del grupo mínimo requerido para el proyecto. De esta forma se suscribió el acta de inicio y el contrato se encuentra en ejecución. 
Por su parte, para el proceso que busca brindar asistencia técnica en la implementación del Código de Polícia, se ajustaron los estudios previos, anexo técnico, para la radicación final en la Dirección de contratación y  su posterior publicación en el SECOP II.  En relación con la consultoría para la racionalización de trámites, durante este trimestre, se recibió por parte del consultor el plan de trabajo para el desarrollo de las actividades, así como el plan de calidad de las mismas. Adicionalmente se dio inicio a la identifiación e inventario de los trámites que serán intervenidos y se iniciaron mesas de trabajo con las entidades para explicar el alcance del proyecto e invitarlos a participar del mismo. 
Por su parte, la consultoría para capacitación en código de policia fue adjudicada en el mes de agosto, incluyendo la firma del contrato y suscripción del acta de inicio. Se da inicio a la ejecución del contrato, recibiendo y aprobando plan de trabajo de capacitaciones, el cual inició su implementación el 24 de septiembre. Se desarrollaron las actividades correspondientes a las etapas de formulación y rediseño de trámites y se dió inicio a las de la etapa de Implementación y monitoreo.Se divulgaron los avances en trámites virtualizados en un módulo de atención a los ciudadanos dispuesto durante el Congreso Internacional de Servicio a la Ciudadnía realizado el 21 y 22 de noviembre de 2018, y durante la Feria de servicios del Institituto de Patrimonio Cultural  que se llevó a cabo el 27 de noviembre de 2018.     
Los 85 trámites priorizados por la consultoría para ser intervenidos corresponden a 24 entidades de 12 sectores.
Se han surtido las fases de planeación, validación y análisis, y formulación y rediseño de trámites y se ha cumplido con los entregables de cada una. En el momento se encuentra en cierre la fase 4 correspondiente a la implementación y monitoreo. Fue necesario la realización de una prórroga de dos meses con la finalidad de definir aspectos como los derechos de autor de las herramientas e implementaciones tecnológicas que depende de las entidades. 
El contrato para realizar las capacitaciones de el Código de Policia se ejecutó sin ningún contratiempo, se aprobaron los contenidos temáticos de cada uno de los módulos, se llevaron a cabo las jornadas de capacitación, y una jornada adicional de clausura para la entrega de certificados de asistencia. Se recibieron a satisfacción los informes de ejecución del contrato y se realizaro los pagos correspondientes. </t>
  </si>
  <si>
    <t xml:space="preserve">   Plan estratégico Plan de Acción  Proyecto de inversión                                 </t>
  </si>
  <si>
    <t>Eventos Supercade Móvil realizados</t>
  </si>
  <si>
    <t>P2O3A4 Realización de ferias de servicio al ciudadano</t>
  </si>
  <si>
    <t>(CRONOGRAMA DE SUPERCADE MOVIL PARA 2018 / SUPERCADE MOVIL REALIZADOS CADA MES ) *100</t>
  </si>
  <si>
    <t xml:space="preserve">• Desarrollar actividades logísticas para  llevar a cabo eventos de SUPERCADE móvil.
• Realizar informes de los trámites y servicios prestados  y el desarrollo de los eventos de SUPERCADE móvil.
</t>
  </si>
  <si>
    <t xml:space="preserve">Se realizaron cuatro(4) SUPERCADE MOVIL así: Localidad SUBA, Enero 25,26, y 27.  Localidad BOSA, Febrero 8,9,y 10. Localidad Ciudad Bolivar  Febrero 22,23,y 24. Localidad Antonio Nariño Marzo  15,16 y 17.  Se anexan Informe Final de cada una de los SUPERCADE MOVIL realizado  Para el segundo trimestre se realizaron actividades únicamente en los meses de Abril y Mayo , en Junio no se realizaron actividades por no contar con bolsa logística , a partir de 4 de Julio se cuenta nuevamente con recursos por lo que se reanuda el cronograma de ferias a partir del 12 de julio. Se anexan los informes de cada uno de los realizados en el Segundo Trimestre, al igual se adjuntan las estadisticas a la fecha de los ciudadnaos atendidos y trámites  realizdos.  Durante el tercer trimestre se realizaron 8 SUPERCADE MOVIL asi:
Julio de 2018: Localidad de Fontibon 12,13 y 14, Engativa 26,27 y 28.
Agosto de 2018: Localidad de Puente Aranda 9,10 y 11, Santa Fe 16,17 y 18, Usme  23,24,y 25.
Septiembre de 2018: Localidad Tunjuelito 13,14 y 15, Rafael Uribe Uribe 20,21 y 22, Vezolanos terminal de transportes Salitre 26,27 y 28. 
Se anexan los  informes respectivos. En el Cuarto Trimestre se realizaron 5  SUPERCADE MOVIL asi:
Octubre: Localidad de Usaquen 11,12,y 13, Localidad Chapinero 25,26,y 27.
Noviembre: Localidad de Barrios Unidos 15,16, y 17, Localidad de Santa Fe 22,23,24,25,26,27,y 29.
Diciembre. Localidad de SUMAPAZ 2. </t>
  </si>
  <si>
    <t xml:space="preserve">   Plan estratégico Plan de Acción                       Proceso            </t>
  </si>
  <si>
    <t xml:space="preserve">Realizar eventos Supercade Móvil </t>
  </si>
  <si>
    <t>P2O3A6 Elaborar Plan Maestro de Servicio a la Ciudadanía</t>
  </si>
  <si>
    <t xml:space="preserve">  Sumatoria de Servicios prestados en la RED CADE     </t>
  </si>
  <si>
    <t>Construir y dotar el nuevo punto de atención a la ciudadanía: Súper CADE Manitas
Interventoría obra Manitas
Mejorar infraestructura tecnológica de la Red
Mejoramiento de infraestructura física
Mejoramiento de servicio y contratación de personal para la Red CADE y SDQS
Contratar Oficina Móvil para apoyar las ferias de servicio a la ciudadanía
Contratar Bolsa Logística</t>
  </si>
  <si>
    <t xml:space="preserve">Las actividades para garantizar el aumento de la cobertura de la prestación de los servicios en la Red CADE  son las siguientes: 
Construcción y dotación SuperCADE Manitas:  Durante el trimestre se avanzó en la supervisión de la ejecución de los contratos  del diseño arquitectónico final y los estudios de la Gerencia Técnica, se han realizado reuniones precisando lineamientos para el diseño del SuperCADE. Se realizaron reuniones con actores clave como el IDU y el DADEP para precisar condiciones de diseño de la cimentación y estructura y solicitar la anuencia del uso del suelo del terreno, está última ya fue expedida. Se suscribió formulario de solicitur de licencia de construcción ante la Curaduría. Se ha avanzado en los proyectos de redes hidrosanitarias y eléctrica, los estudios de bioclimática para el proyecto y las recomendaciones para mitigar impactos de luminosidad y temperatura. Finalmente se realizó reunión con Transmilenio para definir la estrategia de socialización del proyecto con los habitantes de la localidad de Ciudad Bolivar, beneficiarios del proyecto. 
De otra parte, se ha prestado el soporte técnico necesario para el correcto funcionamiento de los equipos tecnológicos que soportan la prestación de los servicio a la ciudadanía. Así mismo se han realizado actividades de reparación y adecuación de infraestructura en los diferentes puntos de atención presencial de la Red CADE. 
FInalmente, se realizaron 4 SuperCADE Móvil con el apoyo del operador Logístico en las localidades de Suba,  Bosa, Ciudad Bolívar y Antonio Nariño, prestando un total de 29.747 trámites.
 Las actividades para garantizar el aumento de la cobertura de la prestación de los servicios en la Red CADE  son las siguientes: 
Construcción y dotación SuperCADE Manitas:  se recibieron y atendieron las observaciones de la Curaduría Urbana N° 1, en las cuales solicitó documentos adicionales en relación con la propiedad de los predios.  Así mismo se realizó una socialización del proyecto con la comunidad de Ciudad Bolívar, en una jornada  coordinada con el IDU, TransMilenio, Secretaría Distrital de Planeación, IDPAC y las demás entidades distritales que participan en el proyecto integral de equipamientos vinculados al proyecto TransMiCable. La Secretaría General ya cuenta con los diseños arquitectónicos definitivos y los estudios y diseños de ingenieria que permitirán realizar la construcción. Con esta información se llevó a cabo el proceso pre contractual de la licitación de obra. El día 22 de junio fueron publicados los pre pliegos de la licitación en la plataforma SECOP II.
De otra parte, se ha prestado el soporte técnico necesario para el correcto funcionamiento de los equipos tecnológicos que soportan la prestación de los servicio a la ciudadanía. Así mismo se han realizado actividades de reparación y adecuación de infraestructura en los diferentes puntos de atención presencial de la Red CADE. Así mismo, con el fin de mejorar la infraestructura tecnológica de la Red se realizó un contrato para la adquisición, instalación y puesta en funcionamiento de  equipos de VIDEO II para los puntos de atención, dicho contrato se encuentra en ejecución. 
Por otro lado, se determinó no continuar con el proceso y a diferencia de ello se dispuso efectuar el Diagnostico Eléctrico de los SuperCADES. En cuanto a este, en este trimestre se elaboró el anexo técnico, además se  realizaron las cotizaciones a diferentes proveedores y el respectivo estudio de mercado. Adicionalmente, se evidenció la necesidad de contratar la adquisición e instalación del mobiliario destinado a suplir las necesidades y requerimientos de diferentes puntos de atención. 
Las actividades de mantenimiento, reparación  y adecuación a cargo de la cuadrilla se llevaron a cabo de acuerdo con el cronograma establecido. 
FInalmente, se realizaron 3 SuperCADE Móvil en las localidades de Kennedy (María Paz), San Cristobal (Santa Ines) y Martires (Plaza España). Como parte de la evaluación de resultados de la implementación del modelo de prestación de servicios, se han realizado reuniones de validación del plan de acción con las entidades distritales con el fin de socializarles el instrumento y las actividades a las cuales deben comprometerse. Se han realizado actualizaciones de acuerdo con sus apreciaciones. Adicionalmente se han realizado reuniones con la Secretaría Distrital de Planeación quienes se encuentran asesorando todo el proceso. Los resultados de la evaluación estarán listos el último trimestre de la vigencia.  Las actividades para garantizar el aumento de la cobertura de la prestación de los servicios en la Red CADE durante el trimestre fueron: Construcción y dotación SuperCADE Manitas: se llevaron a cabo acitivdades correspondientes al desarrollo de los procesos administrativos tendientes a realizar la contratación de las actividades para la ejecución de la obra, así como la adquisición de los insumos de mayor impacto en el presupuesto, tales como concreto y acero. De igual manera, se adelantaron los procesos de contratación del suministro de elementos de comunicación vertical, tales como ascensores, escaleras eléctricas y plataforma.  Se realizó la entrega del predio por parte del IDU, en cumplimiento de lo pactado en el contrato de comodato. 
Mejoramiento infraestructura tecnológica y física de la Red CADE: se prestó el servicio técnico para garantizar la operabilidad y funcionamineto de los equipos tecnológicos que permiten la prestación de servicio en la Red CADE. Para el mejoramiento de la infraestructura de la Red CADE se recibieron las unidades de mobiliario solicitadas para mejorar el SuperCADE CAD y se publicaron los pliegos del proceso de  obra de adecuación de puntos de la Red. Se realizaron 5 SuperCADE Móvil, en las localidades de Chapinero, Sumapaz, Usaquen, Barrios Unidos y Santa Fe. Adicionalmente, se llevó a cabo el Congreso Internacional de Servicio a la Ciudadanía, los días 21 y 22 de noviembre de 2018.  </t>
  </si>
  <si>
    <t xml:space="preserve">     Plan de Acción  Proyecto de inversión          Plan Estratégico de Tecnologías de la Información y las Comunicaciones - PETIC        Proceso            </t>
  </si>
  <si>
    <t>P2O3A1 Poner en marcha nuevos puntos de atención ciudadana</t>
  </si>
  <si>
    <t xml:space="preserve">  Sumatoria de Puntos de atención presencial puestos en operación     </t>
  </si>
  <si>
    <t>Poner en operación un nuevo punto de atención</t>
  </si>
  <si>
    <t>Se observaron dos predios posibles en Usme Pueblo uno en un segundo piso frente a la Alcadia Local de Usme y el otro en un primer piso, el primer predio queda ubicado en la calle 137 b Sur con Cra 3a. Segundo predio Ubicado en en la Calle 137 con Cra 2a, Para la fecha en que se realizo la búsqueda se encontraban sin arrendar y este ejercicio se realizo en el mes de Enero.
Por otra parte se presenta la posibilidad de conversar con la alcaldía local de Usme la cual esta construyendo sede propia y allí se podría quedar  un punto de atención , en este lote se esta construyendo la sede de la alcaldía proyecto el cual esta bastante avanzado en este momento.
Se puede observar la casa  blanca  de fondo en donde actualmente esta la alcaldía de Usme , la misma quedara desocupada en el momento de  que se trasladen a su sede propia. Esta es la casa en donde se encuentra actualmente la Alcaldía de Usme , la cual quedara desocupada hacia el mes de Mayo.  Se anexan fotos de los predios mencionados, igualmente se continua en la busqueda para lo cual se han contactado diferentes inmobiliarias para apoyar esta actividad.
 Se realizo visita a un predio denominado la LIRA que esta ubicado en la Localidad de Usme como a unos 700 mts del casco urbano, es de propiedad del Distrital Capital, es una casa finca bastante amplia, consta de una casa amplia que no se ajusta al diseño de la RED CADE se visito en compañia  del Arquitecto Davisd López y la Directora d epredios de la ERU Dra.Adriana Pinilla, se indago cual seria la modalidad bajo la cual entregarian el predio.
Se realizo una nueva visita para el reconocimiento  y calculo de areas, costro de la remodelación del predio para adecuarlo a las necesidades de la RED CADE, informe que entregaron los arquitectos de la Subsecretaria y que se anexa. Se sdelantarosn  actividades referentes a la puesta en operación del nuevo Punto de Atención SUPERCADE SOCIAL, ubicado en el Terminal de Transportes Salitre, se adjunta contrato de arrendamiento y fotos de las adecuaciones que se estan realizando para la puesta en operación.  Se da apertura al SUPERCADE SOCIAL ubicado en Terminal de Transportes Salitre en el Módulo 5, local 124, el 18 de octubre de 2018, con la presencia de OIM, MIGRACION COLOMBIA, PERSONERIA, ALTA CONSEJERIA PARA LAS VICTIMAS, CRUZ ROJA, se anexa infome estadistico a 21  de diciembre de 2018.</t>
  </si>
  <si>
    <t xml:space="preserve">  Número de evaluaciones de la formulación e implementación del Modelo de Prestación de Servicios y Seguimiento para la atención a la ciudadanía, realizadas     </t>
  </si>
  <si>
    <t>Realizar una evaluación de resultados de la implementación modelo de prestación de servicios y seguimiento para la atención a la ciudadanía</t>
  </si>
  <si>
    <t>Como parte de la evaluación de resultados de la implementación del modelo de prestación de servicios, se han realizado reuniones de validación del plan de acción con las entidades distritales con el fin de socializarles el instrumento y las actividades a las cuales deben comprometerse. Se han realizado actualizaciones de acuerdo con sus apreciaciones. Adicionalmente se han realizado reuniones con la Secretaría Distrital de Planeación quienes se encuentran asesorando todo el proceso. Los resultados de la evaluación estarán listos el último trimestre de la vigencia.  Se realizó la planeación estratégica y logística correspondiente de la primera Comisión Intersectorial de Servicio a la Ciudadanía la que hubo lugar al desarrollo de mesas de trabajo para la discusión de temas claves del servicio que fundamentan la base para generar nuevos lineamientos o fortalecer los mismos. En este mismo espacio, fue posible revisar y dar claridad en aspectos  para el diligenciamiento de la matriz de compromisos a las entidades asistentes a la Comisión. Finalmente, para este evento se realizo una mesa plenaria con directivos y encargados de las oficinas de servicio a la ciudadanía del Distrito, en torno al objetivo de la validación del plan de Acción y el alcance actual del mismo.  
Por otro lado, con el objetivo de consolidar los compromisos de todas las entidades, en el último mes se han recibido las matrices de cada una de las entidades, realizando los comentarios pertinentes para asegurar que el planteamiento de los compromisos estén acordes con el alcance de cada entidad en términos de servicio a la ciudadanía y los lineamientos del CONPES. 
 Se realizó la consolidacion de la matriz del Plan de Accion de la Política Pública Distrital de Servicio a la Ciudadanía, con los insumos reportados por las diferentes entidades distritales. Se elaboró el documento de actualización del Plan de Acción, y los dos fueron remitidos a la Secretaría Distrital de Planeación para la recepción de comentarios.  Asi mismo se han realizado acciones para comunicar los avances en este ejercicio.  Se incorporan cambios al plan de acción tras la validación final realizada con las entidades, además de añadir productos de la Veeduría Distrital. Se reciben comentarios por parte de la Secretaría de Planeación, los cuales son incorporados y socializados mediente reunión de validación. Finalmente, se remite nuevamente el documento consolidado a esta entidad, con el fin de obtener el visto bueno y programar la sesión PreCONPES. En paralelo, se estructuró el documento Evaluación Institucional del Plan de Acción de la Política Pública Distrital de Servicio a la Ciudadanía.</t>
  </si>
  <si>
    <t>Respuestas a requerimientos ciudadanos, evaluadas en términos de calidad y calidez.</t>
  </si>
  <si>
    <t xml:space="preserve">  Sumatoria de respuestas evaluadas     </t>
  </si>
  <si>
    <t xml:space="preserve">Durante el I Trimestre se evaluaron 4.811 respuestas a requerimientos ciudadanos en términos de calidad y calidez, cumpliendo con la meta establecida para el trimestre.   
Se aclara que el reporte a las entidades  con la respectiva evaluación se realiza mediante oficios, los cuales  se envían mes vencido. Durante el II Trimestre se evaluó la calidad y calidez, cohrencia y oportunidad de 5.099 respuestas emitidas por las entidades a las peticiones ciudadanas,   superando (en 353 respuestas) la meta programada  para el trimestre.  
La evaluación arrojó los siguientes  resultados:
Mes de abril:  
Población: 25.032 respuestas emitidas por 60 entidades distritales en el mes de marzo.
Muestra evaluada: 1.768 respuestas.
Respuestas analizadas: 1.740.
Respuestas  no analizadas: 28 (la información registrada en el sistema no permitió su evaluación).    
Resultados:
Cumplieron Coherencia: 99%.
 Cumplieron “Claridad”: 95% .
Cumplieron “Calidez”: 99%.
Cumplieron “Oportunidad”: 92% 
Se concluye que el 12% (213 respuestas) no cumplieron con los criterios de “Calidad y Calidez” y el 24% No cumplieron con el “Manejo del sistema”, por lo cual se enviaron 43 oficios a las entidades distritales. 
Mes de mayo: 
Población: 29.206 respuestas emitidas por 60 entidades distritales en el mes de abril.
Muestra evaluada: 1.775 respuestas.
Respuestas analizadas: 1.753.
Respuestas  no analizadas: 22 (la información registrada en el sistema no permitió su evaluación).    
Resultados:
Cumplieron Coherencia: 99% .
 Cumplieron “Claridad”:  96% .
Cumplieron “Calidez”: 99% .
Cumplieron “Oportunidad”:  93% 
El 10% (174 respuestas) no cumplieron con los criterios de “Calidad y Calidez” y el 25% No cumplieron con el “Manejo del sistema”  por lo cual se enviaron 47 oficios a las entidades disttritales. 
Mes de junio: 
Población: 29.413 respuestas emitidas por 60 entidades distritales en el mes de mayo.
Muestra evaluada: 1.556 respuestas.
Respuestas analizadas: 1.531
Respuestas  no analizadas: 25 (la información registrada en el sistema no permitió su evaluación).    
Resultados:
Cumplieron Coherencia: 99%.
 Cumplieron “Claridad”: 94% .
Cumplieron “Calidez”: 99%.
Cumplieron “Oportunidad”: 92% 
Se concluye que el 13% (194 respuestas) no cumplieron con los criterios de “Calidad y Calidez” y el 27% (418 respuestas) No cumplieron con el “Manejo del sistema” por lo cual se enviaron 41 oficios a las entidades disttritales. 
En total en el trimestre se enviaron 131  oficios  a las entidades distritales que presentan observaciones al 10% o más de sus respuestas evaluadas, identificando aspectos a mejor en cuanto a los criterios de coherencia, claridad, calidez y oportunidad, y al uso y manejo del Sistema de Gestión de Peticiones Ciudadanas.
 "Durante el III Trimestre se evaluó la calidad y calidez, coherencia y oportunidad de 5.432 respuestas emitidas por las entidades distritales a las peticiones ciudadanas, superando (en 580 respuestas) la meta programada para el trimestre.   La evaluación arrojó los siguientes resultados: 
Mes de julio:   
Número de entidades evaluadas: 61 
Población: 17.695 respuestas a requerimientos ciudadanos emitidas por las entidades en el mes de junio/2018.
Muestra: 1.556 respuestas a requerimientos ciudadanos.
Resultados: Cumplieron Coherencia: 97%; Cumplieron “Claridad”: 94%; Cumplieron “Calidez”: 97%; Cumplieron “Oportunidad”: 92%. Se concluye que el 10% (164 respuestas) no cumplieron con todos los criterios de “Calidad y Calidez” y el 13% (211 respuestas) No cumplieron con el “Manejo del sistema”, por lo cual se enviaron 35 oficios a las entidades distritales. 
Mes de agosto: 
Población: 23.718 respuestas emitidas por 61 entidades distritales en el mes de julio. 
Muestra evaluada: 1.618 respuestas a requerimientos ciudadanos.
Resultados: Cumplieron Coherencia: 96%; Cumplieron “Claridad”:  93%; Cumplieron “Calidez”: 96%; Cumplieron “Oportunidad”:  88%. Se concluye que el 15% (240 respuestas) no cumplieron con todos los criterios de “Calidad y Calidez” y el 25% (412 respuestas) no cumplieron con el “Manejo del sistema” por lo cual se enviaron 43 oficios a las entidades distritales. 
Mes de septiembre: 
Población: 26.977 respuestas emitidas por todas las entidades distritales en el mes de agosto. 
Muestra evaluada: 2.208 respuestas  (incluidas 653 respuestas emitidas por la Secretraía General, es decir se evaluó el 100% de las respuestas emitidas). 
Resultados: Cumplieron Coherencia: 98%; Cumplieron “Claridad”: 95%; Cumplieron “Calidez”: 98%; Cumplieron “Oportunidad”: 91%. Se concluye que el 12% (270 respuestas) no cumplieron con todos los criterios de “Calidad y Calidez” y el 26% (564 respuestas) No cumplieron con el “Manejo del sistema” por lo cual se enviaron 58 comunicaciones (incluyendo 11 memorandos enviados a las dependencias de la Secretaría General). En total en el trimestre se enviaron 136 comunicaciones a las entidades/dependencias que presentan observaciones al 10% o más de sus respuestas evaluadas, identificando aspectos a mejor en cuanto a los criterios de coherencia, claridad, calidez y oportunidad, y al uso y manejo del Sistema de Gestión de Peticiones Ciudadanas. "	
 Durante el IV Trimestre se evaluó la calidad y calidez, coherencia y oportunidad de 4.690 respuestas emitidas por las entidades distritales (en los meses de septiembre, octubre noviembre) a las peticiones ciudadanas, superando (en 1.099 respuestas) la meta programada para el trimestre.   La evaluación arrojó los siguientes resultados: _x000D_
_x000D_
Mes de octubre:   Número de entidades evaluadas: 61. Población: 30.397 respuestas emitidas por las entidades en el mes de septiembre/2018. Muestra: 1.948 respuestas. Resultados: Cumplen Coherencia: 97%, Cumplen claridad: 94%, Cumplen calidez: 97%_x000D_
Cumplen Oportunidad: 89%, No cumplen todos los criterios de Calidad y calidez C&amp;C: 13% (258), No manejo del sistema: 22% (427); por lo cual se enviaron 47 oficios a las entidades distritales y 7 memorandos a las dependencias de la Secretaría General. _x000D_
_x000D_
Mes de noviembre: Población: 25.935 respuestas emitidas en el mes de octubre por 61 entidades distritales (incluida la Secretaría General) Muestra evaluada: 1.930 respuestas (incluidas 333 respuestas emitidas por dependencias de la Secretaría General) Resultados: Cumplieron Coherencia: 96%; Cumplieron claridad: 94%; Cumplieron calidez: 96%, Cumplieron Oportunidad: 88%; No cumplen todos los criterios de Calidad y calidez C&amp;C: 15% (288); No manejo del sistema: 23% (450), por lo cual se enviaron en el mes de noviembre 48 oficios a las entidades distritales y 9 memorandos a las dependencias de la Secretaría General. _x000D_
_x000D_
Mes de diciembre: Población: 23.876 respuestas emitidas en el mes de noviembre por 27 entidades Distritales. Muestra evaluada: 812 respuestas Resultados: Cumplieron Coherencia: 99%. Cumplieron “Claridad”: 97%. Cumplieron “Calidez”: 99%. Cumplieron “Oportunidad”: 93%, concluyéndose que el 9 % (77 respuestas) no cumplieron con todos los criterios de “Calidad y Calidez” y el 21% (174 respuestas) No cumplieron con el “Manejo del sistema” por lo cual se enviaron 23 oficios a las entidades distritales y 7 memorandos a las dependencias de la Secretaría General. _x000D_
 _x000D_
En total en el trimestre se enviaron 118 oficios a las entidades distritales que presentan observaciones al 10% o más de sus respuestas evaluadas, y 23 memorandos a las  dependencias de la Secretaría General que presentaron observaciones a sus respuestas evaluadas; en dichas comunicaciones se identifican aspectos a mejorar en cuanto a los criterios de Coherencia, Claridad, Calidez y Oportunidad, y al Manejo de Bogotá Te Escucha Sistema Distrital de Quejas y Soluciones; (Se aclara que las comunicaciones contienen el análisis de las respuestas evaluadas en el mes anterior)_x000D_
</t>
  </si>
  <si>
    <t xml:space="preserve">     Plan de Acción                       Proceso            </t>
  </si>
  <si>
    <t xml:space="preserve">Monitoreos para evaluar la prestación del servicio en la Red CADE, en los diferentes canales de interacción ciudadana de la Secretaría General y en otros puntos de la Administración Distrital, realizados </t>
  </si>
  <si>
    <t>Evaluar la prestación del servicio en la Red CADE y en  los diferentes canales de interacción ciudadana de la Secretaría General y en otros puntos de la Administración Distrital, mediante la aplicación de técnicas de medición, análisis y seguimiento que permitan la identificación de estrategias de mejora continua.</t>
  </si>
  <si>
    <t xml:space="preserve">Monitoreos de medición, evaluación y seguimiento  del servicio en la Red CADE, en los diferentes canales de interacción ciudadana de la Secretaría General y en otros puntos de la Administración Distrital.    </t>
  </si>
  <si>
    <t xml:space="preserve">  Sumatoria de monitoreos realizados     </t>
  </si>
  <si>
    <t xml:space="preserve">• Realizar monitoreo para la medición, evaluación y seguimiento  del servicio en la Red CADE, en los diferentes canales de interacción ciudadana de la Secretaria General y en otros puntos de la Administración Distrital.
</t>
  </si>
  <si>
    <t>Durante el trimestre se realizaron Veintiseis (26) monitoreos para evaluar la prestación del servicio en la Red CADE, en los diferentes canales de interacción ciudadana de la Secretaría General y en otros puntos de la Administración Distrital, cumpliendo y superando en cinco (5) monitoreos la meta establecida para el trimestre.  Durante el trimestre se realizó seguimiento mediante monitoreo a Treinta (30) puntos de la Red CADE, diferentes canales de interacción ciudadana de la Secretaría General y otros puntos de la Administración Distrital; identificando oportunidades de mejora en el servicio prestado a la ciudadanía. Las fichas/informes de monitoreo correspondientes a la Red CADE se remiten a la Dirección del Sistema Distrital de Servicio a la Ciudadanía, dependencia que en el marco de sus competencias   una vez conocidas las oportunidades de mejora identificadas decide su  implementación.
Teniendo en cuenta que para el trimestre se programó monitorear 29 puntos, se evidencia que se  monitoreó un 1 punto más de lo programado.  Durante el trimestre se realizó seguimiento mediante monitoreo a Treinta (33) puntos de la Red CADE, diferentes canales de interacción ciudadana de la Secretaría General y otros puntos de la Administración Distrital, identificando oportunidades de mejora en el servicio prestado a la ciudadanía. Las fichas/informes de monitoreo correspondientes a la Red CADE se remiten a la Dirección del Sistema Distrital de Servicio a la Ciudadanía, dependencia que en el marco de sus competencias   una vez conocidas las oportunidades de mejora identificadas decide su  implementación.
Teniendo en cuenta que para el trimestre se programó monitorear 27 puntos, se evidencia que se  monitorearon seis (6) puntos más de los programados.  Durante el IV Trimestre se realizó seguimiento mediante monitoreo a Dieciocho (18) puntos de la Red CADE, diferentes canales de interacción ciudadana de la Secretaría General y otros puntos de la Administración Distrital, identificando oportunidades de mejora en el servicio prestado a la ciudadanía. Las fichas/informes de monitoreo correspondientes a la Red CADE se remiten a la Dirección del Sistema Distrital de Servicio a la Ciudadanía, dependencia que en el marco de sus competencias   una vez conocidas las oportunidades de mejora identificadas decide su implementación. Teniendo en cuenta que para el trimestre se programó monitorear 18 puntos, se evidencia que se cumplió con la meta programada. "</t>
  </si>
  <si>
    <t xml:space="preserve"> Realizar monitoreos para la medición, evaluación y seguimiento  del servicio en la Red CADE, en los diferentes canales de interacción ciudadana de la Secretaría General y en otros puntos de la Administración Distrital </t>
  </si>
  <si>
    <t>Servidores  fortalecidos en sus conocimientos, habilidades y actitudes en el servicio a la ciudadanía</t>
  </si>
  <si>
    <t>P2O1A2 Cualificar y capacitar los servidores públicos</t>
  </si>
  <si>
    <t xml:space="preserve">  Sumatoria de servidores (as) públicos cualificados en conocimientos, habilidades y actitudes en el servicio al ciudadano     </t>
  </si>
  <si>
    <t xml:space="preserve">Durante el trimestre se cualificaron 1297 servidores(as) de los puntos de atención y entidades de la Administración Distrital fortaleciendo sus conocimientos, habilidades y actitudes en el servicio al ciudadano, superando en 397 servidores la meta establecida para el trimestre.  Durante el trimestre se cualificaron 3502 servidores(as) de los puntos de atención y entidades de la Administración Distrital fortaleciendo sus conocimientos, habilidades y actitudes en el servicio a la ciudadanía. 
Teniendo en cuenta que para el trimestre se programó cualificar  3.389 servidores(as), se evidencia que se  superó en 113 servidores la meta establecida.  Durante el trimestre se cualificaron 1.916 servidores(as) de los puntos de atención y entidades de la Administración Distrital fortaleciendo sus conocimientos, habilidades y actitudes en el servicio a la ciudadanía. 
Teniendo en cuenta que para el trimestre se programó cualificar  1.800 servidores(as), se evidencia que se superó en 116 servidores la meta establecida.  Durante el trimestre se cualificaron 705 servidores(as) de los puntos de atención y entidades de la Administración Distrital fortaleciendo sus conocimientos, habilidades y actitudes en el servicio a la ciudadanía. Teniendo en cuenta que para el trimestre se programó cualificar 514 servidores(as), se evidencia que se superó en 191 servidores la meta establecida. </t>
  </si>
  <si>
    <t xml:space="preserve">   Plan estratégico Plan de Acción                  Plan Anticorrución y de Atención al Ciudadano - PAAC 4.3.1    Proceso            </t>
  </si>
  <si>
    <t xml:space="preserve">Capacitaciones en la funcionalidad, configuración, manejo y uso general de la herramienta Bogotá te Escucha-SDQS, realizadas a sus administradores y/o usuarios </t>
  </si>
  <si>
    <t>P2O1A1 Desarrollar y actualizar contenidos temáticos de la cualificación</t>
  </si>
  <si>
    <t xml:space="preserve">  Sumatoria de capacitaciones en la configuración, uso y manejo del Sistema Distrital de Quejas y Soluciones     </t>
  </si>
  <si>
    <t>Durante el trimestre se realizaron tres (3) capacitaciones en la configuración, uso y manejo del Sistema Distrital de Quejas y Soluciones realizadas a administradores y/o usuarios del SDQS de entidades distritales, cumpliendo con la meta establecida.  Durante el trimestre se realizaron tres (3) capacitaciones en la configuración, uso y manejo de Boogtá Te Escucha Sistema Distrital de Quejas y Soluciones, realizadas a administradores y/o usuarios del SDQS de entidades distritales, cumpliendo con la meta establecida para el trimestre.  Durante el trimestre se realizaron seis (6) capacitaciones en la configuración, uso y manejo de Boogtá Te Escucha Sistema Distrital de Quejas y Soluciones, realizadas a administradores y/o usuarios del SDQS de entidades distritales, cumpliendo con la meta establecida para el trimestre.  Durante el trimestre se realizaron cuatro (4) capacitaciones en la configuración, uso y manejo de Boogtá Te Escucha Sistema Distrital de Quejas y Soluciones, realizadas a administradores y/o usuarios del SDQS de entidades distritales, cumpliendo con la meta establecida para el trimestre. </t>
  </si>
  <si>
    <t>Informes generados a partir de las denuncias de posibles actos de corrupción recibidas en la línea 195</t>
  </si>
  <si>
    <t>P1O1A6 Habilitar y operar la línea telefónica de denuncias de actos de corrupción.</t>
  </si>
  <si>
    <t>Monitoreos de las denuncias de posibles actos de corrupción recibidas en la línea 195</t>
  </si>
  <si>
    <t>(Act ejecutadas / Act programadas) *100</t>
  </si>
  <si>
    <t>Informes realizados a partir de las denuncias de posibles actos de corrupción recibidas en la línea 195</t>
  </si>
  <si>
    <t>Se mantiene en operación la Opción 1 de la Linea 195 en la cual los Ciudadanos pueden hacer denuncias de posibles actos de corrupción, se anexan los reportes estadisticos de Enero,Febreo y Marzo de 2018 al igual que los informes de seguimiento. Esta en operación la opcion 1 de la Linea 195, donde los Ciudadanos puede realizar las denuncias por posibles actos de corrupción, se anexan los informes de los meses de abril, mayo y junio de 2018, donde se evidencia una reducción del 90% frente a las peticiones recibidas durante el mismo periodo en 2017. Se realizara plan de contingencia para elevar el conocimiento de la opcion 1 de la Línea 195 con una estrategia d ecomunicación. En comaparacion con el tercer trimestre de 2017, se evidencia que se han disminuido las peticiones de posibles actos de corrupción en un 75%. Se anexa analisis. Se realizo refuerzo de la publicidad de la OPCION 1, con el fin de que los Ciudadanos conozcan esta opción, se anexa unicamente el informe de Octubre y Noviembre de 2018 ya que el informe se realiza mes vencido y aun no se ha termonado el mes de diciembre de 2018.</t>
  </si>
  <si>
    <t xml:space="preserve">     Plan de Acción                                      </t>
  </si>
  <si>
    <t>P2O2A1 Actualizar la guía de trámites y servicios</t>
  </si>
  <si>
    <t xml:space="preserve">   Guía de Tramites y Servicios actualizada y en operación     </t>
  </si>
  <si>
    <t xml:space="preserve">Gestionar el proceso de optimización Guía de Trámites y Servicios con información estructurada completamente operativa para facilitar su consulta por parte de la ciudadanía </t>
  </si>
  <si>
    <t>e realizó un nuevo diseño visual de la Guía de Trámites y se puso en funcionamiento, esto para mejorar la experiencia del ciudadano cuando realiza consultas. De otra parte se empezó el trabajo para la optimización de contenidos disponibles, se consolidó una base de datos de trámites y servicios del Distrito y se realizó una propuesta de clasificación de la misma por categorias integrando información de  la Guía de trámites y Servicios, el Sistema Único de Información de Trámites - SUIT, los trámites a racionalizar y/ o virtualizar contenidos en los Planes Anticorrupción y de Atención a la Ciudadanía (PAAC), el Decreto 058 de 2018 y  la circular 019 de 2017 de la ACTIC.  
Adicionalmente, se han realizado jornadas de capacitación para el uso de la Guía a entidades como IDIPYBA, SDP, AECRETARIA DE CULTURA REACREACIÓN Y DEPORTE, IPES, ARCHIVO DE BOGOTA, CUERPO OFICIAL DE BOMBEROS, INTEGRACIÓNSOCIAL, SUBRED DE SERVICIOS DE SALUD DEL SUR, y se han llevado a cabo actividades de actualización.
La guía estará totalmente optimizada y en funcionamiento bajo el nuevo esquema en el último trimestre de 2018.   Durante este trimestre para el proceso en mención se actualizó la base de trámites y servicios que sirve de soporte a la Guía de trámites y servicios y se realizó clasificación por población, temas, territorio y por deseabilidad de existencia de cada trámite para los ciudadanos. Esta base servirá como guía para la clasificación de los trámites en el rediseño de la información de la web.
Por otro lado, actualmente se está trabajando en una base de datos de la oferta de trámites y servicios en el Distrito Capital, que permita identificar la interdependencia de estos trámites, así como crear un código unificado para cada uno de ellos, que contemple identificadores de la entidad que lo provee y de la familia a la cual pertenece el trámite o servicio.
Adicionalmente, se realizaron un grupo de mesas de trabajo, la primera con IDECA para validar la implementación de la herramienta de georeferenciación del distrito, en las cual se esta a la espera de los ajustes técnicos por parte de la entidad.
Adicionalmente se hizo la definición de los nuevos íconos de la Guía de Trámites y Servicios.  Durante el trimestre se ha continuado con la optimización de la Guía en dos escenarios, en primer lugar se ha realizado el desarrollo de ajustes en el formulario de calificación de la Guía por parte del usuario, con el fin de obtener más información de su experiencia de consulta. Así mismo se ha iniciado la  adaptación gráfica de la Guía, para hacerla compatible con el Portal Bogotá. Así mismo se realizó un taller para el manejo de contenidos en la Guía, dirigido a las todas las entidades distritales. De igual manera se sigue actualizando la base de datos de trámites que sirve de insumo para la Guía.  Se realizó el análisis de los trámites y servicio deseables de cara a la ciudadanía, así como los deseables para las entidades. Se llevó a cabo la clasificación de la información por temáticas en la herramienta más de 1.000 registros. _x000D_
Se realizó la aplicación de pruebas de usabilidad para personas en condición de discapacidad visual en la Guía de Trámites y Servicios, conjunto con la Dirección Distrital de Calidad del Servicio. Así mismo, se hizo una capacitación conjunta con la Oficina de Comunicaciones de la Alcaldía Mayor de Bogotá, para la orientación de buenas prácticas de edición de contenidos Web en el portal Guía de Trámites y Servicios. Se elaboró un instructivo (para validar) de edición de contenidos en el portal Guía de Trámites y servicios. Se realizó un análisis de datos del Error 404 para solicitar que realicen el direccionamiento pertinente a el portal Guía de Trámites y Servicios. Y se realizó el análisis de datos referente al empalme de trámites y servicios en las plataformas Bogotá te escucha (SDQS), SAT y Guía de Trámites y Servicios.</t>
  </si>
  <si>
    <t xml:space="preserve">   Plan estratégico Plan de Acción                  Plan Anticorrución y de Atención al Ciudadano - PAAC 4.5.5    Proceso            </t>
  </si>
  <si>
    <t>Congreso internacional sobre servicio a la ciudadanía</t>
  </si>
  <si>
    <t>Congreso internacional sobre Servicio a la Ciudadanía</t>
  </si>
  <si>
    <t xml:space="preserve">  Congreso realizado     </t>
  </si>
  <si>
    <t>• Programar y desarrollar un congreso internacional sobre servicio a la ciudadanía</t>
  </si>
  <si>
    <t xml:space="preserve">Durante el primer trimestre se realizó la planeación inicial para el desarrollo del Foro Internacional de Servicio a la Ciudadanía, en la cual se solicitó y se recibió las cotizaciones de los posibles lugares donde se podrá llevar a cabo el foro, se proyectó una propuesta de agenda y temáticas a tratar en el marco del evento y se establecieron fechas. Adicionalmente, se realizó una identificación de posibles panelistas, perfiles temáticos y aspectos en los cuales son referentes. Por otra parte, se está en proceso de actualización y levantamiento de base de datos de posibles invitados al Foro Internacional. En el segundo trimestre se seleccionó el sitio donde se desarrollará el Foro Internacinal de Servicio a la Ciudadanía. Así mismo, a partir de una previa selección, se inició estrategia de contacto con los panelistas internacionales, a través de la Dirección Distrital de Internacionales, actividad que se encuentra en proceso de aprobación. Por otro lado, como mecanismo de contacto con panelistas nacionales, se proyectó oficio de invitación en donde se indica el objetivo del evento y la temática en donde posiblemente pueda participar el conferencista.
Se ha venido alimentando la base de datos de invitados, agregando contactos de las principales ciudades de Colombia y dos ciudades de Latinoamérica, para un total de 3171 contactos compilados. Durante el  tercer trimestre se realizó el primer pago del anticipo para el sitio del Congreso Internacional de Servicio a la Ciudadania. Se confirmó la participación de cuatro conferencistas internacionales, de los cuales se definió la agenda de actividades del experto de Italia, para su participación en el evento. Así mismo, se definió la agenda para el primer día del congreso, además de seleccionar el material POP que se entregara durante el desarrollo del mismo. Por último se recibió información de perfil y foto de 21 de los 27 panelistas nacionales que participarán en el evento, tanto del primer día como del segundo.
Se han enviado 9807 invitaciones para reservar la fecha del congreso. A través del formulario online se han registrado 732 personas.
 Se apoyó la ejecución del Congreso Internacional de Servicio a la Ciudadanía. El equipo de la Subdirección apoyo a la Subsecretaria de Servicio a la Ciudadanía, en la consolidación y organización de las bases de datos de invitados; se hizo el estudio y propuesta de posibles conferencistas nacionales e internacionales; se invitaron a entidades y servidores de orden nacional distrital e internacional a participar en el evento; se realizó el apoyo para realizar el evento en el centro de Convenciones Ágora de acuerdo con las instrucciones de la Subsecretaria de Servicio a la Ciudadanía.
El evento se desarrolló el 21 y 22 de noviembre. Asistieron 901 personas el 21 de noviembre a quienes se les suministro material POP y refrigerio en la mañana y en la tarde. El 22 de noviembre asistieron 232 personas a las sesiones simultáneas.
El evento se enfocó en temáticas sobre servicio a la ciudadanía en los canales presencial, virtual y telefónico; servicios de inspección, vigilancia y control, temáticas expuestas y discutidas por expertos nacionales e internacionales a través de paneles.
</t>
  </si>
  <si>
    <t xml:space="preserve">     Plan de Acción                                         </t>
  </si>
  <si>
    <t>Realizar el congreso internacional sobre servicio a la ciudadanía</t>
  </si>
  <si>
    <t>Plan de fortalecimiento IVC desarrollado</t>
  </si>
  <si>
    <t>P1O3 Fortalecer la capacidad de formulación, implementación, seguimiento, evaluación y coordinación de la política pública de competencia de la Secretaría General</t>
  </si>
  <si>
    <t>P1O2A5 Implementar sistema de gestión de Inspección, Vigilancia y Control</t>
  </si>
  <si>
    <t>(Avance en el desarrollo del plan de fortalecimiento de IVC / Plan de fortalecieminto IVC programado) *100</t>
  </si>
  <si>
    <t>Proyectar documento de fortalecimiento
Llevar a cabo las actividades programada
Realizar evaluación del plan de fortalecimiento</t>
  </si>
  <si>
    <t xml:space="preserve">Se proyectó documento de Plan de Fortalecimiento 2018, en el cual se relacionan las actividades y estrategias a desarrollar en la vigencia 2018.
Se reporta un avance total del 21% en las actividades programadas así:
- Proyecto de buenas prácticas internacionales: Se realizó la ficha de demanda de conocimiento y se remitió a la DDRI para su revisión, se realizó la planeación inicial de costos y presupuesto para la misión de conocimiento.
- Capacitación a servidores de IVC: Se capacitaron a 19 servidores en la localidad de Rafael Uribe Uribe.
- Capacitación a ciudadanos comerciantes: Se capacitaron a 234 ciudadanos comerciantes en el marco del Super CADE Móvil.
- Articulación con agremiaciones empresariales: Se realizó la versión preliminar de estudios previos y se proyectó borrador del Convenio de Asociación con la Federación Nacional de Comerciantes - Fenalco. Durante el segundo trimestre, se realizaron avances en las siguientes actividades incluidas dentro del plan de fortalecimiento:
-   Articulación con agremiaciones empresariales: Se incluyó en los estudios previos los anexos técnicos, con relación al objeto del convenio con Fenalco.
-  Cualificación a servidores de IVC: Se cualificaron un total de cuatrocientos noventa (490) servidores en temáticas relacionadas con IVC, en las localidades de Tunjuelito, Kennedy, Fontibón, Usme, Barrios Unidos, Bosa, Puente Aranda, Engativá, Candelaria, entre otras.
-  Sensibilización a comerciantes:  En el marco del Super CADE Móvil, se desarrollaron dos (2) jornadas de sensibilización, con un total de ciento veintiocho (128) ciudadanos sensibilizados, en las cuales se orienta al comerciante para el adecuado desarrollo de una actividad comercial en el Distrito Capital.
 Durante el tercer trimestre del año, se efectuó el desarrollo de las siguientes actividades que están descritas dentro del plan de fortalecimiento. 
- Capacitación a servidores de IVC: Se cualificó a 54 servidores en  las localidades de Suba, Santa Fe y Los Martires.
- Sensibilización a comerciantes: En el marco del super CADE móvil, se realizó participación  en cuatro jornadas en las localidades de : Fontibón, Puente Aranda, Usme y Tunjuelito, con un total de 264 ciudadanos sensibilizados en requerimientos básicos para formalizar un establecimiento.
- Articulación con agremiaciones empresariales: Se remitieron documentos etapa precontractual. Se ha hecho corrección a los anexos técnicos y se elaboró la carta de intención. 
- Proyecto de buenas prácticas internacionales: La DDRI remitió a las entidades en Gran Bretaña y la región Campania en Italia la nota conceptual traducida al ingles, en donde se establecen las condiciones del intercambio entre la Alcaldía Mayor de Bogotá y esas entidades, así como la invitación a participar en este programa. El equpo de la subdirección, se reunio con el equipo de buenas prácticas y se definió una agenda preeliminar, ademas del listado de participantes en las sesiones previstas entre el 19 y el 23 de noviembre, particularmente con Claudio de Martinis experto en seguridad alimentaria en Italia.  Proyecto de buenas prácticas internacionales:
Identificación las experiencias de éxito en temas de IVC en otros países, recomendadas por consultora del Banco Mundial. Se seleccionaron dos experiencias específicas. Se concretó una experiencia y se seleccionó a un experto internacional y se programó su visita a Bogotá D.C. y agenda del intercambio del 18 al 24 de noviembre. Se elaboró un informe con los resultados de la visita y una propuesta para la misión Internacional para el 2019. 
-Se articuló la visita y agenda de IVC con la DDRI, en el proyecto de BPI con la Región de Campania en Italia.
-Se contó con expertos internacionales (Claudio de Martinis y Giuseppa Otimofiore), quienes participaron como expositores en el Congreso Internacional de Servicio a la Ciudadanía.
-Se elaboró documento preliminar del proyecto de Buenas Prácticas Internacionales  
- Documento preliminar de experiencia el cual se encuentra aprobado y formalizado.
-Se socializaron las experiencias adquiridas con la visita de los expertos y se realizó Taller de Sistematización para evaluar su implementación en la Administración Distrital.
-Se elaboró documento propuesta para la misión internacional para el 2019.
-El documento fue aprobado y socializado.
Articulación con agremiaciones empresariales:
Se recibió una propuesta por parte de Fenalco- Bogotá, para suscribir convenio de asociación con la Secretaría General de la Alcaldía Mayor de Bogotá, para sensibilizar a los ciudadanos comerciantes en normatividad para creación y operación de actividades económicas. Se elaboraron: Estudios previos, anexo técnico, análisis del sector, matriz de riesgo. El convenio se encuentra en estudio jurídico para suscribirse, porque la Dirección de Contratos y la Oficina Asesora Jurídica no están de acuerdo con la naturaleza jurídica del instrumento.
-	Se verifico el documento y se recibió aprobación por medio de correo electrónico de parte del área jurídica de Fenalco.
-	Identificando las actividades a realizar, se elaboró la propuesta del plan de acción para 2019. 
-	Se elaboró una propuesta de ficha metodológica. 
Cualificación a servidores de ivc:
Se cualificaron a 772 servidores con funciones de IVC. Participaron servidores de las Secretarías que componen el SUDIVC: Secretaría Distrital de Ambiente, de Salud de Gobierno junto a sus Alcaldías Locales, UAE Cuerpo Oficial de Bomberos de Bogotá, Gobernación de Cundinamarca, OSA, Secretaría de Seguridad Convivencia y Justicia. La actividad se ejecutó en 26 sesiones de trabajo. Se ejecutó el contrato de prestación de servicios con el consorcio Capacitación IVC, cualificando a 117 servidores de diferentes entidades distritales en: Código Nacional de Policía y Convivencia, Resolución alternativa de conflictos y gestión del cambio. Se entregaron de certificados a los participantes que aprobaron el curso.  
-	En el cuarto trimestre se efectuaron cuatro sesiones de capacitación en otros temas relacionados con IVC:
Plataforma Tecnológica / Modelo Nacional IVC.
Competencias de entidades del SUDIVC y ley 1801 de 2016 para los enlaces de la Secretaría Distrital de Seguridad, Convivencia y Justicia.
A servidores de la Cámara de Comercio de Bogotá pertenecientes al CAE en manejo y usabilidad del SINUPOT, para racionalización de trámites en IVC.
Sensibilización a Ciudadanos y/o Comerciantes:
Se sensibilizaron a 750 ciudadanos, con presencia en 11 jornadas del Super CADE móvil, estrategia de la Dirección del Sistema Distrital de Servicio a la Ciudadanía. Esta sensibilización, da a conocer a la ciudadanía las labores de la Subdirección, requisitos para la creación y operación de empresa, así como la ubicación y funciones de entidades que hacen IVC a la actividad económica en el Distrito Capital.
En este trimestre se hizo presencia en los Super CADE móvil de Chapinero en donde se sensibilizaron a 79 ciudadanos y en Barrios Unidos a 45.
</t>
  </si>
  <si>
    <t>(Número de fases ejecutadas / Total de fases programadas) *100</t>
  </si>
  <si>
    <t>Suscribir acuerdos de servicio con las entidades distritales de IVC.
Gestionar elaboración de la matriz de riesgo del SUDIVC.
Realizar pruebas tecnológicas y funcionales de la plataforma IVC.
Realizar y evaluar piloto y ejecutar replica en el DC.</t>
  </si>
  <si>
    <t xml:space="preserve">En el primer trimestre se realizó el plan de acción para la actualización del aplicativo de IVC dispuesto por Confecámaras. Se iniciaron las sesiones del Consejo Asesor del Convenio de Asociación (Integrado por el Subsecretario de Servicio a la Ciudadanía, el Subidrector de IVC, Un delegado de Confecámaras y un delegado de Cámara de Comercio de Bogotá). Se socializó el plan de acción para la actualización del aplicativo de IVC con las entidades de IVC en el marco de la Reunión Bimestral del SUDIVC el día 13 de marzo de 2018.
Adicionalmente, se realizó un análisis preliminar de la plataforma de IVC, con relación a la parte funcional y operacional y se remitió a  Confecámaras para ser tenidos en cuenta para ajustes.
Por otra parte, se inició el desarrollo de los talleres para la realización de la matriz de reisgo con cada una de las entidades de IVC en el Distrito Capital.
 Durante el segundo trimestre, se culminaron los talleres para el levantamiento de la matriz de riesgo distrital del SUDIVC. La Cámara de Comercio de Bogotá remitió de manera formal la matriz de riesgo, la cual fue socializada con las entidades competentes en IVC en el marco de la reunión bimestral del 11 de mayo de 2018. Se realizó el cargue de la matriz de riesgo para las dos entidades priorizadas en el Plan Demo (UAE Cuerpo Oficial de Bomberos y Secretaría Distrital de Gobierno) en la plataforma de IVC dispuesta por Confecámaras. 
Se inició el plan Demo de la plataforma con las entidades y localidades priorizadas (Bosa, puente Aranda, Chapinero y Santafé), en el cual se socializaron las funcionalidades de la plataforma, se generaron los roles y usuarios de las entidades de IVC, se cargaron las preguntas del formulario único de IVC (de las entidades priorizadas), se desarrollaron las intervenciones en terreno con las cuales se identificaron aspectos de mejora de la plataforma y del modelo de IVC basado en la matriz de riesgo y el esquema operativo para la programación de las visitas. El plan Demo se encuentra en etapa de documentación
 En este tercer trimestre se han socializado los resultados del plan DEMO, con Alcaldías Locales y a los miembros del Comité Asesor. Se hizo entrega del documento diagnóstico Integral de IVC Distrital. Se han analizado el inventario de ajustes y controles de cambio, Se han priorizado y definido su fuente de financiamiento a traves de confecamaras. Se aprobó la expansión del demo en las localidades  como plan piloto para consolidar el modelo IVC tanto con Secretaría Distrital de Gobierno como con UAECOB. Reuniones con las Secretarías de Ambiente y Salud con el fin de establecer el mecanismo de interoperabilidad entre estas y la plataforma tecnológica IVC.Se difinió que sería a través de un Web Service. Reuniones con Confecámaras e ITS solutions (Consultor proveedor de la matriz de riesgo), con el fin de resolver los errores que se presentaron en la fase DEMO. De igual manera el equipo técnico de la subsecretaría y la subdirección elaboraron una aplicación para priorizar los criterios de la matriz de riesgo con las 4 entidades del SUDIVC. Acompañamiento a consultor elaboración de matriz de riesgo. Matriz de riesgo elaborada, una general y 4, una por cada Entidad. Cargue de la matriz de riesgos a la plataforma. Cargue manual de establecimientos de comercio nuevos a la plataforma por la CCB. Elaboración de Diagnóstico de procesos y tecnológico de las entidades que hacen parte del SUDIVC para determinar avances y ejecutar plan para integración de las más avanzadas. Capacitación a funcionarios en uso y funcionalidades de la plataforma IVC. Pruebas de funcionamiento de la plataforma y solicitudes de ajustes tecnológicos y mejoras de ésta a Confecámaras y al proveedor tecnológico NEIA (Fases Demo y Piloto). Se hicieron las mejoras.
En el cuarto trimestre, se desarrollaron actividades de la Fase Piloto del Modelo IVC:
Socialización del Modelo IVC y la plataforma tecnológica con las diecinueve de Alcaldías locales del Distrito Capital.
Programación y ejecución de una visita multidisciplinaria de prueba en la localidad de Santa fe. 
No se realizaron pruebas piloto en las demás localidades.
Informe y revisión de ajustes a las funcionalidades de la plataforma que se evidenciaron en la Fase DEMO.
Se parametrizaron usuarios (inspectores) y los roles (coordinadores) en la plataforma tecnológica de IVC con las entidades objeto de la Fase piloto (Secretarias de Gobierno- Alcaldías Locales y UAECOB). En la plataforma existen 99 usuarios como servidores con funciones IVC.
Se entregó documento análisis de posible integración de entidades de IVC no definidas en el Decreto 483 de 2007 en consonancia con informe a la Veeduría distrital. 
</t>
  </si>
  <si>
    <t xml:space="preserve">   Plan estratégico Plan de Acción                  Plan Estratégico de Tecnologías de la Información y las Comunicaciones - PETIC                       </t>
  </si>
  <si>
    <t>Plan Anual de Adquisiciones - PAA y presupuesto asignado para la vigencia, monitoreado</t>
  </si>
  <si>
    <t>(Seguimiento Ejecutado en el Periodo / Seguimiento Programado en el Periodo) *100</t>
  </si>
  <si>
    <t>Se ha hecho el seguimiento a la Ejecución Presupuestal de acuerdo a lo planeado. Lo anterior ha permitido implementar acciones puntuales para mejorar los indicadores de ejecución presupuestal. Haber inluido el seguimiento al PAA con el equipo de la Dirección de Contratación, también ha contribuido a una mejor gestión respecto a lo planeado para la actual vigencia. El seguimiento a la ejecución presupuestal  y al cumplimiento del Plan Anual de Adquisiciones (PAA) se llevó a cabo de acuerdo a lo planeado en el segundo trimestre de 2018. Para hacer el seguimiento se usaron dos fuentes de información: La Matriz de Excel “PAA 2018 – Seguimiento” y los archivos de la carpeta “Presentación – 29 Junio Financiera”, adjuntos como evidencia. 
Esta información permitió identificar el estatus de cada uno de los contratos del PAA 2018, por área y su nivel de ejecución presupuestal.  Los archivos de ejecución presupuestal de la carpeta “Presentación – 29 Junio Financiera”, han permitido establecer el nivel de ejecución presupuestal por rubro, por área y por contrato. De igual forma se pudo identificar el estado actual de las reservas y de los pasivos exigibles.
Al cierre de Junio el nivel de ejecución presupuestal  de la vigencia fue del 52,33% y se han ejecutado el 74,81% de las reservas. El 84,15% de los pasivos exigibles se han depurado.
En cuanto a la ejecución del PAA 2018, se han comprometido el 59,4% de sus recursos y se ha adelantado la gestión de un 70,38% de los recursos por comprometer. 
 En el tercer trimestre de 2018 se llevó a cabo el seguimiento a la ejecución presupuestal  y al cumplimiento del Plan Anual de Adquisiciones (PAA), de acuerdo a lo planeado. Este seguimiento se hizo con base en la información suministrada por la Subdirección Financiera y por la Dirección de Contratación (La Matriz de Excel “PAA 2018 – Seguimiento” y los archivos de la carpeta “Presentación – 30 Septiembre 2018 Financiera”). 
El análisis de esta información permitió establecer el estatus de cada uno de los contratos del PAA 2018, por área y su nivel de ejecución presupuestal.  Los archivos de ejecución presupuestal de la carpeta “Presentación – 30 Septiembre 2018 Financiera”, han permitido conocer el nivel de ejecución presupuestal por rubro, por área y por contrato. De igual forma se pudo identificar el estado actual de las reservas y de los pasivos exigibles.
Al cierre de Septiembre el nivel de ejecución presupuestal  de la vigencia fue del 80,39% y se han ejecutado el 93,48% de las reservas. El 84,54% de los pasivos exigibles se han depurado.
En cuanto a la ejecución del PAA 2018, se han comprometido el 86,8% de sus recursos y se ha adelantado la gestión de un 88,2% de los recursos de la vigencia.
 Durante el cuarto trimestre de 2018 se hizo el debido seguimiento a la ejecución presupuestal  y al cumplimiento del Plan Anual de Adquisiciones (PAA), conforme con lo planeado. Este seguimiento se hizo con base en la información suministrada por la Subdirección Financiera y por la Dirección de Contratación (La Matriz de Excel “PAA 2018 – Seguimiento Cierre” y los archivos de la carpeta “Ejecución Cierre Diciembre”). 
El análisis de esta información permitió establecer el estatus de cada uno de los contratos del PAA 2018, por área y su nivel de ejecución presupuestal.  Los archivos de ejecución presupuestal de la carpeta “Ejecución Cierre Diciembre”, han permitido conocer el nivel de ejecución presupuestal por rubro, por área y por contrato. De igual forma se pudo identificar el estado actual de las reservas y de los pasivos exigibles.
Al cierre de Diciembre el nivel de ejecución presupuestal de la vigencia fue del 98,21% y se han ejecutado el 97,18% de las reservas. El 90.6% de los pasivos exigibles se han depurado. 
Éste ejercicio permitió establecer los lineamientos para el proceso de planeación presupuestal de 2019.</t>
  </si>
  <si>
    <t xml:space="preserve">       Plan de Acción           Plan Anual de Adquisiciones - PAA               Proceso            </t>
  </si>
  <si>
    <t>Monitorear y generar alertas tempranas frente al 100% de la ejecución Plan Anual de Adquisiciones - PAA y del presupuesto asignado para la vigencia</t>
  </si>
  <si>
    <t>P3O2 Mejorar la calidad y oportunidad de la ejecución presupuestal y de cumplimiento de metas.</t>
  </si>
  <si>
    <t>P3O2A3 Implementar estrategias internas de austeridad y eficiencia en el uso de recursos</t>
  </si>
  <si>
    <t xml:space="preserve">  Una guía de estudios de mercado realizada     </t>
  </si>
  <si>
    <t>Se elabora la guía para la elaboración de estudios de mercado y se publica en el  Listado Maestro de Documentos del Sistema de Gestión de Calidad con el código 2210111-FT-359 0 0 0</t>
  </si>
  <si>
    <t>Jornadas de capacitación dirigidas a gerentes de proyecto desarrolladas</t>
  </si>
  <si>
    <t>P3O2A2 Capacitar a gerentes de proyecto en la programación y ejecución de recursos</t>
  </si>
  <si>
    <t xml:space="preserve">  Sumatoria jornadas de capacitación gerentes de proyecto     </t>
  </si>
  <si>
    <t>Se prepara la información y el material de apoyo  relacionado con la planeación y ejecución del Plan Anual de Adquisiciones para las capacitaciones programadas a partir del segundo semestre para los Gerentes de Proyecto y los Responsables de Rubros de Funcionamiento Durante el segundo semestre la Dirección de Contratación adelantó capacitación a servidores públicos de la Secretaría General sobre el procedimiento administrativo Sancionatorio; en dicha capacitación se expusieron las diferentes herramientas desde el ámbito jurídico para evitar posibles incumplimientos de los contratistas en desarrollo de la ejecución de los contratos, siendo fundamental dicha tarea en el sentido que se previene el detrimento patrimonial y se mejora el uso de los recursos públicos blindando a la entidad fiscalmente. Durante el tercer trimestre la Dirección de contratación a venido adelantando diversas capacitaciones en cada dependencia en donde se desarrolla diferentes temáticas relacionadas con la ejecución del Plan Anual de Adquisiciones y su ejecución en el SECOP II. Lo anterior ha sido de especial de interés por parte de las diferentes dependencias de la Secretaría General por cuanto la normatividad en material contractual ha venido en proceso de transición a la nueva plataforma en línea, la cual trae consigo la verificación de la ejecución de los contratos y su programación de pagos de acuerdo al cumplimiento de las obligaciones. En tal sentido, la Dirección de Contratación en aras de fortalecer conocimientos a los supervisores y sus apoyos sobre el alcance del Sistema Electrónico de Contratación Pública, se continuará con las capacitaciones en cada dependencia a fin se socialice de manera eficiente el manejo de dicha herramienta en aras de garantizar la debida actuación jurídica y seguimiento a la contratación que adelanta la entidad para el logro de sus objetivos institucionales. Teniendo en cuenta que la Dirección de Contratación cumplió con la meta programada, durante el trimestre no se programaron capacitaciones adicionales a las reportadas en periodos anteriores.</t>
  </si>
  <si>
    <t>Procedimientos de la Dirección de Contratación para las diferentes modalidades de contratación establecidos</t>
  </si>
  <si>
    <t xml:space="preserve">  Procedimiento de Liquidaciones actualizado     </t>
  </si>
  <si>
    <t>Elaboración e implementación de los procedimientos para las diferentes modalidades de contratación.</t>
  </si>
  <si>
    <t>El procedimiento de liquidaciones de contratos se encuentra en etapa de modificación y ajustes en el sistema de gestión de calidad. El procedimiento de liquidaciones con código 2211200-PR-022, fue actualizado al 16 de mayo de los corrientes; en dicho procedimiento se incluyó la forma en que las diferentes dependencias deben gestionar en coordinación con la Dirección de Contratación los tramites de liquidaciones, así mismo se estipularon tiempos para atender estos requerimientos y se incluyó el flujograma del procedimiento para mejor entendimiento de quien lo requiere 0 0</t>
  </si>
  <si>
    <t xml:space="preserve">     Plan de Acción                     Plan Anticorrución y de Atención al Ciudadano - PAAC 1.4.1                   </t>
  </si>
  <si>
    <t>Establecer los procedimientos de la Dirección de Contratación para las diferentes modalidades de contratación</t>
  </si>
  <si>
    <t>Programa de gestión del cambio implementado </t>
  </si>
  <si>
    <t>P5 -  CAPITAL ESTRATÉGICO - COMUNICACIONES</t>
  </si>
  <si>
    <t>P5O1 Avanzar en la mejora de la percepción de los servidores, respecto a la Secretaría General como un gran lugar para trabajar. </t>
  </si>
  <si>
    <t>P5O1A1 Diseñar una estrategia de transformación cultural y liderazgo dirigida a los servidores de la Secretaría General</t>
  </si>
  <si>
    <t>Fortalecer la cultura ética y desplegar el plan estratégico de integridad</t>
  </si>
  <si>
    <t>(Temas propuestos en el Plan Institucional de Capacitación y Formación  - PIC ejecutados / Temas propuestos en el Plan Institucional de Capacitación y Formación  - PIC ejecutados programados) *100</t>
  </si>
  <si>
    <t>"Empoderar al equipo de gestores éticos de la Secretaria General y promover su participación en los procesos que lo requieran dentro de la entidad, en el marco de los comportamientos deseables a partir de los ""valores de la casa"" dentro del plan estratégico de integridad. Promocionar e incentivar los comportamientos deseables con los valores de la casa Sensibilizar a la alta dirección de la Secretaria General en relación con el fortalecimiento de la cultura ética de la entidad Fortalecer las competencias de los gestores de ética en relación con sus funciones y las acciones esperadas en el marco del fortalecimiento de la cultura ética y el cambio comportamental"</t>
  </si>
  <si>
    <t>Se diseño, se formuló y aprobación el PIC 2018. Teniendo en cuenta los siguientes insumos: - Recolección de necesidades de Aprendizaje Individual y Colectivo. Informes PIC 2017. - Resultados evaluación del desempeño y evaluación de la gestión vigencia 2017. - Plataforma y planeación estratégica de la Entidad y Plan de Acción de la Dirección de Talento Humano. - Resultado de Auditorías Internas realizadas por la Oficina de Control Interno vigencia 2017. Los programas de Aprendizaje establecidos fueron los siguientes: - Inducción. - Plataforma de Aprendizaje Organizacional – PAO - Curso Virtual “Ingreso al Servicio Público, inducción y reinducción” – Presencial. - Re-inducción. - Entrenamiento/ Reentrenamiento en el puesto de trabajo. - Capacitación.   Se finalizaron los 13 temas plantados en el Plan Institucional de Capacitación. Los temas que se trataron fueron los siguientes: 1. Derecho laboral
2. Herramientas para la gestión de redes sociales
3. Metodologías de pensamiento creativo Desing thinking
4. Excel Básico e Intermedio
5. Transformación y Resolución de Conflictos
6. Trabajo Decente
7. Google Analitics
8. Edición de Contenidos
9. Derecho de asociación y negociación colectiva
10. Sostenibilidad Ambiental
11. Ética y Transparencia
12. Diseño Organizacional
13. Artes gráficas Se finalizan 14 temas de 15 temas planeados en el Plan Institucional de capacitación. Los temas fueron: 
1. Gestión de Proyectos
2. Gestión Presupuestal y Contable
3. Protocolo, etiqueta y logística de eventos
4. Metodologías Agiles
5. Recepción de Quejas Bogotá te escucha 
6. Gestión de Riesgos
7. Manejo del Tiempo
8. Redacción y Ortografía
9. Liderazgo Transformacional
10. Comunicación Asertiva 
11. Cultura de Servicio
12. Seguridad Vial
13. Innovación
14. Inclusión Se finalizan los 12 temas de 11 temas propuestos en el Plan Institucional de capacitación, ya que se cumplió con el congreso de Derecho Disciplinario que fue aplazado para el cuarto trimestre. Los temas fueron: 
1.	Contratación Estatal – Supervisión de contratos
2.	MIPG
3.	Derecho Administrativo
4.	Seguridad y Salud en el Trabajo
5.	Indicadores de Gestión
6.	Gestión Documental y Memoria histórica
7.	"Escuela de Formadores Internos
8.	(Presentaciones Efectivas)"
9.	Coaching Trabajo en equipo
10.	Inteligencia Emocional
11.	Equidad de Género
12.	Manejo SIAB</t>
  </si>
  <si>
    <t xml:space="preserve">   Plan estratégico Plan de Acción           Plan Estratégico de Talento Humano                           </t>
  </si>
  <si>
    <t>P5 - CAPITAL ESTRATÉGICO - COMUNICACIONES</t>
  </si>
  <si>
    <t>P5O1 Avanzar en la mejora de la percepción de los servidores, respecto a la Secretaría General como un gran lugar para trabajar.</t>
  </si>
  <si>
    <t>P5O1A5 Promover el respeto a la declaración de principios y derechos fundamentales en el trabajo de la OIT y el  trabajo decente en la Secretaría General</t>
  </si>
  <si>
    <t>Construir capital humano en la Secretaría General, garantizando de manera integral el respeto por los derechos laborales de los servidores públicos en el marco del concepto de trabajo decente. </t>
  </si>
  <si>
    <t>(Número de actos administrativos re procesados que dan lugar a aclaraciones o correcciones o modificaciones en la decisión final, después de ser expedidos por la dependencia. / Número de actos administrativos expedidos por la dependencia.) *100</t>
  </si>
  <si>
    <t>• Revisar, analizar y proyectar actos administrativos relacionados con todas las situaciones en las que pueden estar inmersos los servidores(as) públicos(as) y ex servidores(as) públicos(as) de la Entidad</t>
  </si>
  <si>
    <t>La Dirección de Talento Humano emitió 281 actos administrativos distribuidos en los siguientes procesos: 1. Desvinculaciones y relaciones laborales para un total de 51 actos administrativos con 0 actos administrativos re procesados que dan lugar a aclaraciones o correcciones o modificaciones en la decisión final, 2. Situaciones Administrativas un total de 183 actos administrativos con 3 actos administrativos  re procesados que dan lugar a aclaraciones o correcciones o modificaciones en la decisión final, 3.  Vinculaciones y gestión organizacional un total de 47 actos administrativos con 1 actos administrativos  re procesados que dan lugar a aclaraciones o correcciones o modificaciones en la decisión final. La Dirección de Talento Humano emitió 355 actos administrativos distribuidos en los siguientes procesos. 1. Gestión organizacional - Vinculaciones para un total de 76 actos administrativos con 1 acto administrativo procesado que da lugar aclaraciones, correcciones o modificaciones. 2. Gestión organizacional - Desvinculaciones para un total de 38 actos administrativos con 1 acto administrativo procesado que da lugar aclaraciones, correcciones o modificaciones. 3. Situaciones administrativas y de Gabinete para un total de 241 actos administrativos con 1 acto administrativo procesado que da lugar aclaraciones, correcciones o modificaciones. La Dirección de Talento Humano emitió 424 actos administrativos distribuidos en los siguientes grupos: 1. Gestión Organizacional - Vinculaciones 87 actos administrativos expedidos y ninguno corregido, 2.  Gestión Organizacional - Desvinculaciones 66 actos administativos expedidos y ninguno corregido, 3. Situaciones Administrativas y Gabinete con 271 actos administrativos expedidos y uno (1) que dio lugar a una corrección.  La Dirección de Talento Humano emitió 532 actos administrativos distribuidos de la siguiente manera: 1. Gestión Organizacional - Vinculaciones 74 actos administrativos expedidos y 2 corregidos, 2. Gestión Organizacional - Desvinculaciones 44 actos administrativos expedidos y ninguno corregido, 3. Situaciones Administrativas y Gabinete con 414 actos administrativos expedidos y 2 corregidos.</t>
  </si>
  <si>
    <t xml:space="preserve">     Plan de Acción           Plan Estratégico de Talento Humano                           </t>
  </si>
  <si>
    <t>Expedir de forma eficiente los actos administrativos </t>
  </si>
  <si>
    <t>Sistema de evaluación de la gestión y el desempeño laboral de los servidores públicos aplicado, de conformidad con la normatividad vigente</t>
  </si>
  <si>
    <t>Evaluación del desempeño, acuerdos de gestión y evaluación de gestión aplicada</t>
  </si>
  <si>
    <t>(Número de actividades del sistema de evaluación de la gestión y el desempeño laboral de los servidores públicos ejecutadas / Número de actividades del sistema de evaluación de la gestión y el desempeño laboral de los servidores públicos programadas) *100</t>
  </si>
  <si>
    <t xml:space="preserve">Se proporcionar las herramientas necesarias para cumplir con la normatividad vigente para la evaluación de los Acuerdos de Gestión. Se genera seguimiento a las evaluaciones del desempeño y la gestión que son radicadas a la Dirección de Talento Humano. Se realiza la entrega de los folletos diseñados junto con la Oficina de Comunicaciones como metodología para enseñar de manera dinámica el uso y manejo de las herramientas de evaluación según el tipo de vinculación que se tenga. Se realiza el acompañamiento a los jefes de la Entidad con el fin que realicen su evaluación en el componente comportamental según la guía metodología para la rendición de cuentas de los gerentes públicos adoptada por la Secretaría General bajo la Resolución 277 de 2017. Se realiza el informe sobre la gestión del desempeño de las evaluaciones radicadas a la Dirección de Talento Humano, se envía al Departamento Administrativo del Servicio Civil y se envía al área encargada para que esta sea publicada en la Pagina WEB de la  Entidad. Se genera seguimiento a las evaluaciones del desempeño y la gestión que son radicadas a la Dirección de Talento Humano. Se realiza y envían diferentes informes de evolución de entrega de las evaluaciones del desempeño o la gestión que se han venido presentando en el mes de mayo al Subsecretario Corporativo  Se realiza la comunicación de la obligatoriedad de presentar las evaluaciones del desempeño laboral  y la gestión laboral para servidores de carrera administrativa y libre nombramiento y remoción.  Adicionalmente se realiza aompañamiento constante en las evaluacones radicadas a la Dirección que no cumplen con los criterios normativos establecidos.  Se informa en el comité de autocontrol de la Dirección de Talento Humano del mes de octubre los avances presentados en la Gestión del Desempeño. </t>
  </si>
  <si>
    <t>Aplicar el sistema de evaluación de la gestión y el desempeño laboral de los servidores públicos, de conformidad con la normatividad vigente</t>
  </si>
  <si>
    <t>(Número de temas ejecutados del Plan de Trabajo Anual del Sistema de Gestión de Seguridad y Salud en el Trabajo / Número de temas programados del Plan de Trabajo Anual del Sistema de Gestión de Seguridad y Salud en el Trabajo) *100</t>
  </si>
  <si>
    <t xml:space="preserve">
Se realiza el plan de trabajo 2018, divulgado en el mes de marzo ante la dirección de Talento Humano y en el comité de autocontrol de la 2da semana de abril ante la dirección, se entrega de Dotación de Brigadas de Emergencia: Se entrega la dotación de brigada en los días 25 y 29 del mes de enero, se desarrolla la rendición de cuentas el viernes 16 de febrero ante el Subsecretario Corporativo, se realiza el Plan de Prevención, preparación y respuesta ante emergencias del Supercade Engativá, se realiza la encuesta de para verificación de Formación de Brigadas de Emergencia.  Se finalizaron 10 temas de los 12 plantados en el Plan de trabajo de Salud y Seguridad en el Trabajo. Los temas que se trataron fueron los siguientes:  1. Actualización del Manual del Sistema de Seguridad y Salud en el Trabajo 2. Realizar el informe de Perfil sociodemografico 3. Realizar jornada de prevención de riesgo ergonómico 4. Diseño e implementación de procedimiento de reporte e investigación de enfermedades laborales 5. Realizar la actualización de la Matriz identificación de peligros, evaluación y valoración de riesgos del Supercade Engativa. 6. Celebración del día Mundial de la Seguridad y Salud en el trabajo 7. Celebración del día Mundial  Sin Tabaco 8. Celebración del día Mundial del Donante de Sangre 9. Concurso que tanto sabes de SST 10. Diseñar el programa de capacitación y entrenamiento SST
 Se finalizaron doce (12) temas de los trece (13) planeados, los temas son:  1. Realizar la evaluación Inicial del Sistema de Seguridad y Salud en el Trabajo soportado por ARL 2. Jornada de donación de sangre 3. Realizar semana de la salud 4. Revisión y actualización de procedimiento de notificación de incidentes Y reporte de accidentes de trabajo e investigación de accidentes laborales 5. Medición de los Niveles de Iluminación. Mínimo 10 puntos por sede o centro de trabajo de cada empresa, se realizará de acuerdo a los resultados de las matrices de riesgo. 6. Elaboración de Protocolo de Riesgo Público, para la Subdirección de Seguimiento a la Inspección de Vigilancia y Control, la Dirección Distrital del Sistema de Servicio a la Ciudadanía y la Oficina de Alta Consejería para los Derechos de las Victimas, la paz y la Reconciliación. 7. Desarrollo de Programa de Riesgo Biológico para la sede de Archivo. 8. Elaboración del guion, ejecución y evaluación de simulacro Distrital  9. Adquirir y entregar elementos de protección personal 10. Seguimiento a recomendaciones de las Inspecciones a puestos de trabajo (De acuerdo a necesidad). 11. Formación y entrenamiento a la Brigada Integral de Emergencias de la entidad, incluye pista. 12. Formación de líderes en pausas activas. Se finalizaron 30 temas de los 31 planteados, los temas son: 1) Divulgación de la Política y objetivos de Seguridad y Salud en el Trabajo (Divulgación web). 2) Realizar las afiliaciones a la ARL para los contratistas. 3) Generar respuesta a solicitudes de información en SIGA. 4) Programar los exámenes médico ocupacionales de ingreso, periódico, retiro. 5) Realizar mesas laborales casos especiales de salud. 6) Realizar Análisis de Puesto de Trabajo para determinación de origen (De acuerdo a requerimiento de calificación). 7) Realizar jornada de prevención de riesgo psicosocial (Atención Individual de Blancos de Vigilancia y Talleres de Intervención). 8) Diseñar e implementar   el programa de vigilancia epidemiológica- Salud musculo esquelética. 9) Desarrollar los programas de vigilancia epidemiológica en riesgo psicosocial. 10) Realizar asesoría y asistencia técnica legal por parte de la ARL Positiva para accidentes Graves y/o mortales y seguimiento a recomendaciones de las investigaciones derivadas por AT Grave y/o Mortal. 11) Realizar el reporte y la investigación de accidentes de trabajo. 12) Realizar el diagnostico de condiciones salud. 13) Realizar el informe de ausentismo. 14) Medición de Indicadores (Frecuencia, Severidad, I.L.I.) de Incidentes, Accidentes Laborales y Enfermedad Profesional. 15) Revisión de Actividades de la Matriz de identificación de peligros, evaluación y valoración de riesgos de las Sedes de la Secretaría General de la Alcaldía Mayor de Bogotá, D.C. 16) Diseñar e implementar programa de orden y aseo. 17) Desarrollo de Programa de Riesgo Químico para la sede de Imprenta y Archivo. 18) Realizar acompañamiento al Plan estratégico de Seguridad Vial - Pilar comportamiento Humano. 19) Instructivos de Trabajo Seguro (Programa de protección contra caídas). 20) Entregar elementos en materia de seguridad (Botiquines, soportes de monitor, reposapiés, camillas, sillas de ruedas, señalización, dotación de brigadistas, radios, megáfonos, pad mouse, entre otros). 21) Inspecciones para Teletrabajo. 22) Inspecciones Planeadas. - (SST y COPASST). 23) Participación en la Investigación de accidentes de trabajo. 24) Revisión de Planes de prevención y respuesta ante emergencia de las Sedes. 25) Revisión con Bomberos del PPPRE de los CADES. 26) Capacitación a los miembros del Comité de Convivencia Laboral. 27) Capacitación a los miembros del COPASST. 28) Capacitación al Sistema Comando de Incidentes. 29) Formación en técnicas de habilidad en seguridad vial en zona urbana y rural a conductores de la planta de personal Convenio SENA. 30) Talleres en riesgo psicosocial acorde al contexto de la organización.</t>
  </si>
  <si>
    <t xml:space="preserve">     Plan de Acción           Plan Estratégico de Talento Humano   Plan de Trabajo Anual en Seguridad y Salud en el Trabajo         Proceso            </t>
  </si>
  <si>
    <t>Ejecutar el Plan Anual de Trabajo del Subsistema de Seguridad y Salud en el Trabajo </t>
  </si>
  <si>
    <t>P5O1A4 Mejorar el clima laboral, para garantizar que la Secretaría General cuenta con el entorno y ambiente adecuado para conseguir los objetivos trazados. </t>
  </si>
  <si>
    <t>(Temas propuestos en el Plan Institucional de Bienestar Social e Incentivos ejecutados / Temas propuestos en el Plan Institucional de Bienestar Social e Incentivos programados) *100</t>
  </si>
  <si>
    <t>1. Jornada tributaria para servidores: Con el apoyo de la Secretaría Distrital de Hacienda se realizó la jornada tributaria para los servidores de la entidad, esta se realizó los días 12 y 13 de febrero de 2018, y asistieron 72 servidores de la entidad. 2. Día de la mujer: El día de la mujer fue conmemorado con un taller de sensibilización dirigido a todas las mujeres de la Secretaría General de la Alcaldía Mayor de Bogotá, D. C., asistieron más de 360 servidoras y al cierre del mismo se les entregó un detalle en colaboración con la Caja de Compensación Familiar Compensar. 3. Día del hombre:  El día 19 de marzo se les envío a todos los hombres de la Secretaría General, una tarjeta virtual y el día martes 20 de marzo se les entregó un detalle en colaboración con la Caja de Compensación Familiar Compensar. Se finalizaron los 7 temas plantados en el Plan de Bienestar e Incentivos. Los temas que se trataron fueron los siguientes: 
1. Feria de Vivienda
2. Feria de Entidades operadoras
3. Realización taller de vida para pre-pensionado
4. Carrera de observación - Archivo Bogotá
5. Día e la familia
6. Día del niño
7. Día de la secretaria
 Se finalizan 11 actividades, dos mas de las planeadas.  Los temas que se cerraron son: _x000D_
1. Asesoría en pensión para pre-pensionados_x000D_
2. Polla mundialista por dependencias_x000D_
3. Actividad en condición de discapacidad_x000D_
4. Jornada para compartir con mascotas_x000D_
5. Día del conductor_x000D_
6. Partidos de la selección Colombia_x000D_
7. Actividad encuentro de parejas_x000D_
8. Financiación de estudios para hijos de servidores_x000D_
9. Fortalecer las competencias de los Gestores de Integridad_x000D_
10. Sensibilizar a la Alta Dirección en relación con el fortalecimiento de la cultura ética_x000D_
11. Educación en cocina Se finalizan los 37 temas de 39 temas propuestos en el Plan Institucional de Bienestar. Sin embargo, se debe tener en cuenta que en el trimestre anterior se cumplieron dos temas que se habían planeado para este ultimo trimestre. Los temas que se finalizaron son:  1. Orientación a los servicios en el momento de ingreso de los servidores a la Entidad. 2. Actividades individuales de servicios con la Caja de Compensación Familiar Compensar 3. Tarjetas virtuales de cumpleaños 4. Tarjetas Virtuales por fechas especiales 5. Avisos de fallecimiento 6. Apreciación y formación musical sinfónica para hijos de los servidores 7. Sensibilización en arte musical y vida 8. Valera de salario emocional 9. Jornada especial para mujeres embarazadas 10. Tres días por matrimonio 11. Permiso remunerado para asistir a citas médicas o de sus hijos menores 12. Permiso para asistir a reuniones escolares de los hijos 13. Incentivo uso bicicleta 14. Flexibilidad laboral hornada semestral laboral 15. Flexibilidad laboral tarde de juego 16. Flexibilidad laboral tiempo preciado con los bebes 17. Sala de la familia lactante 18. Teletrabajo 19. Club del Niño(a) 20. Evento de clima y cultura - cierre de gestión 21. Novenas navideñas 22. Participación en los "Juegos deportivos Bogotá Mejor para Todos" 23. Clases de acondicionamiento físico en el trabajo 24. Gimnasio 25. Caminatas 26. Recorrido en bicicleta 27. Día del servidor público 28. Teatro 29. Tiempo compensado 30. Servicio de cafetería 31. Certificador laboral para servidores 32. Bonos de navidad 33. Incentivos 34. Selección de los mejores servidores 35. Financiación de estudio de servidores 36. Promocionar e incentivar comportamientos deseables con los valores de la casa 37. Empoderar al equipo de gestores de Integridad de la Entidad</t>
  </si>
  <si>
    <t xml:space="preserve">   Plan estratégico Plan de Acción           Plan Estratégico de Talento Humano            Proceso            </t>
  </si>
  <si>
    <t>P4 -  INNOVACIÓN</t>
  </si>
  <si>
    <t>P4O1 Incorporar y afianzar  la innovación y gestión del conocimiento como conductas distintivas de nuestra cultura institucional</t>
  </si>
  <si>
    <t>P4O1A4 Elaborar una propuesta para un sistema de gestión del conocimiento de la Secretaría General</t>
  </si>
  <si>
    <t>"• Apropiar un sistema de gestión del conocimiento para fortalecer el capital humano de la entidad • Brindar herramientas a los servidores públicos de la Secretaría General para el desarrollo de competencias funcionales y comportamentales que fomente el cumplimiento de la misionalidad institucional"</t>
  </si>
  <si>
    <t>(Temas propuestos en el Plan Institucional de Bienestar Social e Incentivos y en el Plan Institucional de capacitación y Formación ejecutados / Temas propuestos en el Plan Institucional de Bienestar Social e Incentivos y en el Plan Institucional de capacitación y Formación programados) *100</t>
  </si>
  <si>
    <t>Para los incentivos de innovación que van de la mano con capacitación por parte de Bienestar se expidio la Resolución 127 de 2018 la cual contiene el Plan Institucional de Bienestar Social e Incentivos dentro del sistema de estimulos de la Secretaría General de la Alcaldía Mayor de Bogotá, D.C., y  por parte de capacitación se expide la Resolución 126 de 2018 donde se establece el Plan Institucional de Capacitación y Formación - PIC 2018.  Se finalizaron los 20 temas plantados en el Plan de Bienestar e Incentivos y en el Plan Institucional de Capacitación. Los temas que se trataron fueron los siguientes: 1. Derecho laboral 2. Herramientas para la gestión de redes sociales 3. Metodologías de pensamiento creativo Desing thinking 4. Excel Básico e Intermedio 5. Transformación y Resolución de Conflictos 6. Trabajo Decente 7. Google Analitics 8. Edición de Contenidos 9. Derecho de asociación y negociación colectiva 10. Sostenibilidad Ambiental 11. Ética y Transparencia 12. Diseño Organizacional 13. Artes gráficas 14. Feria de Vivienda 15. Feria de Entidades operadoras 16. Realización taller de vida para pre-pensionado 17. Carrera de observación - Archivo Bogotá 18. Día e la familia 19. Día del niño 20. Día de la secretaria
 Se finalizan en total 25 temas de los plan 24 planeados, los temas en Bienestar son: 1. Asesoría en pensión para pre-pensionados, 2. Polla mundialista por dependencias, 3. Actividad en condición de discapacidad, 4. Jornada para compartir con mascotas, 5. Día del conductor 6. Partidos de la selección Colombia, 7. Actividad encuentro de parejas 8. Financiación de estudios para hijos de servidores 9. Fortalecer las competencias de los Gestores de Integridad 10. Sensibilizar a la Alta Dirección en relación con el fortalecimiento de la cultura ética 11. Educación en cocina. Y los temas en Capacitacións son: 1. Gestión de Proyectos 2. Gestión Presupuestal y Contable 3. Protocolo, etiqueta y logística de eventos 4. Metodologías Agiles 5. Recepción de Quejas Bogotá te escucha  6. Gestión de Riesgos 7. Manejo del Tiempo 8. Redacción y Ortografía 9. Liderazgo Transformacional 10. Comunicación Asertiva  11. Cultura de Servicio 12. Seguridad Vial 13. Innovación 14. Inclusión Se finalizan los 49 temas de 50 temas propuestos en el Plan Institucional de capacitación y el Plan Institucional de Bienestar, ya que se cumplió con el congreso de Derecho Disciplinario que fue aplazado para el cuarto trimestre. Los temas fueron: 1. Contratación Estatal – Supervisión de contratos. 2. MIPG 3. Derecho Administrativo 4. Seguridad y Salud en el Trabajo. 5. Indicadores de Gestión. 6. Gestión Documental y Memoria histórica. 7. Escuela de Formadores Internos 8. Presentaciones Efectivas. 9. Coaching Trabajo en equipo. 10. Inteligencia Emocional. 11. Equidad de Género. 12. Manejo SIAB".  13. Orientación a los servicios en el momento de ingreso de los servidores a la Entidad. 14. Actividades individuales de servicios con la Caja de Compensación Familiar Compensar 15. Tarjetas virtuales de cumpleaños 16. Tarjetas Virtuales por fechas especiales 17. Avisos de fallecimiento 18. Apreciación y formación musical sinfónica para hijos de los servidores 19. Sensibilización en arte musical y vida 20. Valera de salario emocional 21. Jornada especial para mujeres embarazadas 22. Tres días por matrimonio 23. Permiso remunerado para asistir a citas médicas o de sus hijos menores 24. Permiso para asistir a reuniones escolares de los hijos 25. Incentivo uso bicicleta 26. Flexibilidad laboral hornada semestral laboral 27. Flexibilidad laboral tarde de juego 28. Flexibilidad laboral tiempo preciado con los bebes 29. Sala de la familia lactante 30. Teletrabajo 31. Club del Niño(a) 32. Evento de clima y cultura - cierre de gestión 33. Novenas navideñas 34. Participación en los "Juegos deportivos Bogotá Mejor para Todos" 35. Clases de acondicionamiento físico en el trabajo 36. Gimnasio 37. Caminatas 38. Recorrido en bicicleta 39. Día del servidor público 40. Teatro 41. Tiempo compensado 42. Servicio de cafetería 43. Certificador laboral para servidores 44. Bonos de navidad 45. Incentivos 46. Selección de los mejores servidores 47. Financiación de estudio de servidores 48. Promocionar e incentivar comportamientos deseables con los valores de la casa 49. Empoderar al equipo de gestores de Integridad de la Entidad</t>
  </si>
  <si>
    <t>Diseñar el sistema de gestión del conocimiento de la Secretaría General </t>
  </si>
  <si>
    <t>P4O1A1 Implementar una metodología de promoción de la creatividad y la innovación en la Secretaría General</t>
  </si>
  <si>
    <t>Para los incentivos de innovación que van de la mano con capacitación por parte de Bienestar se expidio la Resolución 127 de 2018 la cual contiene el Plan Institucional de Bienestar Social e Incentivos dentro del sistema de estimulos de la Secretaría General de la Alcaldía Mayor de Bogotá, D.C., y  por parte de capacitación se expide la Resolución 126 de 2018 donde se establece el Plan Institucional de Capacitación y Formación - PIC 2018.  Se finalizaron los 20 temas plantados en el Plan de Bienestar e Incentivos y en el Plan Institucional de Capacitación. Los temas que se trataron fueron los siguientes: 1. Derecho laboral 2. Herramientas para la gestión de redes sociales 3. Metodologías de pensamiento creativo Desing thinking 4. Excel Básico e Intermedio 5. Transformación y Resolución de Conflictos 6. Trabajo Decente 7. Google Analitics 8. Edición de Contenidos 9. Derecho de asociación y negociación colectiva 10. Sostenibilidad Ambiental 11. Ética y Transparencia 12. Diseño Organizacional 13. Artes gráficas 14. Feria de Vivienda 15. Feria de Entidades operadoras 16. Realización taller de vida para pre-pensionado 17. Carrera de observación - Archivo Bogotá 18. Día e la familia 19. Día del niño 20. Día de la secretaria
 Se finalizan en total 25 temas de los plan 24 planeados, los temas en Bienestar son: 1. Asesoría en pensión para pre-pensionados, 2. Polla mundialista por dependencias, 3. Actividad en condición de discapacidad, 4. Jornada para compartir con mascotas, 5. Día del conductor 6. Partidos de la selección Colombia, 7. Actividad encuentro de parejas 8. Financiación de estudios para hijos de servidores 9. Fortalecer las competencias de los Gestores de Integridad 10. Sensibilizar a la Alta Dirección en relación con el fortalecimiento de la cultura ética 11. Educación en cocina. Y los temas en Capacitacións son: 1. Gestión de Proyectos 2. Gestión Presupuestal y Contable 3. Protocolo, etiqueta y logística de eventos 4. Metodologías Agiles 5. Recepción de Quejas Bogotá te escucha  6. Gestión de Riesgos 7. Manejo del Tiempo 8. Redacción y Ortografía 9. Liderazgo Transformacional 10. Comunicación Asertiva  11. Cultura de Servicio 12. Seguridad Vial 13. Innovación 14. Inclusión Se finalizan los 49 temas de 50 temas propuestos en el Plan Institucional de capacitación y el Plan Institucional de Bienestar, ya que se cumplió con el congreso de Derecho Disciplinario que fue aplazado para el cuarto trimestre. Los temas fueron:1. Contratación Estatal – Supervisión de contratos. 2. MIPG 3. Derecho Administrativo 4. Seguridad y Salud en el Trabajo. 5. Indicadores de Gestión. 6. Gestión Documental y Memoria histórica. 7. Escuela de Formadores Internos 8. Presentaciones Efectivas. 9. Coaching Trabajo en equipo. 10. Inteligencia Emocional. 11. Equidad de Género. 12. Manejo SIAB".  13. Orientación a los servicios en el momento de ingreso de los servidores a la Entidad. 14. Actividades individuales de servicios con la Caja de Compensación Familiar Compensar 15. Tarjetas virtuales de cumpleaños 16. Tarjetas Virtuales por fechas especiales 17. Avisos de fallecimiento 18. Apreciación y formación musical sinfónica para hijos de los servidores 19. Sensibilización en arte musical y vida 20. Valera de salario emocional 21. Jornada especial para mujeres embarazadas 22. Tres días por matrimonio 23. Permiso remunerado para asistir a citas médicas o de sus hijos menores 24. Permiso para asistir a reuniones escolares de los hijos 25. Incentivo uso bicicleta 26. Flexibilidad laboral hornada semestral laboral 27. Flexibilidad laboral tarde de juego 28. Flexibilidad laboral tiempo preciado con los bebes 29. Sala de la familia lactante 30. Teletrabajo 31. Club del Niño(a) 32. Evento de clima y cultura - cierre de gestión 33. Novenas navideñas 34. Participación en los "Juegos deportivos Bogotá Mejor para Todos" 35. Clases de acondicionamiento físico en el trabajo 36. Gimnasio 37. Caminatas 38. Recorrido en bicicleta 39. Día del servidor público 40. Teatro 41. Tiempo compensado 42. Servicio de cafetería 43. Certificador laboral para servidores 44. Bonos de navidad 45. Incentivos 46. Selección de los mejores servidores 47. Financiación de estudio de servidores 48. Promocionar e incentivar comportamientos deseables con los valores de la casa 49. Empoderar al equipo de gestores de Integridad de la Entidad</t>
  </si>
  <si>
    <t xml:space="preserve">   Plan estratégico Plan de Acción           Plan Estratégico de Talento Humano  Plan de incentivos institucionales                         </t>
  </si>
  <si>
    <t>Desarrollar el plan de incentivos para la promoción de la creatividad y la innovación </t>
  </si>
  <si>
    <t>P4O1A3 Realizar convocatoria de innovación abierta orientada a retos de la entidad con un premio para la mejor propuesta (Premio de innovación)</t>
  </si>
  <si>
    <t>Realizar convocatorias de innovación abierta </t>
  </si>
  <si>
    <t>Espacios de conciliación y participación generados, para el fortalecimiento de las relaciones individuales y colectivas de trabajo entre el empleador y los servidores(as) </t>
  </si>
  <si>
    <t>P5O1A2 Diseñar la estrategia y administrar su ejecución para la adecuada atención de las relaciones individuales y colectivas de trabajo</t>
  </si>
  <si>
    <t>Relaciones individuales y colectivas de trabajo fortalecidas en espacios de conciliación y participación</t>
  </si>
  <si>
    <t>(Número de espacios de conciliación y participación desarrollados / Número de espacios de conciliación y participación programados por la dependencia) *100</t>
  </si>
  <si>
    <t>El 12 de febrero de 2018 se realizo la reunión con el Comité de Personal con el fin de mantener un relacionamiento individual y colectivo adecuado con los servidores de la Secretaría General de la Alcaldía Mayor de Bogotá, D.C. El 17 de abril del 2018 se realizó la reunión con el comité de Personal con el fin de manterner un relacionamiento individual y colectivo adecuado con los servidores de la Secretaría General de la Alcaldía Mayor de Bogotá, D.C. Se realizaron en el trimestre 5 comites de personal tanto ordinarias como extraordinarias donde se trataron asuntos de gran interes.  Se realizaron tres (3) comites de personal ordinarias donde se trataron asuntos de gran interes.</t>
  </si>
  <si>
    <t> Generar espacios de conciliación y participación, para el fortalecimiento de las relaciones individuales y colectivas de trabajo entre el empleador y los servidores(as) </t>
  </si>
  <si>
    <t xml:space="preserve">     Plan de Acción           Plan Estratégico de Talento Humano            Proceso            </t>
  </si>
  <si>
    <t>Ejecutar el Plan Institucional de Bienestar Social e Incentivos </t>
  </si>
  <si>
    <t>Plan Institucional de Capacitación ejecutado</t>
  </si>
  <si>
    <t>P5O1A3 Diseñar y ejecutar el plan de capacitación y formación para asegurar que nuestros servidores cuentan con las capacidades y competencias necesarias para la exitosa ejecución del plan estratégico. </t>
  </si>
  <si>
    <t>Se diseño, se formuló y aprobación el PIC 2018. Teniendo en cuenta los siguientes insumos: - Recolección de necesidades de Aprendizaje Individual y Colectivo. Informes PIC 2017. - Resultados evaluación del desempeño y evaluación de la gestión vigencia 2017. - Plataforma y planeación estratégica de la Entidad y Plan de Acción de la Dirección de Talento Humano. - Resultado de Auditorías Internas realizadas por la Oficina de Control Interno vigencia 2017. Los programas de Aprendizaje establecidos fueron los siguientes: - Inducción. - Plataforma de Aprendizaje Organizacional – PAO - Curso Virtual “Ingreso al Servicio Público, inducción y reinducción” – Presencial. - Re-inducción. - Entrenamiento/ Reentrenamiento en el puesto de trabajo. - Capacitación.   Se finalizaron los 13 temas plantados en el Plan Institucional de Capacitación. Los temas que se trataron fueron los siguientes: 1. Derecho laboral
2. Herramientas para la gestión de redes sociales
3. Metodologías de pensamiento creativo Desing thinking
4. Excel Básico e Intermedio
5. Transformación y Resolución de Conflictos
6. Trabajo Decente
7. Google Analitics
8. Edición de Contenidos
9. Derecho de asociación y negociación colectiva
10. Sostenibilidad Ambiental
11. Ética y Transparencia
12. Diseño Organizacional
13. Artes gráficas Se finalizan 14 temas de 15 temas planeados en el Plan Institucional de capacitación. Los temas fueron: _x000D_
1. Gestión de Proyectos_x000D_
2. Gestión Presupuestal y Contable_x000D_
3. Protocolo, etiqueta y logística de eventos_x000D_
4. Metodologías Agiles_x000D_
5. Recepción de Quejas Bogotá te escucha _x000D_
6. Gestión de Riesgos_x000D_
7. Manejo del Tiempo_x000D_
8. Redacción y Ortografía_x000D_
9. Liderazgo Transformacional_x000D_
10. Comunicación Asertiva _x000D_
11. Cultura de Servicio_x000D_
12. Seguridad Vial_x000D_
13. Innovación_x000D_
14. Inclusión Se finalizan los 12 temas de 11 temas propuestos en el Plan Institucional de capacitación, ya que se cumplió con el congreso de Derecho Disciplinario que fue aplazado para el cuarto trimestre. Los temas fueron: _x000D_
_x000D_
1.	Contratación Estatal – Supervisión de contratos_x000D_
2.	MIPG_x000D_
3.	Derecho Administrativo_x000D_
4.	Seguridad y Salud en el Trabajo_x000D_
5.	Indicadores de Gestión_x000D_
6.	Gestión Documental y Memoria histórica_x000D_
7.	"Escuela de Formadores Internos_x000D_
8.	(Presentaciones Efectivas)"_x000D_
9.	Coaching Trabajo en equipo_x000D_
10.	Inteligencia Emocional_x000D_
11.	Equidad de Género_x000D_
12.	Manejo SIAB</t>
  </si>
  <si>
    <t xml:space="preserve">   Plan estratégico Plan de Acción           Plan Estratégico de Talento Humano Plan Insttucional de Capacitación - PIC           Proceso            </t>
  </si>
  <si>
    <t>Programa de Gestión Documental física y electrónica en la Secretaria General, elaborado e implementado</t>
  </si>
  <si>
    <t xml:space="preserve">P3O1 Lograr la excelencia en procesos de gestión y convertir a la Secretaría General en referente distrital </t>
  </si>
  <si>
    <t>P3O1A4 Identificar oportunidades de mejora en el SIG, a través de la ejecución del proceso de evaluación independiente</t>
  </si>
  <si>
    <t>Elaborar e implementar en un 100% el Programa de Gestión Documental física y electrónica en la Secretaria General</t>
  </si>
  <si>
    <t xml:space="preserve"> Programa de Gestión Documental física y electrónica en la Secretaria General</t>
  </si>
  <si>
    <t>(Actividades actualizadas del PGD / Total de Actividades del PGD) *60</t>
  </si>
  <si>
    <t>Desarrollar el plan de trabajo para el cumplimiento del Programa de Gestión Documental física y electrónica</t>
  </si>
  <si>
    <t>En el periodo de informe se trabajaron las siguienes actividades:
Desarrollo y actualización de instrumentos archivísticos: Pinar y TRD 
Desarrollo y Actualización de procesos, procedimientos y demás documentos del sistema 
Programa de auditoría y control 
Verificación de imágenes digitalizadas 
 En el periodo de informe se trabajaron  las siguientes actividades
1.Desarrollo y actualización de instrumentos archivísticos
2. Desarrollo y Actualización de procesos, procedimientos y demás documentos del sistema
3. Programa de auditoría y control 
4. Revisión de la volumetria existente
5. Verificación de imágenes digitalizadas
6. Revisión y modernización de la plataforma tecnológica.
 Para el periodo del informe se trabajo en las siguientes actividades:
1. Definición de política de Gestión Documental.
2. Desarrollo y actualización de instrumentos archivísticos (PINAR, TRD).
3. Desarrollo y Actualización de procesos.
4. Programa de auditoría y control.
5. Programa de documentos especiales. 
6. Reprografía, gestión de documentos electrónicos.
7.Documentos vitales o esenciales y normalización de formas y formularios electrónicos 
8.Programas Identificación de la documentación del Archivo Central. 
9.Verificación de la documentación con la Tabla de Valoración Documental. 
10. Revisión de la volumetria existente en el Archivo Central. 
12. Verificación del estado de organización de los documentos.
13. Verificación de imágenes digitalizadas el Archivo Central
14. Revisión y modernización de la plataforma tecnológica.
15. Divulgación y capacitación
16. Plan Institucional de Capacitación 
17. Procedimientos y demás documentos del sistema.
El desarrollo de las tareas realizadas en cada uno de los programas se especificanen archivo PDF anexo. 
En comparacion del periodo anterior se han venido trabajando en 11 programas adicionales. 
 Para el periodo del informe se trabajo en las siguientes actividades:
1. Seguimiento u Evaluación del SIGA.
2. Desarrollo y actualización de instrumentos archivísticos (PINAR, TRD).
3. Plan de mejoramiento.
4. Programa de auditoría y control.
5. Programa de documentos especiales. 
6. Reprografía, gestión de documentos electrónicos.
7. Documentos vitales o esenciales 
8. Normalización de formas y formularios electrónicos 
9.Programas Identificación de la documentación del Archivo Central. 
10.Verificación de la documentación con la Tabla de Valoración Documental. 
11. Revisión de la volumetria existente en el Archivo Central. 
12. Verificación del estado de organización de los documentos.
13. Verificación de imágenes digitalizadas el Archivo Central
14 Revisión y modernización de la plataforma tecnológica.
15. Divulgación y capacitación
16. Plan Institucional de Capacitación 
El desarrollo de las tareas realizadas en cada uno de los programas se relaciona en el archivo. Todas las actividades del programa han venido siendo realizadas dentro del cumplimiento del programa. </t>
  </si>
  <si>
    <t xml:space="preserve">     Plan de Acción  Proyecto de inversión     Plan Institucional de Archivos de la Entidad ­ PINAR        Plan Estratégico de Tecnologías de la Información y las Comunicaciones - PETIC        Proceso            </t>
  </si>
  <si>
    <t>Espacios dotados con bienes muebles</t>
  </si>
  <si>
    <t>P3O3 Generar acciones de articulación interinstitucional, para la modernización de la infraestructura física de la Administración Distrital</t>
  </si>
  <si>
    <t>P3O3A1 Elaborar el plan de articulación con las entidades distritales, para la modernización de la infraestructura física de la Administración Distrital y coadyudar en la implementación.</t>
  </si>
  <si>
    <t>(Número de espacios dotados / Número de espacios priorizados) *100</t>
  </si>
  <si>
    <t>No se programó avance en este periodo. 0 Con los contratos suscritos de audio y video No. 543 y 544 respectivamente, se dotaron principalmente los siguientes espacios:
1. Salón Gonzalo Jiménez de Quesada Edificio municipal se dotó de sistema de microfoneria para conferencia, sistema de audio bose, pedestales, monitores y rack de carga.
2. Aulas Barulé se dotaron de sistema de audio bose y  procesador de video.
Adicionalmente, el 30 de agosto se suscribió el contrato No. 692 de 2018 cuyo objeto es: "Contratar la adquisición e instalación del mobiliario destinado para suplir las necesidades y requerimientos de las diferentes dependencias de la Secretaría General de la Alcaldía Mayor de Bogotá D.C."
Se encuentra en estructuración la adquisición de 2 vehículos para dotar el parque automotor de la Secretaría General. Con el contrato No 692 cuyo objeto es: "Contratar la adquisición e instalación del mobiliario destinado para suplir las necesidades y requerimientos de las diferentes dependencias de la Secretaría General de la Alcaldía Mayor de Bogotá D.C."" se dotó la manzana Liévano de la siguiente manera: 
1. Mobiliario a las Dependencias de: Oficina de Comunicaciones (Administrativa), Oficina Asesora Planeación con los siguientes elementos: puestos de trabajo, sillas económicas e interlocutoras, mesas de juntas.
2. Puestos de trabajo tipo gerencial a las oficinas de Oficina Administrativa de Comunicaciones, Dirección de Desarrollo Institucional, Dirección de Relaciones Internacionales, Oficina TIC´s, Dirección Administrativa y Financiera, Oficina de Planeación.
Con el contrato No. 4233000-821-2018 cuyo objeto es "Adquirir a título de compra vehículos nuevos de acuerdo con las categorías y productos definidas en el acuerdo marco No CCE-312-1-AMP- 2015.", se adquirieron 2 vehículos tipo camioneta para dotar el parque automotor de la Secretaría General. La entrega se realizó la tercera semana del mes de diciembre.
Así las cosas se con estos contratos se dotaron 2 espacios de la Secretaría General.</t>
  </si>
  <si>
    <t>Mantenimientos preventivos realizados</t>
  </si>
  <si>
    <t>(Cantidad de intervenciones ejecutadas  / Cantidad de intervenciones solicitadas ) *100</t>
  </si>
  <si>
    <t>• Adquirir los insumos para hacer los mantenimientos correspondientes
• Llevar a cabo las actividades de planeación, ejecución, seguimiento y control del proyecto
• Mantener actualizados los  inventarios</t>
  </si>
  <si>
    <t>Los mantenimientos en la entidad se han realizado conforme a los requerimientos solicitados a través del aplicativo de Servicios Administrativos, via correo electrónico y/o priorizados a partir de las necesidades inmediatas de los inmuebles de la entidad. 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 42
Adecuaciones = 19
ARCHIVO DISTRITAL
Mantenimientos = 42
Adecuaciones =1
IMPRENTA DISTRITAL
Mantenimientos =12 
Adecuaciones =4
TOTAL INTERVENCIONES
Mantenimientos =96
Adecuaciones =24
  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 43
Adecuaciones = 20
ARCHIVO DISTRITAL
Mantenimientos = 31
Adecuaciones =1
IMPRENTA DISTRITAL
Mantenimientos =6 
Adecuaciones =0
PARQUEADERO CALLE 55
Mantenimientos =0 
Adecuaciones =1
TOTAL INTERVENCIONES
Mantenimientos =80
Adecuaciones =22 Los mantenimientos en la entidad se han realizado conforme a los requerimientos solicitados a través del aplicativo de Servicios Administrativos, via correo electrónico y/o priorizados a partir de las necesidades inmediatas de los inmuebles de la entidad.
Las Intervenciones solicitadas se distribuyeron así:
MANZANA LIEVANO
Mantenimientos = 23
Adecuaciones = 7
ARCHIVO DISTRITAL
Mantenimientos = 31
Adecuaciones =0
IMPRENTA DISTRITAL
Mantenimientos = 2
Adecuaciones = 0
PARQUEADERO CALLE 55
Mantenimientos =0 
Adecuaciones =3
TOTAL INTERVENCIONES
Mantenimientos = 56
Adecuaciones = 10</t>
  </si>
  <si>
    <t xml:space="preserve">  Números de espacios adecuados y / o conservados     </t>
  </si>
  <si>
    <t>No se programó avance en este periodo.
Se encuentra en proceso de estructuración el proceso para contratar la obra e interventoría, se enviaron las fichas a cotizar. No se programó avance en este periodo.
Se encuentra publicado en el SECOP II el proceso para contratar la obra, cuyo objeto es ".Realizar a precios unitarios sin fórmula de reajuste los mantenimientos y/o reparaciones locativas en las sedes
donde desarrolla su actividad la Secretaría General de la Alcaldía Mayor de Bogotá D.C." De acuerdo con el cronograma de obra este proceso se adjudicará en el mes de agosto. Se firmó el contrato de obra No. 4233000-628-2018, en el cual se han ejecutado las siguientes actividades:
- Localización y el replantreo de las obras de lavado e impermeabilización de las fachasdas de Lievano y el Archivo.
- Localización y el replantreo de los tanques de la plazoleta principal de la  Manzana Lievano (1 tanque), el Archivo Distrital (2 tanques) e Imprenta Distrital (1 tanque de agua potable).
Se suscribió el contrato para la interventoría de la obra No. 4233000- 678-2018 con el CONSORCIO CFM ARG. Con el contrato de obra No. 4233000-680-2018, se logró el 100% de ejecución de las siguientes actividades planeadas:
- Lavado de las fachadas del Archivo Distrital y Manzana Liévano.
-  Hidrofugado de las fachadas del Archivo Distrital y Manzana Liévano. 
- Cambio de la membrana de impermeabilización de las cubiertas del Archivo Distrital.
- Intervención en la instalación de las membranas de impermeabilización y asepcia de los tanques de agua potable y aguas lluvias del Archivo Distrital, en Manzana Liévano e Imprenta Distrital. </t>
  </si>
  <si>
    <t xml:space="preserve">  Sumatoria módulos de capacitación realizadas     </t>
  </si>
  <si>
    <t>Se desarrollaron dos  jornadas de capacitación. 
La primera  corresponde a una capacitación a los operadores del Sistema de Gestión Contractual en las dependencias, respecto a aspectos relacionados con la correcta programción del PAC durante 2018.
La segunda concerniente a los procedimientos adecuados, para el trámite de pagos ante la Subdirección Financiera.
De ambas jornadas de capacitación se adjuntan listas de asistencia.
 Durante el segundo trimestre no se desarrollaron   jornadas de capacitación. 
 Se desarrollo una  jornada de capacitación el dia  24 de  agosto de 2018
Corresponde a una capacitación en temas financieros
De la jornada de capacitación se adjunta lista de asistencia.
 Durante el cuarto trimestre no se desarrollaron jornadas de capacitación. Resaltando así, que la meta propuesta se cumplió satisfactoriamente</t>
  </si>
  <si>
    <t>Lineamientos técnicos para la programación, priorización, ejecución y seguimiento de recursos financieros generados</t>
  </si>
  <si>
    <t>P3O2A1 Desarrollar e implementar una estrategia metodológica para programación,  priorización y seguimiento presupuestal</t>
  </si>
  <si>
    <t xml:space="preserve">  Sumatoria de documentos de lineamientos frente a programación y ejecución de recursos socializados     </t>
  </si>
  <si>
    <t>• Circulares de lineamientos frente a la programación y ejecución de recursos financieros</t>
  </si>
  <si>
    <t xml:space="preserve">Durante el primer trimestre del año se proyectó una circular de amplia importancia en el ámbito de la gestión presupuestal y de pagos para la firma del Subsecretario Corporativo. La misma fue:
- Circular 03 del Subsecretario Corporativo.  "Instructivo para trámite de pago de cuentas vigencia 2018".
 Durante el segundo  trimestre del año se proyectó, firmó y socializó una circular de amplia importancia en el ámbito de la gestión presupuestal. La misma fue:
- Circular 05 del Subsecretario Corporativo.  "Criterios para la constitución y ejecución de reservas presupuestales".
 Durante el tercer  trimestre del año se proyectó, firmó y socializó una circular de amplia importancia en el ámbito de la gestión presupuestal. La misma fue:
- Circular 08 del Subsecretario Corporativo.  "Pago y retención de aportes por Seguridad Social a Contratistas - Personas naturales".
 "Durante el cuarto trimestre del año se proyectó, firmo y socializo una circular de amplia importancia en el ámbito de la gestión presupuestal. La misma fue:    
                                                                      - Circular 10 del Subsecretario Corporativo ""Cierre gestión financiera 2018 y apertura vigencia 2019""  
"	
</t>
  </si>
  <si>
    <t>Gestión eficiente de pagos</t>
  </si>
  <si>
    <t xml:space="preserve">  Días promedio para gestionar integralmente las solicitudes de pagos recibidas      </t>
  </si>
  <si>
    <t>0 0 0 De acuerdo al indicador de desembolso a los contratistas, para el cuatro trimestre de 2018, se evidencian el siguiente promedio:                                                                   Octubre: Promedio 2                                   Noviembre: Promedio 5                             Diciembre:Promedio 3                                               </t>
  </si>
  <si>
    <t xml:space="preserve">   Plan de Acción                    Proceso   </t>
  </si>
  <si>
    <t>Realizar eficientemente la gestión de pagos</t>
  </si>
  <si>
    <t>Documentos de Seguimiento a la ejecución presupuestal vigencia, reserva y pasivos exigibles y al componente PAC elaborados</t>
  </si>
  <si>
    <t xml:space="preserve">  Sumatoria de documentos de Seguimiento a la ejecución presupuestal vigencia, reserva y pasivos exigibles y al componente PAC.     </t>
  </si>
  <si>
    <t xml:space="preserve">El indicador en cuestión tiene el objetivo de medir la gestión de la Subdirección Financiera en el acompañamiento permanente a la ejecución presupuestal de la Entidad, en concordancia con la función de la dependencia conferida mediante el numeral 4, del artículo 34, del Decreto N° 425 de 2016.
Para tal fin, el mencionado indicador se formuló teniendo en cuenta unas variables y actividades, de las cuales se registra su cumplimiento mediante el envío de los siguientes memorandos a todos los directivos y jefes de oficina durante el primer trimestre de 2018:
3-2018-2396 (primer trimestre)
3-2018-4359 (primer trimestre)
3-2018-7415 (primer trimestre)
El envío de reportes PREDIS, así como el análisis de la ejecución acumulada para cada mensualidad finalizada, sintetizaba la coyuntura de la ejecución presupuestal en la vigencia, el giro de reservas, el cumplimiento del PAC por parte de las dependencias y la gestión de desembolso o liberación de pasivos exigibles.
Adicionalmente, al inicio de cada semana se brindó soporte operativo al Comité de la Subsecretaría Corporativa, lo anterior mediante síntesis (presentación power point) del avance de la ejecución presupuestal. 
 El indicador en cuestión tiene el objetivo de medir la gestión de la Subdirección Financiera en el acompañamiento permanente a la ejecución presupuestal de la Entidad, en concordancia con la función de la dependencia conferida mediante el numeral 4, del artículo 34, del Decreto N° 425 de 2016.
Para tal fin, el mencionado indicador se formuló teniendo en cuenta unas variables y actividades, de las cuales se registra su cumplimiento mediante el envío de los siguientes memorandos a todos los directivos y jefes de oficina durante el primer trimestre de 2018:
3-2018-10270 (segundo trimestre)
3-2018-13125 (segundo trimestre)
3-2018-15685 (segundo trimestre)
El envío de reportes PREDIS, así como el análisis de la ejecución acumulada para cada mensualidad finalizada, sintetizaba la coyuntura de la ejecución presupuestal en la vigencia, el giro de reservas, el cumplimiento del PAC por parte de las dependencias y la gestión de desembolso o liberación de pasivos exigibles.
Adicionalmente, al inicio de cada semana se brindó soporte operativo al Comité de la Subsecretaría Corporativa, lo anterior mediante síntesis (presentación power point) del avance de la ejecución presupuestal. 
 El indicador en cuestión tiene el objetivo de medir la gestión de la Subdirección Financiera en el acompañamiento permanente a la ejecución presupuestal de la Entidad, en concordancia con la función de la dependencia conferida mediante el numeral 4, del artículo 34, del Decreto N° 425 de 2016.
Para tal fin, el mencionado indicador se formuló teniendo en cuenta unas variables y actividades, de las cuales se registra su cumplimiento mediante el envío de los siguientes memorandos a todos los directivos y jefes de oficina durante el primer trimestre de 2018:
3-2018-19435 (tercer trimestre)
3-2018-22489 (tercer trimestre)
3-2018-25111 (tercer trimestre)
El envío de reportes PREDIS, así como el análisis de la ejecución acumulada para cada mensualidad finalizada, sintetizaba la coyuntura de la ejecución presupuestal en la vigencia, el giro de reservas, el cumplimiento del PAC por parte de las dependencias y la gestión de desembolso o liberación de pasivos exigibles.
Adicionalmente, al inicio de cada semana se brindó soporte operativo al Comité de la Subsecretaría Corporativa, lo anterior mediante síntesis (presentación power point) del avance de la ejecución presupuestal. 
 El indicador en cuestión tiene el objetivo de medir la gestión de la Subdirección Financiera en el acompañamiento permanente a la ejecución presupuestal de la Entidad, en concordancia con la función de la dependencia conferida mediante el numeral 4, del artículo 34, del Decreto N° 425 de 2016.
A fin de informar sobre el avance de la ejecución presupuestal, se realizó él envió de presentaciones semanales correspondientes al estado de la ejecución presupuestal has el día 14 de diciembre de 2018, enviados por correo electrónico a la Subsecretaría Corporativa. A partir del día 17 de diciembre y hasta el día 31 de diciembre de 2018, se realizaron informes diarios referentes al estado del presupuesto y PAC de la vigencia, enviados por correo electrónico al Secretario General, al Subdirector corporativo la Dirección administrativa y financiera y Oficina de planeación.
</t>
  </si>
  <si>
    <t>Archivos de gestión de la entidad organizados</t>
  </si>
  <si>
    <t>Fortalecer y estandarizar los archivos de gestión de la entidad</t>
  </si>
  <si>
    <t>(Número de dependencias de la Secretaria General revisadas con archivos  de gestión organizados / Número total de dependencias de la Secretaria General programadas en el periodo para revisión) *100</t>
  </si>
  <si>
    <t xml:space="preserve">En el periodo de informe se  realizaron capacitaciones 4 capacitaciones sobre el tema de la organización de archivos.
Las dependencias fueron:
Subdirección Técnica  de DDDI
Oficina de Tecnologias de la Información y las Comunicaciones .
Dirección Distrital de Desarrrollo Institucional .
Secretaria Privada. 
  En el periodo de informe se revisaron 24 archivos de gestión de ese mismo número de dependencias. 
Adicionalmente se realizaron 2 capacitaciones en organización de archivos a la Oficina de Control Interno y la Oficina Asesora de Comunicaciones. 
Aplicando la fórmula tenemos el siguiente resultado: 
24/31*100 = 77.41
 Con relación a los archivos organizados, se ha realizado segundo seguimiento a 21 dependencias, donde se verificó la organización adecuada de los documentos y si se aplicaron las observaciones realizadas en la primera visita. Las dependencias visitadas fueron: Oficina de Protocolo, Dirección Distrital de Relaciones Internacionales, Oficina Asesora Jurídica, Oficina de Comunicaciones, Oficina de Control Interno, Oficina Alta consejería para las Víctimas, Oficina Alta Consejería Tics, Oficina Control Interno Disciplinario, Oficina de Tecnologías de la Información y de las Comunicaciones, Secretaría Privada, Despacho del Alcalde, Despacho del Secretario General , Dirección Administrativa y Financiera, Dirección de Talento Humano, Dirección de Contratación, Dirección Distrital de Calidad del Servicio, Dirección Distrital de Desarrollo Institucional, Dirección Archivo de Bogotá, Dirección distrital Servicios A la Ciudadanía, Subdirección Técnica de Desarrollo Institucional, Oficina Asesora de Planeación.
Se realizaron capacitaciones sobre SIGA, archivos y tablas de retencion documental . Se realizaron talleres lúdico dinámicos para los servidores de la entidad, por intermedio de la bolsa logistica (esta en proceso termina el 20 los talleres y el 26 de diciembre el contratista entrega informe). Los soportes se enviaran en cuanto sean recibidos.  
Con relacion a los archivos organizados se realizaron las visitas a 26 dependencias, completando las que en anteriores periodos habian quedado pendientes. 
Entre el 17 y 20 de diciembre se llevo a cabo el Taller Gestión del Cambio para los contratistas y funcionarios de la Secretaria General. El 26 de diciembre se remitio el informe de la actividad. </t>
  </si>
  <si>
    <t xml:space="preserve">     Plan de Acción     Plan Institucional de Archivos de la Entidad ­ PINAR                Proceso      </t>
  </si>
  <si>
    <t>Organizar los archivos de gestión de la entidad</t>
  </si>
  <si>
    <t>Inventarios de bienes y servicios actualizados</t>
  </si>
  <si>
    <t>Actualizar los inventarios de bienes y servicios</t>
  </si>
  <si>
    <t xml:space="preserve">0 Durante el semestre se realizó la revisión y actualización de los inventarios de 913 servidores y contratistas de la Secretarías General  y Jurídica que prestan sus servicios en las diferentes dependencias.  
Previamente se realizó la verificación en la base de datos de los sistemas Limay y Perno, y la información contenida en el SAI por cada uno de los servidores y contratistas de la Secretaría General y la Secretaría Jurídica Distrital con el fin de identificarlos y ubicarlos plenamente en cuanto a su ubicación física. 
 Durante el tercer semestre se realizó la actualización de inventario de los bienes a cargo de la Secretaría Jurídica Distrital, de acuerdo con las novedades evidenciadas en el levantamiento físico de inventario de la vigencia 2018. 
Así mismo, se realizó actualización de cambios recibidos por parte de la Oficina Asesora Jurídica, la Dirección de Contratación, la Subsecretaría de Servicio a la Ciudadanía, la Oficina de Control Interno y la Dirección de Talento Humano.
El número de funcionarios y contratistas de la entidad con bienes a cargo  corresponde a 1.090 personas, de los cuales 758 funcionarios y contratistas a la fecha tienen los inventarios actualizados. 
 Durante el cuarto semestre se realizó la actualización de inventario de los bienes a cargo de la Secretaría Jurídica Distrital, de acuerdo con las novedades evidenciadas en el levantamiento físico de inventario de la vigencia 2018. 
Así mismo, se realizó actualización de cambios recibidos por parte de las diferentes dependencias y de acuerdo con la información de la toma física.
Número de funcionarios y contratistas de la entidad con bienes a cargo es de 922 y a la fecha tienen actualizado su inventario 866 personas. 
</t>
  </si>
  <si>
    <t xml:space="preserve">     Plan de Acción                     Proceso      </t>
  </si>
  <si>
    <t>Solicitudes de recursos físicos tramitadas oportunamente</t>
  </si>
  <si>
    <t>Gestionar los trámites de recursos físicos oportunamente</t>
  </si>
  <si>
    <t>(Número de  solicitudes tramitadas oportunamente / Número total de solicitudes recibidas) *100</t>
  </si>
  <si>
    <t>TRAMITE 
Traslado bienes entre funcionarios
RECIBIDAS 86                     ATENDIDAS 86
Solicitud de elementos
RECIBIDAS   159                ATENDIDAS 150
Traslado funcionarios - bodega RECIBIDAS  85                   ATENDIDAS 80
Ingresos
RECIBIDAS 43                  ATENDIDAS  42
TOTAL 
RECIBIDAS 373                ATENDIDAS 358
De acuerdo a la formula aplicada a este indicador se  presentó el siguiente resultado: 373/358 * 100 = 95.97%
 TRAMITE 
Traslado bienes entre funcionarios
RECIBIDAS 376         ATENDIDAS 354
Solicitud de elementos
RECIBIDAS  112        ATENDIDAS 98
Traslado funcionarios - bodega RECIBIDAS  216         ATENDIDAS 167
Ingresos
RECIBIDAS 41            ATENDIDAS  30
TOTAL 
RECIBIDAS 745          ATENDIDAS 649
De acuerdo a la formula aplicada a este indicador se  presentó el siguiente resultado: 745/649 * 100 = 87.11%
 Para el tercer trimestre del año 2018 se recibieron 647 solicitudes clasificadas como:
** SOLICITUDES DE BIENES (consumo y devolutivos) Términos: 10 días hábiles. Recibidas&gt;242 - Atendidas&gt; 242
**TRASLADO DE BIENES ENTRE USUARIOS Términos: 5 días hábiles.
Recibidas&gt;104 - Atendidas&gt; 100
**REINTEGRO DE BIENES / Términos: 20 días hábiles
Recibidas&gt;283 - Atendidas&gt; 190
** INGRESOS Términos: 10 días hábiles
Recibidas&gt;18 - Atendidas&gt; 16   
Por lo anterior se identifica que se ha venido gestionando los tramites de recursos fisicos oportunamente.
De acuerdo a la formula aplicada a este indicador se presento el siguiente resultado: 548/647*100= 84.69% Para el cuarto trimestre del año 2018 se recibieron 518 solicitudes clasificadas como:
1.Solicitudes de bienes (consumo y devolutivos): •	Términos: 10 días hábiles. Recibidas: 230 Atendidas: 230
2. Traslado de bienes entre usuarios:
•Términos: 5 días hábiles Recibidas 99. Atendidas: 90
3. Reintegros de bienes: •Términos: 20 días hábiles. Recibidas:139. Atendidas: 130
4.	Ingresos: • Términos: 10 días hábiles  Recibidas: 50 Atendidas: 42.
De acuerdo a la formula aplicada a este indicador se presento el siguiente resultado: 492 / 518 : 94.98%</t>
  </si>
  <si>
    <t>Tramitar oportunamente las solicitudes de recursos físicos</t>
  </si>
  <si>
    <t>Servicio de entrega de elementos de consumo calificado a satisfacción</t>
  </si>
  <si>
    <t>Elementos de consumo entregados satisfactoriamente</t>
  </si>
  <si>
    <t xml:space="preserve">  Promedio de evaluación de las encuestas de satisfacción de los elementos de consumo entregados     </t>
  </si>
  <si>
    <t xml:space="preserve">Para el periodo de nforme se aplicaron  36 encuestas con el siguiente resultado :
Excelente : 65
Buena        : 1 
Visto lo anterior, para el trimestre de informe  se evidenció un grado de satisfacción de 100% en la atención prestada.
 Para el periodo de nforme se aplicaron  24 encuestas con el siguiente resultado :
Excelente : 24
Buena        : 0
Visto lo anterior, para el trimestre de informe  se evidenció un grado de satisfacción de 100% en la atención prestada.
 Para el periodo del informe (junio - septiembre) se aplico un total de 86 encuestas obteniendo en todas una calificacion Excelente. 
Visto lo anterior, para el trimestre del informe se evidencio un grado de satisfaccion de 100% a la atencion prestada.  Para el periodo comprendido entre el  octubre y diciembre de 2018, se solicitó el diligenciamiento de 73 encuestas. El total de encuenstas fue evaluado como excelente. 
Visto lo anterior, para el trimestre del informe se evidencio un grado de satisfaccion de 100% a la antencion prestada. </t>
  </si>
  <si>
    <t xml:space="preserve">     Plan de Acción                           </t>
  </si>
  <si>
    <t>Recibir calificación de satisfacción del servicio de entrega de elementos de consumo</t>
  </si>
  <si>
    <t>Servicios Administrativos y Generales prestados a satisfacción</t>
  </si>
  <si>
    <t>Servicios administrativos y generales (transporte, aseo, cafetería, adecuación de espacios y mantenimiento) prestados satisfactoriamente</t>
  </si>
  <si>
    <t>(No. De evaluaciones  calificadas como buenas en el sistema de Servicios Administrativos.  / Solicitudes tramitadas y prestadas efectivamente - Solicitudes negadas con alternativa - Solicitudes  negadas - Solicitudes canceladas por el administrador - Solicitudes canceladas por el usuario
) *100</t>
  </si>
  <si>
    <t xml:space="preserve">• Realizar actividades necesarias para la prestación de los servicios administrativos y generales a satisfacción </t>
  </si>
  <si>
    <t>En el periodo de informe se recibieron 314 solicitudes de las cuales después de la evaluación respectiva se aceptaron y prestaron  285
Los resultados de la evaluación por parte de nuestros clientes internos son los siguientes: 
Regular  1
Deficientes  6
Buenas  278
TOTAL  285
 Visto lo anterior se concluye que el nivel de satisfacción del usuario con relación a nuestro servicio corresponde a 98% 
Este resultado se alcanza toda vez que están en ejecución los contratos necesarios para la prestación de un excelente servicio de apoyo (Aseo y Cafetería, Vigilancia, Mantenimiento de los vehículos y el contrato de camionetas blancas que refuerza al parque automotor propiedad de la Secretaria General).
 En el periodo de informe se recibieron 434 solicitudes de las cuales después de la evaluación respectiva se aceptaron y prestaron  392
Los resultados de la evaluación por parte de nuestros clientes internos son los siguientes: 
Regular  1
Deficientes  1
Buenas  390
TOTAL  392
Visto lo anterior se concluye que el nivel de satisfacción del usuario con relación a nuestro servicio corresponde a 100%.
Este resultado se alcanza toda vez que están en ejecución los contratos necesarios para la prestación de un excelente servicio de apoyo (Aseo y Cafetería, Vigilancia, Mantenimiento de los vehículos y el contrato de camionetas blancas que refuerza al parque automotor propiedad de la Secretaria General).
 En el periodo del informe fueron registradas 395 solicitudes, de las cuales un 348 fueron aceptadas y atendidas, lo que corresponde a un 88%.
Se encuentran 47 solictudes  correspondiente a servicios que no fueron efectivos dado que fueron cancelados por el usuario/cancelados por el administrador/ no fueron autorizadas /  negadas con alternativa. De estas solictudes solo una fue evaluada por los usuarios en el sistema.
Los resultados de la evaluacion realizada corresponde a :
Deficiente : 5
Regular: 4
Bueno: 340
Total: 349
El resultado del indicador corresponde a un 91% teniendo en cuenta que los servicios que no son efectivos no son evaluados por el usuario. Sin embargo, la calificacion de buenos sobre los prestados corresponde a un 97% En el cuarto periodo fueron registradas 322 solictudes en el sistema de las cuales fueron prestadas un total de 297 solictudes, lo que corresponde a un 92%.  Las solictudes que no fueron efectivas correspondena que fueron canceladas por el usuario, cancelados por el administrador, no fueron autorizadas o fueron negadas con alternativa, y no son evaluadas en el sistema.
Los resultados de la evaluacion realizada corresponde a:
Buena: 292
Regular: 0
Deficiente: 1 
Sin evaluar: 4
TOTAL: 297 
No efectivas - sin evaluar: 25.
El resultado del indicador corresponde a un 91% teniendo en cuenta que los servicios que no son efectivos no son evaluados por el usuario, y que se encuentran cuatro pendienes por evaluar dado que estan recien prestados o aun no se han realizado. El nivel de satisfaccion sobre lo prestado corresponde a un 98%</t>
  </si>
  <si>
    <t>Prestar a satisfacción los servicios Administrativos y Generales</t>
  </si>
  <si>
    <t>Auditorias Internas de Calidad ejecutadas</t>
  </si>
  <si>
    <t>Determinar la capacidad del sistema de gestión integrado  para apoyar el cumplimiento de los objetivos institucionales, así como su adherencia a los requisitos técnicos y normativos aplicables.</t>
  </si>
  <si>
    <t>Informes de Auditorías Internas de calidad</t>
  </si>
  <si>
    <t>(Número de  Auditorías Internas de calidad ejecutadas en el periodo / Número de  Auditorías Internas de calidad planificadas en el periodo) *100</t>
  </si>
  <si>
    <t>1. Planificar la evaluación del SIG
2. Evaluar  integralmente los requisitos del SIG 
3. Presentar resultados de las auditorías realizadas.</t>
  </si>
  <si>
    <t xml:space="preserve">Durante los dos primeros trimestres de la vigencia 2018, no se encuentran programadas actividades que afecten el indicador, toda vez que el peso del mismo corresponde al tercero y cuarto trimestre del año, fecha en la cual se adelantara el respectivo ciclo de auditorias de calidad. Durante los dos primeros trimestres de la vigencia 2018, no se encuentran programadas actividades que afecten el indicador, toda vez que el peso del mismo corresponde al tercero y cuarto trimestre del año, fecha en la cual se adelantara el respectivo ciclo de auditorias de calidad. El  15% programado correspondía a 3 de las 22 auditorías programadas para la vigencia 2018, sin embargo, para el trimestre sujeto de reporte se realizaron 4 auditorías de calidad correspondientes a: i) Control Interno Disciplinario ii) Gestión Financiera iii) Impresos y Publicaciones y Gestión, administración y soporte de infraestructura y recursos.
Se adjuntan los soportes en la carpeta denominada Auditorias Interna de Calidad. Se dio cumplimiento al 85% de lo programado para el IV trimestre del año, llevandose a cabo la ejecucion de las sigueintes:
Direccionamiento Estratégico
Comunicación Publica
Estratégica de Talento Humano
Estrategias TIC
Sistema Distrital Servicio a la Ciudadanía
Fortalecimiento admón. y gestión pública
Gestión Políticas Publicas
Gestión Función Archivística
Internacionalización Bogotá
Asesoría Técnica y Proyecto TIC
Asistencia Atención y Reparación de Victimas
Seguridad y Salud en el Trabajo
Gestión Jurídica
Gestión Contratación
Gestión de recursos físicos
Gestión Documental Interna
Gestión Administrativa y Soporte
Gestión de Servicios Administrativos
Evaluación SCI
</t>
  </si>
  <si>
    <t xml:space="preserve">   Plan estratégico Plan de Acción                          Proceso            </t>
  </si>
  <si>
    <t xml:space="preserve">Planificar las Auditorias Internas de Calidad </t>
  </si>
  <si>
    <t>Sistemas de información y sitios web optimizados y con soporte técnico</t>
  </si>
  <si>
    <t>P4O2 Orientar la implementación de Gobierno Abierto en el Distrito Capital y ejecutar lo correspondiente en la Secretaría General</t>
  </si>
  <si>
    <t>P4O2A2 Optimizar los sistemas de información y los sitios web de la Secretaria General</t>
  </si>
  <si>
    <t>(Sumatoria de sistemas de información y/o sitios web optimizados y soportados por Otic. / Sistemas de información y/o sitios web ) *100</t>
  </si>
  <si>
    <t>Durante el trimestre se ha logrado mantener los Sistemas de información y sitios web optimizados implementando nuevas funcionalidades, cumplido los cronogramas de optimización previstos con los desarrolladores contratistas en trimestre y se ha brindado el soporte técnico, garantizando la permanencia y disponibilidad de los mismos.     Específicamente, se puede mencionar dentro de los aplicativos administrativos y financieros: la implementación en producción del marco normativo relacionado con las normas NICSP y en páginas y portales web: uso adecuado del soporte técnico de la nube Azure identificando los aspectos a mejorar en la disposición de los recursos, desarrollo de mini sitios (Especial de Basuras, Victimas para el 9 de abril).
Entre los sistemas de información y páginas web mantenidos y optimizados se pueden mencionar:
1. Sistema LIMAY (manejo de información contable de la entidad)
2. Sistema SAI –SAE 
3. Sistema de personal y nomina – PERNO
4. Sistema de gestión contractual
5. Sistema de presupuesto – SIPRES
6. Sistema de cuentas por cobrar – facturación de servicio al ciudadano
7. Portal Bogotá 
8. Página web centro memoria y Página web Victimas
9. Portal Secretaria General
10. Página web archivo y Página web fototeca
11. Página web internacionales
12. Guía de trámites y mapa callejero
Además de brindar soporte técnico a los siguietnes sistemas de información:
• Sistema circuito cerrado de televisión - CCTV
• Sistema control de acceso (gestión de tarjetas de proximidad)
• Sistema para el control y registro de visitantes WELCOME
• Gestión y mantener en funcionamiento la sala estratégica
• Sistema de información para la administración del riesgo
• Módulo integrado de descripción de archivos – midas
• Sistemas de gestión de solicitudes - GLPI (mesa de ayuda) 
• Sistema de archivo de Bogotá – SIAB
• Sistema tablero de control (con herramienta de bi - inteligencia de negocios)
• Sistema Bogotá global: (para el registro de acciones de cooperación que administra la dirección de relaciones internacionales) 
• Contratación a la vista - CAV
• Sistema integrado de gestión - SIG. 
• Sistema para la administración de la plataforma tecnológica – ADPLATEC
• Sistema distrital de quejas y soluciones SDQS
• Sistema de turnos cades, supercades y centros dignificar - SAT Durante el trimestre se ha logrado mantener los Sistemas de información y sitios web optimizados implementando nuevas funcionalidades, cumplido los cronogramas de optimización previstos con los desarrolladores contratistas en trimestre y se ha brindado el soporte técnico, garantizando la permanencia y disponibilidad de los mismos.     Específicamente, se puede mencionar dentro de los aplicativos administrativos y financieros: que se afianzo la implementación en producción del marco normativo relacionado con las normas NICSP y en páginas y portales web: Generación del procedimiento de publicación en los portales web mediante y comunicarlos a los delegados por dependencia para la publicación de contenidos en el Portal de Secretaría General,  uso adecuado del soporte técnico de la nube Azure identificando los aspectos a mejorar en la disposición de los recursos y desarrollo de contenidos especiales para los Portales según requerimientos: 
1. http://archivobogota.secretariageneral.gov.co/portal-pedagogico, 
2. http://victimasbogota.gov.co/observatorio. Durante el trimestre se ha logrado mantener los Sistemas de información optimizados implementando nuevas funcionalidades, cumplido los cronogramas de optimización previstos con los desarrolladores contratistas en trimestre brindado el soporte técnico, garantizando la permanencia y disponibilidad de los mismos.   En cuanto a los sitios web y se ha dado el soporte a Portales garantizando la permanencia y cumplimiento con requisitos de Ley, se brindó apoyo técnico eficiente y efectivo a consultas de diferentes dependencias.
Entre los sistemas de información y páginas web mantenidos y optimizados se pueden mencionar:
1. Sistema LIMAY (manejo de información contable de la entidad)
2. Sistema SAI –SAE 
3. Sistema de personal y nomina – PERNO
4. Sistema de gestión contractual
5. Sistema de presupuesto – SIPRES
6. Sistema de cuentas por cobrar – facturación de servicio al ciudadano
7. Portal Bogotá 
8. Página web centro memoria y Página web Victimas
9. Portal Secretaria General
10. Página web archivo y Página web fototeca
11. Página web internacionales
12. Guía de trámites y mapa callejero
Además de brindar soporte técnico a:
• Sistema circuito cerrado de televisión - CCTV
• Sistema control de acceso (gestión de tarjetas de proximidad)
• Sistema para el control y registro de visitantes WELCOME
• Gestión y mantener en funcionamiento la sala estratégica
• Sistema de información para la administración del riesgo
• Módulo integrado de descripción de archivos – midas
• Sistemas de gestión de solicitudes - GLPI (mesa de ayuda) 
• Sistema de archivo de Bogotá – SIAB
• Sistema tablero de control (con herramienta de bi - inteligencia de negocios)
• Sistema Bogotá global: (para el registro de acciones de cooperación que administra la dirección de relaciones internacionales) 
• Contratación a la vista - CAV
• Sistema integrado de gestión - SIG. 
• Sistema para la administración de la plataforma tecnológica – ADPLATEC
• Sistema distrital de quejas y soluciones SDQS
• Sistema de turnos cades, supercades y centros dignificar - SAT Durante el trimestre se ha logrado mantener los Sistemas de información optimizados implementando nuevas funcionalidades, cumplido los cronogramas de optimización previstos con los desarrolladores contratistas en trimestre brindado el soporte técnico, garantizando la permanencia y disponibilidad de los mismos.   En cuanto a los sitios web y se ha dado el soporte a Portales garantizando la permanencia y cumplimiento con requisitos de Ley, se brindó apoyo técnico eficiente y efectivo a consultas de diferentes dependencias.
Entre los sistemas de información y páginas web mantenidos y optimizados se pueden mencionar:
1. Sistema LIMAY (manejo de información contable de la entidad)
2. Sistema SAI –SAE 
3. Sistema de personal y nomina – PERNO
4. Sistema de gestión contractual
5. Sistema de presupuesto – SIPRES
6. Sistema de cuentas por cobrar – facturación de servicio al ciudadano
7. Portal Bogotá 
8. Página web centro memoria y Página web Victimas
9. Portal Secretaria General, Guía de trámites y mapa callejero
10. Página web archivo y Página web fototeca
11. Página web internacionales
12. Intranet
Además de brindar soporte técnico a:
• Sistema circuito cerrado de televisión - CCTV
• Sistema control de acceso (gestión de tarjetas de proximidad)
• Sistema para el control y registro de visitantes WELCOME
• Sistema de información para la administración del riesgo
• Módulo integrado de descripción de archivos – midas
• Herramienta - Sistemas Ocs Inventory
• Sistemas de gestión de solicitudes - GLPI (mesa de ayuda) 
• Sistema de archivo de Bogotá – SIAB
• Sistema tablero de control (con herramienta de BI - inteligencia de negocios)
• Sistema Bogotá global: (para el registro de acciones de cooperación que administra la dirección de relaciones internacionales) 
• Contratación a la vista - CAV
• Sistema integrado de gestión - SIG. 
• Sistema para la administración de la plataforma tecnológica – ADPLATEC
• Sistema distrital de quejas y soluciones SDQS – Bogotá te escucha
• Sistema de turnos cades, supercades y centros dignificar – SAT
• Herramienta móvil para realizar monitoreo de algunas aplicaciones si sitios web de la entidad.</t>
  </si>
  <si>
    <t xml:space="preserve"> Plan de Desarrollo - Meta Producto Plan estratégico Plan de Acción               Plan Estratégico de Tecnologías de la Información y las Comunicaciones - PETIC  Plan de Seguridad y Privacidad de la Información      Proceso            </t>
  </si>
  <si>
    <t xml:space="preserve">  Libro Anteproyecto de Presupuesto Vigencia 2019     </t>
  </si>
  <si>
    <t>Las actividades para el cumplimiento de este indicador, empezaran a desarrollarse a partir del mes de julio de 2018. Las actividades para el desarrollo de este indicador empezaran a reportarse a partir del tercer trimestre de la vigencia 2018. Mediante Circular 007 de 2018, se presentaron a todas las dependencias de la entidad las consideraciones para la realización de la programación presupuestal 2019.
- Se realizó reunión de socializaciones de las directrices y consideraciones para la programación presupuestal 2019.
- Se realizaron las mesas de trabajo en las cuales de revisó y proyecto el Presupuesto de Funcionamiento que fue presentado ante la Secretaría Distrital de Hacienda a espera de la definición de la Cuota.
- Se realizaron las mesas de trabajo en las cuales de reviso, estructuro y proyecto el Presupuesto de Inversión que fue presentado ante la Secretaría Distrital de Hacienda a espera de la definición de la Cuota.
- Se realizó la consolidación de la información reportada por las dependencias, con el fin de realizar la presentación del Anteproyecto de Presupuesto de Funcionamiento e Inversión para la vigencia 2019, que fueron presentados ante Secretaría Distrital de Hacienda.
- Una vez realizada la consolidación respectiva, se estructuró la presentación en power point con la programación de inversión 2019 y la clasificación de los conceptos de gastos de Inversión.
- Se está a la espera de la definición de cuota con el fin de elaborar el Libro del Anteproyecto de la Vigencia 2019. Una vez asignada la cuota Presupuestal se elaboró el libro de Anteproyecto de presupuesto el cual fue radicado en las Secretarias Distritales de Hacienda y Planeación el 08 de octubre de 2018, dando cumplimiento a los resultados esperados del indicador.
En el mimo sentido se realizaron las siguientes actividades con el fin de justificar, socializar y sustentar los gastos proyectados de inversión para la vigencia 2019:
- Se comunicaron las cuotas presupuestales a los Gerentes de los Proyectos de Inversión a cargo de la secretaría General.
- Se realizó la presentación y el apoyo a la Sustentación del Anteproyecto de Presupuesto ante el Concejo de Bogotá.</t>
  </si>
  <si>
    <t xml:space="preserve">  Plan estratégico Plan de Acción                                   </t>
  </si>
  <si>
    <t>Procesos del Sistema de Gestión de Calidad certificados</t>
  </si>
  <si>
    <t>P3O1A1  Consolidar la actualización de los procesos alineados con la nueva plataforma estratégica de la Secretaría General</t>
  </si>
  <si>
    <t>(Total de los Procesos Certificados / Total de los Procesos a Certificar) *100</t>
  </si>
  <si>
    <t xml:space="preserve">Aunque los procesos no se encuentran a la fecha certificados, durante el primer trimestre de la vigencia 2018 se diseñó el plan de trabajo para la certificación del Sistema de Gestión de Calidad, el cual presenta un avance del 14% . Dentro de las fases de este plan se tiene establecida la fase "ANÁLISIS, VERIFICACIÓN Y MEJORA DEL PROCESO" que incluye la actualización de la documentación de los procesos cuyo avance está en un 27%.  Así mismo, se cuenta con el Rankin de avance por procesos el cual presenta un avance del 32% equivalente al promedio de los 30 procesos de la Secretaría General. Durante el segundo trimestre de la vigencia 2018 se realizaron 589 solicitudes documentales así: 
a. Elaboración 125, b. Modificación 270, c. Anulación 194, de la cuales  fueron publicadas 280 solicitudes documentales. 
Se efectuó difusión de publicación a 12 procesos de 30 existentes. Así mismo, se efectuó la publicación del mapa de procesos en su versión 30 el 12 de junio de 2018.
En cuanto al plan de trabajo para la certificación del Sistema de Gestión de Calidad, presenta un avance del 35% . Dentro de las fases de este plan se tiene establecida la fase "ANÁLISIS, VERIFICACIÓN Y MEJORA DEL PROCESO" que incluye la actualización de la documentación de los procesos cuyo avance está en un 71%.  Así mismo, se cuenta con el Rankin de avance por procesos el cual presenta un avance del 54% equivalente al promedio de los 30 procesos de la Secretaría General. La certificación esta prevista para el segundo semestre de 2018. "Durante el tercer trimestre de la vigencia 2018 se realzaron 196 solicitudes documentales así: elaboración: 42, modifcación: 91, anulación: 63 de las cuales fueron publicadas 151. Se realizó la publicación y disfusión del 10 procesos. Así mismo se efectuó la publicación del mapa de procesos 31,32,33,34,35,36 y 37. ësta última fué publicada y divulgada  el 18 de septiembre de 2018.
En cuanto al plan de trabajo para la certificación del Sistema de Gestión de calidad, presenta un avance del 65%. Dentro de las fases de este plan se tiene establecida la fase ""Análisis, verificación y mejora del proceso"" que incluye la actualización de la docuemtnación de los procesos cuyo avance está en un  97%
"	_x000D_
 Durante el cuarto trimestre se finalizaron las actividades de las diferentes fases del plan de trabajo para la certificación del Sistema de Gestión de la Calidad así:
Fase I. Planeación, Preparación, Capacitación: 
Se socializó y publico el contexto estratégico de la entidad, el plan de trabajo para la certificación de calidad, el entrenamiento a los gestores del Sistema Integrado de Gestión en los diferentes temas tales como: Gestión de la documentación, Gestión del riesgo, salidas no conformes, no conformidades, acciones correctivas, preventivas y de mejora, y preparación para la auditoria interna, Pre auditoria y auditoria externa de certificación, quedando la fase en un 100% de cumplimiento.
Fase 2. Análisis, Verificación y Mejora del Proceso: La fase se finalizó con la racionalización de los procesos y procedimientos de la entidad pasando de un total de 30 a 22 procesos, Así mismo, se racionalizo la documentación (procedimientos, manuales, guías, instructivos y otros) pasando de un total de 876 documentos que se tenían a diciembre de 2017 a 734 documentos a diciembre de 2018. Así mismo, se asociaron 64 indicadores de Plan de Acción a la Gestión de los procesos los cuales cuentan con sus fichas técnicas y registros. Se identificaron 88 riesgos operativos a los procesos y se definieron sus respectivos controles quedando su valoración después de controles así: 37 en zona baja, 40 en zona moderada 8 en zona alta y 3 en zona extrema.   
Se formularon y gestionaron 178 acciones de las cuales 78 se encuentran cerradas y 100 en gestión.
Se identificaron 26 productos y servicios misionales, sus características, controles y 78 posibles productos no conformes. Se definieron y retroalimentaron 11 fichas de técnicas y cuestionarios para aplicación de encuestas de los productos y servicios de los 8 procesos misionales más tres procesos de apoyo.  La fase quedó en 100% de cumplimiento.
Fase 3. Divulgado, Socializado e  Implementado: Se socializaron y  divulgaron los cambios efectuados en todos los procesos a través del Soy 10 y al interior de los procesos, de igual forma se realizó el seguimiento de las acciones implementadas. La fase quedó en 100% de cumplimiento.
Fase 4. Auditado y en Proceso de Mejora Interna: La fase se finalizó con la formulación de 38 acciones derivadas de Auditoría Interna las cuales se pueden consultar en el aplicativo Sistema Integrado de Gestión. quedando en 100% de cumplimiento. 
Revisión por la dirección: Se efectuó la revisión por la dirección la cual se efectuó e 9 de noviembre de 2018. 
FASE 5. Pre auditoria y Auditoría Externa de Certificación:  Se efectuó la pre auditoría y  auditoría de certificación a un total de 22  procesos de la entidad. Quedando todos los procesos certificados, la fase quedó en 100% de cumplimiento.
El plan de trabajo general para la certificación de calidad quedó en 100% de cumplimiento. </t>
  </si>
  <si>
    <t>Análisis jurídico de anteproyectos, proyectos de acuerdo y proyectos de ley, solicitados a la Oficina Asesora de Jurídica, realizado</t>
  </si>
  <si>
    <t>P3O1A6 Definir estrategias para evitar la ocurrencia de fallas administrativas y riesgos en la gestión de la Secretaría General, previniendo el daño antijurídico, a partir del fortalecimiento de la defensa judicial y extrajudicial de la entidad.</t>
  </si>
  <si>
    <t>Análisis jurídico de anteproyectos y proyectos de acuerdo y de ley solicitados a la Secretaría General</t>
  </si>
  <si>
    <t>(Cantidad de Anteproyectos y Proyectos de Acuerdo y de Ley emitidos /  Cantidad de Anteproyectos y Proyectos de Acuerdo y de ley solicitados ) *100</t>
  </si>
  <si>
    <t>• Realizar el análisis jurídico de los anteproyectos, proyectos de Acuerdo y de Ley que sean solicitados a la Oficina Asesora de Jurídica con el fin de que la Secretaría General emita conceptos de viabilidad solamente a los que se ajusten a derecho</t>
  </si>
  <si>
    <t xml:space="preserve">Se realizó el analisis juridico de 49 Proyectos de Acuerdo, de los cuales 02 venian del año pasado, toda vez que fueron radicados los últimos días de diciembre de 2017. Se realizó el analisis jurídico de 40 Proyectos de Acuerdo, de los cuales 3 quedaron pendientes para el tercer trimestre, pero se encuentran dentro de los términos para resolver. Se atendieron los 3 analilsis que habian quedado en proceso del segundo trimestre. 
Para este trimestre se recibieron 24 proyectos de Acuerdo y 2 Proyectos de Ley para su correspondiente analisis juridico. 
Quedan en proceso para el cuarto trimestre, el estudio de 4 proyectos de acuerdo y 1 proyecto de Ley, los cuales se encuentran dentro del término para resolver Se atendieron los analisis de los 4 Proyectos de acuerdo y 1 Proyecto Ley que habian quedado pendientes del tercer trimestre.
Para este trimestre se recibieron 28 proyectos de Acuerdos y 1 Proyecto de Ley.
</t>
  </si>
  <si>
    <t>Conceptos jurídicos emitidos</t>
  </si>
  <si>
    <t>Conceptos jurídicos emitidos por la Oficina Asesora de Jurídica</t>
  </si>
  <si>
    <t>(Cantidad de conceptos jurídicos emitidos  / Cantidad de conceptos jurídicos solicitados) *100</t>
  </si>
  <si>
    <t>Emitir conceptos jurídicos  para dar respuesta a las solicitudes y  orientar a las dependencias de la Secretaría General en aras de que sus actuaciones sean acordes al ordenamiento jurídico.</t>
  </si>
  <si>
    <t>Se atendio el 100% de los  conceptos solicitados por las diferentes areas . Del  año 2017  quedo la respuesta de un concepto que llegó  a la Oficina los ultimos días del mes diciembre de 2017, el cual se contesto en el mes de enero de 2018, dentro del termino establecido en la ley.  En total se respondierpon 09 conceptos, los cuales fueron tramitados en su totalidad. Se anexa cuadro en excel de la relación de los 09 conceptos emitidos en el primer trimestre y el archivo de cada uno en pdf. Se atendieron 11  conceptos de los 14 solicitados por las diferentes areas . Quedaron pendientes 3 solicitudes para resolver en el tercer trimestre . Se anexa cuadro en excel de la relación de los conceptos emitidos en el segundo trimestre y el archivo de cada uno en pdf. se atendieron los 3 conceptos que  quedaron pendientes del segundo trimestre.
Para este semestre se recibieron 12 conceptos  solicitados por las diferentes areas.
Quedan en proceso 3 conceptos por resolver, de los cuales dos se encuentran dentro del termino legal para resolver y el tercero no tiene termino legal ya que fue un concepto que surgio de manera oficiosa en desarrollo del cómite Juridico Intersectorial. Se anexa cuadro en excel de la relación de los conceptos emitidos en el tercer trimestre y el archivo de cada uno en pdf. Se atendieron los 3 conceptos que quedaron pendidentes del tercer trimestre.
Para este semestre se recibieron 9 conceptos solicitados por las diferentes areas.
Quedan en proceso 3 conceptos por resolver, los cuales se encuentran en término legal para resolver. Se anexa cuadro en excel de la relación de los conceptos emitidos en el cuarto trimestre y el archivo de cada uno en pdf.</t>
  </si>
  <si>
    <t>Emitir los conceptos jurídicos solicitados</t>
  </si>
  <si>
    <t>Proyectos de Actos Administrativos, a solicitud de las dependencias, revisados</t>
  </si>
  <si>
    <t>Proyectos de Actos Administrativos revisados</t>
  </si>
  <si>
    <t>(Cantidad de Proyectos de Actos Administrativos revisados  / Cantidad de Proyectos de Actos Administrativos solicitados. ) *100</t>
  </si>
  <si>
    <t>• Revisar los Proyectos de actos administrativos  de la Secretaría General, solicitados a la Oficina Asesora de Jurídica,  verificando que se ajusten al ordenamiento jurídico y a los propósitos de los mismos</t>
  </si>
  <si>
    <t>Verificada la base de datos que lleva la Oficina Asesora de Juridica  a corte  28 de marzo de 2018, se revisaron 536 Actos Administrativos de la Secretaría General. Verificada la base de datos que lleva la Oficina Asesora de Juridica  se revisaron 565 Actos Administrativos de la Secretaría General, y quedan pendientes por revisión 4 Verificada la base de datos que lleva la Oficina Asesora de Jurídica se revisaron 625 Actos Administrativos de la Secretaría General. verificada la base de datos que lleva la Oficina Asesora de Juridica se reciberon en total 839 actos administrativos para revisión.
De los 839 actos recibidos, quedaron pendiente 04 para revisión, los cuales no cuentan con término legal para resolver.( Se encuentran resaltados en color rojo en la base de datos adjunta).</t>
  </si>
  <si>
    <t>Procesos judiciales y trámites extrajudiciales, con actuaciones correspondientes realizadas</t>
  </si>
  <si>
    <t xml:space="preserve">Actuaciones realizadas  dentro de los  procesos judiciales y trámites extrajudiciales </t>
  </si>
  <si>
    <t>(Cantidad de requerimientos realizados, frente a los procesos judiciales y trámites extrajudiciales  / Cantidad de requerimientos solicitados, frente a los procesos judiciales y trámites extrajudiciales ) *100</t>
  </si>
  <si>
    <t>• Responder oportuna y eficazmente los requerimientos generados con ocasión del desarrollo de los procesos judiciales y trámites extrajudiciales en los que sea parte la Secretaría General.</t>
  </si>
  <si>
    <t xml:space="preserve">Se atendió el 100% de los requerimientos realizados por los despechos judiciales. Se anexa un cuadro en excel con las actuaciones judiciales y extrajudiciales realizadas durante el primer trimestre, asi como la actuación efectuada ante el Comité de Conciliación de la Entidad. se tramitaron 47 actuaciones realizadas con acciones de tutela, se presentó el estudio  de 04 conciliaciones prejudiciales ante el comite de conciliación, se asistió a 4 audiencias de conciliación ante la Procuraduria General de la Nación, se presentó un recurso de reposición en contra del auto de admisión de demanda dentro del proceso de las señora Yidis Edith Espitia. Las mencionadas actuaciones se encuentran cargadas en el aplicativo siproj  web. Se atendió el  de los requerimientos realizados por los despechos judiciales. Se anexa un cuadro en excel con las actuaciones judiciales y extrajudiciales realizadas durante el primer trimestre, asi como la actuación efectuada ante el Comité de Conciliación de la Entidad. se tramitaron 82 actuaciones realizadas con acciones de tutela, se presentó el estudio  de 2 conciliaciones prejudiciales ante el comite de conciliación, se asistió a 4 audiencias de conciliación ante la Procuraduria General de la Nación, se contestaron  2 demandas ante la Jurisdicción contenciosa. Solo queda pendiente contestar una demanda, pero nos encontramos dentro del término para contestar. Las mencionadas actuaciones se encuentran cargadas en el aplicativo siproj  web. Se atendió el 100% de los requerimientos realizados por los despechos judiciales. Se anexa un cuadro en excel con las actuaciones judiciales y extrajudiciales realizadas durante el tercer trimestre, asi como la actuación efectuada ante el Comité de Conciliación de la Entidad. se tramitaron 118 actuaciones realizadas con acciones de tutela, se contestaron dos demandas ante la Jurisdicción Contenciosa, se presentaron 2 alegatos, se asistio a una audiencia de pruebas, se presentó el estudio  de 2 acciones de repetición, una conciliacion judicial, se asistió a 2 audiencias de conciliación ante la Procuraduria General de la Nación. Solo queda pendiente contestar una demanda, pero nos encontramos dentro del término para contestar. Las mencionadas actuaciones se encuentran cargadas en el aplicativo siproj  web. Se atendió el 100% de los requerimientos realizados por los despechos judiciales. Se anexa un cuadro en excel con las actuaciones judiciales y extrajudiciales realizadas durante el cuarto trimestre. Se tramitaron 127 actuaciones realizadas con acciones de tutela, se contestaron dos demandas ante la Jurisdicción Contenciosa, se asistió a dos audiencias iniciales. Solo queda pendiente contestar una demanda, pero nos encontramos dentro del término para contestar. Las mencionadas actuaciones se encuentran cargadas en el aplicativo siproj  web._x000D_
 _x000D_
</t>
  </si>
  <si>
    <t xml:space="preserve">Realizar las actuaciones correspondientes, dentro de los  procesos judiciales y trámites extrajudiciales </t>
  </si>
  <si>
    <t>P3O1A1 Consolidar la actualización de los procesos alineados con la nueva plataforma estratégica de la Secretaría General</t>
  </si>
  <si>
    <t xml:space="preserve">  Sumatoria de autos o providencias interlocutorias emitidas en los procesos disciplinarios gestionados por la oficina de control interno disciplinario de la Secretaría General.       </t>
  </si>
  <si>
    <t>Se logró el cumplimiento de la meta proyectada para el trimestre gracias a la ejecución llevada a cabo en el mes de enero. Se logró el cumplimiento de la meta proyectada para el trimestre gracias a la ejecución llevada a caboen los meses de abril y mayo. Se cumplió con la meta propuesta y durante el periodo no se presentaron inconvenientes en su ejecución.  Se cumplio con la meta propuesta en cada uno de los meses que componen el trimestre.</t>
  </si>
  <si>
    <t>P1O2A4 Aplicar, implementar y ajustar el Índice de Desarrollo Institucional Distrital</t>
  </si>
  <si>
    <t>0Promedio de evaluación de las encuestas de satisfacción de los servicios protocolarios prestados000</t>
  </si>
  <si>
    <t>Para el primer trimestre de 2018 se aplicaron 17 instrumentos, los cuales arrojaron una satisfacción del 99,01%. Este alto indice de satisfacción muestra que las acciones de mejora, sobretodo en el mantenimiento de los elementos y los salones protocolarios han dado los resultados previstos. La oficina adelanta durante el primer semestre de 2018 los procesos para adquisición de nuevos elementos para brindar un mejor servicio, sobretodo en cuanto al préstamo de elementos. Para el segundo trimestre de 2018 se aplicaron 27 instrumentos. Una vez realizado el análisis de los resultados encontramos una satisfacción del 99,44%, registrando un aumento de del 0,43% con respecto a la medición anterior. Solamente se presento una sola insatisfacción de una pregunta en solo uno de los instrumentos aplicados. Para el tercer trimestre de 2019 se aplicaron 17 instrumentos, los cuales arrojaron una satisfacción del 98.04%. La disminución de 1 punto porcentual aproximado se debe a que, debido a la constante utilización de los elementos protocolarios tales como atriles y banderas, estos presentan un desgaste mayor al que deberían tener. Como acción de mejora se ha dispuesto la adquisición de un atril mas para satisfacción de quienes requieren el préstamo de elementos protocolarios. Para el cuarto trimestre de 2018 se aplicaron un total de 21 instrumentos, los cuales arrojaron una satisfacción de 99,30%, resultado de los items “satisfecho” y “muy satisfecho”. Estos resultados muestran un aumento de 1,26% en la satisfacción de las asesorías y los servicios prestados. Este aumento se debe a las acciones que se llevaron a cabo durante el ultimo trimestre de 2018, entre otras el mantenimiento y la adquisición de elementos protocolarios. Por ultimo se evidencia que el promedio de satisfacción durante la vigencia 2018 es de 98,94%</t>
  </si>
  <si>
    <t xml:space="preserve">   Plan de Acción                      </t>
  </si>
  <si>
    <t>(Numero de medidas implementadas (Número de personas caracterizadas socioeconómicamente + Número de ferias de empleabilidad realizadas + Número de rutas de gestión para la estabilización socioeconómica establecidas +  Número de familias víctimas del conflicto armado  con representación jurídica+ Número de medidas de reparación colectiva implementadas+ Numero de hogares en pagadiarios caracterizados+Número de medidas de apoyo entregadas como contribución para el retorno y reubicación+ Plan de Retorno y Reubicación aprobado por el CDJT )
 /  Numero de medidas programadas (Número de personas que demandan alternativas de generación de ingresos  + Número de ferias de empleabilidad programadas + Número de rutas de gestión para la estabilización socioeconómica programadas +  Número de familias víctimas del conflicto armado  que requieren representación jurídica de acuerdo con la viabilidad administrativa y judicial  de los procesos de restitución de tierra+ Número de medidas de reparación colectiva con viabilidad contractual+ Numero de hogares a caracterizar en pagadiarios+Número de medidas de apoyo programadas a entregar como contribución para el retorno y reubicación+ Formulación del Plan de Retornos y reubicaciones a presentar en el CDJT)*100) *100</t>
  </si>
  <si>
    <t>• Formular, implementar y hacer ajustes al plan de retornos o reubicaciones del distrito capital
• Implementación de medidas del plan de retornos o reubicaciones
• Implementar medidas de reparación colectiva a los sujetos colectivos aprobados por la UARIV, de acuerdo a los compromisos adquiridos por el distrito
• Desarrollar acciones de fortalecimiento empresarial y formación para el trabajo, en fases de alistamiento, implementación y seguimiento</t>
  </si>
  <si>
    <t>La Alta Consejería para los Derechos de las Víctimas, la Paz y la Reconciliación en el marco de sus competencias entiende este componente como parte de la reconstrucción del proyecto de vida de las víctimas que residen en la ciudad,  en el que se promueve nuevas oportunidades sociales, productivas, económicas y culturales.  En este sentido, el componente de reparación integral incluye acciones en temas Estabilización Socioeconómica,  Reparación Colectiva, Retorno o Reubicaciones.
Estabilización Socio – Económica: 
Se estableció la ruta de gestión para: i) formación. ii) empleabilidad, y iii) fortalecimiento empresarial. Bajo la cual, se adelantaron acciones de gestión para articular la oferta privada y pública con las necesidades de la población víctima en procesos de formación, empleabilidad y fortalecimiento empresarial.  Dicha ruta se socializó en la Mesa Local de Participación de las localidades: Candelaria y Usaquén, y las tres mesas autónomas.
En lo que va corrido de la vigencia 2018,  se han realizado 943  de  caracterizaciones socioeconómicas a víctimas del conflicto residentes en Bogotá e incluidas en Registro Único de Víctimas - RUV, que hacen presencia en los Centros Locales de Atención a Víctimas – CLAV; de estas caracterizaciones,  710 quedaron enrutados en la línea de empleabilidad, 93 en formación, 131 en desarrollo empresarial y 72personas remitidas a GESE desde el equipo de Asistencia y Atención.  (NOTA: Las cifras de número de personas no son sumables, dado que una persona pudo haber sido atendido por asistencia y atención y haberse caracterizado y/o enrutado por el módulo de Gestión de Ingresos).
Además se realizó el cierre de actividades por parte del operador Unión Temporal Habilitando Sueños (contrato 784 de 2017), en el marco del desarrollo de acompañamiento psicosocial, dirigido a 1478 víctimas del conflicto armado, residentes en Bogotá y caracterizados en módulo GESE en la herramienta SIVIC, donde se anexaron todas las evidencias que dan cuenta de los tres productos pactados en el contrato de prestación de servicios. Así mismo, se realizó el anexo técnico, estudios previos del proceso de acompañamiento psicosocial 2018 para publicación en el SECOP II.
Se desarrolló del proceso de legalización de 118 créditos condonables para los estudiantes víctimas beneficiarias del Fondo de Reparación para el Acceso, la Permanencia y Graduación de la población víctima del conflicto armado en Colombia. 
También se realizó la publicación de la lista de espera correspondiente a 57 beneficiarios que inicio el proceso de legalización ante el ICETEX, con la entidad administradora de los recursos del Fondo de Reparación para el Acceso, la Permanencia y Graduación de la población víctima del conflicto armado en Colombia. 
.Se han realizado tres (3) jornadas  de mercados campesinos en el marco del convenio que hay entre SDDE y la ACDVPR, la primera jornada se realizó el 24 de feb en las instalaciones del Parque Alcalá, , así como dos jornadas de mercados realizadas simultáneamente en el parque Alcalá y en la Plazoleta de la calle 85 con carrera 15, el día 24 de marzo de 2018.
. Realización de talleres de sensibilización para acceder al programa de Fondo Emprender en el marco de la alianza entre ACDVPR, SENA y FONADE. Estos talleres se realizaron en los diferentes CLAVS en la ciudad de Bogotá. 
. Realización de 4 talleres de orientación ocupacional en los CLAVS, dirigidos a la población víctima caracterizada por el equipo GESE y que manifiesta interés en participar en dicha actividad.
.Se desarrolló el proceso de formalización de 6 proyectos aprobados para iniciar en Fondo Emprender (SENA).
. Se realizó una articulación el día 23 de marzo con Secretaría de Cultura, IPES y SDDE para concertar la manera en que cada entidad nos pueda apoyar en el desarrollo de 5 ferias PAZiempre que se tienen programadas para el segundo semestre de 2018.
. El día 20 de marzo, se realizó  acto inaugural del Fondo de Reparación para el acceso a la Educación Superior de Víctimas del Conflicto Armado residentes en Bogotá y caracterizadas por la ACDVPR.
. Se realizó reunión con SENA, Organizaciones Solidarias y SDDE, junto con el Min de Trabajo (PNUD), con el fin de hacer un plan de acción de intervención a los proyectos productivos de los sujetos de reparación colectiva (ANMUCIC y AFROMUPAZ).
. Se realizó una reunión con Alianzas Soluciones, que agrupa diferentes empresas del sector privado, con el fin de gestionar vacantes para víctimas del conflicto armado en dichas empresas. 
.Por último, se realizó articulación con Min Defensa para el desarrollo del evento del 9 de abril en el marco de conmemoración de las víctimas del conflicto armado. Esto como parte de una de las 7 estaciones donde se ubicaran las actividades lideradas por la ACDVPR. 
Reparación Colectiva:
ara el 2018, se planteó la implementación de 33 medidas para los Sujetos de Reparación de Afromupaz, Anmucic, GDISA092, Pueblo Rom (Unión Romaní), Redepaz, Pueblo Rom (Prorrom) para ser desarrolladas por la ACDVPR. Para iniciar la implementación de estas medidas, se realiza un proceso de concertación con cada sujeto de reparación colectiva, priorizando las medidas acordadas en los Planes Integrales de Reparación Colectiva, las concertaciones realizadas fueron:
*Se realizó el proceso de concertación con  cada uno  de los Sujetos de Reparación Colectiva ANMUCIC-Capítulo Bogotá, Pro Rrom y Unión Romaní, en el cual se priorizaron medidas a implementar durante 2018 y se especificó las acciones a realizar por parte de la ACDVPR, para cada una de ellas. 
También se diseñó la matriz de Seguimiento y monitoreo de las acciones a cargo de las entidades distritales responsables del cumplimiento de las medidas de RC con los sujetos para la vigencia 2018, con base en los acuerdos realizados durante el año 2017 y a lo estipulado en el PAD, además se realizó la invitación a todas las entidades distritales a la primera mesa de reparación colectiva del 2018, por lo que el pasado 13 de marzo se realizó la primera Mesa de Reparación colectiva, donde se presentó los temas a tratar durante el año 2018, la matriz de monitoreo y seguimiento para su aprobación, la matriz de caracterización de colectivos, y las actividades a realizar por la institucionalidad durante el primer trimestre de 2018. Adicionalmente en el Subcomité de Autocontrol del 20 de marzo de 2018 se realizó la presentación de los avances de Reparación Colectiva y la aprobación de la matriz de seguimiento y monitoreo con las entidades distritales competentes. Esta mesa se lleva a cabo con todas las entidades del Distrito que son responsables de la implementación de medidas y la Unidad para las Víctimas.
Igualmente en el mes de febrero se dio inicio a la realización del esquema para el protocolo Distrital de Reparación Colectiva,  en el marco de la mesa de reparación colectiva, por lo que en esta misma mesa y el Subcomité de Reparación Integral del 20 de marzo, dentro del Plan Operativo Anual-POA 2018, se presentó como uno de las acciones a desarrollar durante el 2018, la elaboración Protocolo Distrital de Reparación Colectiva construido conjuntamente con las entidades del distrito, pero liderado desde la ACDVPR. Esta iniciativa fue aprobada, y en la próxima mesa de reparación se expondrá el documento sobre el cual se ha avanzado, para consolidar el documento final.
Paralelamente, se realizaron acciones para la ejecución de medidas de reparación colectiva, de las cuales se han realizado las siguientes actividades contractuales: 
* Designación a un profesional del equipo como miembro del Comité Evaluador del proceso de audio y video 2018, a través del cual se completará la dotación de elementos a los colectivos AFROMUPAZ, ANMUCIC-Bogotá y ASFADDES. 
* Remisión Archivos Precontractuales del proceso contractual denominado Mingueras-Aguamanil 2018. Los archivos precontractuales enviados fueron: análisis del sector, Estudio De Mercado y Consolidación De Cotizaciones. Este proceso contractual pretende impactar dos medidas del sujeto de reparación colectiva AFROMUPAZ.  
* Realización de observaciones para el pliego final de condiciones proceso audio y video 2018, a través del cual se completará la dotación de elementos a los colectivos AFROMUPAZ, ANMUCIC-Bogotá y ASFADDES. 
Retornos y Reubicaciones:
En la Mesa de Extraordinaria de Servicios Sociales realizada el 22 de febrero, se definieron las acciones a incluir por parte de la ACDVPR en el plan de acción 2018, entre las que se cuenta  realizar la formulación, articulación y seguimiento de los Planes de Integración Local Masivos en PVG, identificando las necesidades en términos de garantía de derechos de la población víctima de desplazamiento forzado que los habita, para remitir la información a las entidades encargadas de adelantar la oferta institucional y haciendo seguimientos periódicos de los avances, lo que permite articular la oferta institucional de servicios en el marco de la ruta de integración local de las víctimas de desplazamiento forzado que habitan en los Proyectos de Vivienda Gratuita
Se definieron acciones psicosociales para el año 2018. En este sentido se articularon acciones para desarrollar 10 jornadas en los PVG orientadas a fortalecer la construcción de confianza entre la ACDVPR y las víctimas
La primera fase para realizar la implementación de los planes de integración local familiar es la fase de alistamiento, para lo cual, durante la primera Mesa de Retornos y Reubicaciones realizada el 5 de marzo, se estableció con la aprobación de la UARIV, el número exacto de personas víctimas de desplazamiento forzado que han manifestado la intención de integrarse localmente en Bogotá con el cual se podrá realizar la implementación y seguimiento de los planes de integración local.
Adicionalmente para la fase de alistamiento de la formulación de los planes operativos familiares a través de los CLAVS, se planificó en el Sistema de Información a Víctimas-SIVIC, un modelo para establecer la ruta en la construcción de dichos planes la cual servirá para la trazabilidad de los procesos de atención que se presta a la atención víctima en los Planes de Atención y Seguimiento-PAS, y mejorar el modelo de atención a las víctimas en proceso de integración local, coordinación interna con otros equipos de la ACDVPR y el registro de la información en la plataforma establecida para tal fin.
En la fase de Remisión a entidades distritales responsables de la oferta, se efectuó la remisión casos particulares a la secretaría de educación, en relación al tema de movilidad escolar. Por otro lado, se envió al IPES el listado de víctimas en proceso de integración local que se desempeñan actualmente como vendedores informales para acceso a la oferta disponible para dicha población. Finalmente, se remitió la base de datos de víctimas de desplazamiento forzado que, durante la formulación del plan operativo familiar de integración local, manifestaron como una de sus necesidades la orientación ocupacional y la generación de ingresos, al equipo de GESE de la ACDVPR el cual es el canal para la gestión de la oferta frente a este derecho.  
En la fase de seguimiento y monitoreo a los planes, se llevó a cabo la instalación de la mesa de Retornos y Reubicaciones, en la cual se efectuó el seguimiento y monitoreo al acceso a los derechos básicos y complementarios, de las víctimas en proceso de integración local. En dicho escenario, se acordó que la ACDVPR será quien oficie a las entidades competentes las bases de datos junto con las necesidades de la población, y será quien consolide la información procedente de cada una de ellas. Adicionalmente, se continuó con la consolidación de la información obtenida a través de la formulación de los 42 planes operativos familiares construidos a la fecha, verificando en sistemas de información, el acceso de las familias víctimas en proceso de integración local a los derechos básicos que establece el Decreto 1084 de 2015, recogidos en el Protocolo de acompañamie
Adicionalmente se realizó avance en la construcción del capítulo indígena del plan de retornos y reubicaciones de Bogotá. Este capítulo se viene trabajando con la mesa autónoma de participación efectiva de víctimas de pueblos indígenas de Bogotá D.C., en un proceso de concertación que permita la adopción de instrumentos que integren el enfoque diferencial étnico desde su visión de territorio, así como de reparación transformadora traducido en el capítulo indígena de retornos y reubicaciones para la ciudad de Bogotá que permita de manera definitiva la integración de esta población en la capital.
En cuanto al acompañamiento y asistencia jurídica en representación de proceso de restitución de tierras, se elaboró el proyecto de demanda (solicitud) de restitución de tierras en el caso de la señora María Graciela Torres de Martínez. Posteriormente presentó memorial a la UAEGRTD, en el caso de la señora Graciela, con el fin de que se informe sobre la corrección de la resolución de inclusión y solicitando que se expida la correspondiente constancia de inscripción del predio en el Registro de Tierras Despojadas.
Se participó en la audiencia de control post fallo dentro del proceso de Néstor Ramírez programada por el Juez Segundo Civil del Circuito Especializado en Restitución de Tierras de Ibagué.
-El 12 de febrero del se realiza la audiencia POST FALLO del Proceso Restitución y Formalización de Tierras Despojadas y Abandonadas Forzosamente correspondiente al predio LAGUNITAS a favor del señor ORLANDO ZARATE USECHE.
-Se realizó el morial excusa por inasistencia del señor VICTORINO ZARATE USECHE a la audiencia programada por el juez.
-Se realiza memorial entrega de predio del señor JOSE AMIN GOMEZ MIRANDA.
-Realización del certificado de inclusión del señor PEDRO PABLO RAMÍREZ AMÈRICA.
Etapa Judicial, se elevó solicitud al Tribunal Superior de Cali, Sala Civil especializada para que corrigiera la sentencia emitida en el caso radicado 2015-00157-01; así mismo y sobre este mismo caso se elevó solicitud al Juzgado Segundo Civil Municipal de Santander de Quilichao, Cauca, el aplazamiento de diligencia judicial de entrega de predio hasta se resuelva solicitud del Tribunal Superior de Cali.
Por otra parte se dio respuesta al Auto 651 del Juzgado Civil del Circuito Especializado en Restitución de Tierras de Cundinamarca en el proceso radicado 2016-00028, y se elevó solicitud al Juzgado Civil del Circuito Especializado en Restitución de Tierras de Cundinamarca para tener en cuenta documentos allegados por la solicitante en el trámite radicado 2016-00008.
Se recibió respuesta de la UAEGRTD al recurso de reposición interpuesto en nombre de la señora Benita Hernández de Ariza.
* Se proyectó la demanda de restitución de Carlos Rojas Botina.
*Se mantuvo comunicación telefónica con los usuarios del servicio de asesoría jurídica para informar sobre estado de los procesos.
En la fase de representación en etapa administrativa, se realizaron las siguientes acciones:  
*Al evidenciarse ausencia de contacto con algunos usuarios que se encuentran en etapa administrativa se envía citación por correo certificado a usuarios José Oscar Ostos y Marco Fidel España con el fin de retomar contacto con los usuarios; así mismo se realiza entrevista con usuarios que han agotado el trámite administrativo y tienen pendiente elaboración de demanda de restitución. De la revisión completa de la matriz diligenciada en el acompañamiento se realizó informe de casos que han agotado etapa administrativa y siguen en trámite de etapa judicial con detalle de los casos priorizados y pendientes por contactar. Informe que se presenta a la coordinación del equipo de reparación.
* Se recibió respuesta de la UAEGRTD al recurso de reposición interpuesto en nombre de la señora Benita Hernández de Ariza.
El estado de los 169 casos que la ACDVPR, realiza acompañamiento y asistencia jurídica se encuentran en la siguiente etapa:15 casos se encuentran en etapa  Postfallo ; 16 casos se encuentran en etapa Judicial ; 90 casos se encuentran en etapa administrativa y 48 casos en estado terminado.
NOTA: El valor de la variable 2 es de caracter indicativo, puede variar, ya que las personas caracterizas por esta oferta parten de una demanda de servicios.
 La ACDVPR en el marco de sus competencias, comprende el  componente de reparación integral como la reconstrucción del proyecto de vida de las víctimas que residen en la ciudad, incluyendo acciones en temas Estabilización Socioeconómica,  Reparación Colectiva, Retorno o Reubicaciones. 
En este sentido,en Estabilización Socioeconómica se realizaron los siguientes avances:
• Se realizaron 1.789 caracterizaciones socioeconómicas a víctimas del conflicto residentes en Bogotá e incluidas en Registro Único de Víctimas - RUV, que hacen presencia en los Centros Locales de Atención a Víctimas - CLAV.  
• De las 1.789 víctimas caracterizadas, 1.195 se enrutaron en la línea de empleabilidad, 178 en formación, 248 en desarrollo empresarial y 697 personas remitidas a GESE desde el equipo de Asistencia y Atención.  (NOTA: Las cifras de número de personas no son sumables, dado que una persona pudo haber sido atendido por asistencia y atención y haberse caracterizado y/o enrutado por el módulo de Gestión de Ingresos)
Adicionalmente se han realizado las siguientes acciones
• A través del contrato 540 de 2018 con CEDAVIDA, operador del programa acompañamiento psicosocial a víctimas en el contexto de estabilización socioeconómica en la ciudad de Bogotá, se han atendido 240 personas en diagnóstico y 248 en seguimiento psicosocial. 
•  El 7 de mayo se realizó junta para hacer un otro sí al convenio entre Min Educación, SDE e ICETEX con el fin de lanzar una nueva convocatoria al proceso de acceso a educación superior para oblación víctima. Versión 2018 – 2. Igualmente el 18 de junio dicha junta se reunió para tratar 29 casos especiales de victimas beneficiarias de dicho fondo, así como la solicitud por parte de la ACDVPR acerca de los rendimientos financieros, giros y valor de sostenimiento de los beneficiarios, informe financiero de dicho convenio.
• Se diseñó una estrategia de acompañamiento y seguimiento a las beneficiarias pertenecientes al Auto 092, del programa Fondo de Reparación para el Acceso a la Educación Superior de la Población Víctima. El 13 de junio se realizó el curso inter-semestral Beneficiarias FES -Auto 092. Esta actividad hace parte de las acciones de seguimiento a los beneficiarios y es producto de la Gestión con la Universidad de la Salle para brindar herramientas psicosociales a las beneficiarias en el camino de adaptación a la vida universitaria.  
• Se generó un acuerdo entre la Corporación Volver a la Gente y ACDVPR - GESE para que la corporación de las  bases de datos de víctimas caracterizadas en el componente socioeconómico, con el fin de incluirlas en procesos de formación para el empleo que impulsa el DPS y la Fundación Corona .
•En el mes de mayo se realizaron 4 talleres de orientación ocupacional (CLAV Bosa, Chapinero, RUU y Sevillana), en junio e realizaron 3 talleres ( CLAV Chapinero, Suba y Ciudad Bolívar).
•Se realizaron dos caracterizaciones socio económicas para las mesas de participación de Usme y Fontibón. 
• Se realizó acompañamiento para los mercados campesinos de Alcalá y Calle 85 en el meses de abril y mayo, y en junio en la localidad de Usaquen. En el I trimestre se realizaron (3) jornadas  de mercados campesinos en el marco del convenio con Secretaria Distrital de Desarrollo Económico.
•Se realizó jornada de empleabilidad en el Clav de Suba el 24 de mayo, y en el Clav de bosa  21 de mayo de 2018.
•Se realizó el seguimiento al tercer cierre de la convocatoria 152 del Fondo Emprender.
Frente a Reparación Colectiva, Para el 2018, se planteó la implementación de 33 medidas para los Sujetos de Reparación: Afromupaz, Anmucic, GDISA092, Pueblo Rom (Unión Romaní), Redepaz, Pueblo Rom (Prorom) para ser desarrolladas por la ACDVPR. A continuación se presentan los avances:
Sujeto de Reparación Afromupaz: Para dar cumplimiento a la implementación de la medida de reparación de adjudicar, adecuar y dotar  un espacio físico para el funcionamiento de la sede o casa cultural de la organización se concertó en reunión con la asesoría jurídica del Alto Consejero la ruta de aprobación de la resolución de fortalecimiento que permitirá entregar los recursos a la organización para la adjudicación de su sede.
-En la implementación de la medida de reparación de asesoría y acompañamiento para mejorar  el Plan de Negocio de la estrategia productiva EXPO-MINGERAS y construcción de filosofía de la marca que incorpore los valores de la organización,  se logró hacer el registro de marca ante la Superintendencia de Industria y Comercio denominada MINGUERAS DE AFROMUPAZ.  La aprobación por parte de la superintendencia tendrá un tiempo de aproximadamente seis meses. Igualmente se están realizando las gestiones para vincular este sujeto de reparación colectiva a la oferta del Instituto de Economía Social-IPES .
Igualmente se facilitó la participación esta estrategia en las ferias productivas del Distrito y la Nación.
Sujeto de Reparación ANMUCIC: En la implementación de la medida de reparación para fortalecer socio productivamente a la organización a través del acompañamiento, asesoría en el diseño e implementación de proyectos de generación de ingresos, se desarrollaron en el mes de abril dos reuniones importantes: la primera consistió en la reunión con el sector socio-productivo, a través de la cual se logró articular al sector productivo para apoyar al sujeto de reparación en la construcción de su Plan de Negocio, con el objetivo de que el Ministerio de Trabajo a través del PNUD desembolse los recursos que fortalecerán su proyecto socio-productivo. La segunda, acción importante, fueron las reuniones para la construcción del Plan de Negocio, estas reuniones contaron con la participación activa del SENA, de la Secretaría de desarrollo Económico y de la ACDVPR.
-En la implementación de la medida de reparación para garantizar el acompañamiento jurídico para la restitución del predio: se realizó reunión informativa el 26 de abril de 2018, sobre el avance del trámite de restitución entre: la apoderada judicial, la representante legal de ANMUCIC y el gestor de reparación colectiva encargado. Se expuso el estado de los trámites y los requerimientos jurídicos necesarios para impulsar el proceso. También se establecieron tareas concretas para que la representante legal contribuya a la documentación del proceso. Adicionalmente, el 27 de abril, la apoderada judicial aportó informe de gestión sobre el avance del proceso de restitución del predio. En el mes de junio, se realizó un  informe  sobre los lineamientos jurídicos que se deben seguir en el caso de ANMUCIC, por lo que la organización deberá decidir cuál es el camino que quiere seguir de acuerdo con los lineamientos trazados por la asesoría dada por la ACDVPR.
-En la implementación de  la medida para el inicio de la ruta de retornos y reubicaciones, en el acceso a la oferta distrital y nacional  para garantizar el goce efectivo de los derechos prioritarios y complementarios y focalización de ANMUCIC para acciones del plan de retornos y reubicaciones del distrito, se realizó reunión el pasado 17 de abril de 2018, en la cual se acordó la presentación de la ruta de retornos
Para la implementación de esta medida, también se desarrolló la exposición de la ruta de retornos y reubicaciones a ANMUCIC, por medio de una reunión realizada el 27 de abril, durante la Asamblea ordinaria de ANMUCIC nacional.Así mismo, se completó la caracterización con las mujeres asistentes a las reuniones.
Sujeto de Reparación Prorom: En la medida de apoyo para la celebración de un día de la cultura gitana distinto del 8 de abril, en reunión realizada con el colectivo el 15 de junio, se acordó la fecha de realización del evento para el 19 de agosto de 2018, de igual  se desarrolló la agenda del mismo.
Sujeto de Reparación GDISA092: En la medida de formulación e implementación de un plan de comunicaciones tendiente a fortalecer la comunicación interna, se realizó reunión el 14 de junio con el grupo GDISA y el Alto Consejero para las Víctimas,  con el objetivo de avanzar en la implementación de las medidas de este colectivo. Es necesario vincular a esta propuesta a la UARIV.
Sujeto de Reparación Redepaz: En la medida de reparación para apoyar la realización de una Semana por la Paz, se realizó reunión el 26 de junio con las organizaciones sociales que se encuentran en la organización de la semana por la paz, lideradas por REDEPAZ, de igual forma se iniciaron reuniones de articulación interinstitucional para lograr los apoyos necesarios para  el desarrollo de la semana por la paz. 
En la medida de Gestión ante el Archivo Distrital la realización de unas jornadas de instrucción técnica  sobre la construcción de archivos para los enlaces territoriales que se encuentren en la ciudad de Bogotá, se logró la articulación con el Área de archivos del Centro Nacional de Memoria Histórica para hacer una descripción del archivo de Redepaz.
Sujeto de Reparación ASFADES: En la medida de reparación para las adecuaciones locativas de la sede Santa Isabel, se hizo entrega de la obra sobre el inmueble de la organización y se suscribió el acta parcial de recibo a satisfacción.
Frente al protocolo de reparación colectiva, el 26 de junio de 2018 se llevó a cabo la preparación (Planeación, elaboración de agenda, convocatoria reunión, elaboración de presentación) y realización de la segunda Mesa Distrital de Reparación Colectiva, en la cual se socializó el protocolo de reparación colectiva para su posteriores observaciones y ajustes, se socializó el avance de la implementación de los diferentes PIRC y se identificaron las tareas pendientes para cumplir, los compromisos adquiridos en 2018. Adicionalmente, se establecieron las fechas de concertación de las medidas a implementar en el 2019. 
Retornos y Reubicaciones
Frente al proceso de contratación del operador logístico que prestará servicios de apoyo para la ejecución del Plan Distrital de Retornos y Reubicaciones, el 26 de junio e recibieron seis (6) propuestas  en total, a las cuales se realizó la evaluación jurídica, técnica y financiera los días 27 y 28 de junio respectivamente, por lo que en el III trimestre se dará el resultado de dicho avance.
Se continúa con el acompañamiento de los 42 planes que se formularon en diciembre de 2017, por lo que en el mes de junio se efectúo seguimiento presencial a diez (10) familias en proceso de integración local, con quienes se construyó plan operativo en el mes de diciembre del año anterior en el CLAV de Patio Bonito. Se realizó un encuentro con cada una de ellas, a través del cual, se promovió un acompañamiento a la voluntariedad y se revisó el estado de acceso frente a los elementos básicos del retorno o la reubicación.
Igualmente se continúa el proceso de formulación de los planes operativos de integración local masivos, necesarios para establecer la situación en garantía de derechos de la población víctima de desplazamiento forzado que habita en Proyectos de Vivienda Gratuita-PVG.
En cuanto los ajustes al Plan de Retornos y Reubicaciones en el DC, se adelantaron  jornadas de apoyo técnico para la concertación de acciones propuestas en el componente de Participación e Integración Social.  En este sentido se realizaron reunión de alto nivel con la Secretaria Distrital de Integración Social y reunión previa con el  Instituto para la Economía Social IPES.  Adicionalmente, se realizó avance en la versión final de los documentos en los componentes de salud, educación y vivienda del capítulo Indígena.
En cuanto al acompañamiento y asistencia jurídica en representación de proceso de restitución de tierras, se elaboraron:  proyecto de demanda (solicitud) de restitución de tierras de un caso;  se tomó poder de representación legal a favor de un caso para el trámite administrativo de inclusión en el registro de tierras despojadas; acompañamiento  a la diligencia de notificación personal de la Resolución por medio de la cual se inscribe en el Registro de Tierras Despojadas un caso; así como de la representación judicial del caso por la URT; se proyecta solicitud de excepción de inconstitucionalidad a favor de la familia RAMIREZ DEVIA ante el Juzgado Segundo de Restitución de Tierras de Ibagué; se asistió a la entrega del predio ubicado en el Municipio de Santander de Quilichao, Cauca  a favor del caso de Victoria Eugenia Figueroa Charria, por orden de la Sala Especializada en Restitución de Tierras del Tribunal Superior del Distrito Judicial de Cali; Se envió solicitud al Juzgado Primero Civil del Circuito Especializado en Restitución de Tierras de Popayán para devolución de expediente 2015-00157-01 al Tribunal Superior de Cali; así mismo, se dio respuesta al requerimiento del Juzgado Civil del Circuito Especializado en Restitución de Tierras de Cundinamarca, allegando documentación necesaria para validar la defunción de la solicitante dentro del trámite también se realiza revisión y ajustes a la demanda de restitución de tierras a favor de Pedro Pablo Ramírez y su núcleo familiar.
 La ACDVPR en el marco de sus competencias, comprende el componente de reparación integral como la reconstrucción del proyecto de vida de las víctimas que residen en la ciudad, incluyendo acciones en temas Estabilización Socioeconómica, Reparación Colectiva, Retorno o Reubicaciones. 
En este sentido, en Estabilización Socioeconómica se realizaron los siguientes avances:
• Se realizaron 2.069 caracterizaciones socioeconómicas a víctimas del conflicto residentes en Bogotá e incluidas en Registro Único de Víctimas - RUV, que hacen presencia en los Centros Locales de Atención a Víctimas - CLAV.  
• De las 2.069 víctimas caracterizadas, 1.360 se enrutaron en la línea de empleabilidad, 207 en formación, 321 en desarrollo empresarial y 874 personas en temas de gestión socio económica.  (NOTA: Las cifras de número de personas no son sumables, dado que una persona pudo haber sido atendido por asistencia y atención y haberse caracterizado y/o enrutado por el módulo de Gestión de Ingresos del aplicativo SIVIC)
Adicionalmente se han realizado las siguientes acciones
• A través del contrato 540 de 2018 con CEDAVIDA, operador del programa acompañamiento psicosocial a víctimas en el contexto de estabilización socioeconómica en la ciudad de Bogotá, se han atendido 240 personas en diagnóstico y 248 en seguimiento psicosocial. 
•  El 7 de mayo se realizó junta para hacer un otro sí al convenio entre Min Educación, SDE e ICETEX con el fin de lanzar una nueva convocatoria al proceso de acceso a educación superior para oblación víctima. Versión 2018 – 2. Igualmente el 18 de junio dicha junta se reunió para tratar 29 casos especiales de victimas beneficiarias de dicho fondo, así como la solicitud por parte de la ACDVPR acerca de los rendimientos financieros, giros y valor de sostenimiento de los beneficiarios, informe financiero de dicho convenio.
• Se diseñó una estrategia de acompañamiento y seguimiento a las beneficiarias pertenecientes al Auto 092, del programa Fondo de Reparación para el Acceso a la Educación Superior de la Población Víctima. El 13 de junio se realizó el curso inter-semestral Beneficiarias FES -Auto 092. Esta actividad hace parte de las acciones de seguimiento a los beneficiarios y es producto de la Gestión con la Universidad de la Salle para brindar herramientas psicosociales a las beneficiarias en el camino de adaptación a la vida universitaria.  
• Se generó un acuerdo entre la Corporación Volver a la Gente y ACDVPR - GESE para que la corporación de las  bases de datos de víctimas caracterizadas en el componente socioeconómico, con el fin de incluirlas en procesos de formación para el empleo que impulsa el DPS y la Fundación Corona .
•En el mes de mayo se realizaron 4 talleres de orientación ocupacional (CLAV Bosa, Chapinero, RUU y Sevillana), en junio e realizaron 3 talleres ( CLAV Chapinero, Suba y Ciudad Bolívar).
•Se realizaron dos caracterizaciones socio económicas para las mesas de participación de Usme y Fontibón. 
• Se realizó acompañamiento para los mercados campesinos de Alcalá y Calle 85 en los meses de abril y mayo, y en junio en la localidad de Usaquén. En el I trimestre se realizaron (3) jornadas de mercados campesinos en el marco del convenio con Secretaria Distrital de Desarrollo Económico. Igualmente se han desarrollado tres (3) ferias PAZiempre, donde se han realizado ejercicios prácticos acerca de la comercialización de productos, la socialización del Reglamento de Participación en Ferias PAZiempr</t>
  </si>
  <si>
    <t xml:space="preserve">     Plan de Acción  Proyecto de inversión                  Proceso   </t>
  </si>
  <si>
    <t>Laboratorios de paz en 2 territorios del D.C., implementados</t>
  </si>
  <si>
    <t xml:space="preserve">P2O4 Aumentar el uso y aprovechamiento ciudadano de la infraestructura  de la Secretaría General </t>
  </si>
  <si>
    <t xml:space="preserve">P2O4A1 Generar acciones en territorio (localidades) </t>
  </si>
  <si>
    <t>(Actividades realizadas de cada fase de los  laboratorios de paz 
 / Act programadas de cada fase en los laboratorios de paz) *65</t>
  </si>
  <si>
    <t xml:space="preserve">Durante la primera parte del trimestre (Febrero), se realizó la revisión con el Alto Consejero y el líder del CMPR, de la propuesta de intervención para 2018 en las dos localidades objeto de los laboratorios de Paz (Usme y Sumapaz).  Una vez con esto, se avanzó en la elaboración de la ficha del proyecto Memorias sonoras de la resiliencia del conflicto el cual será implementado en la localidad de Sumapaz. A nivel, de gestión interinstitucional, se llevó a cabo la socialización del análisis de las agendas de paz y de los proyectos para 2018 en el marco de la primera sesión ordinaria del Subcomité de Memoria, Paz y Reconciliación, y se realizó reunión bilateral con la Secretaría Distrital de Cultura con el fin de generar una articulación en torno a la implementación del proyecto de memoria sonoras. En el marco de la  de la implementación de los laboratorios de paz, se realizaron las siguientes acciones: 
1. Gestión Interinstitucional: 
En la localidad  Usme, se llevaron a cabo reuniones de articulación entre ACDVPR, SDM, SDIS e IDARTES para la realización de " Taller Literario para Mujeres Víctimas del Conflicto", y con la SDIS para la articulación de la Estrategia de Abordaje Territorial y el Laboratorio de Paz de Usme. Por lo anterior, se realizó en el mes de junio la primera reunión de seguimiento del proyecto Memoria y Sanación.
En cuanto a la localidad de Sumapaz, se trabajó en la articulación de la estrategia Atrapa Sueños con el Laboratorio de Paz, a fin de adelantar acciones en materia de reconciliación. Adicionalmente se participó en la mesa sectorial interlocal de ruralidad. 
2. Proceso contractual:
Actualmente la ACDVPR se encuentra trabajando en el anexo técnico y ajuste al cronograma para la fase precontractual del convenio internacional "The Trust for the Americas".
3. Implementación de proyectos: 
Se cuenta con  el proyecto  Sanación y memoria: Un encuentro a través de la creación literaria de mujeres en la localidad de Usme.
Proyecto sanación y memoria: se han realizaron 5 sesiones del taller Literario de Sanación y Memoria para mujeres víctimas del conflicto armado de la localidad de Usme.
Los días 9 y 10 de junio, se llevaron a cabo sesiones de socialización y entrega de la publicación Arando el Pasado, libro producido en conjunto con la comunidad de Sumapaz
Adicionalmente se han realizado reuniones de trabajo con integrantes de la comunidad que participaron en la Escuela Itinerante de Paz y Reconciliación, a fin de vincularlos a la implementación de los proyectos para 2018.
 En el marco de la de la implementación de los laboratorios de paz, se realizaron las siguientes acciones: 1. Gestión Interinstitucional: En la localidad Usme, se llevaron a cabo reuniones de articulación entre ACDVPR, SDM, SDIS e IDARTES para la realización de " Taller Literario para Mujeres Víctimas del Conflicto", y con la SDIS para la articulación de la Estrategia de Abordaje Territorial y el Laboratorio de Paz de Usme. Al 30 de septiembre se realizó una reunión de articulación con Equipo Editorial de Idartes para el desarrollo del proyecto Memoria y Sanación
En la Localidad de Sumapaz: El día 7 de julio se llevó a cabo en el corregimiento de San Juan, la actividad de lanzamiento y socialización del libro "Arando el pasado para sembrar la paz. Relatos de las Víctimas del conflicto armado, 1990-2017". Esta socialización se realizó en el marco del Día del Trabajador Agrario. El objetivo de estos espacios, es que libro, que busca contribuir a la memoria y la visibilización de las víctimas del conflicto en Sumapaz, pueda llegar al territorio y convertirse en un instrumento para las comunidades en términos de pedagogía e historia, así como para la construcción de paz y reconciliación. En el evento participaron 150 personas. Posteriormente el día 22 de julio se llevó a cabo la socialización a ASOJUNTAS, en este espacio de asamblea de la asociación se hizo la entrega la publicación a 21 de las juntas de acción comunal del territorio; en el mes de agosto se entregó a modo de donativo para la Red de Bibliotecas Públicas del Distrito, esta publicación para que pueda ser consultada por la ciudadanía en la Biblioteca Pública Virgilio Barco. En el mes de septiembre, se hizo una muestra de la serie documental “Después de la niebla”, en el marco de la sesión del CLIP de Sumapaz. Adicionalmente en septiembre se realizó una estrategia de abordaje territorial de la Secretaría Distrital de Integración Social para el desarrollo del Convenio Trust – ACDVPR.
2. Implementación de proyectos: En el mes de septiembre, se realizó grabación de la canción Laboratorio de paz del compositor Wilson Rey, quien además es víctima del conflicto armado en Sumapaz. Esta composición fue presentada en la conmemoración del Día de las Victimas, como una canción homenaje a las víctimas y el territorio, así como un llamado a la reconciliación. En el marco de los laboratorios de Paz Usme y Sumapaz, se realizaron las siguientes acciones:* Taller literario del proyecto Memoria y Sanación del laboratorio de Paz de Usme: Durante julio se llevaron a cabo 6 sesiones en los días: 05, 10, 17, 26, 28 y 31 , en el mes de agosto 4 sesiones los días 4, 9, 14 y 28 , y en el mes de septiembre dos sesiones los días 4 y 15.* Se trabajó en la construcción del anexo técnico para realizar el diseño e implementación de un Portafolio de generación de capacidades en la zona rural de Usme y Sumapaz* Libro “Arando el pasado para sembrar la paz” .* Laboratorio de Paz en Sumapaz: El día 13 de julio se realizó en el corregimiento de Betania la segunda sesión del laboratorio visual. En esta jornada, se avanzó en el acercamiento de los jóvenes del observatorio de Vida, Agua y Cultura para la paz territorial. Los temas abordados fueron la gramática de la imagen y la comunicación visual, como temática complementaria a la sesión anterior en la cual se desarrolló el conversatorio Memoria, arte y reconciliación. Adicionalmente se realizó un taller de conflictos y resolución de los mismos para la reconciliación a partir de la teoría de juegos y la transformación pacífica de los conflictos. De igual forma, se realizó un ejercicio de transmisión de medios, pues en la jornada se hizo una capacitación básica en principios de fotografía, encuadre, composición y manejo de las condiciones de luz, con esto elementos se hizo una reflexión grupal acerca de la gramática de la imagen y la comunicación visual, y para finalizar se llevó a cabo un ejercicio foto-video gráfico de campo dentro de la vereda de Betania. El día 9 de agosto, se llevó a cabo una sesión donde se realizó la experimentación con los lenguajes artísticos visuales, dando vida a espacios de co-creación desde la visión de los niños, que faciliten reflexionar y aportar a la memoria, la reconciliación y por ende a la construcción de paz en el posconflicto. Como parte de este proceso, se está creando un corto animado con los niños del Observatorio de Agua, Vida y Cultura para la paz territorial, donde participaron 20 personas. El día 4 de septiembre, se realizó una salida de campo a la Laguna Larga, donde se contó con la participación de 27 personas, con el fin que los niños puedan seguir incluyendo imágenes que son significativas para ellos del páramo, como insumos para la obra artística que están construyendo. 
También se realizó la coordinación del evento “Los niños de Sumapaz en clave de reconciliación”, para conmemorar el día de la no violencia, el cual se articuló con el programa atrapasueños, el cual busca que niños del territorio se encuentren a pensar sobre la reconciliación del territorio y del país en el contexto actual de posconflicto. Este evento se realizará el día 4 de octubre con los niños del  Tunal Alto y la Unión.
 En el marco de la de la implementación de los laboratorios de paz, se realizaron las siguientes acciones: 1. Gestión Interinstitucional: En la localidad Usme, se llevaron a cabo reuniones de articulación entre ACDVPR, SDM, SDIS e IDARTES para la realización de " Taller Literario para Mujeres Víctimas del Conflicto", y con la SDIS para la articulación de la Estrategia de Abordaje Territorial y el Laboratorio de Paz de Usme. Al 30 de septiembre se realizó una reunión de articulación con Equipo Editorial de Idartes para el desarrollo del proyecto Memoria y Sanación
En la Localidad de Sumapaz: El día 7 de julio se llevó a cabo en el corregimiento de San Juan, la actividad de lanzamiento y socialización del libro "Arando el pasado para sembrar la paz. Relatos de las Víctimas del conflicto armado, 1990-2017". Esta socialización se realizó en el marco del Día del Trabajador Agrario. El objetivo de estos espacios, es que libro, que busca contribuir a la memoria y la visibilización de las víctimas del conflicto en Sumapaz, pueda llegar al territorio y convertirse en un instrumento para las comunidades en términos de pedagogía e historia, así como para la construcción de paz y reconciliación. En el evento participaron 150 personas. Posteriormente el día 22 de julio se llevó a cabo la socialización a ASOJUNTAS, en este espacio de asamblea de la asociación se hizo la entrega la publicación a 21 de las juntas de acción comunal del territorio; en el mes de agosto se entregó a modo de donativo para la Red de Bibliotecas Públicas del Distrito, esta publicación para que pueda ser consultada por la ciudadanía en la Biblioteca Pública Virgilio Barco. En el mes de septiembre, se hizo una muestra de la serie documental “Después de la niebla”, en el marco de la sesión del CLIP de Sumapaz. Adicionalmente en septiembre se realizó una estrategia de abordaje territorial de la Secretaría Distrital de Integración Social para el desarrollo del Convenio Trust – ACDVPR y para el mes de diciembre se realizo la entrega de los productos del mencionado convenio en el cual se realizo: i) trabajo en el territorio para el diseño en una Estrategia de Comunicaciones para el posicionamiento de la ruralidad en Bogotá. ii) trabajo en el territorio para la formulación de un documento y bocetos para la fase II de la Expo Permanente. El resultado del proceso es un documento y los bocetos que contienen la manera en la que la ruralidad de Usme y Sumapaz desean verse representados. iii) diseñó y desarrolló un Portafolio para la generación de capacidades en Usme y Sumapaz. El resultado es un documento que contiene la experiencia de la implementación del Portafolio para la generación de capacidades. Asi mismo durante el cuarto trimestre se realizó una investigación histórica sobre el impacto del conflicto en Sumapaz. El resultado del proceso se concreta en la entrega del documento histórico de investigación.
2. Implementación de proyectos: En el mes de septiembre, se realizó grabación de la canción Laboratorio de paz del compositor Wilson Rey, quien además es víctima del conflicto armado en Sumapaz. Esta composición fue presentada en la conmemoración del Día de las Victimas, como una canción homenaje a las víctimas y el territorio, así como un llamado a la reconciliación. En el marco de los laboratorios de Paz Usme y Sumapaz, se realizaron las siguientes acciones:* Taller literario del proyecto Memoria y Sanación del laboratorio de Paz de Usme: Durante julio se llevaron a cabo 6 sesiones en los días: 05, 10, 17, 26, 28 y 31 , en el mes de agosto 4 sesiones los días 4, 9, 14 y 28 , y en el mes de septiembre dos sesiones los días 4 y 15.* Se trabajó en la construcción del anexo técnico para realizar el diseño e implementación de un Portafolio de generación de capacidades en la zona rural de Usme y Sumapaz* Libro “Arando el pasado para sembrar la paz” .* Laboratorio de Paz en Sumapaz: El día 13 de julio se realizó en el corregimiento de Betania la segunda sesión del laboratorio visual. En esta jornada, se avanzó en el acercamiento de los jóvenes del observatorio de Vida, Agua y Cultura para la paz territorial. Los temas abordados fueron la gramática de la imagen y la comunicación visual, como temática complementaria a la sesión anterior en la cual se desarrolló el conversatorio Memoria, arte y reconciliación. Adicionalmente se realizó un taller de conflictos y resolución de los mismos para la reconciliación a partir de la teoría de juegos y la transformación pacífica de los conflictos. De igual forma, se realizó un ejercicio de transmisión de medios, pues en la jornada se hizo una capacitación básica en principios de fotografía, encuadre, composición y manejo de las condiciones de luz, con esto elementos se hizo una reflexión grupal acerca de la gramática de la imagen y la comunicación visual, y para finalizar se llevó a cabo un ejercicio foto-video gráfico de campo dentro de la vereda de Betania. El día 9 de agosto, se llevó a cabo una sesión donde se realizó la experimentación con los lenguajes artísticos visuales, dando vida a espacios de co-creación desde la visión de los niños, que faciliten reflexionar y aportar a la memoria, la reconciliación y por ende a la construcción de paz en el posconflicto. Como parte de este proceso, se está creando un corto animado con los niños del Observatorio de Agua, Vida y Cultura para la paz territorial, donde participaron 20 personas. El día 4 de septiembre, se realizó una salida de campo a la Laguna Larga, donde se contó con la participación de 27 personas, con el fin que los niños puedan seguir incluyendo imágenes que son significativas para ellos del páramo, como insumos para la obra artística que están construyendo. 
También se realizó la coordinación del evento “Los niños de Sumapaz en clave de reconciliación”, para conmemorar el día de la no violencia, el cual se articuló con el programa atrapasueños, el cual busca que niños del territorio se encuentren a pensar sobre la reconciliación del territorio y del país en el contexto actual de posconflicto. Este evento se realizará el día 4 de octubre con los niños del  Tunal Alto y la Unión.
</t>
  </si>
  <si>
    <t xml:space="preserve"> Plan de Desarrollo - Meta Producto Plan estratégico Plan de Acción  Proyecto de inversión                     </t>
  </si>
  <si>
    <t>Desarrollar 2 laboratorios de paz en dos territorios del  Distrito Capital</t>
  </si>
  <si>
    <t>Protocolo de participación efectivo de las victimas del conflicto armado, implementado y ajustado</t>
  </si>
  <si>
    <t>( Implementación del protocolo de participación vigente que se define por la proporción de sesiones ordinarias realizadas , y en las cuales se contó con las garantías de participación tales como ( (i) Suministro de refrigerios y/o almuerzos, (ii) Entrega de apoyo de transporte y, (iii) Asistencia técnica)
 /  Sesiones ordinarias convocadas previamente por la Secretaría Tecnica respectiva  y en las cuales se contó con las garantías de participación tales como ( (i) Suministro de refrigerios y/o almuerzos, (ii) Entrega de apoyo de transporte y, (iii) Asistencia técnica). Este componente corresponde al 80% del indicador en el cuatrienio.
) *70</t>
  </si>
  <si>
    <t xml:space="preserve">Se realizaron 28 reuniones entre las cuales estan en 22 sesiones ordinarias y 6 reuniones extraordinarias. Se realizaron todas las revisiones de los planes de trabajo de todas las mesas para iniciar los procesos de articulacion con las entidades que acompañan las mesas en los escenarios de participacion e igualmente efectuar la ruta de trabajo de cada una de las mesas.  Asì mismo,se  logró concertar con todas las mesas locales,  que estuvieron interesadas, en enviar insumos y propuestas para  el borrador del Protocolo 035 que actualmente se encuentra en proceso de modificación. 
La revisión exhaustiva de cada plan de trabajo de la mesa ha generado un poceso de evaluación desde el Equipo para concretar actividades y propuestas adscirtas por las mesas durante y para el periodo de las mismas. Por lo tanto, los planes de trabajo fortalecen el proceso de participación de las mesas y consolidan nuevos liderazgos. Igualmnete, el proceso articulador desde la ACDVPR con el IDPAC en todas las mesas genera un proceso de capacitación y fortalecimiento en 15 temas que lidera la Escuela taller.  Adicionalmente, inicio la articulación con el Observatorio de vivienda de la Universidad de los Andes, con el fin de llevar a cabo el conversatorio de vivienda. En esta sesión se incluyó una ruta metodológica  En lo corrido de la vigencia 2018, se han realizado un total de 101 sesiones ordinarias de las mesas de participacion,  se prestó asistencia técnica y apoyo operativo con los recursos de bolsa logística.
Frente a los procesos de fortalecimiento a las mesas de participación, se destaca el  inicio al pago de transporte y compensatorios de participación los meses de enero a abril de 2018 de acuerdo a lo establecido en  la Resolución 004 de junio de 2018, expedida por la ACDVPR.
Igualmente el pasado 20 de junio se realizó un Taller de la Comisión de vivienda creado por la mesa de Participación Efectiva  de las Victimas, la cual pretende establecer una ruta para trabajar en la propuesta de formular una política pública de vivienda para víctimas a través de un árbol de problemas, asi como la creación de un ejercicio de generación de confianza y comunicación denominado el arquetipo de las guerreras , con la mesa autónoma de mujeres víctimas. 
 De enero a septiembre del 2018, se han realizado 158 sesiones ordinarias de las mesas de participación efectiva para las víctimas, donde se realizaron las siguientes acciones a través de 21 sesiones ordinarias. Para el caso de la mesa de Teusaquillo se inició el trámite ante JAL, para coordinar el Plan de Trabajo de la mesa en la localidad. Dentro de la mesa de Bosa para el mes se buscó acrecentar el presupuesto de la localidad. Para la mesa de RUU se está realizando el encuentro de víctimas de la localidad con foros de memoria, muestras gastronómicas, encuentros multilaterales, así como el fortalecimiento del fondo de desarrollo local. En la mesa de mujeres durante el mes se trabajaron temas como nuevas masculinidades, seguridad de las lideresas, comunicación asertiva, liderazgo, corrupción y la ruta de violencia sexual con la UARIV. En el caso de la mesa distrital se trabajaron los encuentros nacionales, la resolución de los compromisos que se vienen trabajando con la alta consejería y se analizó el informe de Personería sobre la política pública de víctimas, dentro del espacio de comisión de vivienda liderado por esta mesa se realiza un documento de articulación entre la población víctima y la institucionalidad. En Ciudad Bolívar el trabajo del mes estuvo orientado hacia la incidencia en política pública; en San Cristóbal el trabajo se orientó hacia la resolución de los conflictos que al momento se dan entre los miembros de la mesa, en Kennedy se revisó el proyecto que formuló la mesa de víctimas de la localidad, así como la financiación en este en el marco del plan de desarrollo local. En suba se trabajó en la programación de la actividad de brigada de atención el próximo 7 de octubre, así como la generación de ingreso a la población víctima y finalmente el seguimiento al plan de trabajo y la preparación de próximas jornadas ESPERE. En Tunjuelito se preparó la sesión del primer encuentro local deportivo para el próximo 8 de septiembre, así como la realización del CLJT. En Antonio Nariño se preparó una reunión se sensibilización a funcionarios en los CLAVS. En Usme durante el mes se realizaron 3 sesiones PAD y se preparó la jornada del 3 de septiembre en el que se tocaran temas de violencia intrafamiliar y de fortalecimiento a líderes, asimismo se está realizando un foro de rendición de cuentas en conjunto con una feria gastronómica. En Puente Aranda se realizó una sesión PAD y se trabajó en el CLJT. En la sesión de la mesa indígena se trabajó en conjunto con IDIPRON para la inclusión del enfoque diferencial afrodescendiente, se radicó la propuesta del PAPSIVI y se trató el tema de integración de un cupo por juventud a la mesa afro. En la mesa indígena se realizó sesión PAD, se realizó un acto de conmemoración de los pueblos indígenas, se realizó una concertación con secretaría de hábitat para la construcción de una política de vivienda con enfoque diferencial indígena, así como en el marco del PAPSIVI se acuerda una caracterización de los pueblos residentes en Bogotá, se gestionó la posibilidad de contratación de 12 sabedores ancestrales, se presentó el capítulo de retornos y reubicaciones, así como la contratación de una persona indígena. En la sesión de Usaquén se concertó la visibilización en el marco de la semana por la paz, a través del diseño propuesto por la mesa, asimismo, se realizó la preparación del CLJT, dando como resultado el fortalecimiento de las mesas de participación.  Todo esto dando como resultado el empoderamiento de las víctimas para el ejercicio de derechos, reflejándose en: 1)Visibilización de los espacios de participación, 2)autoevaluaciones realizadas por los miembros de las mesas sobre su desempeño 3)Participación de los delegados y delegadas de las mesas en la construcción del protocolo de participación y 4) planeación, ejecución y evaluación de los planes de trabajo de cada una de las mesas de participación y 5) pago de los apoyos compensatorios y de transporte.
Como otra acción durante el mes se generaron las resoluciones de pago 007,008.009 y 010 “Por medio de la cual se reconoce y se ordena el gasto y e/pago de unos apoyos de transporte y compensatorio conforme a los numerales 1 y 6 del artículo 45 del Decreto Distrital 035 de 2015, adicionado por el artículo 1 del Decreto Distrital 672 de 2017.
Durante el mes de Al mes de agosto, se realizaron las sesiones PAD a fin de incluir las propuestas de las mesas de participación dentro del Plan de Acción Distrital, generando incidencia dentro de la Política Pública. En otro punto se construyó una estrategia de fortalecimiento a la partición de las mesas a través de la construcción de una presentación que muestra los avances, retos y legados de las mesas, lo anterior dando como resultados incidencia en la política pública, ya en el mes de septiembre e han realizado en acuerdo con las mesas diversas estrategias de fortalecimiento  a la partición, dando como resultado la construcción de una matriz que muestra los avances, retos y legados de las mesas, lo anterior deja en evidencia la incidencia real en la política pública, así como la evaluación de los planes de trabajo de las mesas y la construcción de un documento por parte de la comisión de vivienda, lo que deja en evidencia los procesos de participación efectiva en Bogotá.
 De enero a diciembre del 2018, se realizaron 210 sesiones ordinarias de las mesas de participación efectiva para las víctimas, donde se concentraron esfuerzos principalmente en los procesos de apoyo a la Rendición de Cuentas de 12 mesas; Cartografía Social en 10 mesas; Diálogo Ciudadano en 19 y Mapa de Actores en seis mesas. Otros de los ejercicios que se adelantaron durante el año corresponden a el desarrollo de ferias de servicios, a la ejecución de los planes de trabajo de los diferentes espacios de participación, a ejercicios de formación en habilidades blandas, de autoevaluación de las funciones de la mesa, localidades constructoras de paz, acciones afirmativas y de la participación activa en la construcción del PAD 2019. Adicionalmente, el grupo de gestores apoyó técnicamente a los delegados de las 23 mesas de participación efectiva de víctimas en los temas de incidencia en la política pública, avances en el plan de trabajo, garantías a la participación y desarrollo de actividades de visibilización de estos espacios en Bogotá.
Durante el mes de diciembre se desarrollaron las siguientes acciones: En la Localidad de Antonio Nariño se realizó un ejercicio de Cartografía Social; en la localidad de Bosa se realizó un ejercicio de cartografía social y de mapa de actores; en la Candelaria se realizó un ejercicio de cartografía social; en Chapinero se realizó un ejercicio de cartografía social, mapa de actores y de rendición de cuentas; en la mesa distrital se realizó una sesión ordinaria a la que asistió la procuraduría con el fin de orientar a los delegados de la mesa sobre las acciones de ACDVPR; En la mesa de Engativá se realizó un ejercicio de mapa de actores y se aplicó un instrumento de diagnóstico de incentivos; en la mesa de Fontibón se realizó un ejercicio de mapa de actores y de cartografía social; en la mesa de Kennedy se realizó un Informe estado proyecto 1381 a cargo de la Alcaldía Local, del PAPSIVI y un instrumento de diagnóstico de incentivos; en la mesa de mujeres se realizó un ejercicio de mapa de actores y se aplicó un instrumento de diagnóstico de incentivos; en la mesa de Rafael Uribe Uribe se realizó un ejercicio de diálogo ciudadano; en la mesa de San Cristóbal se realizó un informe del CLJT y se revisaron las acciones del Plan de Trabajo; en la mesa Tunjuelito se realizó un ejercicio de mapa de actores.
</t>
  </si>
  <si>
    <t xml:space="preserve">     Plan de Acción  Proyecto de inversión                     </t>
  </si>
  <si>
    <t>Comités Distritales de Justicia Transicional realizados anualmente, para la coordinación del Sistema Distrital de Atención y Reparación Integral a las Víctimas - SDARIV-</t>
  </si>
  <si>
    <t xml:space="preserve">  Sumatoria de Comités de Justicia Transicional realizados en la vigencia.     </t>
  </si>
  <si>
    <t>• Diseñar, implementar y hacer seguimiento a una estrategia integral de  comunicación y prensa para la Alta Consejería para los Derechos de las Víctimas, la Paz y la Reconciliación
• Gestión de la información para el mejoramiento de la coordinación, articulación y toma de decisiones en el Sistema Distrital de Atención y Reparación a Víctimas, Paz y Reconciliación
Formular, actualizar y hacer seguimiento al plan de acción distrital de víctimas, paz y reconciliación en el marco del comité distrital de justicia transicional.</t>
  </si>
  <si>
    <t xml:space="preserve">Los comites seran abordados en tres sesiones que se llevaran a cabo en los meses de mayo, septiembre y diciembre de 2018.
Durante el mes de marzo se efectuó la preparación y realización de los Subcomités Temáticos que preceden al Comité de Justicia Transicional, que se realizará en el mes de abril. 
Se realizaron cinco (5) Subcomités Temáticos se desarrolló los días 14, 15 y 20 de marzo. El primer Subcomité efectuado fue el de asistencia y atención; los puntos de la agenda fueron los siguientes: (1) Presentación; (2) Verificación de quórum; (3) Presentación acta del Subcomité anterior ; (4) Presentación necesidades de la población de víctimas; (5) Presentación Plan Operativo Anual del Subcomité; (6) Presentación Gráfica Rutas de Atención; (7) Presentación Política Pública Distrital Servicio al Ciudadano; (8) Presentación Estrategia Psicosocial e (9) Intervenciones de los asistentes. Con este subcomité se logró: (1) la socialización y aprobación del Plan Operativo Anual del Subcomité de Asistencia y Atención y (2) presentar las necesidades de la población víctima del conflicto armado residente en el Distrito Capital.
El segundo Subcomité Temático realizado fue el de Prevención, Protección y Garantías de No Repetición, los puntos de la agenda fueron los siguientes: (1) Presentación; (2) Verificación de quórum; (3) Presentación acta del Subcomité anterior; (4) Presentación Plan Operativo Anual del Subcomité; (5) Presentación actualización Plan de Contingencia para Atención y Ayuda Humanitaria Inmediata a Víctimas del Conflicto Armado; (6) Aclaración ruta de atención de casos de amenaza de víctimas y defensoras y defensores de Derechos Humanos; (7) Presentación Avances Plan de Prevención, capítulo víctimas e (8) Intervenciones de los asistentes. Durante el Subcomité se logró: (1) socializar y aprobar el Plan Operativo Anual del Subcomité de Prevención y Protección; (2) presentar la actualización del Plan de Contingencia para Atención y Ayuda Humanitaria Inmediata a Víctimas del Conflicto Armado y (3) presentar los avances del Plan de Prevención, capítulo víctimas.
El tercer Subcomité Temático realizado fue el de Memoria, Paz y Reconciliación, los puntos de la agenda fueron los siguientes: (1) Presentación; (2) Verificación de quórum; (3) Presentación acta del Subcomité anterior; (4) Logros y aprendizajes 2017; (5) Apuestas 2018: Presentación Plan Operativo Anual del Subcomité; (6) Proyecciones 2018: ¿Qué sigue?; (7) Intervenciones de los asistentes y (8) Acuerdos y compromisos. Durante el Subcomité se logró: (1) presentar los logros y aprendizajes del año 2017; (2) socializar las proyecciones para el año 2018 y (3) socializar el Plan Operativo Anual del Subcomité.
El cuarto Subcomité realizado fue el de Sistemas de Información, los puntos de la agenda fueron los siguientes: (1) Presentación; (2) Verificación de quórum; (3) Presentación acta del Subcomité anterior; (4) Seguimiento al Plan de Acción Distrital – PAD; (5) Presentación Plan Operativo Anual del Subcomité; (6) Plan Operativo de Sistemas de Información – POSI y (7) Intervenciones de los asistentes. Durante el Subcomité se logró: (1) Realizar el seguimiento al Plan de Acción Distrital – PAD, (2) socializar el Plan Operativo Anual del Subcomité y (3) socializar  el Plan Operativo de Sistemas de Información – POSI.
El quinto y último Subcomité realizado fue el de Reparación Integral, los puntos de la agenda fueron los siguientes: (1) Presentación; (2) Verificación de quórum; (3) Presentación acta del Subcomité anterior; (4) Presentación Plan Operativo Anual del Subcomité; (5) Avances construcción capítulo indígena – Plan de Retornos y Reubicaciones; (6) Avance seguimiento a los Planes Integrales de Reparación Colectiva; (7) Avances de la Ruta de Gestión para la Estabilización Socioeconómica y (8) Intervenciones de los asistentes. Durante el Subcomité se logró: (1) socializar y aprobar el Plan Operativo Anual del Subcomité; (2) presentar los avances en la construcción capítulo indígena – Plan de Retornos y Reubicaciones; (3) presentar avances en el seguimiento a los Planes Integrales de Reparación Colectiva y (4) presentar los avances de la Ruta de Gestión para la Estabilización Socioeconómica.
Asociado a la Secretaría Técnica del Comité Distrital de Justicia Transicional, en el mes de marzo se realizó sesión ordinaria del CLJT de Usme, donde se aprobó plan de trabajo basado en respuesta a las siguientes problemáticas identificadas por la Mesa Local de Participación Efectiva de las Víctimas –MLPEV-: barreras de acceso a la oferta institucional, bajo grado de condiciones de convivencia y seguridad, bajo grado de implementación de políticas de atención y reparación con enfoque diferencial. También se realizó sesión extraordinaria del CLJT de Santa Fe, el día 14 de marzo, para que la Mesa Local de Participación Efectiva de Víctimas presentara su plan de trabajo a los integrantes del Comité. Por otro lado, se envió convocatoria por correo electrónico para sesión del CLJT de San Cristóbal, que se desarrollará en abril.
 El pasado  27 de abril de 2018 se realizó el  primer Comité de Justicia Transicional para la vigencia 2018, en el cual se desarrolló la siguiente agenda: (1) Aprobación del acta del Comité Distrital de Justicia Transicional realizado el pasado 29 de diciembre de 2017. (2) Presentación y aprobación de la actualización del Plan de Contingencia 2018. (3) Presentación y aprobación del Concepto de Seguridad. (4) Socialización de la ruta de trabajo para el Plan Operativo de Sistemas de Información – POSI.
Frente a los Comités locales de Justicia Transicional que se realizaron en el mes de abril, s e realizaron las siguientes actividades: Realización de la convocatoria vía correo electrónico y acompañamiento a sesiones de los Comités Locales de Justicia Transicional de San Cristóbal, La Candelaria, Usme y Kennedy. La sesión ordinaria del Comité de San Cristóbal se llevó a cabo el día 11 de abril; Candelaria 12 de abril, sin embargo, debido a que el desarrollo de los temas de la agenda resultó extenso, se programó una segunda sesión para el día 26 del mismo mes.
Finalmente el 24 de Abril se desarrolló sesión extraordinaria del Comité local de Justicia Transicional de Usme, para definir apoyos de las entidades integrantes a la feria de servicios que se desarrollará el día 12 de mayo en sector Rincón de Bolonia. Por último, se programó con la Alcaldía Local de Kennedy sesión ordinaria para el 25 de abril, sin embargo, ese día la inasistencia de los integrantes fue importante, razón por la cual no se completó quórum deliberatorio y tuvo que hacerse reprogramación para el mes de mayo. 
Se realizó el seguimiento al PAD correspondiente al I trimestre de la vigencia 2018, en el cual se ve reflejado el seguimiento a las metas y recursos que este lo compone. 
E n cuanto al fortalecimiento del Sistema de Información de Víctimas "SIVIC Bogotá" se han desarrollado acciones orientadas al Desarrollo y mejora de la arquitectura de software, así como al acompañamiento en la implementación de soluciones construidas o adquiridas por parte de la ACDVPR, para el fortalecimiento de la gestión de información del Sistema Distrital de Atención y Reparación Integral a las Víctimas-SDARIV con el fin de mejorar la coordinación, articulación y toma de decisiones.
 El primer Comité de Justicia Transicional para la vigencia 2018 fue realizado el 27 de abril de 2018, en el cual se desarrolló la siguiente agenda: (1) Aprobación del acta del Comité Distrital de Justicia Transicional realizado el pasado 29 de diciembre de 2017. (2) Presentación y aprobación de la actualización del Plan de Contingencia 2018. (3) Presentación y aprobación del Concepto de Seguridad. (4) Socialización de la ruta de trabajo para el Plan Operativo de Sistemas de Información – POSI. 
El segundo comité está programado para el próximo 12 de octubre de 2018, en el cual se espera la asistencia del Señor Alcalde Mayor de Bogotá. Previo a este comité, los días 29, 30 y 31 de agosto se realizaron los cinco Subcomités Temáticos previos al Comité Distrital de Justicia Transicional (Subcomité de Asistencia y Atención 29/08/2018, Subcomite de Memoria, Paz y Reconciliación 29/08/2018, Subcomité de Prevención y Protección 30/08/2018, Subcomité de Sistemas de Información 30/08/2018 y Subcomité de Reparación Integral 31/08/2018. Todas las agendas se cumplieron y se lograron los objetivos propuestos. 
Adicionalmente se  realizó el reporte del Tablero PAT, correspondiente a los compromisos identificados para la vigencia 2018, donde se reportaron los avances en los compromisos del primer semestre de 2018. Se brindó asistencia técnica a las entidades Distritales para la elaboración del Anteproyecto de Presupuesto 2019 y asistencia técnica para el anteproyecto de Libro Presupuestal 2019. Desde el Observatorio Distrital de Víctimas del Conflicto Armado se elaboró el Boletín cuantitativo de monitoreo "Bogotá en cifras"
En el marco del Fortalecimiento de SIVIC versión actual: inicio el piloto del módulo con la parametrización de los reportes PMR  que se reportan mensualmente. Al respecto se avanzó en el cargue de las bases que se han generado mensualmente de lo reportado para la meta PMR para Ayuda Humanitaria Inmediata. Adicionalmente, se avanzó en la implementación de reportes de densidad de población a través de mapas en el sistema. Igualmente se abordó la virtualización del trámite de agendamiento de citas, para lo cual se construyó un modelo de procesos de negocio propuesta donde se gestionan las citas de las víctimas. Este modelo se le envió como insumo a la firma contratista para que realicen los respectivos ajustes y posteriormente las respectivas historias de usuario para comenzar con su proceso de desarrollo interno.
Con el fin de conocer el estado de inclusión de la población víctima, se realizaron cruces de información con el aplicativo Vivanto de la UARIV de las siguientes bases de datos:  ● ACDVPR -Asistencia y Atención, se cruzaron 2.140 registros para analizar información desde el equipo de apoyo a la supervisión de contratos.● Secretaría Distrital de Gobierno, se cruzaron 10.057 registros para verificar los beneficiarios por asuntos étnicos, de formación, protección LGTB, protección de trata y protección de DDHH. ● Instituto para la Economía Social, se cruzaron 1.690 registros para conocer los beneficiarios que son víctimas del conflicto armado con el fin de contribuir a la construcción el libro presupuestal. El primer Comité de Justicia Transicional para la vigencia 2018 fue realizado el 27 de abril de 2018, en el cual se desarrolló la siguiente agenda: (1) Aprobación del acta del Comité Distrital de Justicia Transicional realizado el pasado 29 de diciembre de 2017. (2) Presentación y aprobación de la actualización del Plan de Contingencia 2018. (3) Presentación y aprobación del Concepto de Seguridad. (4) Socialización de la ruta de trabajo para el Plan Operativo de Sistemas de Información – POSI. 
El segundo comité se realizó el 12 de octubre de 2018, el cual conto con la asistencia del Señor Alcalde Mayor de Bogotá. Previo a este comité, los días 29, 30 y 31 de agosto se realizaron los cinco Subcomités Temáticos previos al Comité Distrital de Justicia Transicional (Subcomité de Asistencia y Atención 29/08/2018, Subcomite de Memoria, Paz y Reconciliación 29/08/2018, Subcomité de Prevención y Protección 30/08/2018, Subcomité de Sistemas de Información 30/08/2018 y Subcomité de Reparación Integral 31/08/2018. El tercer Comité Distrital de Justicia Transicional, a lleva a cabo el 31 de diciembre, cuyo punto principal es la actualización del Plan de Acción Distrital 2019 , además de una presentación de las entidades que conforman el SDARIV, exponiendo apuestas presupuestales y metas para el 2019, además de fijar acciones conjuntas entre entidades que poseen apuestas similares.Previo  a este ultimo comité, los días 4, 5 y 6 de diciembre, se realizaron cinco espacios técnicos interinstitucionales.
Adicionalmente se realizó el reporte del Tablero PAT, correspondiente a los compromisos identificados para la vigencia 2018, donde se reportaron los avances en los compromisos del primer semestre de 2018. Se brindó asistencia técnica a las entidades Distritales para la elaboración del Anteproyecto de Presupuesto 2019 y asistencia técnica para el anteproyecto de Libro Presupuestal 2019. Desde el Observatorio Distrital de Víctimas del Conflicto Armado se elaboró el Boletín cuantitativo de monitoreo "Bogotá en cifras"
En el marco del Fortalecimiento de SIVIC versión actual: inicio el piloto del módulo con la parametrización de los reportes PMR  que se reportan mensualmente. Al respecto se avanzó en el cargue de las bases que se han generado mensualmente de lo reportado para la meta PMR para Ayuda Humanitaria Inmediata. Adicionalmente, se avanzó en la implementación de reportes de densidad de población a través de mapas en el sistema. Igualmente se abordó la virtualización del trámite de agendamiento de citas, para lo cual se construyó un modelo de procesos de negocio propuesta donde se gestionan las citas de las víctimas. Este modelo se le envió como insumo a la firma contratista para que realicen los respectivos ajustes y posteriormente las respectivas historias de usuario para comenzar con su proceso de desarrollo interno.
Se realizo la actualización del PAD 2019, a la fecha se cuenta con la consolidación de las metas de las entidades Distritales para el PAD 2019.
Respecto a la formulación e implementación del POSI, se realizó la matriz de acciones e indicadores, socialización con las entidades en el Subcomité de Sistemas de Información y envío a la Red Nacional de Información de la Unidad para las Víctimas para aprobación final del instrumento.  
Durante el mes de diciembre se brindaron asistencias técnica para la implementación del Sistema de Información de Gestión de oferta – SIGO, donde se realizo caracterización de oferta con el grupo GESE de la ACDVPR, y la Secretaria Distrital de Seguridad, Convivencia y Justicia, adicionalmente se realizó asistencia para el cargue de beneficiarios del grupo GESE.
</t>
  </si>
  <si>
    <t>Plan de Acción  Proyecto de inversión                  Proceso   </t>
  </si>
  <si>
    <t>Realizar Comités Distritales de Justicia Transicional anualmente  para la coordinación del Sistema Distrital de Atención y Reparación integral a las Victimas - SDARIV</t>
  </si>
  <si>
    <t>Metas del PAD (Plan de Acción Distrital) cumplidas por la Administración Distrital</t>
  </si>
  <si>
    <t>(Sumatoria de datos del avance de todas las metas PAD para la vigencia / Numero total de metas programadas PAD para la vigencia) *100</t>
  </si>
  <si>
    <t xml:space="preserve">En lo corrido de la vigencia, se han realizado la siguientes asistencias técnicas:
*Asistencia técnica a las entidades Distritales en IGED, se realizó la gestión de información a la SDE, para el reporte de información en el componente de educación de los indicadores IGED, a partir del reporte PAD 2017 
*Asistencia técnica con la entidades del Distrito donde se revisó el estado de cada política pública que, en consonancia con los lineamientos de Gobierno Digital: se identificaron como relacionadas con componentes de la estructura de POSI. Se revisó entonces si existía sustento normativo, si tenía plan de acción y si existía una planeación operativa. Los casos revisados fueron: la iniciativa de Carpeta Ciudadana, el proyecto de Sistema Integrado de Información Poblacional, la Política Pública de Servicio al Ciudadano, el Modelo Integrado de Planeación y Gestión y el Proyecto de Plan Estadístico Distrital. 
 Se realizaron reuniones exploratorias con la Secretaría Distrital de Integración Social, la Secretaría Distrital de Desarrollo Económico y la Secretaría Distrital del Hábitat y Territorio. En estas reuniones se identificó la necesidad de revisar en un primer momento la programación operativa de los proyectos asociados al cuarto eje transversal del Plan de Desarrollo Bogotá Mejor para Todos "Gobierno legítimo, fortalecimiento local y eficiencia" y luego buscar otros proyectos dentro de la entidad orientados a fortalecimiento o adecuación institucional. 
* Se presentó la Estrategia de Paz y se efectuó asistencia técnica a Secretaría de Gobierno para la planeación conjunta de actividades bajo la línea de paz, específicamente frente a la elaboración de un diálogo PRISMA entre confesiones religiosas.
* Asistencia técnica para la formulación del POSI, así como para la programación y seguimiento al Plan de Acción Distrital, e indicadores de Goce Efectivo de Derechos - IGED en el Subcomité de información, seguimiento y evaluación. En este comité donde fue socializado la estructura del POSI y  se respondieron las inquietudes manifestadas por parte de las entidades distritales. 
*En el taller sobre Tablero PAT y RUSICST , se brindó asistencia técnica por parte de la UARIV y el Ministerio del Interior sobre estas herramientas que hacen parte de la gestión de datos para toma de decisiones.  
Se realizaron  los mapas de riesgo de las localidades de Mártires, Puente Aranda y Chapinero, y de las mesas de enfoque diferencial Afro y Mujer, correspondiente al Plan de Prevención y Protección, y Contingencia.
En cuanto a la formulación e implementación POSI - Plan Operativo de Sistemas de Información (Que se presentará en el primer Comité Distrital de Justicia Transicional para su aprobación), se desarrollaron las siguientes acciones de alistamiento y diagnóstico:  
Alistamiento:
Se presentó a las entidades en subcomité de información seguimiento y evaluación, la estructura del POSI en términos de su integración con el PAD, los lineamientos a tener en cuenta, las orientaciones metodológicas y el cronograma general de trabajo. 
Se realizó reunión exploratoria con Ministerio de Tecnologías de la Información y las Comunicaciones y la Alta Consejería TIC,  para revisar la integración de lineamientos de Gobierno Digital y los suministrados por la UARIV frente a elaboración de POSI. Como producto de este encuentro, se recibió información sobre el proyecto de decreto de Gobierno Digital que estará próximo a expedirse, y con este insumo, finalmente se  procedió a ajustar la estructura de la propuesta de Plan Operativo de Sistemas de Información.  
Diagnóstico:
- Se realizó un taller sobre el Tablero PAT y RUSICST con el Ministerio del Interior para aclaración de dudas frente a los requerimientos de información para la programación y el seguimiento en el marco de la política pública de víctimas. Es de tener en cuenta que la información que se recoge mediante estos instrumentos tiene la vocación de apoyar la toma de decisiones en el marco de las diferentes fases de la política pública. 
- Se elaboró un informe sobre el estado de la medición de indicadores de goce efectivo de derechos de las víctimas del conflicto armado en Bogotá. Este informe contiene un diagnóstico sobre fuentes de información en el Distrito para medir estos indicadores, el cual junto con las inquietudes recogidas en el taller sobre Tablero PAT y RUSICST, constituyen insumos para el diagnóstico sobre el estado actual de la toma de decisiones basadas en datos en el marco de la política pública.   
- El 23 de marzo se realizó una reunión con la Dirección de Información, Cartografía y Estadísticas de la Secretaría Distrital de Planeación, en la cual se socializó y brindó capacitación sobre la fase II del Plan Estadístico Distrital y se explicó por parte de la ACDVPR la labor realizada en torno a la demanda y producción de información estadística. Se identificaron procesos de producción y los requerimientos de información que se tienen respecto a otras entidades que hacen parte del SDARIV.  De acuerdo con lo anterior, se acordó caracterizar 22 formularios para los siguientes requerimientos: 21 solicitudes a entidades distritales sobre datos ubicación y contacto y vinculación a servicios u oferta de la entidad que tengan sobre víctimas de conflicto armado; 1 solicitud de medición de indicadores de goce efectivo de derechos a la UARIV.  
Finalmente, en atención al  Decreto 2460 de 2015 acerca de la  Estrategia de Corresponsabilidad, se elaboró el reporte del Tablero PAT, en donde se realizó el cargue del seguimiento de los compromisos acordados en la vigencia 2017,  así como el cargue de las necesidades y compromisos para la vigencia 2019 en dicho tablero.
 Frente al  seguimiento de los avances de las metas PAD, en junio se recibió el seguimiento PAD del I trimestre de 2018 de 15 entidades del SDARIV. de las cuales el Instituto de Economía Social presento demoras en su entrega (primera semana de julio). Por lo anterior ,  el seguimiento se reportara en el III trimestre.
 En el seguimiento del I semestre, se ha logrado la ejecución del 64,6%, correspondiente al cumplimiento de 151 metas aprobadas en el Plan de Acción Distrital, informado por las entidades del SDARIV -Sistema Distrital de Atención y Reparación Integral a la Victimas.El desarrollo de la meta , ha implicado el fortalecimiento de los procesos de la Alta Consejería de coordinación con las entidades responsables en la implementación de la política pública de víctimas, la paz y la reconciliación en el distrito, y optimizar el modelo de prevención, protección, asistencia, atención y reparación integral a víctimas en corresponsabilidad con las entidades competentes. En este sentido, en el primer semestre del 2018 se desarrolló el primer Comité Distrital de Justicia Transicional del año, así como sus respectivos Subcomités Temáticos, del cual participan las entidades del SDARIV y las víctimas del conflicto armado, como espacios de coordinación y optimización del modelo.
De otra parte, se han fortalecido el modelo de seguimiento al PAD en el marco de los avances en la formulación del Plan Operativo de Sistemas de Información (POSI) y en el plan de articulación del proceso del seguimiento (y otras operaciones estadísticas de la Alta Consejería) con el Plan Estadístico Distrital liderado por la Secretaría Distrital de Planeación, con el fin de mejorar la calidad y oportunidad de la información de cumplimiento de metas. 
A su vez, se ha venido fortaleciendo el Sistema de Información de Víctimas "SIVIC Bogotá”, el cual es uno de los componentes principales que soporta el sistema de referencia y contra referencia para la atención de las personas víctimas del conflicto armado, el cual apoya el cumplimiento de metas del PAD. En este sentido, se han venido desarrollando mejoras al Módulo de Caracterización Básica y al Módulo Orientador. En este último, se ha trabajado en su integración con el Sistema de Asignación de Turnos (SAT) con articulación con la Subsecretaría de Servicio a la Ciudadanía
De otro lado, se desarrolló un instrumento de visualización del cumplimiento de las metas del PAD “sistema Avanti”, el cual fue presentado el 9 de abril del presenta año, en el marco de la conmemoración del Día de la Memoria y Solidaridad con las víctimas del conflicto armado. Esta es una herramienta, tanto gerencial para el apoyo de la toma de decisiones, como para apoyar los procesos de rendición de cuentas. Por lo tanto, es una herramienta que fortalece la transparencia y eficacia en el cumplimiento de las metas del PAD.
El Observatorio Distrital de Víctimas (ODV) ha sido pieza clave en el desarrollo de instrumentos que aporten a las entidades del SDARIV en la orientación de la oferta establecida en el PAD. Para ello, ha generado productos como los Boletines PRISMA, Bogotá en Cifras y Estaciones de Paz. En este marco, es de especial mención la elaboración del primer informe de Indicadores de Goce Efectivo de Derechos (IGED) para la ciudad de Bogotá, el cual aporta para el análisis del direccionamiento de la política pública de víctimas
 Seguimiento al PAD 2018: se consolidó un cálculo preliminar al III trimestre de 2019 con un avance del 85,67% de cumplimiento de las metas del PAD, correspondiente al cumplimiento de 151 metas aprobadas en el Plan de Acción Distrital, informado por las entidades del SDARIV -Sistema Distrital de Atención y Reparación Integral a la Victimas. 
Ahora bien, en el cuarto semestre del 2018 se desarrolló el 3er Comité Distrital de Justicia Transicional del año, así como sus respectivos Subcomités Temáticos, del cual participan las entidades del SDARIV y las víctimas del conflicto armado, como espacios de coordinación y optimización del modelo.
Respecto a la formulación e implementación del POSI, se realizó la matriz de acciones e indicadores, socialización con las entidades en el Espacio Técnico Interinstitucional de Sistemas de Información y envío a la Red Nacional de Información de la Unidad para las Víctimas para aprobación final del instrumento.  
A su vez, se ha venido fortaleciendo el Sistema de Información de Víctimas "SIVIC Bogotá”, el cual es uno de los componentes principales que soporta el sistema de referencia y contra referencia para la atención de las personas víctimas del conflicto armado, el cual apoya el cumplimiento de metas del PAD. En este sentido, se han venido desarrollando mejoras al Módulo de Caracterización Básica y al Módulo Orientador. En este último, se ha trabajado en su integración con el Sistema de Asignación de Turnos (SAT) con articulación con la Subsecretaría de Servicio a la Ciudadanía
</t>
  </si>
  <si>
    <t xml:space="preserve">Plan de Desarrollo - Meta Resultado     Plan de Acción                       Proceso   </t>
  </si>
  <si>
    <t>Cumplir Las Metas Del Pad Por Parte De La Administración Distrital</t>
  </si>
  <si>
    <t>Medidas de ayuda humanitaria otorgadas en los términos establecidos en la Ley 1448 de 2011, la normatividad y la jurisprudencia vigente</t>
  </si>
  <si>
    <t>(Sumatoria de medidas de AHIn y AHTn  otorgadas  / Sumatoria de medidas AHIn y AHTn solicitadas de acuerdo con los requisitos de ley) *100</t>
  </si>
  <si>
    <t>A marzo de 2018, se ha otorgado el 100% de las medidas de Ayuda Humanitaria Inmediata de acuerdo con lo dispuesto por la Ley 1448 de 2011 y sus decretos reglamentarios, lo que equivale a 5.447 medidas entregadas a las víctimas del conflicto que cumplieron con los requisitos establecidos en la Ley sobre 5.589 medidas solicitadas, de estas 142 no cumplieron con los requisitos de la Ley.  (Fuente: Sistema Información para Víctimas – SIVIC,  corte: 31/03/2018). De esto, se beneficiaron 2.230 personas de 2.254 que lo solicitaron. De estas medidas entregadas, 2.432 medidas corresponden al componente de alimentación, 1.894 medidas de alojamiento transitorio, 1.086 medidas corresponden a Artículos de aseo personal - Elementos dormitorio -  utensilios de cocina y vajilla , 34 medidas de transporte de emergencia y 1 medida funeraria. 
Adicionalmente con el propósito de fortalecer la articulación territorial, se realizó acercamiento con la UARIV y la SDIS con la Estrategia Atrapasueños, que permite facilitar la operación para la atención de la población víctima. También se ha realizado capacitaciones en Control antifraude, Toma de Declaraciones, Justicia Especial para la Paz, JEP y sobre la política pública de mujer y género específicamente en los CLAV de Suba y Bosa, en el marco del mejoramiento de servicio en los CLAV`s. 
Igualmente con el propósito de ampliar las alternativas y activar redes de apoyo de carácter secundario de la población víctima, se trabajaron en los siguientes CLAV`s los siguientes temas de articulación: 
•CLAV Chapinero: Articulación con Secretaria de Salud, Jornadas de tamizaje, talla y peso,  Min. TIC. Presentación proyecto zonas WIFI gratis, programa PAPSIVI.
•CLAV Patio Bonito: Articulación con IDU, CIRC, Alcaldía Local de Kennedy y  CEPCA. Cursos de capacitación población en etapa Inmediata. Articulación Corporación juego y niñez. Socialización ruta de atención víctimas. Articulación Salud – KILOMBO. Articulación ICBF, UARIV, Articulación Salud con la Red Sur Occidente.
•CLAV Sevillana: Articulación casa de memoria y lúdica, KUKULKLAN, Estrategia Atrapa sueños, Defensoría del Pueblo, IDARTES, Articulación SLUDO CON LA Red Sur Occidente, SENA, UARIV.
•CLAV Suba: Articulación defensoría del Pueblo. Acercamiento población víctima y propuesta para hacer presencia en los CLAV, Socialización oferta Unidad Móvil ICBF en CLAV, Articulación Universidad el Bosque (programas de salud), UARIV.
• CLAV Ciudad Bolívar: Articulación SENA
• CLAV Rafael Uribe Uribe: Articulación SENA
En cuanto Las unidades móviles de atención permanecieron activas en los territorios de la ciudad donde no hay presencia institucional realizando orientación e información sobre la ruta de atención de la ACDVPR  a la población víctima del conflicto armado interno en pro de la garantía de los derechos, estos acercamientos se realizaron en el marco de las ferias de servicio articuladas con las diferentes entidades del Distrito especialmente por la Secretaria General - Dirección de servicio al ciudadano, se realizaron  15 jornadas de  acercamiento territorial en el marco de las ferias de servicios organizadas por la Secretaría General –Servicio al ciudadano- del Distrito en la Localidades de Ciudad Bolívar, San Cristobal y Bosa, Rafael Uribe Uribe . También se realizó acompañamiento a dos vías de hecho que en la UARIV, SENA y Edificio Avianca.
Por otro lado, se realizó acompañamiento a la activación de ruta de casos que sufrieron hechos de “Delito contra la libertad y la integridad Sexual” en el marco del conflicto armado, de tal forma que se garantizara la atención oportuna de estos casos.
Es importante resaltar que en durante esta vigencia se denota un aumento significativo del 72.81% frente al mismo periodo reportado en la vigencia 2017. Este número de medidas otorgadas a marzo de 2018, se alcanzó hasta el mes de mayo de la vigencia 2017 (5.437 medidas).
 A junio de 2018, se ha otorgado el 100% de las medidas de Ayuda Humanitaria Inmediata de acuerdo con lo dispuesto por la Ley 1448 de 2011 y sus decretos reglamentarios, lo que equivale a 11.211 medidas entregadas a las víctimas del conflicto que cumplieron con los requisitos establecidos en la Ley sobre 11.493 medidas solicitadas, (de estas medidas 282 no cumplieron con los requisitos de  Ley), beneficiando 3.929 personas.  (Fuente: Sistema Información para Víctimas – SIVIC, corte: 30/06/2018).
De las 11.211 medidas otorgadas en Ayuda Humanitaria Inmediata (AHI) del 2018, 5.534 corresponden al componente de alimentación, 3.282 medidas a alojamiento transitorio, 2.338 medidas corresponden a artículos de aseo personal - elementos dormitorio -  utensilios de cocina y vajilla, 54 medidas a transporte de emergencia y 3 medidas funerarias. Al mes de septiembre de 2018, se ha otorgado el 100% de las medidas de Ayuda Humanitaria Inmediata de acuerdo con lo dispuesto por la Ley 1448 de 2011 y sus decretos reglamentarios, lo que equivale a 18.399 medidas entregadas a las víctimas del conflicto que cumplieron con los requisitos establecidos en la Ley sobre 18.771 medidas solicitadas, de estas 372 no cumplieron con los requisitos de la Ley.  (Fuente: Sistema Información para Víctimas – SIVIC,  corte: 30/09/2018).
Las 18.399 medidas otorgadas en Ayuda Humanitaria Inmediata (AHI) del 2018, se clasifican de la siguiente manera: Alimentación 9.020 medidas, Alojamiento transitorio 5.853 medidas, Artículos de aseo personal - Elementos dormitorio -  utensilios de cocina y vajilla 3.410 medidas, Transporte de emergencia 108 medidas, Asistencia funeraria 8 medidas.
En este mes se realizó acompañamiento a una (1) vía de hecho, en el edificio Avianca realizada por la población EMBERA quienes solicitaban el proceso de retorno como medida de reparación luego de ser reconocidos como víctimas del desplazamiento forzado, de acuerdo a lo establecido en la Ley, la política pública de reparación integral y a los acuerdos y procesos realizados con la Unidad para la Atención y Reparación Integral a las Víctimas –UARIV-. Durante el 2018, se otorgaron el 100% de las medidas de Ayuda Humanitaria Inmediata de acuerdo con lo dispuesto por la Ley 1448 de 2011 y sus decretos reglamentarios, lo que equivale a 26.491 medidas entregadas a las víctimas del conflicto que cumplieron con los requisitos establecidos en la Ley sobre 27.012 medidas solicitadas, de estas 521 no cumplieron con los requisitos de la Ley.  (Fuente: Sistema Información para Víctimas – SIVIC, corte: 31/12/2018).
Las 26.491 medidas otorgadas en Ayuda Humanitaria Inmediata (AHI) del 2018, se clasifican de la siguiente manera: Alimentación 12.591 medidas, Alojamiento transitorio 8.653 medidas, Artículos de aseo personal - Elementos dormitorio -  utensilios de cocina y vajilla 5.080 medidas, Transporte de emergencia 154 medidas, Asistencia funeraria 13 medidas.
En este mes se realizó acompañamiento a una (1) emergencia humanitaria realizada por población Indígena Embera desde el día 12 al 26 de diciembre donde se apoyó al proceso de egresos de varios núcleos familiares del sector de San Bernardo (Santa Fe) quienes habitaban los paga diario y los cuales hicieron un asentamiento durante aproximadamente una semana en el parque Tercer Milenio, luego se realizó acompañamiento al traslado a la unidad de protección integral de IDIPRON en la Florida, en donde se apoyó el alistamiento de algunos miembros de la comunidad Embera (Katio y Chami) para el retorno a sus territorios (Pueblo Rico – Risaralda- y Alto Andágueda –Chocó-) y otras personas de las comunidades, esperaron hasta el miércoles 26 para hacer su traslado a albergue indígena de la UARIV. 
Durante todo este proceso se realizó censos para identificar número total de población en la unidad de protección, sensibilizaciones frente al retorno y al proceso futuro del retorno para quienes no habían realizado el proceso de caracterización y consentimiento de aceptación de retorno, atención en crisis, alistamiento de dotación y entrega de alimentos a la población en proceso de retorno al Departamento del Choco.
También, se acompañó el sorteo de entrega de viviendas de Bosa Porvenir de tal forma que se garantizara el acompañamiento que requería el proceso en el Centro de Memoria Paz y Reconciliación.</t>
  </si>
  <si>
    <t xml:space="preserve"> Plan de Desarrollo - Meta Producto   Plan de Acción  Proyecto de inversión Producto Meta Resultado - PMR                 Proceso   </t>
  </si>
  <si>
    <t xml:space="preserve">  Sumatoria personas con Planes Integrales de Atención con seguimiento     </t>
  </si>
  <si>
    <t>Con los Planes de Atención y Seguimiento – PAS, la Alta Consejería para el Derecho de las Víctimas, la Paz y la Reconciliación-ACDVPR opera el modelo de asistencia, atención y seguimiento a las víctimas gestionando las estrategias para su inclusión en la oferta de servicios sociales disponibles en el distrito. Durante lo corrido de la vigencia 2018 se han aplicado planes de atención y seguimiento a un total de 8.315 personas. 
Los servicios solicitados fueron: Acompañamiento jurídico y psicosocial (2.954 personas), servicios de valoración, trámites  y atención general relacionada con Ayuda Humanitaria Inmediata (2.251), Orientación jurídica a víctimas (2.138  personas), remisiones a Secretaría Distrital de Salud (1.801  personas),  remisiones a Registraduría  (1.602 personas), gestión para estabilización socioeconómica (1.002  personas), remisiones a Secretaría de Educación Distrital (483 personas), remisiones a Secretaría de Integración Social (444 personas), remisiones al ICBF (123 personas), remisiones a comisarías de familia (912personas), Es importante mencionar que una persona puede acceder a más de un servicio, y que estas cifras no son sumables entre si.
Esta población se compone de 3412 hombres, 4.895 mujeres, 4 intersexuales y 4 sin información (3). En cuanto al ciclo vital de esta población599  personas corresponden a primera infancia, 689 niños y niñas,  491  adolescentes, 1667 jóvenes, 500 adultos mayores y 18 personas sin información
En cuanto a pertenencia étnica, 1090 personas pertenecen a comunidades Negras, Mulatas o Afrocolombianas, 443 personas pertenecen a alguna comunidad indígena, 3.709 personas se  identifican como mestizos, 238 personas manifestaron no pertenecen a ninguna etnia y 1.748 personas sin información. En cuanto a la población con condiciones diferentes, 192 personas se identificaron en esta población.
Durante este periodo, se trabajó en la  reestructuración de la metodología de trabajo para los Planes de Atención y seguimiento. Los principales asuntos sobre los cuales se reestructura la propuesta metodológica son: Caracterización de   bienes y servicios y los trámites y otros procesos administrativos asociados, la inclusión de la identificación de condiciones especiales de la población en el diagnóstico de necesidades, así como la integración de la referencia y contrarreferencia con la gestión de información que se realiza para la programación y el seguimiento de las metas del PAD, priorización de los puntos críticos los planes relacionados con la oferta de asistencia y atención, gestión para la estabilización socioeconómica y retornos y reubicaciones.
 Con los Planes de Atención y Seguimiento – PAS, la ACDVPR opera el modelo de asistencia, atención y seguimiento a las víctimas gestionando las estrategias para su inclusión en la oferta de servicios sociales disponibles en el distrito. Durante lo corrido de la vigencia 2018 se han aplicado planes de atención y seguimiento a un total de 14.387 personas.
Los servicios solicitados fueron: Acompañamiento jurídico y psicosocial (5.142 personas), servicios de valoración, trámites  y atención general relacionada con Ayuda Humanitaria Inmediata (4.303 personas), Orientación jurídica a víctimas (4.157), remisiones a Secretaría Distrital de Salud (3.473 personas),  remisiones a Registraduría  (2.914 personas), gestión para estabilización socioeconómica (1.789 personas), remisiones a Secretaría de Integración Social (747 personas), remisiones a Secretaría de Educación Distrital (718 personas), acciones comunitarias (321 personas) remisiones al ICBF (228 personas), remisiones a comisarías de familia (22 personas), casas de justicia (1). Nota: se aclara que una persona puede acceder a más de un servicio, razón por la cual, los datos de proporciones y totales no son sumables entre sí.
En lo corrido del año se realizó articulación con el Grupo de Oferta de la Unidad para las Víctimas - UARIV, para la implementación del  Sistema de Información y Gestión de Oferta - SIGO, plataforma tecnológica que facilita la articulación de las fases de planeación, implementación y seguimiento de la política pública de víctimas en el marco de la Estrategia de Corresponsabilidad en el nivel territorial y nacional, a partir de la identificación de necesidades y las acciones de gestión para el acceso a la oferta institucional. Esto permite realizar los cruces de información, caracterización de la oferta, solicitudes de acceso, focalización específica y su respectivo seguimiento. 
 Con los Planes de Atención y Seguimiento – PAS, la Alta Consejería para el Derecho de las Víctimas, la Paz y la Reconciliación-ACDVPR opera el modelo de asistencia, atención y seguimiento a las víctimas gestionando las estrategias para su inclusión en la oferta de servicios sociales disponibles en el distrito. Durante lo corrido de la vigencia 2018 se han aplicado planes de atención y seguimiento a un total de 19.953 personas
Los servicios solicitados fueron: Acompañamiento jurídico y psicosocial (7.380 personas) servicios de valoración, trámites  y atención general relacionada con Ayuda Humanitaria Inmediata (6.385 personas, Orientación jurídica a víctimas (6.021 personas), remisiones a Secretaría Distrital de Salud (5.163 personas), remisiones a Registraduría Nacional  (4.173 personas), gestión para estabilización socioeconómica (2.372 personas), remisiones a Secretaría de Educación Distrital (843 personas), remisiones a Secretaría de Integración Social (1.022 personas), remisiones al ICBF (283 personas), remisiones a comisarías de familia (27 personas), Es importante mencionar que una persona puede acceder a más de un servicio, razón por la cual, los datos de proporciones y totales no son sumables entre si.
Con ocasión de la articulación realizada con el Grupo de Oferta de la Unidad para las Víctimas - UARIV, para la implementación del  Sistema de Información y Gestión de Oferta - SIGO, se está explorando la posibilidad de interoperabilidad entre el Sistema SIVIC y el Sistema SIGO.
considerando que en el mes de julio inició un trabajo exploratorio con la Alta Consejería Distrital de TIC para la identificación de trámites potenciales para virtualización. en los siguientes temas:   otorgamiento de ayuda humanitaria inmediata, ruta para la estabilización socioeconómica, atención psicosocial y atención jurídica y ruta de retornos y reubicaciones.  En Agosto y septiembre continuó este proceso con el levantamiento de requerimientos para virtualización y racionalización con la consultoría contratada por la Alta Consejería de TIC. 
A corte septiembre de 2018 se ha avanzado en la reestructuración de la metodología de trabajo para el diseño de los Planes de Atención y seguimiento. Los principales asuntos sobre los cuales se reestructura la propuesta metodológica son: i) la definición de un equipo líder que brinda lineamientos frente al diseño y unos equipos de apoyo constituido por enlaces o colaboradores de los equipos misionales de la ACDVPR; ii) se avanza de manera gradual y progresiva, priorizando como puntos críticos los planes relacionados con la oferta de asistencia y atención, gestión para la estabilización socioeconómica y retornos y reubicaciones; y iii) dado que el diseño de los PAS implica un abordaje integral de adecuación institucional, se contemplan tareas relacionadas con la caracterización de bienes y servicios y los trámites y otros procesos administrativos asociados, la inclusión de la identificación de condiciones especiales de la población en el diagnóstico de necesidades, así como la integración de la referencia y contrarreferencia con la gestión de información que se realiza para la programación y el seguimiento de las metas del PAD.
 Con los Planes de Atención y Seguimiento – PAS, la Alta Consejería para el Derecho de las Víctimas, la Paz y la Reconciliación-ACDVPR opera el modelo de asistencia, atención y seguimiento a las víctimas gestionando las estrategias para su inclusión en la oferta de servicios sociales disponibles en el distrito. Durante lo corrido de la vigencia 2018 se han aplicado planes de atención y seguimiento a un total de 25.040 personas.
Los servicios solicitados fueron: Acompañamiento jurídico y psicosocial (9.628 personas) servicios de valoración, trámites  y atención general relacionada con Ayuda Humanitaria Inmediata (8.226 personas, Orientación jurídica a víctimas (7.573 personas), remisiones a Secretaría Distrital de Salud (6.448 personas), remisiones a Registraduría Nacional  (5.409 personas), gestión para estabilización socioeconómica (2.969 personas), remisiones a Secretaría de Educación Distrital (929 personas), remisiones a Secretaría de Integración Social (1.257 personas), remisiones al ICBF (341 personas), remisiones a comisarías de familia (31 personas), Es importante mencionar que una persona puede acceder a más de un servicio, razón por la cual, los datos de proporciones y totales no son sumables entre si.
Durante el 2018 se avanzó en la reestructuración de la metodología de trabajo para el diseño de los Planes de Atención y seguimiento. Los principales asuntos sobre los cuales se reestructura la propuesta metodológica son: i) la definición de un equipo líder que brinda lineamientos frente al diseño y unos equipos de apoyo constituido por enlaces o colaboradores de los equipos misionales de la ACDVPR; ii) se avanzará de manera gradual y progresiva, priorizando como puntos críticos los planes relacionados con la oferta de asistencia y atención, gestión para la estabilización socioeconómica y retornos y reubicaciones; y iii) dado que el diseño de los PAS implica un abordaje integral de adecuación institucional, se contemplan tareas relacionadas con la caracterización de bienes y servicios y los trámites y otros procesos administrativos asociados, la inclusión de la identificación de condiciones especiales de la población en el diagnóstico de necesidades, así como la integración de la referencia y contrarreferencia con la gestión de información que se realiza para la programación y el seguimiento de las metas del PAD. Se estableció una estructura que implica 4 momentos (caracterización básica, diagnóstico de necesidades, formulación de plan y seguimiento) y 4 modalidades (PAS Subsistencia mínima, PAS Psicosocial, PAS estabilización socioeconómica y PAS retornos, reubicaciones e integración local). 
En lo corrido del año se realizó articulación con el Grupo de Oferta de la Unidad para las Víctimas - UARIV, para la implementación del  Sistema de Información y Gestión de Oferta - SIGO, plataforma tecnológica que facilita la articulación de las fases de planeación, implementación y seguimiento de la política pública de víctimas en el marco de la Estrategia de Corresponsabilidad en el nivel territorial y nacional, a partir de la identificación de necesidades y las acciones de gestión para el acceso a la oferta institucional. Permite realizar los cruces de información, caracterización de la oferta, solicitudes de acceso, focalizaciones específicas y su respectivo seguimiento. Se acordó con la UARIV la realización de un taller para caracterización de oferta en el Sistema de Información de Gestión de Oferta, el cual se realizó en julio con la participación de 17 entidades Distritales. Así mismo se está explorando la generación de interoperabilidad entre el Sistema SIVIC y el Sistema SIGO.    
En el mes de julio también inició un trabajo exploratorio con la Alta Consejería Distrital de TIC para la identificación de trámites potenciales para virtualización. en los siguientes temas:   otorgamiento de ayuda humanitaria inmediata, ruta para la estabilización socioeconómica, atención psicosocial y atención jurídica y ruta de retornos y reubicaciones.  Durante los últimos cinco meses continuó este proceso con el levantamiento de requerimientos para virtualización y racionalización con la consultoría contratada por la Alta Consejería de TIC. Con ello se avanzó en la racionalización de los criterios de evaluación de vulnerabilidad para el otorgamiento de Ayuda Humanitaria Inmediata y la encuesta para perfilación sociolaboral; así mismo, se avanzó en la virtualización del agendamiento para perfilación sociolaboral.</t>
  </si>
  <si>
    <t xml:space="preserve"> Plan de Desarrollo - Meta Producto   Plan de Acción  Proyecto de inversión          Plan Estratégico de Tecnologías de la Información y las Comunicaciones - PETIC  Plan de Seguridad y Privacidad de la Información      Proceso   </t>
  </si>
  <si>
    <t>Productos educativos y culturales realizados por el Centro de Memoria, Paz y Reconciliación - CMPR o con el acompañamiento de éste.</t>
  </si>
  <si>
    <t>P2O4A2 Realizar o acompañar la generación de productos educativos y culturales realizados por el Centro de Memoria, Paz y Reconciliación</t>
  </si>
  <si>
    <t xml:space="preserve">  Sumatoria de los productos educativos y culturales realizados por el CMPR o con el acompañamiento de este.      </t>
  </si>
  <si>
    <t>EN trimestre se han realizado las siguientes acciones En cuanto productos educativos:
1. Se han realizado dos (2) conversatorios "En Diálogo: Reparación, tierra y ciudad" y “En Diálogo: Arte y arteterapia para la reparación”
2. Visitas guiadas: se realizaron 5 visitas guiadas de recorrido y apropiación del CMPR, en las cuales participaron un total de 96 personas, y 1 visita guiada con activación pedagógica, en la cual participaron 11 personas
3. APP CMPR: Se realizó la actualización de videos y de los textos en ingles
4. Construcción de la relatoría del conversatorio En Diálogo “Reparación, tierra y ciudad”
En cuanto productos culturales:
1. Inauguración de la exposición "Manos por la paz"
2. Taller costureros de la memoria
3. Proyección del documental Ciro y yo
4. Acciones preparatorias para la conmemoración del 9 de abril 
5. Exposición “Todos Somos Buenos”
6. Proyección del documental Uramba TV 
7. Presentación del grupo musical “Ta Nyqy” 
8. Acto simbólico de activación de la huerta “La memoria de la tierra”
9. Realización de acciones comunicativas en el marco de dos conmemoraciones compartidas (Día Internacional de la Mujer y del Día Internacional de la Dignidad de las Víctimas de Crímenes de Estado)
10. Programa estímulos: Lanzamiento del programa distrital de estímulos, en el cual se encuentran 5 convocatorias del CMPR en articulación con la Secretaría Distrital de Cultura, igualmente se realizaron las jornadas informativas en las localidades de Ciudad Bolívar, Kennedy, suba, Usaquén, Rafael Uribe, entre otras
 Durante la vigencia se  han realizado los siguientes productos:
1. Producto: Conversatorios "En Diálogo" para la línea de reparación:  se realizaron tres conversatorios: i. Reparación, tierra y ciudad; ii. Arte y arte terapia para la reparación; y iii. Niños y niñas como sujetos de reparación.
2. Producto : Publicaciones: Publicación del libro Almas que Escriben.
3. Producto : Proyección de películas y documentales para la línea de reparación: Para el cumplimiento de este producto se realizó la proyección de tres documentales y películas: i. Documental Ciro y yo; ii. Documental Uramba TV; y iii. Película Desembarcos.
4. Producto: Presentación de obras de teatro y grupos musicales para la línea de reparación: Para el cumplimiento de este producto se realizó la presentación de tres obras de teatro y grupos musicales: i. Música Ta Nyqy músicas mestizas; ii. Música Tropa Los Sikuris Suaya; y iii.  Obra de teatro Abrazándonos en la creación de la memoria.
5. Producto: Conmemoraciones: Conmemoración del 9 de abril.
6. Producto: Exposiciones: Para el cumplimiento de este producto se realizó la instalación de dos exposiciones: i. Exposición permanente Manos por la Paz; y ii. Exposición Itinerante Todos Somos Buenos.
7. Relatorías de los conversatorios En Diálogo para la línea de reparación: i. Reparación, tierra y ciudad; ii. Arte y arte terapia para la reparación; y iii. Niños y niñas como sujetos de reparación.
Adicionalmente se han avanzado en las siguientes acciones para la materializacion para productos en el II semestre:
1. Realización del conversatorio “En Diálogo: Encuentros y desencuentros entre justicia y verdad”, el cual contó con las panelistas Paula Gaviria y Juliana González Villamizar.
2. Se avanzó en la elaboración de las relatorías de los conversatorios En Diálogo: Literatura, memoria y verdad y En Diálogo: Encuentros y desencuentros entre justicia y verdad.
3. APP: Se elaboró una metodología para la promover la descarga y utilización del App CMPR, vinculando al equipo de la Alta Consejería para los Derechos de las Víctimas, la Paz y la Reconciliación, en el marco del Comité de autocontrol realizado el 13/06/2018. 
4. Visitas guiadas: Se realizaron un total de 19 visitas guiadas de recorrido y apropiación del CMPR QUE TIPOS DE PUBLICO SE HIZO EL PU8BLOICO Y CUANTOS
5. Programa estímulos: Durante el mes de junio se expidieron por parte de la Secretaria Distrital de Cultura, Recreación y Deporte las resoluciones No. 223, 269, 270, 281 y 283 correspondiente a las becas del CMPR - SCRD 2018 en el marco del Programa Distrital de Estímulos, a partir de las cuales se seleccionaron, por parte de los jurados conformados para cada una de las convocatorias, los ganadores de cada estimulo ofertado.
6. Conmemoraciones:
*Conmemoración del Día Nacional del Campesino: En el marco de la conmemoración se realizó el evento Festival Cantos de Libertad, el cual en la línea del lenguaje musical se enfocó en poder hacer visibles las historias cantadas del campo, música comunitaria con ritmos carrangueros que hacen memoria. En el evento se contó con la participación de la Red de Escuelas de Música Tradicional de Cundinamarca, con el grupo Nova del Municipio de Cota y el grupo El Son del Frailejón integrado por mujeres adolescentes campesinas del municipio de Guasca Cundinamarca, con un investigador de Cantas y Coplas de Boyacá, quien ha venido trabajando en conjunto con el maestro Jorge Velosa en la reivindicación de la oralidad de estos territorios, resistiendo y haciendo memoria oral cantada. Adicionalmente, se logró la participación de cerca de 25 productores, la mayoría pertenecientes a las unidades productivas de los proyectos que adelanta el equipo de Gestión para la Estabilización Socio Económica de la Alta Consejería para las Víctimas.
Al evento asistieron alrededor de 120 personas, quienes encontraron gran variedad de productos gastronómicos, acompañados de una agenda cultural que transitó por lenguajes, musicales, la oralidad con las cantas, un foro sobre pedagogía y arte en la ruralidad, un momento con los juegos tradicionales, el Biblocarrito R4 desde la vereda el Verjón Cundinamarca. Además, se contó con un montaje expositivo del artista Boyacense José Ismael Manco, denominado Semilla y pensamiento.
*. Conmemoración Día del estudiante caído (8 de junio): Para la conmemoración, se realizó la proyección de documental "Jornadas de marzo y abril de 1962". El documental presenta la historia de las movilizaciones estudiantiles de 1962 en Guatemala y la subsecuente represión estatal. Apuesta contra el olvido y la contribución a la memoria histórica de Guatemala que sirve de plataforma para analizar las dinámicas de la lucha estudiantil en otras latitudes del continente.
*. Conmemoración integrada mayo-junio: En junio se movilizó el video de conmemoración integrada para la conmemoración de los 11 diputados del Valle del Cauca, Guadalupe Salcedo, Uriel Gutiérrez, y Gonzalo Bravo.
*. Se realizó el montaje de la exposición "Periodismo: memorias del conflicto": Esta exposición se trabajó de la mano con Salud Hernández-Mora, y se busca proponer un acercamiento a las manifestaciones del conflicto armado durante los últimos veinte años en Colombia. Las fotografías y objetos presentados fueron una invitación a reflexionar sobre el quehacer periodístico en el país y a problematizar las causas y consecuencias de una guerra que ha dejado más de 8 millones de víctimas y que sigue presente en distintos territorios.
 Durante la vigencia se han realizado los siguientes productos:
• Producto 1: Conversatorios "En Diálogo" para la línea de reparación, donde se realizaron tres conversatorios: i. Reparación, tierra y ciudad; ii. Arte y arte terapia para la reparación; y iii. Niños y niñas como sujetos de reparación.
• Producto 2.: Publicación del libro “Almas que Escriben”.
• Producto 3: Proyección de las siguientes películas y documentales para la línea de reparación: Para el cumplimiento de este producto se realizó la proyección de tres documentales y películas: i. Documental Ciro y yo; ii. Documental Uramba TV; y iii. Película Desembarcos.
• Producto 4.: Presentación de las siguientes obras de teatro y grupos musicales para la línea de reparación: i. Música Ta Nyqy músicas mestizas; ii. Música Tropa Los Sikuris Suaya; y iii.  Obra de teatro Abrazándonos en la creación de la memoria.
• Producto 5: Conmemoración del día nacional de la memoria y la solidaridad con las víctimas del conflicto armado, que se celebró el día 9 de abril.
• Producto 6: Exposiciones, donde se realizó la instalación de dos exposiciones: i. Exposición permanente Manos por la Paz; y ii. Exposición Itinerante Todos Somos Buenos.
• Producto 7. Relatorías de los conversatorios “En Diálogo para la línea de reparación”: i. Reparación, tierra y ciudad; ii. Arte y arte terapia para la reparación; y iii. Niños y niñas como sujetos de reparación.
• Producto 8 Conversatorios “En Diálogo de la línea de Justicia y Verdad”, donde se trabajaron en cuatro sesiones: i. Literatura, memoria y verdad; ii. Encuentros y desencuentros entre justicia y verdad; iii. Memoria y fútbol; y iv. JEP y Jurisdicción Especial Indígena.  
• Producto 9: Proyección de las siguientes películas y documentales para la línea de Justicia y Verdad, de las cuales se realizaron cuatro proyecciones: i. Documental Cuerpo 36; ii. Documental Vivos se los llevaron; iii. Documental jornadas de marzo y abril de 1962; y iv. Película Quintín Lame, raíz de los pueblos. 
• Producto 10: En el marco de la línea de Justicia y Verdad incluyen los siguientes eventos musicales y teatrales: i. Concierto Maryta de Humahuaca; ii. Monólogo "yo Mariela, grito"; y iii. Festival Cantos de Libertad. 
• Producto11: En el marco de la Línea de Justicia y verdad, se realizaron cuatro (4) conmemoraciones: i. Semana Internacional Detenido Desaparecido; ii. Día Nacional del Campesino; iii. Día del Estudiante caído; y iv. Día del Trabajador Agrario.
• Producto 12: Se realizaron las siguientes exposiciones en la línea de Justicia y Verdad: i. Exposición MAFAPO; ii. Instalación Galería Partes; y iii. Exposición Periodismo, memorias del conflicto.
• Producto13: Se realizó el “En Diálogo: Reconocimiento temprano y reconciliación nacional”.
• Producto 14: Se hizo difusión de la publicación del Libro “Almas que Escriben”.
 Durante la vigencia se han realizado los siguientes productos:
• Producto 1: Conversatorios "En Diálogo" para la línea de reparación, donde se realizaron tres conversatorios: i. Reparación, tierra y ciudad; ii. Arte y arte terapia para la reparación; y iii. Niños y niñas como sujetos de reparación.
• Producto 2.: Publicación del libro “Almas que Escriben”.
• Producto 3: Proyección de las siguientes películas y documentales para la línea de reparación: Para el cumplimiento de este producto se realizó la proyección de tres documentales y películas: i. Documental Ciro y yo; ii. Documental Uramba TV; y iii. Película Desembarcos.
• Producto 4.: Presentación de las siguientes obras de teatro y grupos musicales para la línea de reparación: i. Música Ta Nyqy músicas mestizas; ii. Música Tropa Los Sikuris Suaya; y iii.  Obra de teatro Abrazándonos en la creación de la memoria.
• Producto 5: Conmemoración del día nacional de la memoria y la solidaridad con las víctimas del conflicto armado, que se celebró el día 9 de abril.
• Producto 6: Exposiciones, donde se realizó la instalación de dos exposiciones: i. Exposición permanente Manos por la Paz; y ii. Exposición Itinerante Todos Somos Buenos.
• Producto 7. Relatorías de los conversatorios “En Diálogo para la línea de reparación”: i. Reparación, tierra y ciudad; ii. Arte y arte terapia para la reparación; y iii. Niños y niñas como sujetos de reparación.
• Producto 8 Conversatorios “En Diálogo de la línea de Justicia y Verdad”, donde se trabajaron en cuatro sesiones: i. Literatura, memoria y verdad; ii. Encuentros y desencuentros entre justicia y verdad; iii. Memoria y fútbol; y iv. JEP y Jurisdicción Especial Indígena.  
• Producto 9: Proyección de las siguientes películas y documentales para la línea de Justicia y Verdad, de las cuales se realizaron cuatro proyecciones: i. Documental Cuerpo 36; ii. Documental Vivos se los llevaron; iii. Documental jornadas de marzo y abril de 1962; y iv. Película Quintín Lame, raíz de los pueblos. 
• Producto 10: En el marco de la línea de Justicia y Verdad incluyen los siguientes eventos musicales y teatrales: i. Concierto Maryta de Humahuaca; ii. Monólogo "yo Mariela, grito"; y iii. Festival Cantos de Libertad. 
• Producto11: En el marco de la Línea de Justicia y verdad, se realizaron cuatro (4) conmemoraciones: i. Semana Internacional Detenido Desaparecido; ii. Día Nacional del Campesino; iii. Día del Estudiante caído; y iv. Día del Trabajador Agrario.
• Producto 12: Se realizaron las siguientes exposiciones en la línea de Justicia y Verdad: i. Exposición MAFAPO; ii. Instalación Galería Partes; y iii. Exposición Periodismo, memorias del conflicto.
• Producto13: Se realizó el “En Diálogo: Reconocimiento temprano y reconciliación nacional”.
• Producto 14: Se hizo difusión de la publicación del Libro “Almas que Escriben”.
Producto 15: En Diálogo para la línea temática de reconciliación
1. Producto 16: Proyecciones de documentales y películas para la línea temática de reconciliación
2. Producto 17: Presentación de obras de teatro y de grupos musicales para la línea temática de reconciliación
3. Producto 18: Conmemoraciones para la línea temática de reconciliación
4. Producto 19: Vuelta a la memoria
5. Producto 20: Instalación de exposiciones para la línea temática de reconciliación
6. Producto 21Adecuación de una sala para el montaje de exposiciones temporales
7. Producto 22Relatorías de los conversatorios En Diálogo para la línea de reconciliación.
8. Producto 23Siembras simbólicas
9. Producto 24 Proyecto de memoria con el Colegio Francisco Primero
Producto 25 Conversatorios En Diálogo para la línea de memoria 1
Producto 26Relatorías de los En Diálogo para la línea de memoria 1
Producto 27Cine para la línea de memoria 1
Producto 28Teatro para la línea de memoria 1
Producto 29Conmemoraciones para la línea de memoria 1
Producto 30Exposiciones para la línea de memoria 1
Producto 31Micrositio 1
Producto 32APP 1
Producto 33Espacio para el abordaje de memoria con niños y niñas "Camino a casa" 1
Producto 34Becas programa Estímulos 1
Producto 35Exposición permanente del CMPR "Recordar, Volver a pasar por el corazón" 1
Producto 36Visitas guiadas: Informativas 3
Producto 37Proyecto Unicef 1
Producto 38Guía pedagógica de la exposición permanente
Producto 39Visitas guiadas:Especializadas 
Producto 40 Visitas guiadas: Civinautas 
a</t>
  </si>
  <si>
    <t xml:space="preserve">   Plan estratégico Plan de Acción  Proyecto de inversión                  Proceso   </t>
  </si>
  <si>
    <t xml:space="preserve">Acciones comunicativas generadas para dar a conocer el Centro de Memoria, Paz y Reconciliación - CMPR </t>
  </si>
  <si>
    <t>P2O4A3 Generar acciones comunicativas para que la ciudadanía conozca los avances en la implementación de la política pública de víctimas, a nivel Distrital, y las actividades realizadas por el Centro de Memoria, Paz y Reconciliación - CMPR-.</t>
  </si>
  <si>
    <t xml:space="preserve">  Sumatoria de las acciones comunicativas realizadas.     </t>
  </si>
  <si>
    <t xml:space="preserve">Para este trimestre, se realizó la siguente acción comunicativa:
Videos: Se realizaron videos para la conmemoración del Día Internacional de la mujer, del eje temático de reparación, del tutorial para la elaboración de la flor de No Me Olvides y del lanzamiento de la exposición Todos Somos Buenos. 
Igualmente, se han realizado las siguentes acciones:
1. Notas conmemorativas: Para el mes de marzo se elaboraron piezas comunicativas y se realizó la difusión en redes sociales de las mismas para las conmemoraciones del Día Internacional de la Mujer y el Día de la dignidad de las Víctimas de Crímenes de Estado.
2. Redes sociales que contribuyen a la reparación, la búsqueda de verdad, la construcción de paz y la promoción de los DDHH: Durante el mes de marzo el Centro de Memoria continúo con su estrategia de visibilización de las actividades a través de las redes sociales, obteniendo los siguientes resultados: Twitter se realizaron un total de 72 trinos, logrando un total de 362 nuevos seguidores. Para Facebook se desarrollaron 82 nuevas publicaciones con las que se lograron 271 nuevos seguidores.
3. Fortalecimiento de accesibilidad: Con el objetivo de aumentar el número de participantes en espacios pedagógicos, se realizó transmisión a través del Facebook Live del conversatorio En Diálogo: Arte y arte terapia para la reparación.
Nota: Cabe resaltar que estas acciones se realizan de manera simultanea, y no en todos los meses se realizan las mismas acciones. Para el segundo trimestre se realizaron las siguientes acciones conmunicativa:
1.Notas conmemorativas: Durante el mes de junio se elaboró la nota conmemorativa para la Semana Internacional del Detenido Desaparecido, conmemoración de líderes que han sido asesinados entre mayo y julio.
2.Videos línea temática: Se realizó el video de la exposición Periodismo: "Memorias del conflicto",se realizaron los videos de la línea de verdad y justicia, y de la conmemoración de la Semana Internacional del Detenido Desaparecido. 
3.Se realizaron los videos divulgación:  Se realizo un video para la convocatoria "En Diálogo: Fútbol y Memoria", y otro video para el "Día Internacional de la Libertad de Prensa".
Se ha avanzado:
1.. Redes sociales que contribuyen a la reparación, la búsqueda de verdad, la construcción de paz y la promoción de los DDHH: Durante el mes de junio el Centro de Memoria continuó con su estrategia de visibilización de las actividades a través de las redes sociales, obteniendo los siguientes resultados: Twitter se realizaron un total de 74 trinos, logrando un total de 453 nuevos seguidores. Para Facebook se desarrollaron 63 publicaciones nuevas con las que se lograron 202 nuevos seguidores, en el mes de mayo: Twitter se realizaron un total de 84 trinos, logrando un total de 520 nuevos seguidores. Para Facebook se desarrollaron 80 publicaciones nuevas con las que se lograron 130 nuevos seguidores.
2. Fortalecimiento de accesibilidad: Con el objetivo de aumentar el número de participantes en espacios pedagógicos, se realizó transmisión a través del Facebook Live del conversatorio En Diálogo: Literatura, memoria y verdad.
3. Página web: Se realizaron 4 publicaciones en la página del Centro de Memoria. 
Nota:vale aclarar que estos productos se realizan de manera simultanea Para el tercer trimestre se realizaron las siguientes acciones:
Comunicativas: 1.Realización del conversatorio “En Diálogo: Formas creativas de reconciliación local”,: Reconocimiento temprano y reconciliación nacional” 2. Se construyó la versión definitiva de la relatoría del conversatorio “En Diálogo: Reconocimiento temprano y reconciliación nacional” 3. Micrositio: Se elaboró el perfil de una experiencia pedagógica para ser publicada. La experiencia documentada es la de la exposición de las madres de Soacha, denominada Madres Terra. 4. Se realizó la difusión de la publicación Almas que Escribe.5. Presentación del Festival Internacional del Cine Afro – FICCA.
Estímulos: Durante el mes de septiembre se expidió la Resolución 529 del 2018, por medio de la cual se reconoce el pago a las propuestas ganadoras, seleccionadas por los jurados para la convocatoria 2018 del Programa Distrital de Estímulos
1. Conmemoraciones: En agosto se rotó el video conmemorativo para las siguientes fechas: Manuel Cepeda (9 de agosto), Jaime Garzón (13 de agosto) y Luis Carlos Galán (18 de agosto)
 El proyecto hace visible las prácticas de las comunidades rurales, campesinas., Dia Internacional de las Victimas de Desapariciones Forzadas (30 de agosto)
Nota: vale aclarar que estos productos se realizan de manera simultanea
 Durante el cuarto trimestre se adelantaron acciones para los siguientes productos: 
1. Videos línea temática: Se realizaron videos, correspondientes a: 3 videos para la estación de objetos con memoria de la exposición permanente, 4 videos del proceso de transferencia oral, 8 videos correspondientes a entrevistas y visores para la exposición permanente.
2. Videos de divulgación: 1 video tipo tráiler de la exposición permanente, 1 video time lapse de la exposición permanente, 2 videos de panelistas del conversatorio En Diálogo Martha Orrantia y David Trujillo, 1 video del laboratorio de Sumapaz, 1 video de la obra de títeres, 1 video con Katherine Torres, panelista del conversatorio En Diálogo Formas creativas de reconciliación local.
3. Redes sociales que contribuyen a la reparación, la búsqueda de verdad, la construcción de paz y la promoción de los DDHH: Durante el mes de diciembre el Centro de Memoria continuó con su estrategia de visibilización de las actividades a través de las redes sociales, obteniendo los siguientes resultados: Twitter se realizaron un total de 57 trinos, logrando un total de 325 nuevos seguidores. Para Facebook se desarrollaron 59 publicaciones nuevas con las que se lograron 139 nuevos seguidores.
4. Fortalecimiento de accesibilidad: Se realizó la transmisión del conversatorio En Diálogo ¿Cuál guerra en Bogotá?, transmisión del conversatorio En Diálogo Toma y Retoma: Un hito en la memoria, transmisión del conversatorio En Diálogo Voces que desarman y reconcilian.
5. Página Web: Se realizó la publicación de las experiencias en el micrositio de experiencias pedagógicas para construir memoria, paz y reconciliación, publicación de la programación mensual correspondiente al mes de noviembre igualmente se trabajó en la construcción de los contenidos de la página web y el diseño.  
6. Notas conmemorativas: Se realizó un video correspondiente a la conmemoración del secuestro y asesinato de los 11 diputados de la Asamblea del Valle del Cauca, de la toma y retoma del Palacio de Justicia, se realizaron conmemoraciones de noviembre y diciembre de: Álvaro Gómez; Guillermo Cano, Oscar William Calvo y Gloria Lara.
7. Agenda de actividades: Se realizó la agenda de programación de actividades del CMPR correspondiente a los meses de octubre, noviembre y diciembre respectivamente.
</t>
  </si>
  <si>
    <t xml:space="preserve">   Plan estratégico Plan de Acción                          </t>
  </si>
  <si>
    <t>Programaciones con seguimiento al Plan de Acción Distrital - PAD para la Atención y Reparación Integral a las víctimas del conflicto armado residentes en Bogotá, D.C realizado</t>
  </si>
  <si>
    <t xml:space="preserve">  Sumatoria del Seguimiento  y la  programación del Plan de Acción Distrital – PAD.     </t>
  </si>
  <si>
    <t>Realizar comités de justicia transicional
Implementar 100% de medidas de reparación integral
Implementar 100% de protocolo de participación</t>
  </si>
  <si>
    <t>De acuerdo al Decreto 2460 de 2015 de la  Estrategia de Corresponsabilidad, se realizo el reporte del Tablero PAT, donde se realizo el cargue del seguimiento de los compromisos acordados en la vigencia 2017,  asi como el cargue de las necesidades y compromisos para la vigecnia 2019 de Tablero PAT.  El resultado se dará en el segundo trimestre, una vez se presenten el seguimiento el dìa 9 de abril ante el Concejo de Bogotà En el mes de  abril se realizó y presentó el  informe sobre la implementación  de la política pública de víctimas del conflicto armado residentes en la ciudad para la vigencia  - 2017, en concordancia con  el Acuerdo 491 de 2012  emitido por el Concejo de Bogotá D. C., y el Decreto 531 de 2015 promulgado por la Alcaldía Mayor de Bogotá D. C., el cual  establece que el Observatorio Distrital de Víctimas del Conflicto Armado tiene como una de sus principales funciones presentar anualmente un informe de gestión, seguimiento e implementación de las acciones, proyectos y programas de la política pública de víctimas en el Distrito. De acuerdo al Decreto 2460 de 2015 de la  Estrategia de Corresponsabilidad, en el mes de mayo se realizó el reporte del Tablero PAT, donde se hizo el cargue del seguimiento de los compromisos acordados en la vigencia 2017,  así como el cargue de las necesidades y compromisos para la vigencia 2019 de Tablero PAT. En el mes de  abril se realizó y presentó el  informe sobre la implementación  de la política pública de víctimas del conflicto armado residentes en la ciudad para la vigencia  - 2017, en concordancia con  el Acuerdo 491 de 2012  emitido por el Concejo de Bogotá D. C., y el Decreto 531 de 2015 promulgado por la Alcaldía Mayor de Bogotá D. C., el cual  establece que el Observatorio Distrital de Víctimas del Conflicto Armado tiene como una de sus principales funciones presentar anualmente un informe de gestión, seguimiento e implementación de las acciones, proyectos y programas de la política pública de víctimas en el Distrito. De acuerdo al Decreto 2460 de 2015 de la Estrategia de Corresponsabilidad, en el mes de mayo se realizó el reporte del Tablero Plan de Acción Territorial - PAT, donde se hizo el cargue del seguimiento de los compromisos acordados en la vigencia 2017, así como el cargue de las necesidades y compromisos para la vigencia 2019 de Tablero PAT.
Se tiene programado para el cuarto trimestre la entrega del libro presupuestal “Capítulo Víctimas”, así como la aprobación del tablero PAT, para la vigencia 2019.
 En el mes de  abril se realizó y presentó el  informe de seguimiento acerca de la implementación  de la política pública de víctimas del conflicto armado residentes en la ciudad para la vigencia  - 2017, en concordancia con  el Acuerdo 491 de 2012  emitido por el Concejo de Bogotá D. C., y el Decreto 531 de 2015 promulgado por la Alcaldía Mayor de Bogotá D. C., el cual  establece que el Observatorio Distrital de Víctimas del Conflicto Armado tiene como una de sus principales funciones presentar anualmente un informe de gestión, seguimiento e implementación de las acciones, proyectos y programas de la política pública de víctimas en el Distrito. De acuerdo al Decreto 2460 de 2015 de la Estrategia de Corresponsabilidad, en el mes de mayo se realizó el reporte del Tablero Plan de Acción Territorial - PAT, donde se hizo el cargue del seguimiento de los compromisos acordados en la vigencia 2017, así como el cargue de las necesidades y compromisos para la vigencia 2019 de Tablero PAT.
Ya en el Comité Distrital de Justicia Transicional realizado el pasado 31 de diciembre de 2018, se aprobó el Plan de Acción Distrital – PAD  para la vigencia 2019, donde además de realizar la actualización de  los compromisos de las entidades que conforman el  SDARIV, se aprobó un  presupuesto de $620.903.000.000 para la mencionada vigencia.</t>
  </si>
  <si>
    <t xml:space="preserve"> Plan de Desarrollo - Meta Producto   Plan de Acción                          </t>
  </si>
  <si>
    <t>Estrategias implementadas para la memoria, la paz y la reconciliación</t>
  </si>
  <si>
    <t xml:space="preserve">  Avance de las fases implementadas= ( (Avance componente 1 + Avance componente 2 + Avance componente 3).
Avance componente 1:  (Actividades realizadas de cada fase de la estrategia de memoria /Actividades programadas de cada fase de la estrategia de memoria)
Avance componente 2:  (Actividades realizadas de cada fase de la estrategia de paz/Actividades programadas de cada fase de la estrategia de paz)
Avance componente  3:  (Actividades realizadas de cada fase de la estrategia de reconciliación/Actividades programadas de cada fase de la estrategia de reconciliación)
     </t>
  </si>
  <si>
    <t xml:space="preserve"> • Acompañar el desarrollo de productos culturales creados por organizaciones para la ciudadanía en temas de memoria, paz y reconciliación
• Adelantar acciones necesarias para la consolidación, sistematización, difusión, uso y acceso del archivo de memoria
• Desarrollar productos educativos para la pedagogía social y la formación de ciudadanía en memoria, paz y reconciliación </t>
  </si>
  <si>
    <t xml:space="preserve">Durante el año se han llevado a cabo las acciones en el marco de la implementación de las estrategias de paz, memoria y reconciliación. 
Estrategia de Paz:
1. Mediante Diálogos Prisma "Mujeres que se reconocen en sociedad y construyen reconciliación con equidad de género en Bogotá D.C ", el cual tenía como objetivo: 1) Implementar la línea de participación de la Estrategia Distrital de Paz. 2) Enriquecer la Estrategia Distrital de Paz con propuestas concretas desarrolladas, de manera participativa, para gestionar en la línea de Gestión Interinstitucional. Este dialogo se realizó  el 21 de marzo en el Centro de Memoria, Paz y Reconciliación, se socializó la estrategia de paz con mujeres de diversos sectores la sociedad civil y obtuvieron soluciones prácticas para implementar acciones concretas en la construcción de paz con enfoque de género en Bogotá.  Igualmente se cumplieron con los objetivos de dicho dialogo.
Estrategia de Memoria y Reconciliación:
• Conmemoraciones compartidas: El 6 de marzo se realizó la primera Conmemoración Compartida titulada Espejos Encontrados. Mujeres Representación y Lucha, con la participación de mujeres víctimas, mujeres excombatientes y con la fotógrafa Newsha Tavakolian, celebrando de manera conjunta las vidas de mujeres golpeadas por la guerra en el marco de la conmemoración del día internacional de la mujer.
• Trabajo con aliados: El 14 de marzo se llevó a cabo una reunión con un representante de la Oficina del Alto Comisionado para la Paz para discutir la reactivación de los consejos locales de Convivencia paz y reconciliación y la posible compaginación con la estrategia de Reconciliación del distrito.
• Línea base: El 16 de marzo se sostuvo una reunión con la subdirectora de la dirección de Cultura ciudadana de la Secretaría de cultura Recreación y Deporte, donde se  entregaron los resultados de las Mediciones levantadas en diciembre de 2017 sobre Memoria y Reconciliación, ejercicio que fortalece la alianza entre esa dirección y el CMPR, así como ofrecer grandes insumos para la construcción de la línea Base.
• Proceso contractual: Se realizó la actualización de la ficha técnica del proceso contractual de estrategias, así como el desarrollo del formato de cotización.
• Implementación: Se desarrolló el proceso GeneRandoPaz,  el cual congrega a mujeres víctimas del conflicto armado, a mujeres excombatientes y a mujeres de organizaciones de las Unidades Básicas de Iniciativas Cartografía y Análisis (UBICA) en un ejercicio de intercambio de saberes y construcción de agendas conjuntas. El proceso pretende generar espacios horizontales de intercambio, reconocimiento y diálogo entre conciudadanas diversas en un esfuerzo por contribuir a la transformación de imaginarios y a la consolidación de procesos de reconciliación. El primer encuentro tuvo lugar el 22 de marzo y estuvo liderado por Yovanna Saenz, víctima del conflicto armado, sobre el alcance y dimensiones del Auto 092 dirigido a mujeres de las FARC. Adicionalmente, se inició la planeación del proceso Almas que escriben para 2018.
•Se realizó unan articulación con Representante Profesoral del Consejo de Sede la Universidad Nacional, con el que se acordó abrir un espacio de UN Radio para el CMPR, además de  vincular la facultad de Artes en la implementación de las estrategias de memoria y reconciliación, y la eventual inclusión de una exposición relacionado con el 9 de abril. 
 En el marco de la implementación de las estrategias de memoria y reconciliación, se realizaron los siguientes avances en Implementación de proyectos propios y trabajo con aliados. A continuación se relacionan los respectivos avances:
1. Implementación de proyectos propios:
• Reconciliación al parque: El 10 de junio se realizó la primera versión en el Parque Renacimiento, donde se contó  con la participación de miembros del proceso almas que escriben, de mujeres de la organización MAFAPO y de familiares de miembros de desaparecidos de la fuerza pública. Este proyecto es una apuesta por la construcción participativa de lo público, la revaloración del espacio público como espacio de debate y de visibilización del otro, una apuesta por articular reconciliación política con convivencia barrial y generar así un renovado sentido de pertenencia.
• Proceso PAZeando la memoria: Se implementó la metodología correspondiente a la primera sesión de PAZeando la memoria por la localidad de los Mártires, mediante la realización de recorridos por lugares emblemáticos de la localidad, en los cuales se propone la realización de intervenciones desde distintas prácticas artísticas y culturales. 
• Almas que Escriben: En el mes de abril se realizó el proceso de convocatoria a la edición 2018 de Almas que Escriben, así mismo se han sostenido reuniones con la ACDVPR y la Agencia Nacional para la Reincorporación y Normalización para acordar criterios de selección de posibles participantes, se estableció cronograma de encuentros de Almas que Escriben 2018, bajo  los lineamientos de la estrategia de reconciliación. El domingo 10 de junio se apoyó la primera sesión de la estrategia de Reconciliación al Parque ,donde tres autores de Almas que Escriben compartieron con el público su experiencia como autores, leyeron fragmentos del libro, ampliaron sus historias y firmaron autógrafos. Así mismo uno de ellos y otro de quienes participan en la edición de este año de Almas hicieron presentaciones musicales con piezas cuyos contenidos hacen mención a lo vivido en el marco del conflicto armado. 
El 26 de mayo se llevó a cabo el primer encuentro de Almas que Escriben con el nuevo grupo, en el cual participaron 12 personas representando las siguientes poblaciones: 9 víctimas, 2 personas que pertenecieron a las FARC y la madre de un soldado caído en combate y se sostuvo reunión con un representante de Las Dos Orillas para coordinar posible articulación en torno al proyecto. 
• Proceso GeneRandoPaz: Durante el trimestre se han realizado jornadas de planeación y definición de contenidos del proyecto con mujeres excombatientes de las FARC que participarán del proyecto, con la Corporación Percadi de la Fuerza Pública, y en la socialización de la propuesta y concertación con el MOVICE capítulo Bogotá, en el mes de junio se trabajó en jornadas de definición de contenidos para el proceso con Movice capítulo Bogotá, y con la Red Nacional de Mujeres Excombatientes de la Insurgencia.
• Conmemoración del Día Internacional de las Víctimas de Desapariciones Forzadas : Respondiendo al Artículo 14 de la Ley 1408 de 2010 la ACDVPR, a través de su Centro de Memoria, Paz y Reconciliación (CMPR) adelantará en el marco del 30 de agosto (Día Internacional de las Víctimas de Desapariciones Forzadas) un proceso en lógica de reparación y reconciliación con víctimas de desaparición y una campaña de sensibilización a nivel distrital. En este sentido, se adelantaron reuniones con el Museo del Oro del Banco de la República, Crepes &amp; Waffles y la artista y psicóloga Lina Sinisterra para definir la propuesta en términos de contenidos y metodología.
* Conmemoraciones compartidas:  En mayo se realizó la conmemoración de la Semana Internacional del Detenido Desaparecido, a través de la cual se buscó propiciar un proceso de reconocimiento mutuo en torno a la pérdida, la ausencia y la resistencia entre madres de falsos positivos y mujeres familiares de desaparecidos de la Fuerza Pública (Ejército). El proceso fue una indagación en las artes plásticas orientado por la artista y psicóloga Lina Sinisterra. El proceso estuvo compuesto por cuatro sesiones en las cuales se trabajó a partir de ejercicios de dibujo, pintura, corporalidad y alimento. Los productos del proceso fueron visibilizados en una exposición el 31 de mayo en el CMPR, y reuniones con familiares de los diputados para socialización de propuesta inicial.
2.Trabajo con aliados: Se realizaron reuniones con SDIS para articular la Estrategia de Abordaje Territorial con las Estrategias de Memoria y Reconciliación, y se participó en la mesa intersectorial para dicho fin (6 de abril, 17 de abril, 19 de abril).  En el marco de la implementación de las estrategias de memoria y reconciliación, se realizaron los siguientes avances en Implementación de proyectos propios y trabajo con aliados. Al corte de septiembre de 2018, se lleva un avance del 1.32. A continuación se relacionan los respectivos avances: 1. Implementación de proyectos propios: • GeneRandoPaz: Durante el mes se realizó gestión con Afrodes para la socialización de la propuesta y vinculación al proceso.• Conmemoraciones compartidas: En el marco de la Implementación del proceso de conmemoración compartida en el marco del Día Internacional de las Víctimas de Desapariciones Forzadas (30 de agosto) entre mujeres de la organización Madres de Falsos Positivos (MAFAPO) y mujeres cuyos familiares del Ejército Nacional están desaparecidos, se realizaron cuatro (4) sesiones, donde se partió de la reparación material de un objeto de la vida privada de las mujeres participantes, el cual se ligó a la reparación simbólica a nivel individual y al fortalecimiento de lazos de solidaridad entre el grupo. Los productos del proceso están expuestos en el Museo del Oro. En el marco del proceso, el 30 de agosto se realizó el conversatorio ""Reparando el vínculo"" en el Museo de Arte Miguel Urrutia el cual indagó en el potencial del arte como herramienta reparadora y contó con la participación como panelistas de dos de las mujeres del proceso. Este proceso de conmemoración compartida fue realizado en articulación con el Banco de la República y con el apoyo del PNUD y de Crepes &amp; Waffles, Se rotó a través de redes sociales el video conmemorativo para las siguientes fechas: Jesús Antonio Bejarano (15 de septiembre). 2. Obra de teatro Gesta: La obra fue presentada por la compañía Vortice Teatro, el 27 de septiembre 3. Presentación del Festival Internacional del Cine Afro – FICCA: Este festival musical, es liderado por la Corporación Afrocolombiana de Desarrollo Social y Cultural CARABANTU y el centro Popular Afrodescendiente Cepafro. El 5 de Septiembre se realizó el Lanzamiento del III FICCA, El 19 de Septiembre, se realizó la proyección del documental de Lucas Silva Alabaos y Gulies, el 30 de agosto de 2018 se conmemoró el Dia Internacional de las Victimas de Desapariciones Forzadas.
 Frente a los procesos pedagógicos • PaZeando la memoria: ⁃ Localidad de San Cristóbal: Se realizó el primer encuentro con los estudiantes del colegio Montebello, y para tal efecto se diseñó la metodología a llevar a cabo que implicó aproximaciones a los conceptos de memoria, territorio y ciudad; así como una introducción a elementos básicos de la fotografía. Este encuentro se realizó en el CMPR el día 12 de julio de 2018 y participaron alrededor de 39 estudiantes.  El segundo encuentro tuvo lugar el día 24 de julio y se desarrolló en el marco de un recorrido al Parque Entrenubes, en este participaron 31 estudiantes. Adicionalmente se realizaron gestiones y articulaciones interinstitucionales con el IDRD para la visita al Parque, en el mes de agosto se realizó el segundo recorrido de memoria por la localidad, con la participación de estudiantes del colegio Montebello, el cual incluyó una visita a: planta de tratamiento de Vitelma y sendero ambiental río Fucha. - Localidad de Rafael Uribe Uribe:El 23 de julio se realizó el primer encuentro con estudiantes y docentes del colegio Misael Pastrana Borrero con un total de 101 estudiantes.  El evento tuvo lugar en el CMPR en una jornada de todo el día. Además, se realizaron reuniones con el equipo de docentes del campo histórico y del campo de comunicación y artes con el fin de concertar metodologías y agendas de trabajo, en el mes de agosto se llevó a cabo una reunión con las docentes que acompañan el proceso en el colegio Misael Pastrana Borrero, con el fin de definir la metodología para realizar el recorrido de memoria por la localidad con participación de estudiantes del mismo colegio. - Localidad de Mártires: El 4 de julio se realizó el segundo recorrido de PaZeando la Memoria en Los Mártires con estudiantes del colegio Instituto Técnico Central. El recorrido incluyó lugares como la Plaza de mercado de Paloquemao y el Cementerio Central. El 6 y 25 de julio se realizaron jornadas de trabajo con las y los estudiantes para la planeación y definición de la intervención artístico- cultural que se llevará a cabo en el CMPR como finalización del proceso PaZeando la memoria en Los Mártires, en el mes de agosto se realizó la producción de piezas para la intervención artística final; así mismo, se avanzó en la convocatoria de la comunidad educativa del Instituto Técnico Central de la Salle para asegurar su participación en la intervención artística final que se desarrollará en el mes de septiembre por estudiantes del mismo colegio.  – Localidad de Suba: Se llevó a cabo una reunión con los docentes del colegio Gonzalo Arango, con el fin de concertar el inicio de la propuesta PaZeando la memoria por Suba, con participación de estudiantes del mismo colegio. Localidad de Bosa: Elaboración de una propuesta inicial para concertar el inicio de PaZeando la memoria por Bosa. • Almas que escriben- Socialización del libro Almas que escriben memorias y esperanza: El martes 17 de julio se llevó a cabo una tertulia en la Cárcel Distrital en torno a Almas que escriben memorias y esperanza con la presencia de cuarenta personas privadas de la libertad, dos mediadoras de lectura de Bibliored, una representante de la Secretaría de Seguridad, Convivencia y Justicia, tres autores del libro y quien condujo dicho proceso. - Seguimiento al impacto del libro: Durante este mes se envió a quienes asistieron al lanzamiento de Almas que escriben memorias y esperanza una encuesta que indagó sobre sus impresiones de la publicación. - Proceso 2018: Los sábados 7 y 21 de julio se llevaron a cabo el cuarto y quinto encuentro de Almas que Escriben.  A la fecha, del grupo original de 20 personas, tres se han retirado, quedando conformado por: 14 víctimas, 3 excombatientes y 2 miembros de fuerza pública. 2. Trabajo con aliados: Se realizaron reuniones con SDIS para articular la Estrategia de Abordaje Territorial con las Estrategias de Memoria y Reconciliación, y se participó en la mesa intersectorial para dicho fin (6 de abril, 17 de abril, 19 de abril). En el mes de agosto, el día 27 se llevó a cabo una tertulia en el Centro de Memoria, Paz y Reconciliación entre autores de Almas que escriben memorias y esperanzas y los estudiantes del diplomado de “Educación para la paz” que dictan la Universidad Javeriana y el Instituto Paulo Freire, a un grupo de 32 activistas de diversas regiones del país. Durante el mes de septiembre se desarrollaron: 1. Realización del conversatorio “En Diálogo: Formas creativas de reconciliación local” 2. Se construyó la versión definitiva de la relatoría del conversatorio “En Diálogo: Reconocimiento temprano y reconciliación nacional” 3. Micrositio: Se elaboró el perfil de una experiencia pedagógica para ser publicada. La experiencia documentada es la de la exposición de las madres de Soacha, denominada Madres Terra. Se dio inicio a la ejecución del Contrato 662 de 2018, durante este periodo se adelantó la propuesta de ambientación de la sala expositiva Camino a Casa y la entrega del piso laminado solicitado al contratista, el cual fue instalado por la cuadrilla de la ACDVPR. 4. Se realizó la difusión de la publicación Almas que Escribe. : Durante el mes de septiembre se expidió la Resolución 529 del 2018, por medio de la cual se reconoce el pago a las propuestas ganadoras, seleccionadas por los jurados para la convocatoria 2018 del Programa Distrital de Estímulos, en el marco del Convenio Interadministrativo 661 de 2017 suscrito entre la Secretaría General de la Alcaldía Mayor de Bogotá y la Secretaría Distrital de Cultura, Recreación y Deporte.
En el marco de la estrategia de paz, se realizaron las siguientes acciones en el mes de agosto: 1. Presentación en el: Se desarrollaron los contenidos y presentación para el Subcomité de Memoria, Paz y Reconciliación, que abordaron el resultado del proceso de asistencias técnicas de la estrategia de paz con las entidades.   2. Diálogo Prisma: Se llevó a cabo el Diálogo PRISMA Jóvenes, enfocado en identificar desafíos y soluciones concretas frente al papel de los jóvenes en la construcción de paz para Bogotá D.C. El Diálogo se llevó a cabo en trabajo conjunto con la Secretaría Distrital de Integración Social, en incluyó también el apoyo técnico de la ACDVPR en el planteamiento de la línea de paz, seguridad y convivencia de la política pública de juventud. ", Se trabajó en articulación con víctimas, en el apoyo a la iniciativa “Arropamiento del Memorial del CMPR”, el día 21 de septiembre en el marco del Día Internacional de la Paz. En el marco de la implementación de las estrategias de memoria y reconciliación, se realizaron los siguientes avances en Implementación de proyectos propios y trabajo con aliados. Durante el 2018, lleva un avance del 1.40. A continuación se relacionan los respectivos avances:
Implementación de proyectos propios: 
• GeneRandoPaz: Durante el mes se realizó gestión con Afrodes para la socialización de la propuesta y vinculación al proceso., Durante el mes de octubre se realizaron una reunión de seguimiento y un comité técnico, lo cual permitió validar que la ejecución del proyecto ha cumplido con los tiempos y compromisos previstos por el cronograma de trabajo presentado por el contratista.
Se llevaron a cabo las sesiones 1 y 2 del proceso, las cuales tuvieron como objetivo analizar en conjunto con las participantes el contexto a partir el cual se dio el surgimiento de cada organización, y se trabajó en un ejercicio de reflexión de la memoria individual como un elemento para transitar a la memoria colectiva. En estas sesiones, se abordaron además los temas de enfoque de género y el papel de las mujeres en las organizaciones.  Igualmente se avanzó en la realización de la cuarta sesión del proceso GeneRandoPaz. Los ejes de discusión fuero el Auto 092 y la instancia de seguimiento a la implementación del enfoque de género tras los acuerdos de la Habana.
Con el objetivo de avanzar en la planeación de la conmemoración del asesinato de los diputados del Valle, se está trabajando en articulación con el Centro Nacional de Memoria Histórica y la Casa del Valle, con el objetivo de concretar las acciones que se llevarán a cabo el 23 de noviembre en el parque El Renacimiento.
• Conmemoraciones compartidas: En el marco de la Implementación del proceso de conmemoración compartida en el marco del Día Internacional de las Víctimas de Desapariciones Forzadas (30 de agosto) entre mujeres de la organización Madres de Falsos Positivos (MAFAPO) y mujeres cuyos familiares del Ejército Nacional están desaparecidos, se realizaron cuatro (4) sesiones, donde se partió de la reparación material de un objeto de la vida privada de las mujeres participantes, el cual se ligó a la reparación simbólica a nivel individual y al fortalecimiento de lazos de solidaridad entre el grupo. Los productos del proceso están expuestos en el Museo del Oro. En el marco del proceso, el 30 de agosto se realizó el conversatorio ""Reparando el vínculo"" en el Museo de Arte Miguel Urrutia el cual indagó en el potencial del arte como herramienta reparadora y contó con la participación como panelistas de dos de las mujeres del proceso. Este proceso de conmemoración compartida fue realizado en articulación con el Banco de la República y con el apoyo del PNUD y de Crepes &amp; Waffles, Se rotó a través de redes sociales el video conmemorativo para las siguientes fechas: Jesús Antonio Bejarano (15 de septiembre). 2. Obra de teatro Gesta: La obra fue presentada por la compañía Vortice Teatro, el 27 de septiembre 3. Presentación del Festival Internacional del Cine Afro – FICCA: Este festival musical, es liderado por la Corporación Afrocolombiana de Desarrollo Social y Cultural CARABANTU y el centro Popular Afrodescendiente Cepafro. El 5 de Septiembre se realizó el Lanzamiento del III FICCA, El 19 de Septiembre, se realizó la proyección del documental de Lucas Silva Alabaos y Gulies, el 30 de agosto de 2018 se conmemoró el Dia Internacional de las Victimas de Desapariciones Forzadas.
 Frente a los procesos pedagógicos
 • PaZeando la memoria: ⁃ Localidad de San Cristóbal: Se realizó el primer encuentro con los estudiantes del colegio Montebello, y para tal efecto se diseñó la metodología a llevar a cabo que implicó aproximaciones a los conceptos de memoria, territorio y ciudad; así como una introducción a elementos básicos de la fotografía. Este encuentro se realizó en el CMPR el día 12 de julio de 2018 y participaron alrededor de 39 estudiantes.  El segundo encuentro tuvo lugar el día 24 de julio y se desarrolló en el marco de un recorrido al Parque Entrenubes, en este participaron 31 estudiantes. Adicionalmente se realizaron gestiones y articulaciones interinstitucionales con el IDRD para la visita al Parque, en el mes de agosto se realizó el segundo recorrido de memoria por la localidad, con la participación de estudiantes del colegio Montebello, el cual incluyó una visita a: planta de tratamiento de Vitelma y sendero ambiental río Fucha. - Localidad de Rafael Uribe Uribe:El 23 de julio se realizó el primer encuentro con estudiantes y docentes del colegio Misael Pastrana Borrero con un total de 101 estudiantes.  El evento tuvo lugar en el CMPR en una jornada de todo el día. Además, se realizaron reuniones con el equipo de docentes del campo histórico y del campo de comunicación y artes con el fin de concertar metodologías y agendas de trabajo, en el mes de agosto se llevó a cabo una reunión con las docentes que acompañan el proceso en el colegio Misael Pastrana Borrero, con el fin de definir la metodología para realizar el recorrido de memoria por la localidad con participación de estudiantes del mismo colegio. - Localidad de Mártires: El 4 de julio se realizó el segundo recorrido de PaZeando la Memoria en Los Mártires con estudiantes del colegio Instituto Técnico Central. El recorrido incluyó lugares como la Plaza de mercado de Paloquemao y el Cementerio Central. El 6 y 25 de julio se realizaron jornadas de trabajo con las y los estudiantes para la planeación y definición de la intervención artístico- cultural que se llevará a cabo en el CMPR como finalización del proceso PaZeando la memoria en Los Mártires, en el mes de agosto se realizó la producción de piezas para la intervención artística final; así mismo, se avanzó en la convocatoria de la comunidad educativa del Instituto Técnico Central de la Salle para asegurar su participación en la intervención artística final que se desarrollará en el mes de septiembre por estudiantes del mismo colegio.  – Localidad de Suba: Se llevó a cabo una reunión con los docentes del colegio Gonzalo Arango, con el fin de concertar el inicio de la propuesta PaZeando la memoria por Suba, con participación de estudiantes del mismo colegio. Localidad de Bosa: Elaboración de una propuesta inicial para concertar el inicio de PaZeando la memoria por Bosa.
 • Almas que escriben- Socialización del libro Almas que escriben memorias y esperanza: El martes 17 de julio se llevó a cabo una tertulia en la Cárcel Distrital en torno a Almas que escriben memorias y esperanza con la presencia de cuarenta personas privadas de la libertad, dos mediadoras de lectura de Bibliored, una representante de la Secretaría de Seguridad, Convivencia y Justicia, tres autores del libro y quien condujo dicho proceso. - Seguimiento al impacto del libro: Durante este mes se envió a quienes asistieron al lanzamiento de Almas que escriben memorias y esperanza una encuesta que indagó sobre sus impresiones de la publicación. - Proceso 2018: Los sábados 7 y 21 de julio se llevaron a cabo el cuarto y quinto encuentro de Almas que Escriben.  A la fecha, del grupo original de 20 personas, tres se han retirado, quedando conformado por: 14 víctimas, 3 excombatientes y 2 miembros de fuerza pública. 2. Trabajo con aliados: Se realizaron reuniones con SDIS para articular la Estrategia de Abordaje Territorial con las Estrategias de Memoria y Reconciliación, y se participó en la mesa intersectorial para dicho fin (6 de abril, 17 de abril, 19 de abril). En el mes de agosto, el día 27 se llevó a cabo una tertulia en el Centro de Memoria, Paz y Reconciliación entre autores de Almas que escriben memorias y esperanzas y los estudiantes del diplomado de “Educación para la paz” que dictan la Universidad Javeriana y el Instituto Paulo Freire, a un grupo de 32 activistas de diversas regiones del país. Durante el mes de septiembre se desarrollaron: 1. Realización del conversatorio “En Diálogo: Formas creativas de reconciliación local” 2. Se construyó la versión definitiva de la relatoría del conversatorio “En Diálogo: Reconocimiento temprano y reconciliación nacional” 3. Micrositio: Se elaboró el perfil de una experiencia pedagógica para ser publicada. La experiencia documentada es la de la exposición de las madres de Soacha, denominada Madres Terra. Se dio inicio a la ejecución del Contrato 662 de 2018, durante este periodo se adelantó la propuesta de ambientación de la sala expositiva Camino a Casa y la entrega del piso laminado solicitado al contratista, el cual fue instalado por la cuadrilla de la ACDVPR. 4. Se realizó la difusión de la publicación Almas que Escribe: Durante el mes de septiembre se expidió la Resolución 529 del 2018, por medio de la cual se reconoce el pago a las propuestas ganadoras, seleccionadas por los jurados para la convocatoria 2018 del Programa Distrital de Estímulos, en el marco del Convenio Interadministrativo 661 de 2017 suscrito entre la Secretaría General de la Alcaldía Mayor de Bogotá y la Secretaría Distrital de Cultura, Recreación y Deporte. Durante el los meses de octubre y noviembre se realizaron las siguientes acciones por localidad: - Rafael Uribe Uribe:
Iniciar la preparación de la intervención artística final para lo cual se propició un espacio con el fin recoger ideas entre algunos de los estudiantes que participaron en los tres recorridos realizados por los alrededores del colegio Misael Pastrana Borrero; y de ahí, construir la imagen que será representada gráficamente en un formato de tríptico. 
- San Cristóbal: Continuar el proceso con una acción pedagógica y artística que permita a los estudiantes participantes articular escritos y fotografías en un formato cartográfico a partir de los recorridos realizados por la localidad.
- Suba: Realizar la exploración de memorias e historias de la localidad de Suba, bajo el formato de una carrera de observación, con la participación de docentes, estudiantes y actores de la comunidad. 
- Bosa: Realizar la exploración de memorias e historias de la localidad de Bosa, en el marco de un recorrido por diferentes lugares de la localidad. Adicionalmente, se llevó a cabo una socialización del proceso a la comunidad educativa del colegio en el marco de un evento interno de jóvenes investigadores.
-Rafael Uribe Uribe: La intervención artística final (en formato de tríptico) se socializó en el marco de la clausura, la cual contó no solo con participación de estudiantes y docentes sino también de padres de familia. 
-Suba: Se llevó a cabo la intervención artística final mediante la realización de un mural y el montaje de una galería fotográfica, los cuales fueron socializados con la comunidad del barrio, en el marco de la Feria Ambiental y Artística.
-Bosa: La intervención artística final (en formato de mural) se socializó en un encuentro grupal, en el cual participaron las y los estudiantes parte del grupo que participó en el proceso.
-Los Mártires: Se realizó una nueva exhibición de la galería fotográfica que resulto del proceso, en el marco de la clausura del año escolar, lo cual permitió la socialización de la experiencia no solo con participación de estudiantes y docentes sino también de padres de familia.  
Se realizó un taller de producción gráfica en el que los autores empezaron a producir elementos destinados al libro; Revisión de los escritos que se publicarán, junto el representante del grupo de Participación de la ACDVPR, William Mora, y el pasante, Juan David Ramírez. Esta revisión se hizo haciendo lectura en voz alta frente a un video beam; Trabajo individual con cada uno de los autores en los demás productos que se publicarán: poema, dedicatoria y mapa; Sesión de fotografías de los autores con destino a la publicación; y Sesiones con el equipo que hará el montaje del libro para concretar la propuesta gráfica
En el marco de la estrategia de paz, se realizaron las siguientes acciones en el mes de agosto: 1. Presentación en el: Se desarrollaron los contenidos y presentación para el Subcomité de Memoria, Paz y Reconciliación, que abordaron el resultado del proceso de asistencias técnicas de la estrategia de paz con las entidades.   2. Diálogo Prisma: Se llevó a cabo el Diálogo PRISMA Jóvenes, enfocado en identificar desafíos y soluciones concretas frente al papel de los jóvenes en la construcción de paz para Bogotá D.C. El Diálogo se llevó a cabo en trabajo conjunto con la Secretaría Distrital de Integración Social, en incluyó también el apoyo técnico de la ACDVPR en el planteamiento de la línea de paz, seguridad y convivencia de la política pública de juventud. ", Se trabajó en articulación con víctimas, en el apoyo a la iniciativa “Arropamiento del Memorial del CMPR”, el día 21 de septiembre en el marco del Día Internacional de la Paz.
</t>
  </si>
  <si>
    <t>Localidades beneficiadas con productos educativos y culturales en materia de memoria, paz y reconciliación</t>
  </si>
  <si>
    <t xml:space="preserve">  Sumatoria de localidades  en las que se realizan actividades artísticas, culturales y pedagógicas en la vigencia de acuerdo con las actividades realizadas.     </t>
  </si>
  <si>
    <t xml:space="preserve">• Acompañar el desarrollo de productos culturales creados por organizaciones para la ciudadanía en temas de memoria, paz y reconciliación
• Adelantar acciones necesarias para la consolidación, sistematización, difusión, uso y acceso del archivo de memoria
• Desarrollar productos educativos para la pedagogía social y la formación de ciudadanía en memoria, paz y reconciliación  </t>
  </si>
  <si>
    <t>En lo corrido del año, se realizó un diagnóstico de las localidades priorizadas para el 2018 (Suba, Bosa, Rafael Uribe Uribe Y San Cristobal), con el fin de identificar particularidades de las dinámicas territoriales y actores estratégicos en la localidad.  Del mismo modo  se avanzó en la realización de acercamientos con algunas entidades del nivel distrital con quienes se prevé será posible realizar algunas acciones en el marco de las intervenciones. Estos acercamientos han sido:
• Acercamiento con la Estrategia Atrapasueños de la Secretaría Distrital de integración Social, para la realización de procesos de construcción de memoria con niños y niñas (‘Viaje en el Tiempo’) a través de sus equipos territoriales en algunas de las localidades priorizadas. 
• Reunión con la Subdirección de  Formación Artística del Instituto Distrital de las Artes con el fin de identificar qué acciones podrían realizarse de manera conjunta en el marco de Localidades Constructoras de Paz. 
• Reunión con los enlaces de las Alcaldías Locales de Suba y Rafael Uribe Uribe, con el fin de presentar la iniciativa Localidades Constructoras de Paz y generar un canal de interlocución que permita realizar un trabajo mancomunado en el desarrollo de las intervenciones. Adicionalmente, a partir de la consolidación de este canal de interlocución, se prevé el intercambio de información sobre actores estratégicos de la localidad y procesos en curso, por lo que esta información alimentará el diagnóstico de cada una de las localidades.
• Talleres escuelas que desde el arte y la cultura construyen memorias para la paz y la reconciliación. En estos  talleres se realizan en articulación con una de las becas de creación que la Alta Consejería para los Derechos de las Víctimas otorgará en el marco del Programa Distrital de Estímulos 2018, y  surgen como una acción que permite incentivar iniciativas pedagógicas de memoria, arte y cultura en las localidades priorizadas para 2018, en el sentido de motivar a los actores educativos a presentar proyectos, y al mismo tiempo como un escenario de intercambio de experiencias y aprendizajes que fortalezca las reflexiones y los trabajos de la memoria que se desarrollan en el aula de clase para la comprensión y enseñanza del conflicto armado en Colombia, sus consecuencias, la importancia de la memoria y la construcción de paz. Los talleres constituyen una alternativa valiosa para la territorialización y la cotidianización de la memoria, en la medida en que no solo se informa sobre la beca, sino que se generan espacios para reconocer la diversidad y el aporte que se hace desde el sector educativo a la construcción de la paz y la reconciliación en la ciudad. 
Por consecuente, se adelantaron estos talleres en las localidades de Bosa (13 de marzo) y San Cristóbal (21 de marzo), y se realizaron las concertaciones con las Direcciones Locales de Educación en la localidad de Suba (7 de marzo) y Rafael Uribe Uribe (9 de marzo).
 En el marco de la misionalidad de la ACDVPR, se han considerado que todas las acciones que esta realice, deben tener una repercusión directa a las localidades a intervenir para su fortalecimiento en la vigencia 2018 (San Cristóbal, Suba, Bosa, Rafael Uribe Uribe). Por ende, se han generado procesos de cartografía social, y fortalecimiento de unidades productivas a las víctimas del conflicto en el sector de producción alimenticia. A continuación {on se relacionan los avances respectivos:
• Proceso de cartografía social como activación socio-comunitarias en los Centros Locales de Atención a Víctimas y en el Centro CONFÍA de la localidad de San Cristóbal. Esta acción se enmarca en el componente de fortalecimiento local puesto que a partir del ejercicio de cartografía busca transformar las relaciones que las víctimas han establecido con el territorio en el que habitan. Para poner en marcha este proceso se definieron los momentos, desarrollando la metodología del primer encuentro. 
• Fortalecimiento con unidades productivas de alimentos en las localidades priorizadas a partir del acompañamiento que realizará la Escuela de Cocina Gato Dumas a las unidades productivas de víctimas del conflicto armado. Este proceso se enmarca en el componente de fortalecimiento local puesto que busca realizar un acompañamiento a las unidades productivas seleccionadas con el fin de cualificar sus productos y el proceso para su producción. 
Frente a la implementación de proyectos propios en las localidades, se encuentran los proyectos: 1) Transferencia Oral, 2) Viaje en el tiempo, 3) Escuelas que desde el arte y la cultura construyen memorias para la paz y la reconciliación. A continuación se relacionan los avances frente a dichos proyectos:
• Transferencia Oral. Se llevó a cabo la primera sesión de taller del proceso y la recopilación de saberes, oralidad y cantos Huitoto, con abuelos y abuelas de la Casa de Pensamiento Makade Tinikana (caminar caminando). Durante este encuentro fue posible indagar sobre algunos de los cantos e historias que se cuentan y cantan en el día a día de la casa de pensamiento. Adicionalmente, se reconoció y compartió saberes sobre la historia de la Casa de Pensamiento, algunos cantos que acompañan las jornadas y su significado simbólico. La sesión fue registrada en audio y video y se tiene proyectado que a lo largo de las sesiones se realicen registros que al final permitan recopilar las memorias del proceso. En el encuentro participaron las maestras de cada uno de los ciclos de la Casa de Pensamiento, la Coordinadora del lugar, el Señor Gobernador del Cabildo Huitoto, sabedoras abuelas y sabedores abuelos de la comunidad, dos representantes del CMPR. 
• Viaje en el Tiempo. Se realizaron reuniones con el equipo de la Estrategia Atrapasueños con el objetivo de realizar el ajuste pedagógico y metodológico al proyecto, armonizando las propuestas y objetivos tanto del Centro de Memoria, Paz y Reconciliación, como de la Estrategia Atrapasueños de SDIS; ambas propuestas encaminadas al pensamiento y desarrollo de experiencias que aporten a la construcción de memoria de niñas y niños víctimas del Conflicto Armado en Colombia. Como resultado de estos encuentros fue posible definir la fecha de la primera experiencia o taller interlocal y la definición de la metodología a implementar en los encuentros.Esto se realizara en las localidades de Bosa, Suba y San Cristobal. 
• Escuelas que desde el arte y la cultura construyen memorias para la paz y la reconciliación. Se realizó una reunión con los 4 ganadores de la beca de creación Escuelas que desde el arte y la cultura construyen memorias para la paz y la reconciliación, un ganador por localidad de las intervenidas, en cuyo marco se les presentaron las recomendaciones vinculantes efectuadas por los jurados. 
 En el marco de la misionalidad de la ACDVPR, se han considerado que todas las acciones que esta realice, deben tener una repercusión directa a las localidades a intervenir para su fortalecimiento. En lo corrido del PDD, se lleva un avance de 7,08 de implementación de acciones en las localidades.  En el  vigencia 2017,se beneficiaron localidades de Candelaria, Ciudad Bolívar, Kennedy y Usaquén a través de acciones artísticas, culturales y pedagógicas en materia de memoria, paz y reconciliación. En todas ellas se socializo el programa de incentivos referente a las becas de arte y cultural del Programa Distrital de Estímulos con posibles actores interesados en postularse, entre los que se encuentran las mesas de víctimas. Adicionalmente, se realizó la recepción de las propuestas de los interesados, a través del aplicativo que la Secretaría Distrital de Cultura habilitó. También se realizaron actividades tales como: Viajeros a través del tiempo, memorias en el barrio, carnaval por los Derechos de los niños y las niñas, Memorias para la reconciliación con enfoque de género. Para la vigencia 2018 se han realizado acciones en las localidades de San Cristóbal, Suba, Bosa, Rafael Uribe Uribe). Por ende, se han generado procesos de cartografía social, y fortalecimiento de unidades productivas a las víctimas del conflicto en el sector de producción alimenticia. A continuación, se relacionan los avances respectivos:  • Escuelas que desde el arte y la cultura construyen memorias para la paz y la reconciliación. Se realizaron reuniones de asesoría y acompañamiento técnico a los docentes ganadores de las becas como parte del proceso. A continuación, se especifican las asesorías y las respectivas fechas en las cuales fueron desarrolladas: (i) Docente Deisy Hernández del Colegio San José Sur Oriental de la localidad de San Cristóbal con su trabajo “Laboratorio de investigación y creación ¿qué es lo que somos? Realizado el 16 de julio; (ii) Docente Claudia Alvarado del Colegio Alberto Lleras Camargo de la localidad de Suba con su proyecto “Y ¿Cuándo vuelve el desaparecido? Cada vez que lo trae el pensamiento” realizada el 18 de julio; (iii) Taller especializado sobre ejecuciones extrajudiciales y para ello se contó con la participación de algunas mujeres miembros de la Asociación MAFAPO tuvo lugar el 19 de julio; (iv) Docente Ricardo Flórez del Colegio Luis López de Mesa de la localidad de Bosa y su proyecto “Bosa, boceteando la paz” realizada el 18 de julio; y (v) Docente Carol Peña del Colegio El Libertador de la localidad de Rafael Uribe Uribe con su proyecto “Laboratorio Artístico y Pedagógico Radio - Escopía, travesías por la memoria. Observatorio de infancia, el conflicto y la paz” realizada el 19 de julio • Cartografía social como activación socio-comunitaria. Se realizó en las cuatro localidades el primer encuentro de este proceso. El objetivo de este encuentro es la construcción conjunta y colaborativa del concepto de paz territorial de cada una de las localidades, reconociendo las diversas comprensiones de los participantes en relación con los ideales y los obstáculos individuales y colectivos para la construcción de paz en la localidad. Los encuentros se realizaron en los Centros Locales de Atención a Víctimas de las localidades de Rafael Uribe Uribe, Bosa y Suba y en el CONFIA de la localidad de San Cristóbal. Este primer encuentro en las cuatro localidades vinculó a un total de 72 personas distribuidos de la siguiente manera: Bosa 18 personas, Rafael Uribe Uribe 23 personas, Suba 20 personas y San Cristóbal 11 personas. El resultado de este primer encuentro fue la construcción de conceptos de paz local por parte de los participantes. En la localidad de Bosa el concepto que se construyó ‘La paz es el tejido social, los recuerdos y la cultura, es un diálogo muy importante entre las personas para tener una buena comunicación, es espiritualidad y tolerancia, depende de los valores que se enseñen en casa, es aprender a escuchar, a perdonar y a reconciliarnos con nosotros mismos’. En el mes de septiembre, el proceso se de cartografía social como activación socio-comunitaria se realizó en las localidades de Rafael Uribe Uribe, Bosa y San Cristobal. El tercer encuentro permitió identificar la forma en la que las personas víctimas del conflicto armado interno, residentes en dichas localidades, perciben y reconocen a personas y actores locales, que potencialmente pueden contribuir a la construcción de paz territorial. En el desarrollo de los talleres se reconocieron  los lugares de bienestar, la transformación de escenarios seguros e inseguros y la interacción armónica con el territorio lo que favoreció la comprensión subjetiva de las dinámicas sociales de relacionamiento que se establecen entre la comunidad y las instituciones públicas, privadas o del tercer sector que aportan a la construcción de comunidad en una lógica de paz territorial e inteligencia social. Estos encuentros se han desarrollado en los Centros Locales de Atención a Víctimas de Bosa y Rafael Uribe Uribe y en el Centro CONFIA de Secretaría Distrital de Gobierno ubicado en la localidad San Cristóbal. Se contó con la participación de 40 personas en total, distribuidas así: (i) Bosa contó con una participación de 20 personas, (ii) Rafael Uribe Uribe contó la participación de 12 personas y (iii) San Cristóbal contó con la participación de 8 personas.
En Rafael Uribe Uribe se construyó el siguiente concepto ‘La paz es respeto, tranquilidad, estabilidad, vida, salud, bienestar interior, conexión y oportunidades’. En Suba se construyó el siguiente concepto ‘La paz es compromiso social para vivir en armonía en un lugar, el cual surge a partir de la voluntad y la tolerancia consigo mismo’. En San Cristóbal el concepto que se construyó es ‘La paz es la unidad, tolerancia, amor, diálogo, justicia, solidaridad, libertad y el respeto por los derechos humanos de todos y todas que comparten un mismo territorio’. En el segundo encuentro que se realizó en el mes de agosto, se centró en entender cómo las personas víctimas residentes en las localidades perciben y se relacionan con el territorio en el que habitan. Este encuentro se realizó en las localidades de Bosa, San Cristobal y Rafael Uribe Uribe. En el encuentro se favoreció el reconocimiento del territorio, la identificación de lugares de sentido para las personas víctimas del conflicto armado interno que participaron en el proceso, así como posibles escenarios para la construcción de paz. Igualmente, se identificaron lugares que son percibidos como seguros, inseguros, de bienestar y de malestar, permitiendo a las personas hablar de las emociones con las que relacionan los diferentes espacios institucionales o comunitarios, así como las experiencias que han llevado a que sean significados de esa forma. Por otra parte, la localidad de Suba consiguió culminar todos los encuentros previstos para completar la acción de cartografía social como activación socio-comunitaria (5 encuentros), permitiendo dar un significado a los lugares y personas que son parte de la construcción de paz en la localidad. De igual forma, se identificaron las emociones y relaciones que se han construido con el territorio, que dan cuenta desde lo personal, familiar y colectivo de acciones y formas en que la construcción de paz local se puede materializar en Suba. El ejercicio de cartografía social fue interpretado como una acción reparadora que generó bienestar, permitiendo que el diálogo de saberes hiciera posible escuchar y compartir experiencias, haciendo que los aportes que se realizaron en el proceso y los aprendizajes alcanzados fueran valiosos para quienes hicieron parte. En la localidad de Bosa se contó con una participación de 13 personas, en Rafael Uribe Uribe con la participación de 16 personas, en Suba con 25 personas a lo largo de todos los cinco encuentros y en San Cristóbal se contó con la participación de 9 personas. Frente a la implementación de proyectos propios en las localidades, se encuentran los proyectos: 1) Transferencia Oral, 2) Viaje en el tiempo, 3) Escuelas que desde el arte y la cultura construyen memorias para la paz y la reconciliación. A continuación se relacionan los avances frente a dichos proyectos: • Transferencia Oral. Se realizó el primer encuentro interlocal el día 25 de julio que contó con la participación de 25 personas entre representantes, coordinadores y sabedores de las Casa de Pensamiento Intercultural de las localidades de Suba, Bosa, San Cristóbal y Rafael Uribe Uribe, el segundo encuentro Se llevó a cabo el segundo encuentro que tuvo lugar en la Casa de Pensamiento Intercultural Muisca Güe Aty Qiib. El encuentro contó con la participación de 30 representantes de las Casas de Pensamiento Intercultural, que hacen parte de la Secretaría de Integración Social, pertenecientes a las comunidades indígenas Kichwa, Uitoto, Pijao, Embera, Muisca, Kamentza, Inga y Misak. El encuentro propició un compartir de saberes, en donde se hicieron visibles referentes con temáticas de proyectos de transferencia oral, cantos, arrullos, juegos y rondas, de Colombia y otros países. Esto permitió contribuir al fortalecimiento de ideas pedagógicas y metodológicas de cada uno de los representantes de las Casas de Pensamiento, a partir de la vivencia de experiencias, juegos y cantos que se compartieron entre participantes. El cuarto encuentro de transferencia oral se llevó a cabo el 19 de septiembre del 2018 en la localidad Rafael Uribe Uribe en la Casa de Pensamiento Wawita Kunapa Wasi. En este encuentro, participaron 30 miembros de comunidad INGA de Bogotá. El encuentro inició con un ritual a cargo del Taita realizado desde los saberes y medicinas del Alto Putumayo. El lugar se ambientó con el fuego tradicional Tulpa de la comunidad INGA y se presentaron las palabras del Gobernador del Cabildo y referente étnico de las Casas de Pensamiento. Durante el encuentro se presentaron cantos, arrullos, historias, danzas y juegos de su comunidad. • Viaje en el Tiempo. Se realizó el primer encuentro interlocal de niñas y niños en las instalaciones del Centro de Memoria, Paz y Reconciliación del Distrito. Para realizar este encuentro se preparó la ambientación de un espacio sensorial y de memoria con el ánimo de brindar una experiencia significativa a niñas y niños. El primer encuentro tuvo lugar el día 28 de julio del 2018, en el que participaron niñas y niños víctimas del conflicto armado vinculados a la Estrategia Atrapasueños en las localidades de Bosa, Suba y Rafael Uribe Uribe. El evento fue organizado como una experiencia desarrollada a lo largo de tres momentos: (i) recorrido por el Centro de Memoria Paz y Reconciliación, (ii) recepción en el Memorial por el guardián del Centro de Memoria quién les contó acerca de la importancia de espacio y el por qué fue construido, (iii) ingreso por parte de niñas y niños al espacio ambientado, cuyo propósito fue despertar y reconocer sensaciones y percepciones corporales como elementos que permiten guardar memoria bajo la premisa ‘el cuerpo como principal equipaje del Viaje en el Tiempo”. En este espacio y momento niñas y niños, exploraron dimensiones sensoriales con el propósito de acercarse a la construcción de memorias desde la percepción corporal, conocieron de manera lúdica y pedagógica los propósitos del proyecto y generaron acuerdos de acciones a desarrollar en cada una de las Localidades Constructoras de Paz. En total se contó con la participación de 48 niños y niñas de las localidades de Bosa, Suba y Rafael Uribe Uribe., Durante la semana del 9 al 14 de septiembre, tuvo lugar el segundo encuentro local el cual tuvo como principal objetivo el tema de la ‘Memoria Personal’. En cada una de las tres localidades participantes Suba, Bosa y Rafael Uribe se desarrolló la propuesta de taller diseñada para este tercer encuentro. Durante la semana del 23 al 28 de septiembre se desarrolló el tercer encuentro local en las tres localidades referidas anteriormente. Este tercer encuentro se trabajó el tema de la ‘Memoria Familiar’. Así mismo se apoyó el proceso de supervisión al desarrollo de los cuatro estímulos en las localidades de Suba, Bosa, Rafael Uribe Uribe y San Cristóbal: (i) Bosa boceteando la paz 2018, (ii) Radio-Escopía, (iii) ¿Qué es lo que somos?, (iv) ¿Y cuando vuelve el desaparecido? (…) cada vez que lo trae el pensamiento. • Identificación, fortalecimiento y visibilización de iniciativas locales. Por medio de la contratación del Trust for The Americas se dio inicio a la acción que tiene por objetivo la identificación, el fortalecimiento y la visibilización de iniciativas de memoria, paz y reconciliación en las localidades de Suba, Bosa, Rafael Uribe Uribe y San Cristóbal. En la primera fase del contrato se ha trabajado en el diseñando una caja de herramientas que consolidará todas las metodologías necesarias para llevar a cabo estos procesos en las localidades. Esta acción genera un valor agregado a las intervenciones que se realizan en las localidades priorizadas en el marco de la iniciativa Localidades Constructoras de Paz. En lo corrido del PDD, se lleva un avance de 8 localidades con intevenciiones.  En el  vigencia 2017,se beneficiaron localidades de Candelaria, Ciudad Bolívar, Kennedy y Usaquén a través de acciones artísticas, culturales y pedagógicas en materia de memoria, paz y reconciliación. En todas ellas se socializo el programa de incentivos referente a las becas de arte y cultural del Programa Distrital de Estímulos con posibles actores interesados en postularse, entre los que se encuentran las mesas de víctimas. Adicionalmente, se realizó la recepción de las propuestas de los interesados, a través del aplicativo que la Secretaría Distrital de Cultura habilitó. También se realizaron actividades tales como: Viajeros a través del tiempo, memorias en el barrio, carnaval por los Derechos de los niños y las niñas, Memorias para la reconciliación con enfoque de género. Para la vigencia 2018 se han realizado acciones en las localidades de San Cristóbal, Suba, Bosa, Rafael Uribe Uribe). Por ende, se han generado procesos de cartografía social, y fortalecimiento de unidades productivas a las víctimas del conflicto en el sector de producción alimenticia. A continuación, se relacionan los avances respectivos:  • Escuelas que desde el arte y la cultura construyen memorias para la paz y la reconciliación. Se realizaron reuniones de asesoría y acompañamiento técnico a los docentes ganadores de las becas como parte del proceso. A continuación, se especifican las asesorías y las respectivas fechas en las cuales fueron desarrolladas: (i) Docente Deisy Hernández del Colegio San José Sur Oriental de la localidad de San Cristóbal con su trabajo “Laboratorio de investigación y creación ¿qué es lo que somos? Realizado el 16 de julio; (ii) Docente Claudia Alvarado del Colegio Alberto Lleras Camargo de la localidad de Suba con su proyecto “Y ¿Cuándo vuelve el desaparecido? Cada vez que lo trae el pensamiento” realizada el 18 de julio; (iii) Taller especializado sobre ejecuciones extrajudiciales y para ello se contó con la participación de algunas mujeres miembros de la Asociación MAFAPO tuvo lugar el 19 de julio; (iv) Docente Ricardo Flórez del Colegio Luis López de Mesa de la localidad de Bosa y su proyecto “Bosa, boceteando la paz” realizada el 18 de julio; y (v) Docente Carol Peña del Colegio El Libertador de la localidad de Rafael Uribe Uribe con su proyecto “Laboratorio Artístico y Pedagógico Radio - Escopía, travesías por la memoria. Observatorio de infancia, el conflicto y la paz” realizada el 19 de julio • Cartografía social como activación socio-comunitaria. Se realizó en las cuatro localidades el primer encuentro de este proceso. El objetivo de este encuentro es la construcción conjunta y colaborativa del concepto de paz territorial de cada una de las localidades, reconociendo las diversas comprensiones de los participantes en relación con los ideales y los obstáculos individuales y colectivos para la construcción de paz en la localidad. Los encuentros se realizaron en los Centros Locales de Atención a Víctimas de las localidades de Rafael Uribe Uribe, Bosa y Suba y en el CONFIA de la localidad de San Cristóbal. Este primer encuentro en las cuatro localidades vinculó a un total de 72 personas distribuidos de la siguiente manera: Bosa 18 personas, Rafael Uribe Uribe 23 personas, Suba 20 personas y San Cristóbal 11 personas. El resultado de este primer encuentro fue la construcción de conceptos de paz local por parte de los participantes. En la localidad de Bosa el concepto que se construyó ‘La paz es el tejido social, los recuerdos y la cultura, es un diálogo muy importante entre las personas para tener una buena comunicación, es espiritualidad y tolerancia, depende de los valores que se enseñen en casa, es aprender a escuchar, a perdonar y a reconciliarnos con nosotros mismos’. En el mes de septiembre, el proceso se de cartografía social como activación socio-comunitaria se realizó en las localidades de Rafael Uribe Uribe, Bosa y San Cristobal. El tercer encuentro permitió identificar la forma en la que las personas víctimas del conflicto armado interno, residentes en dichas localidades, perciben y reconocen a personas y actores locales, que potencialmente pueden contribuir a la construcción de paz territorial. En el desarrollo de los talleres se reconocieron  los lugares de bienestar, la transformación de escenarios seguros e inseguros y la interacción armónica con el territorio lo que favoreció la comprensión subjetiva de las dinámicas sociales de relacionamiento que se establecen entre la comunidad y las instituciones públicas, privadas o del tercer sector que aportan a la construcción de comunidad en una lógica de paz territorial e inteligencia social. Estos encuentros se han desarrollado en los Centros Locales de Atención a Víctimas de Bosa y Rafael Uribe Uribe y en el Centro CONFIA de Secretaría Distrital de Gobierno ubicado en la localidad San Cristóbal. Se contó con la participación de 40 personas en total, distribuidas así: (i) Bosa contó con una participación de 20 personas, (ii) Rafael Uribe Uribe contó la participación de 12 personas y (iii) San Cristóbal contó con la participación de 8 personas.
En Rafael Uribe Uribe se construyó el siguiente concepto ‘La paz es respeto, tranquilidad, estabilidad, vida, salud, bienestar interior, conexión y oportunidades’. En Suba se construyó el siguiente concepto ‘La paz es compromiso social para vivir en armonía en un lugar, el cual surge a partir de la voluntad y la tolerancia consigo mismo’. En San Cristóbal el concepto que se construyó es ‘La paz es la unidad, tolerancia, amor, diálogo, justicia, solidaridad, libertad y el respeto por los derechos humanos de todos y todas que comparten un mismo territorio’. En el segundo encuentro que se realizó en el mes de agosto, se centró en entender cómo las personas víctimas residentes en las localidades perciben y se relacionan con el territorio en el que habitan. Este encuentro se realizó en las localidades de Bosa, San Cristobal y Rafael Uribe Uribe. En el encuentro se favoreció el reconocimiento del territorio, la identificación de lugares de sentido para las personas víctimas del conflicto armado interno que participaron en el proceso, así como posibles escenarios para la construcción de paz. Igualmente, se identificaron lugares que son percibidos como seguros, inseguros, de bienestar y de malestar, permitiendo a las personas hablar de las emociones con las que relacionan los diferentes espacios institucionales o comunitarios, así como las experiencias que han llevado a que sean significados de esa forma. Por otra parte, la localidad de Suba consiguió culminar todos los encuentros previstos para completar la acción de cartografía social como activación socio-comunitaria (5 encuentros), permitiendo dar un significado a los lugares y personas que son parte de la construcción de paz en la localidad. De igual forma, se identificaron las emociones y relaciones que se han construido con el territorio, que dan cuenta desde lo personal, familiar y colectivo de acciones y formas en que la construcción de paz local se puede materializar en Suba. El ejercicio de cartografía social fue interpretado como una acción reparadora que generó bienestar, permitiendo que el diálogo de saberes hiciera posible escuchar y compartir experiencias, haciendo que los aportes que se realizaron en el proceso y los aprendizajes alcanzados fueran valiosos para quienes hicieron parte. En la localidad de Bosa se contó con una participación de 13 personas, en Rafael Uribe Uribe con la participación de 16 personas, en Suba con 25 personas a lo largo de todos los cinco encuentros y en San Cristóbal se contó con la participación de 9 personas. Frente a la implementación de proyectos propios en las localidades, se encuentran los proyectos: 1) Transferencia Oral, 2) Viaje en el tiempo, 3) Escuelas que desde el arte y la cultura construyen memorias para la paz y la reconciliación. 
A continuación se relacionan los avances frente a dichos proyectos: • Transferencia Oral. Se realizó el primer encuentro interlocal el día 25 de julio que contó con la participación de 25 personas entre representantes, coordinadores y sabedores de las Casa de Pensamiento Intercultural de las localidades de Suba, Bosa, San Cristóbal y Rafael Uribe Uribe, el segundo encuentro Se llevó a cabo el segundo encuentro que tuvo lugar en la Casa de Pensamiento Intercultural Muisca Güe Aty Qiib. El encuentro contó con la participación de 30 representantes de las Casas de Pensamiento Intercultural, que hacen parte de la Secretaría de Integración Social, pertenecientes a las comunidades indígenas Kichwa, Uitoto, Pijao, Embera, Muisca, Kamentza, Inga y Misak. El encuentro propició un compartir de saberes, en donde se hicieron visibles referentes con temáticas de proyectos de transferencia oral, cantos, arrullos, juegos y rondas, de Colombia y otros países. Esto permitió contribuir al fortalecimiento de ideas pedagógicas y metodológicas de cada uno de los representantes de las Casas de Pensamiento, a partir de la vivencia de experiencias, juegos y cantos que se compartieron entre participantes. El cuarto encuentro de transferencia oral se llevó a cabo el 19 de septiembre del 2018 en la localidad Rafael Uribe Uribe en la Casa de Pensamiento Wawita Kunapa Wasi. En este encuentro, participaron 30 miembros de comunidad INGA de Bogotá. El encuentro inició con un ritual a cargo del Taita realizado desde los saberes y medicinas del Alto Putumayo. El lugar se ambientó con el fuego tradicional Tulpa de la comunidad INGA y se presentaron las palabras del Gobernador del Cabildo y referente étnico de las Casas de Pensamiento. Durante el encuentro se presentaron cantos, arrullos, historias, danzas y juegos de su comunidad. En el mes de diciembre se realizó el cierre del proceso de Transferencia Oral en el marco de Localidades Constructoras de Paz de la mano con las Casa de Pensamiento Intercultural de la Secretaría de Integración Social. • Viaje en el Tiempo. Se realizó el primer encuentro interlocal de niñas y niños en las instalaciones del Centro de Memoria, Paz y Reconciliación del Distrito. Para realizar este encuentro se preparó la ambientación de un espacio sensorial y de memoria con el ánimo de brindar una experiencia significativa a niñas y niños. El primer encuentro tuvo lugar el día 28 de julio del 2018, en el que participaron niñas y niños víctimas del conflicto armado vinculados a la Estrategia Atrapasueños en las localidades de Bosa, Suba y Rafael Uribe Uribe. El evento fue organizado como una experiencia desarrollada a lo largo de tres momentos: (i) recorrido por el Centro de Memoria Paz y Reconciliación, (ii) recepción en el Memorial por el guardián del Centro de Memoria quién les contó acerca de la importancia de espacio y el por qué fue construido, (iii) ingreso por parte de niñas y niños al espacio ambientado, cuyo propósito fue despertar y reconocer sensaciones y percepciones corporales como elementos que permiten guardar memoria bajo la premisa ‘el cuerpo como principal equipaje del Viaje en el Tiempo”. En este espacio y momento niñas y niños, exploraron dimensiones sensoriales con el propósito de acercarse a la construcción de memorias desde la percepción corporal, conocieron de manera lúdica y pedagógica los propósitos del proyecto y generaron acuerdos de acciones a desarrollar en cada una de las Localidades Constructoras de Paz. En total se contó con la participación de 48 niños y niñas de las localidades de Bosa, Suba y Rafael Uribe Uribe., Durante la semana del 9 al 14 de septiembre, tuvo lugar el segundo encuentro local el cual tuvo como principal objetivo el tema de la ‘Memoria Personal’. En cada una de las tres localidades participantes Suba, Bosa y Rafael Uribe se desarrolló la propuesta de taller diseñada para este tercer encuentro. Durante la semana del 23 al 28 de septiembre se desarrolló el tercer encuentro local en las tres localidades referidas anteriormente. Este tercer encuentro se trabajó el tema de la ‘Memoria Familiar’. Así mismo se apoyó el proceso de supervisión al desarrollo de los cuatro estímulos en las localidades de Suba, Bosa, Rafael Uribe Uribe y San Cristóbal: (i) Bosa boceteando la paz 2018, (ii) Radio-Escopía, (iii) ¿Qué es lo que somos?, (iv) ¿Y cuando vuelve el desaparecido? (…) cada vez que lo trae el pensamiento. En el mes de diciembre se realizó el cierre del proceso de Viaje en el Tiempo en el marco de Localidades Constructoras de Paz. Por medio de esta acción se logró adelantar un proceso de construcción de memoria desde los niños y niñas de las localidades de Bosa, Suba y Rafael Uribe Uribe que involucró a padres y madres sensibilizándolos en relación con la necesidad de construir memoria en sus localidades.
 • Identificación, fortalecimiento y visibilización de iniciativas locales. Por me</t>
  </si>
  <si>
    <t xml:space="preserve"> Plan de Desarrollo - Meta Producto   Plan de Acción                       Proceso   </t>
  </si>
  <si>
    <t>Comunidades y Ecosistemas Inteligentes promovidos</t>
  </si>
  <si>
    <t xml:space="preserve">  Sumatoria de comunidades o ecosistemas promovidos     </t>
  </si>
  <si>
    <t xml:space="preserve">Se esta adelantando el plan de trabajo conforme a lo programado. 
AVANCES DEL PERIODO: 
Se publicó el documento de estrategia de promoción de comunidades para la ciudad de Bogotá, de manera tal que 20 comunidades entren en la hoja de ruta de esta estrategia. 
Se están adelantando acciones de apoyo y fortalecimiento de las comunidades: Hackers Girls, Transparencia distrital, Segurinfo distrital y webmasters distritales. Se logró la consolidación y promoción de 2 comunidades:
1. Comunidad Distrital de SegurInfo: compuesta actualmente por 27 de miembros, aprovechando espacios de promoción como la Intranet Distrital, Whatsapp, reuniones presenciales, TIPS en materia de seguridad en la información y generación de contenidos digitales. 
2. Comunidad Distrital de Transparencia: compuesta actualmente por 46 miembros, aprovechando espacios de promoción como la Intranet Distrital, Whatsapp y reuniones presenciales, TIPS en materia de transparencia y generación de contenidos digitales.
Adicionalmente, se hizo seguimiento a Comunidades reportadas en años anteriores: software libre y webmasters.
 Se logró la consolidación y promoción de 1 comunidad: 
1.  Comunidad que interconecta  a los Administradores de los Puntos Vive Digital alrededor de las TIC; compuesta por 22 miembros, aprovechando espacios de promoción usando herramientas y tecnologías  como WhastsApp y Twitter. Adicionalmente, se acuerda realizar ejercicios de colaboración con la industria, la academia y gobierno con el fin de lograr alianzas con diferentes actores del ecosistema.
Se avanzó en la programación para la promoción de 2 comunidades:
1.  Comunidad de Laboratorios Digitales; identificando acciones a realizar con el líder de los laboratorios digitales.
2. Drupal; identificando acciones a realizar con el líder la distribución CMS Govimentum.
Adicionalmente, se hizo seguimiento a Comunidades reportadas en años anteriores: webmasters (talleres). Se logró la consolidación y promoción de 4 comunidades: 
1. Comunidad Drupal: se promocionó la comunidad realizando el Drupal Day, el 27 de octubre, con la participación de 36 miembros. Se desarrollaron desconferencias donde cada miembro de la comunidad presentaba y compartía sus experiencias. También se hicieron conversatorios y ponencias.
2. Comunidad Comisión Distrital de Sistemas (CDS): esta comunidad fue conformada por 28 CIO´S de las entidades cabeza de sector del Distrito Capital, aprovechando espacios de promoción como WhatsApp,  reuniones presenciales y video conferencia usando Skype.
3. Comunidad Block Chain: se promovió esta comunidad mediante varias estrategias: 1. Desarrollo de aplicación haciendo uso de esta tecnología, para la elección de personero en tres colegios distritales, 2. Participación en el SUMMIT Blockchain LATAN 2018, 3. Formación Virtual de Block Chain y acompañamiento en los diferentes PVD. Finalmente, se obtuvo reconocimiento por parte del Ministerio TIC, otorgando el premio Indigo 2018 en proyectos con tecnologías emergentes.
4. Comunidad Distrital de Datos Abiertos: esta comunidad cuenta con 80 miembros, y está integrada por los beneficiarios de la estrategia de datos abiertos que adelanta el distrito. El medio de interacción de esta comunidad es el chat de WhatsApp.
Adicionalmente, se avanzó en la Comunidad de Laboratorios Digitales y Brigadas Digitales, para ser reportadas durante el 2019. Así mismo, se promovió la comunidad reportada el tercer trimestre, con la ejecución de la estrategia “Bogotá Aprende TIC” en los PVDS. 
</t>
  </si>
  <si>
    <t xml:space="preserve">     Plan de Acción  Proyecto de inversión Producto Meta Resultado - PMR                                </t>
  </si>
  <si>
    <t>Estrategia de Promoción  y Desarrollo de Servicios TIC ejecutada</t>
  </si>
  <si>
    <t>(No. hitos de la estrategia alcanzados  / Total de hitos de la estrategia programados) *70</t>
  </si>
  <si>
    <t>Se esta adelantando el plan de trabajo conforme a lo programado. 
AVANCES DEL PERIODO: 
CAPACIDADES Y CULTURA DIGITAL 
1. Se definió la estrategia de apropiación, promoción y generación de capacidades y cultura digital para la ciudad 2018, lo que permitió que se generaran 1,022 certificaciones de competencias para Bogotanos en procesos de formación a través de talleres, workshop, charlas informativas, MOOC´s.
MAS TERMINALES, MAS CONEXIONES, MAS EDUCACIÓN.  
Se esta apoyando la consecución de 10 mil terminales para niños en 2018.  Capacidades y Cultura Digital: Se logró realizar informe trimestral de avance de la vigencia 2018, en el cual se registra el desarrollo de procesos de formación bajo alianzas realizadas con Ministerio TIC, Secretaría de Educación del Distrito, Camacol y Colombia Compra Eficiente. Adicionalmente, se publicó un proceso de contratación para formación virtual de ciudadanos en contenidos digitales TIC, y se avanzó en la estructuración de los convenios con EAN e IDARTES, para formación de ciudadanos en contenidos digitales.
Programa de Fomento a Producción de Contenidos Digitales: Se avanzó dando inicio al programa “Digital Young Program”, en alianza con Ministerio TIC para formar jóvenes Bogotanos de 9, 10 y 11 grado en animación 2D, 3D y Videojuegos. 
Programa de Teletrabajo: En articulación con el Ministerio TIC se logró: 
-Evento: "Teletrabajo, innovación y productividad en la Economía Digital", el 21 de febrero/2018, para 11 empresas asociados a Andigraf. 
-Promoción y participación en el evento de "Formación de la Estrategia de Teletrabajo", el 23 de abril/2018, convocado por MinTIC con la participación de 13 empresas entre públicas y privadas. 
-Evento: "Teletrabajo, innovación y productividad en la Economía Digital", enfocado en uso de soluciones tecnológicas para la implementación del Teletrabajo, el 25 de abril/2018, para 7 empresas asociados a Andigraf. 
-Evento de Teletrabajo: "Teletrabajo, innovación y productividad en la Economía Digital" el 11 de mayo /2018, para 29 empresas asociados a Parquesoft.
-Evento "Formación de la Estrategia de Teletrabajo", específicamente enfocado en profundización e intercambio de buenas prácticas en Teletrabajo, realizado en MinTIC el 31 de mayo/2018, con la participación de 26 empresas entre públicas y privadas. 
Adicionalmente, como resultado del trabajo conjunto entre el Ministerio TIC y la Oficina Alta Consejería Distrital de TIC, se logró durante el primer semestre de 2018 que 27 nuevas empresas públicas y privadas en Bogotá suscribieran el pacto del teletrabajo.
 Capacidades y Cultura Digital: Se logró la ejecución de los programas de formación planteados para el trimestre, alcanzando un acumulado 16.847 ciudadanos formados para la vigencia. Se suscribió el contrato de formación virtual 4130000-588-2018 con Sincotel Solutions Ltda. el 13 de julio, el cual dio inicio el 26 de julio-18. Mediante el desarrollo del contrato, se construyeron, revisaron y aprobaron: los contenidos de las 8 temáticas, la estrategia de promoción y divulgación, el nombre del programa "Bogotá Aprende TIC" y el diseño gráfico. Lo anterior dio inicio a la virtualización de los contenidos.
Fomento a Producción de Contenidos Digitales: Finalizó el desarrollo del programa Digital Young Program en la ciudad de Bogotá, que fue ejecutado en los laboratorios digitales por el operador del Naska Digital. Se logró un total de 166 jóvenes residentes en Bogotá que cursaron y aprobaron  programas de animación 2d (56), 3d (38) y videojuegos (72).  Se dio inicio al convenio 4130000-613-2018 suscrito con IDARTES, para el desarrollo de actividades de fomento a la producción de contenidos digitales, mediante el desarrollo de proyectos de creación y experimentación con narrativas y contenidos inmersivos. 	
Teletrabajo: Se logró la organización logística de la Cuarta Feria Internacional de Teletrabajo, a realizarse a final de la vigencia, de manera articulada con el Ministerio de Tecnologías de la Información y Comunicaciones, y la Dirección Distrital de Desarrollo Institucional de la Secretaria General. Se estableció la participación de la Alcaldía Mayor en la agenda académica con: instalación por el Alcalde Mayor, panel casos de éxito con entidad del distrito, panel teletrabajo y población vulnerable con experiencia de Cárcel Distrital de Bogotá con Secretaria Distrital de Seguridad, y política de discapacidad y teletrabajo con Secretaria de Integración Social. Adicionalmente, se contará con la participación de un experto internacional en temas de movilidad sostenible y teletrabajo.
Programa de Teletrabajo: En articulación con el Ministerio TIC se logró promocionar la estrategia del teletrabajo con  tres eventos: 
Evento: "Teletrabajo: Cambio cultural y transformación digital" - realizado el 06/07/2018 en alianza con la Zona Franca de Bogotá, y con la participación de 7 empresas. 
Evento: " Teletrabajo: Cambio Cultural y Transformación Digital" en el marco del evento: Herramientas para Implementar el Teletrabajo en una Pyme, realizado en alianza con la Cámara de Comercio de Bogotá el 17/07/2018, con la participación de 57 empresas.
Evento: "El Teletrabajo y su aporte en la construcción de ciudades sostenibles" en el marco del evento: "Quinta Mesa de Trabajo Me Muevo por una Bogotá Sostenible", realizado en alianza con la Secretaría de Ambiente el 27/07/2018, con la participación de 32 empresas. Capacidades y cultura digital: En el trimestre se lanzó el programa de formación virtual "Bogotá Aprende TIC", con los siguientes contenidos en niveles básico e intermedio: Big Data, Cloud Computing, Gig Economy, Inteligencia Artificial, Internet de las cosas, Arquitectura dirigida por eventos, Block Chain y Experiencia Inmersiva. Se logró informe de cierre de la vigencia 2018, en el cual se registran las acciones, descripciones y cantidad de ciudadanos beneficiados durante el año.
Fomento a producción de contenidos digitales: Se realizó el documento metodológico de actividades de apropiación, que se desarrollaron mediante encuentros y talleres - workshop en 4 ejes temáticos (experiencia, lenguaje, expediciones inmersivas e industria, exposición contenidos digitales), en el marco del festival “Domo Lleno” realizado del 21 al 24 de noviembre de 2018, en el Planetario Distrital.
Teletrabajo: Se logró el Evento: "Teletrabajo: Cambio cultural y transformación digital" - realizado en alianza con Fedesoft con la participación de 12 empresas el 13/09/2018.  Adicionalmente, en articulación con el Ministerio de Tecnologías de la Información y Comunicaciones, se logró realizar una Jornada de sensibilización de teletrabajo con los Alcaldes Locales, el 27 de noviembre de 2018, cuyo objetivo es identificar empresarios, gremios, freelancers, pymes y tomadores de decisión de las Localidades de Bogotá para organizar el plan de acción respectivo.
Se cumplió la estrategia programada, ya que se realizaron las actividades programadas al 100%, inclusive se realizó un evento de teletrabajo adicional. Se tuvieron que adelantar los eventos programados para el segundo semestre, debido a la contingencia que generó el cambio de gobierno de la administración nacional, en especial MinTIC y la no disponibilidad del talento humano de la Comisión Asesora de Teletrabajo para la realización de los mismos en el segundo semestre. Durante esta vigencia se sensibilizaron 207 empresas  y 287 personas.</t>
  </si>
  <si>
    <t>Laboratorios o fábricas de innovación de desarrollo de TI impulsados</t>
  </si>
  <si>
    <t xml:space="preserve">  Sumatoria de laboratorios o fabricas impulsados     </t>
  </si>
  <si>
    <t xml:space="preserve">Se esta adelantando el plan de trabajo conforme a lo programado. 
AVANCES DEL PERIODO: 
Se está prestando asesoría y acompañamiento a IDARTES en la elaboración de las fichas técnicas de dotación para el laboratorio digital de la nueva cinemateca distrital, el cual beneficiará a los emprendedores de productos artísticos y esta previsto entregarse en el ultimo trimestre de 2018.
De la misma forma se esta trabajando en la caracterización de aliados para el impulso de los laboratorios restantes.  Se avanzó en la consolidación de las fichas técnicas de dotación (hardware, software, realidad virtual, animación y dotación general en equipamiento), y en el acompañamiento en la etapa precontractual del proceso compras de los elementos requeridos para el laboratorio digital de la nueva Cinemateca Distrital. Se avanzó en el estudio de mercado de los cinco lotes de dotación (hardware, software, realidad virtual, animación y dotación general en equipamiento). Así mismo, se avanzó en el acompañamiento para la elaboración y ajustes de los estudios previos de cada lote de dotación, requeridos para el laboratorio digital de la nueva Cinemateca Distrital. Adicionalmente, se adelantó gestión para el impulso del segundo laboratorio. Se logró el impulso de la operación de 2 Laboratorios:
Laboratorio 1: Se avanzó en el acompañamiento en los ajustes a los estudios previos de los cinco lotes de dotación según recomendaciones jurídicas de la ERU, como también el avance del convenio 613-2018, ejecución requerida para el laboratorio digital de la nueva Cinemateca Distrital, y de esta forma se validó y aprobó el documento Estrategia Laboratorio Digital Nueva Cinemateca.
Laboratorio 2: Con el acompañamiento a la ejecución del contrato 588 de 2018, se evidenció el potencial de los cursos virtuales de nuevas tendencias TIC contenidos en la plataforma www.bogotaaprendetic.gov.co, para ser articulados en el marco de un Laboratorio Digital Virtual y de esta forma se valida y aprueba el documento estrategia laboratorio digital virtual Bogotá Aprende TIC.
</t>
  </si>
  <si>
    <t xml:space="preserve"> Plan de Desarrollo - Meta Producto   Plan de Acción  Proyecto de inversión Producto Meta Resultado - PMR                                </t>
  </si>
  <si>
    <t>Plan De Fomento de la Industria Digital y TIC - Bogotá implementado</t>
  </si>
  <si>
    <t>(No. hitos del Plan FITI por hitos alcanzados / Total de hitos del Plan FITI programados) *70</t>
  </si>
  <si>
    <t>Se esta adelantando el plan de trabajo conforme a lo programado. 
AVANCES DEL PERIODO: 
Se estableció en conjunto con MinTIC un plan de acción para las líneas de: Aceleración e incubación, Internacionalización, Presencia Web para Mipymes y comercio electónico, de manera que las empresas bogotanas apropien estos temas aprovechando la canalización de la oferta que el MinTIC tiene frente a estos temas, hacia la ciudad de Bogotá, con el fin de fortalecer los sectores productivos de la ciudad.    Aceleración e Incubación, Internacionalización, Web Mipymes y Comercio Electrónico: A la fecha, se ha logrado según registros de la plataforma de formación (www.empresariodigital.gov.co) 10.298 MiPymes inscritas por Bogotá, de las cuales se tienens 2.553 MiPymes con cursos certificados en: comercio electrónico, productividad y operaciones, administración y planeación estratégica. En aceleración e Incubación se logró 15 MiPymes por Bogotá, vinculadas al programa de IncubaTI. De igual manera, se logró 132 MiPymes inscritas por Bogotá, en el uso y apropiación de la plataforma de comercio electrónico. 
Se logró realizar 21 eventos de socialización y divulgación del desarrollo de la Estrategia de Transformación Digital Empresarial, por cada una de la Líneas Estratégicas así: Aceleración (5) Eventos, Internacionalización (5) Eventos, Presencia Web (5) Eventos y Comercio Electrónico (6) Eventos. Con los sectores (Industria, Academia y Gobierno): a) Universidad Francisco José de Caldas b) Parque Soft Bogotá c) Industria empresarial grafica ANDIGRAF d) Ministerio de TIC - Alcaldía de Bogotá vs Empresarios Industria TI e) Operador Elvecino.com f) Evento Ecommerce Day con CCCE Cámara Colombiana de Comercio Electrónico. 
Programa Big data y data Analysis y Catálogos Privados de Datos Abiertos: Se avanzó en el desarrollo de ciclo de datos abiertos con 35 entidades distritales, primer ciclo sensibilización de datos abiertos, segundo ciclo cosecha al interior de entidades distritales y finaliza con publicación de datos abiertos en el portal de datos abiertos de Bogotá. Con esto se busca la apertura de datos y cultura de datos abiertos en las entidades distritales, que permiten tener a disposición dataset e información susceptible de analítica de datos y poder generar retos para resolver problemáticas de ciudad y toma de decisiones para realizar políticas públicas, encaminadas a mejorar la calidad de vida de los ciudadanos, de igual manera conlleva a generar un emprendimiento y fortalecimiento de la industria TI de la ciudad, porque con la apertura de datos e información de las entidades fortalecemos el gobierno abierto y transparente. También se participó en distintos evento nacionales e internacionales que ponen a la ciudad de Bogotá como referente en la política pública de gobierno digital con ejercicios de datos abiertos, análisis de datos, exponiendo los distintos ejercicios que está realizando algunas entidades distritales con datos abiertos y análisis de datos que ayudan a resolver temas como movilidad con el portal SIMUR y tableros de control ciudadano como el de la Veeduría Distrital, los cuales fueron expuestos también en el OPEN DATA DAY. Aceleración e Incubación, Internacionalización, Presencia Web MiPymes y Comercio Electrónico RESULTADOS MES DE SEPTIEMBRE: En el tercer trimestre y de acuerdo con los registros de la plataforma de FORMACIÓN (www.empresariodigital.gov.co) hay: 13.510 MiPymes inscritas por Bogotá, de las cuales se tienen 9.408 cursos certificados en: comercio electrónico, productividad y operaciones, administración y planeación estratégica. A continuación los logros del periodo: 
Aceleración e Incubación: como resultado de la convocatoria IncubaTI se tienen 25 MiPymes por Bogotá, que reciben acompañamiento por parte de la firma CREAME hasta diciembre de 2018 en tema comercial, financiero, marco legal y corporativo. 
Internacionalización: se encuentra la convocatoria abierta de inscripción a MiPymes en Alianza con FENALCO quien es el operador del Centro de Transformación Digital para Bogotá,  a la fecha se tiene 30 MiPymes registradas, programa orientado a mejorar la competitividad y productividad en el mercado  nacional y avancen hacia la internacionalización (Provisionamiento de aplicaciones en la Nube de CRM y ERP). 
Presencia Web MiPymes y Comercio Electrónico: Se tienen 250 MiPymes aprobadas (por interventoria) y vinculadas al uso y apropiación de la plataforma de comercio electrónico, diseño de la página Web y marketing digital con el acompañamiento y alianza del operador El_VECINO.com
Programa Big data y data Analysis y Catálogos Privados de Datos Abiertos: Se logró realizar talleres con entidades distritales y reunión con la UAESP y el IDPC, para la definición de retos de problemáticas de ciudad que fueron resueltos en los DATAJAM. Se realiza tres (3) DATAJAM en las localidades de Tunjuelito, Engativá y Teusaquillo.
 Aceleración e Incubación, Internacionalización, Presencia Web MiPymes y Comercio Electrónico: En el cuarto trimestre y de acuerdo con los registros de la plataforma de formación (www.empresariodigital.gov.co) hay: 19.375 MiPymes inscritas por Bogotá, de las cuales se tienen 16.345 cursos certificados en: (1) comercio electrónico, (2) productividad y operaciones, y (3) administración y planeación estratégica. A continuación los logros del cuarto periodo, en el marco de la Alianza de Entendimiento entre MinTIC y el Distrito: 
Aceleración e Incubación: como resultado de la convocatoria IncubaTI se tienen 25 MiPymes (50 MiPymes acumuladas para la vigencia) por Bogotá, que reciben acompañamiento por parte de la firma CREAME hasta diciembre de 2018 en tema comercial, financiero, marco legal y corporativo. 
Internacionalización: se encuentran 25 MiPymes (50 MiPymes acumuladas para la vigencia) vinculadas y acompañadas por medio del Centro de Transformación Digital para Bogotá FENALCO. Estas MiPymes son beneficiadas del programa de internacionalización orientado a mejorar la competitividad y productividad en el mercado  nacional e internacional (Provisionamiento de aplicaciones en la Nube de CRM y ERP). 
Presencia Web MiPymes y Comercio Electrónico: se tienen 100 MiPymes (200 MiPymes acumuladas para la vigencia) aprobadas y vinculadas al uso y apropiación de la plataforma de comercio electrónico, diseño de la página Web y marketing digital con el acompañamiento y alianza del operador elvecino.com. 
Programa Big Data y data analytics y catálogos privados de datos abiertos: Se logró la articulación con 49 entidades distritales con la realización de talleres y mesas técnicas para la publicación de 287 conjuntos de datos abiertos, que permitieron la realización de 3 Data Jam (reportados en el tercer trimestre) en la localidades de Tunjuelito, Engativá y Teusaquillo, donde se propusieron distintos retos para abordar problemáticas de ciudad.
Así mismo, se logró documento e informe de resultados donde se evidencia el impacto alcanzado en el marco de la estrategia de datos abiertos del Distrito Capital.</t>
  </si>
  <si>
    <t>Estrategia Infraestructura e Institucionalidad en el Distrito Capital implementada</t>
  </si>
  <si>
    <t>(No. hitos de la estrategia alcanzados  / Total de hitos de la estrategia programados) *100</t>
  </si>
  <si>
    <t>Se esta adelantando el plan de trabajo conforme a lo programado. 
AVANCES DEL PERIODO: 
INFRAESTRUCTURA CIUDAD 
Se esta trabajando con la SDP en el monitoreo al impacto que ha tenido la expedición del decreto 397 de 2017. 
INFRAESTRUCTURA CRITICA 
Por medio de la Circular 13 de 2018, se está en el levantamiento del inventario de infraestructura critica de las diferentes entidades del distrito con el fin de establecer la capacidad de la ciudad de Bogotá para establecer comunicaciones en caso de alguna emergencia.
CONECTIVIDAD SOCIAL 
Se impulsaron 69 nuevas zonas wi fi inaguradas en el primer trimestre (convenio TRANSMILENIO MINTIC) . 
Se cuenta con la identificación de necesidades de Sumapaz y se esta llevando a cabo el monitoreo a las obligaciones de hacer  de las 6 resoluciones expedidas aprobando los proyectos de desarrollo de infraestructura para ampliación de cobertura de Colombia Telecomunicaciones en las veredas pasquilla y quiba alto, guabal y caracolí en Ciudad Bolívar y verjon bajo de Chapinero,
 Estrategia de conectividad pública urbana: Se logró la entrada en operación del grupo 2 de las zonas WiFi, 69 zonas instaladas y en funcionamiento,  dando cumplimiento a la meta del Plan de Desarrollo "Bogota Mejor para Todos del programa  Bogotá, una ciudad digital".
Estrategia de conectividad pública rural: Se logró la consolidación del documento de Estrategia Conectividad Rural, en el que se presentan los avances a nivel distrital para la instalación de redes y lo planes de expansión de telecomunicaciones en zonas rurales de la ciudad mediante obligaciones de hacer de los operadores.
Estrategia de conectividad e  infraestructura critica: Con la información recopilada en la circular 013, en reuniones y mesas de trabajo con IDIGER y otras entidades públicas, se logró identificar el estado de la entidades distritales frente a los planes de contingencia e infraestructura TIC que poseen y como pueden establecer en sus planes de contingencia y emergencia, articular su infraestructura TIC  y el aporte en servicios efectivos que pueda ofrecer para el desarrollo de la ciudad.
Estrategia para potenciar o mejorar la infraestructura tic de la ciudad: La Alta Consejería recibió de la Secretaría Distrital de Planeación  (SDP) el reporte de cifras de inventarios recibidos hasta el primer trimestre de 2018, en el marco del plan de regularización de estaciones radioeléctricas, previsto en el Decreto 397 de 2017. Igualmente, reiteró a la SDP que está atenta a apoyarla en el cumplimiento de la obligación de publicar información de estaciones radioeléctricas en la página Web de la SDP (art. 39 del referido Decreto).  Estrategia de conectividad pública urbana: Se logró el documento de cierre “Análisis de modelos de sostenibilidad”, el cual busca establecer la estrategia de sostenibilidad de las zonas WiFi para Bogotá durante el 2019. Adicionalmente, se ha continuado el monitoreo a las zonas Wifi instaladas y en funcionamiento en Bogotá en el marco del Proyectos Zonas WiFi Gratis para la Gente.
Estrategia de conectividad pública rural: Se logró reporte del informe del avance del plan de conectividad rural. Claro Colombia promovió y logró la aprobación del MinTIC de una nueva estación en zona rural de Bogotá, Pasquilla (Ciudad Bolívar). Por su parte, el Operador Tigo instaló 3 antenas: 1.La Unión (Sumapaz), 2.San Juan (Sumapaz) y 3. Santo Domingo (Sumapaz). Por otro lado, el operador Movistar es sus obligaciones de hacer, interpuso recurso de reposición y las localidades a su cargo entrarán en servicio en junio de 2019.
Estrategia de conectividad e  infraestructura crítica: Se logró documento preliminar de principios de articulación TIC, para Infraestructura Critica en el Sistema Distrital de Gestión del Riesgo y Cambio Climático. Los criterios establecidos dentro del documento son: capitulo introductorio, marco normativo y estado del arte de los principios de articulación TIC. 
Estrategia para potenciar o mejorar la infraestructura tic de la ciudad: Se logró establecer la totalidad de peticiones de planes de regularización antes del 15 de febrero de 2018, fecha límite establecida  en el artículo 41 del  Decreto 397 de 2017, lo cual se encuentra en el informe de balance del primer año del decreto en comento, así como en el reporte remitido por la Secretaría Distrital de Planeación. Lo anterior permitirá contar con un inventario real de las estaciones radioeléctricas en el distrito, para responder a la dinámica de inserción de las TIC en las formas de desarrollo y crecimiento económico de la ciudad.
 Estrategia de conectividad pública urbana: Se logró el documento “Implementación piloto del Modelo”, el cual busca recabar información de comportamiento de las zonas que permita entonces dimensionar las capacidades de las mismas de forma eficiente, así como analizar patrones de consumo que sean insumo para posibles modelos de sostenibilidad futura. 
Se logró el documento de evaluación de resultado del piloto implementado y  las consideraciones, riesgos y recomendaciones del proyecto. 
Adicionalmente, se ha continuado el monitoreo a las zonas Wifi instaladas y en funcionamiento en Bogotá en el marco del Proyecto “Zonas WiFi Gratis para la Gente”.
Para el cuarto trimestre se concretó la entrada en operatividad de 26 zonas adicionales, que corresponden a 10 portales de Transmilenio y 16 zonas instaladas y puestas en funcionamiento en parques y plazoletas de Bogotá. Superando la meta Plan Distrital de Desarrollo de 250 zonas de conectividad pública, ya que se logró un total de 276 Zonas WiFi gratis.
Estrategia de conectividad pública rural: Durante la vigencia se dio cumplimiento a los hitos planteados, definición de la estrategia de conectividad rural e informe de avances. Así mismo, se  hizo seguimiento al cumplimiento de obligaciones de hacer de Colombia Telecomunicaciones – Movistar.
Estrategia de conectividad e infraestructura crítica: Se logró Documento final de Principios de Articulación TIC, para el Sistema de Gestión de Riesgos y Cambio Climático. Este documento es una propuesta para ser llevada al Consejo Distrital de Gestión del Riesgo y Cambio Climático, liderado por el Idiger, para ser tenido en cuenta para recuperación de la Infraestructura Crítica y de Comunicaciones de las entidades distritales ante una emergencia o un desastre que se presente en Bogotá.
Estrategia para potenciar o mejorar la infraestructura TIC de la ciudad: Como seguimiento al hito cumplido en el tercer trimestre, se validó con el Ministerio de Tecnologías de la Información y las Comunicaciones el estado de la subasta de la banda de 700Mhz para fomentar el despliegue de infraestructura. Así como también, se remitió la normativa sobre límites a exposición a campos electromagnéticos regulación del sector TIC, y mejores prácticas en el despliegue de infraestructura para que sean publicados junto con los permisos de instalación, en la página de la Secretaría Distrital de Planeación.</t>
  </si>
  <si>
    <t>Modelo de Seguridad de la información para el Distrito Capital  implementado</t>
  </si>
  <si>
    <t>(No. hitos de del Modelo de seguridad de la Información alcanzados / Total de hitos del Modelo de seguridad de la Información programados) *90</t>
  </si>
  <si>
    <t>AVANCES DEL PERIODO: 
Se realizó la recopilación de normas y decretos que son de cumplimiento, relacionados con Seguridad y Privacidad, que fueron socializados por medio de la Circular 002 de 2018. Esto facilita la implementación del modelo al interior de las entidades distritales al establecerse una línea normativa integral al respecto. Durante el segundo trimestre, se logró el acompañamiento a la Secretaria Jurídica y a la Secretaria de Gobierno en la implementación del Modelo de Seguridad y Privacidad de la Información (MSPI). Teniendo en cuenta que la Secretaría de Seguridad, Convivencia y Justicia, fue gestionada para el primer trimestre, para el primer semestre se lleva un acumulado de tres entidades, a las cuales se les ha hecho acompañamiento en lo relacionado con el MSPI. Se logró el acompañamiento a las nueve entidades cabeza de sector: Secretaría Distrital de Salud, Secretaría Distrital de Movilidad, Secretaría de Desarrollo Económico, Secretaría Distrital de la Mujer, Secretaría de Educación del Distrito, Secretaría Distrital de Hábitat, Secretaría Distrital de Ambiente, Secretaría Distrital Planeación y Secretaría General, mediante el envío de correo electrónico, reuniones, remisión de tips de seguridad y mesas de trabajo. _x000D_
Adicional a ello, debido a la acogida de la estrategia y con base en la forma en que se planeó estructurar el acompañamiento, se logró de igual manera brindar apoyo a las siguientes entidades: Catastro, IDU, UAESP, IDEP, IDPC, IPES, Transmilenio, DASCD, UMV, DADEP, Personería, Veeduría, Contraloría y  U. Distrital, para un total acumulado de 26 entidades, 12 de ellas cabeza de sector,  con corte al 30 de septiembre._x000D_
 Durante el cuarto trimestre se realizó seguimiento al proceso de consultoría. Se cumplió la entrega por parte del consultor de los documentos metodológicos, herramientas sistematizadas y demás ayudas que brindan soporte para el acompañamiento a las entidades.  Se realizó envío de alerta de seguridad informática, tips de seguridad y se hizo acompañamiento y seguimiento a la implementación a la Secretaria de Cultura Recreación y Deporte, Secretaria Distrital de Hacienda y al FONCEP. De igual manera, se terminó el piloto con la Secretaría de Integración Social, Idartes y se refuerza Secretaría de Seguridad, Convivencia y Justicia. Finalmente, se tiene un total acumulado de 31 entidades, 15 de ellas cabeza de sector,  con corte al 21 de diciembre. </t>
  </si>
  <si>
    <t>Acuerdos Marco o Procesos Agregados de Compras de TI para las entidades del Distrito impulsados</t>
  </si>
  <si>
    <t xml:space="preserve">  Sumatoria de Acuerdos Marco o Procesos Agregados de Compras de TI     </t>
  </si>
  <si>
    <t xml:space="preserve">AVANCES DEL PERIODO: 
Se esta adelantando el plan de trabajo conforme a lo programado. 
Se adelantaron las jornadas de acompañamiento a Colombia Compra Eficiente y MINTIC para la estrcuturación de un acuerdo marco de precios para arrendamiento de ETP. 
Se adelantaron jornadas de promoción y difusión de la oferta virtual de cursos de compras públicas.  Se avanzó en la consolidación de observaciones y recomendaciones de cinco Entidades Distritales, para la estructuración de la segunda versión del Acuerdo Marco de Precios Arrendamiento ETP, adelantado por Colombia Compra Eficiente. Adicionalmente, se adelantaron actividades de promoción y difusión de la oferta virtual de cursos de compras públicas. Así mismo, se recopilaron las recomendaciones de cuatro Entidades Distritales, como aporte al informe final de la Metodología para la Evaluación de los Sistemas de Compras Públicas - MAPS (versión 2017). Se avanzó en la adjudicación de la nueva versión del Acuerdo Marco de Precios Nube Pública, la cual fue adelantada por Colombia Compra Eficiente. Adicionalmente, se adelantaron actividades de promoción y difusión de la oferta de cursos virtuales de compras públicas, con 424 funcionarios y contratistas interesados e inscritos en la plataforma virtual; y la oferta de capacitaciones de compras públicas sostenibles. Así mismo, se recomendó a las entidades distritales la oferta de buenas prácticas publicada por Colombia Compra Eficiente: guía de competencia y la oferta de otros instrumentos de compras públicas en la línea de tecnología: Acuerdo Marco de Precios "Servicios BPO".
El segundo Acuerdo Marco de Precios “Arrendamiento ETP”, para el tercer trimestre se encuentra en publicación de pliegos definitivos.
 Se cumplió la meta 2018 con la publicación de los catálogos de servicios de la nueva versión del Acuerdo Marco de Precios Nube Pública (Acuerdo Marco 1), y la publicación de la nueva versión del Acuerdo Marco de Precios Arrendamiento de Equipos Tecnológicos y Periféricos (Acuerdo Marco 2), la cual fue adelantada por Colombia Compra Eficiente. Así mismo, el impulso de estos AMP a las entidades distritales mediante la Circular 058 de 29 de noviembre de 2018 y la Circular 062 de diciembre de 2018. 
Adicionalmente, se adelantó gestión y logística con la Dirección de Gobierno Digital del Ministerio TIC, la Subdirección de Negocios de Colombia Compra Eficiente y Dirección Distrital de Política e Informática Jurídica de la Secretaría Jurídica Distrital para la organización, convocatoria y desarrollo del evento "Bogotá Compra Digital" realizado el 26 de noviembre de 2018 con el objetivo de promover el uso y apropiación de los instrumentos de compras públicas de TI en las Entidades Distritales.
</t>
  </si>
  <si>
    <t xml:space="preserve">     Plan de Acción  Proyecto de inversión          Plan Estratégico de Tecnologías de la Información y las Comunicaciones - PETIC  Plan de Seguridad y Privacidad de la Información                     </t>
  </si>
  <si>
    <t xml:space="preserve"> Sistema Único de Información definido, implementado</t>
  </si>
  <si>
    <t>(No. hitos del Sistema Único de Información alcanzados /  Total de hitos del Sistema Único de Información programados) *90</t>
  </si>
  <si>
    <t>AVANCES DEL PERIODO: 
Se esta adelantando el plan de trabajo conforme a lo programado. 
Se esta trabajando en el diseño de SUI y del SIP. 
Se trabajo el plan de acción para el despliegue del ERP distrital en coordinación con la SHD quien es responsable de la adquisición y puesta en funcionamiento.  Acompañamiento al Plan de Implementación SIIP-Sistema Integrado de Información Poblacional Distrital: Se logró el Documento de Diseño del Proyecto –SIIP. Este presenta recomendaciones técnicas que se ajustan al marco de referencia de Arquitectura Empresarial, con el fin de establecer una hoja de ruta. Se envió Documento a la Secretaria Distrital de Planeación, entidad líder de la iniciativa.
Adicionalmente, se logró la emisión de la Circular 40 solicitando a las entidades distritales atender técnicas de anonimización, recomendadas por el DANE. Este acto administrativo, se complementa con el Documento Técnico de SIIP, en el cual se envió propuesta de circular para firmar conjuntamente con la Secretaría Distrital de Planeación, con el fin que las entidades del distrito, en un futuro, publiquen conjuntos de datos abiertos con la información de los beneficiarios que acceden a los servicios, beneficios y programas provistos por el Distrito Capital.
Interoperabilidad: Durante el segundo trimestre se relazó acompañamiento a tres entidades del distrito: Secretaría Distrital de Hacienda, Secretaría General – Alcaldía Mayor de Bogotá y Secretaría Distrital de Salud. Se logró certificación nivel I, expedido por Ministerio TIC. Para el primer trimestre se hizo la revisión de 2 entidades notificadas por MinTIC (DADEP, UAECD) para ser acompañadas durante el segundo trimestre, lo cual fue realizado.
Arquitectura TI: Se emitió la Circular 41 de instrumentos de Arquitectura TI, que divulga las herramientas de gestión  de TI entregadas por el Ministerio TIC y la consultaría realizada por la Oficina Alta Consejería Distrital de TIC, en la vigencia 2017. Estas deben ser tenidas en cuenta por las entidades distritales para la elaboración del Plan Estratégico de Tecnologías de Información (PETI).
Acompañamiento al Plan de Implementación ERP Distrital: Se elaboró el Documento Resumen Estado ERP, para ello se consolidó la información de los convenios firmados entre la Secretaría General y la Secretaría Distrital de Hacienda, y los contratos de las empresas que fueron subcontradas por la Secretaría Distrital de Hacienda para el logro del objetivo de la Implementación del ERP Distrital. Este Documente fue realizado para contextualizar el proyecto desde su etapa precontractual, contractual, hasta la situación actual. 
Así mismo, se hizo el Documento de seguimiento ERP, para lo cual se elaboró un resumen ejecutivo del Proyecto, el cual cuenta con dos Fases. La Fase I involucra la implementación del ERP y CORE tributario en la Secretaría Distrital de Hacienda, y la Fase II incluye las demás entidades del distrito. Este documento es un marco general para que las entidades del distrito conozcan el Proyecto.
 Acompañamiento al Plan de Implementación SIIP-Sistema Integrado de Información Poblacional Distrital: Se logró realizar taller de anonimización de datos personales, actividad importante en la hoja de ruta de la implementación del SIIP, debido a que brinda a las entidades del distrito las capacidades necesarias  para publicar la información de servicios sociales, garantizando la privacidad de la información. Adicionalmente, se avanzó con la Secretaria Distrital de Planeación en la elaboración del  plan de trabajo, en función del documento de Diseño SIIP, que se  materializará en un  prototipo funcional.
Interoperabilidad: Se avanzó en la convocatoria y realización de un taller virtual y presencial de Interoperabilidad, con el acompañamiento del MinTIC, para apoyar el proceso de certificación nivel 1 de interoperabilidad, alcanzando la certificación con 10 entidades. Queda pendiente la retroalimentación por parte de la Alta Consejería TIC a estas.
Arquitectura TI: Se avanzó con la expedición de la Circular 047 del 30 de julio de 2018, mediante la cual se hace monitoreo a la transición Gobierno en Línea a Gobierno Digital en las entidades distritales por medio de un formulario en línea. Permitiendo un primer acercamiento para identificar la madurez y el grado de avance en la implementación del marco de gestión de TI distrital definido. Lo anterior se realizó debido al cambio de la política de gobierno digital, publicada por el MinTIC con el Decreto 1008 del 2018, en que se establecen nuevos indicadores y metodologías de medición en materia de Arquitectura TI.
Acompañamiento al Plan de Implementación ERP Distrital: Se avanzó en la implementación ERP basada SAP, con las siguientes actividades:
 -Se realizó reunión con la Secretaría Distrital de Hacienda con el objetivo de definir aspectos logísticos y técnicos para la implementación del ERP Fase I, que busca la interconexión de las entidades distritales en los módulos contabilidad, tesorería, presupuesto y terceros.  
-Se realizó reunión del Comité Técnico, con el fin de hacer el seguimiento del convenio interadministrativo suscrito con la Secretaría Distrital de Hacienda, en la cual se socializó el proyecto y se programaron talleres para socializar el diligenciamiento de las plantillas para la integración del proyecto BogData.
 Acompañamiento al Plan de Implementación SIIP-Sistema Integrado de Información Poblacional Distrital: Se logró elaborar el documento preliminar y definitivo para la implementación del  Sistema Integrado de Información Poblacional -SIIP, que en su contenido registra la asesoría técnica realizada a la Secretaría Distrital de Planeación – SDP, en la fase de diseño,  y consigna el resultado del piloto realizado con el sistema de información de la Alta Consejeria para los Derechos de las Victimas, la Paz y la Reconciliación, como prototipo funcional. 
Interoperabilidad: Se logró finalizar el acompañamiento a las 10 entidades reportadas durante el tercer trimestre. Adicionalmente, se logró acompañamiento a 7 entidades reportas para el cuarto trimestre para certificación en Nivel 1. Con la certificación en Nivel 1, se logra la apropiación del marco de interoperabilidad en las entidades notificadas, lo que les permite realizar las acciones necesarias para cumplir con los estándares exigidos por el Ministerio TIC, para el intercambio de información. Finalmente, la Alta Consejería TIC envía retroalimentación a las 22 entidades a las cuales se les dio acompañamiento.
Arquitectura TI: Se logró el documento “Arquitectura TI”, que en sus diferentes capítulos desarrolla de manera integral los resultados para el año 2018 en la materia. Particularmente, se presenta el resultado del monitoreo del estado de madurez en Arquitectura TI, donde se evidencio que el 41% de las entidades que respondieron  la encuesta enviada a través de Circular 047 de 2018, realizaron ejercicios de Arquitectura TI.
De acuerdo con los resultados obtenidos en la encuesta realizada, y el índice obtenido en el FURAG 2017, se evidencia que las entidades del Distrito para el año 2019, podrán solicitar directamente las capacitaciones y acompañamiento que ofrece el Ministerio TIC, a las entidades de Bogotá, por medio de sus diferentes operadores.
Acompañamiento al Plan de Implementación ERP Distrital: Se logró la elaboración y socialización de la estrategia de Gestión de Implementación del ERP Distrital, que contiene plan de trabajo, cronograma, modelo de gobernabilidad y modelo del Centro de Excelencia, para orientar a las entidades distritales que proyectan implementar el ERP a 83 entidades distritales, en el marco de implementar el Sistema Único de Información Distrital en materia financiero, contable y administrativo para el Distrito Capital.
Se identificaron los métodos y alternativas de interconexión que requieren las entidades para integrarse al proyecto BogData. Para lo cual, se realizaron talleres de plantillas de presupuesto y tesorería.  De igual manera se realizaron sesiones del Plan de Contingencia del ERP BogData, con la participación de 83 entidades distritales (Plan de implementación ERP distrital).
Se realizó seguimiento a los convenios interadministrativos suscritos con la SDH y la Secretaría General, que amparan el proyecto ERP Distrital BogData (Documentos de seguimiento ERP).</t>
  </si>
  <si>
    <t>Proyectos de innovación y servicios Distritales de TI implementados o promovidos o acompañados</t>
  </si>
  <si>
    <t>P4O2A1 Orientar la implementación de la Estrategia Gobierno en Línea en la Secretaría General</t>
  </si>
  <si>
    <t xml:space="preserve">  Sumatoria de proyectos de articulación implementados, promovidos o acompañados     </t>
  </si>
  <si>
    <t>Se esta adelantando el plan de trabajo conforme a lo programado. 
AVANCES DEL PERIODO: 
BIBLIORED
Se está acompañando el proyecto, el cual está en la etapa de desarrollo de un prototipo
HCU
Se acompañó el proyecto hasta la etapa de selección del aliado tecnológico por parte de Secretaría de Salud, facilitando la articulación de este proyecto con las disposiciones de MinTIC y los proyectos de Servicios Ciudadanos Digitales y Carpeta ciudadana.
CARPETA CIUDADANA
Se hace seguimiento a la participaicón de la Secretaria de Integracion social en en ejercicio piloto relacionado con la atencion de conflictos familiares. Se expidió la Circular 18 de 2018, acerca de virtualización de tramites recomendando a las entidades observar entre otros los servicios ciudadanos digitales. Para los proyectos transversales programados para la vigencia 2018, se realizó lo siguiente:
CARPETA CIUDADANA: Durante el segundo trimestre, se logró el Documento de Carpeta Ciudadana Distrital, el cual contiene los resultados del proyecto consolidando la información de las entidades distritales, en el marco de los Servicios Ciudadanos Digitales establecidos en el Decreto 1413 de 2017 del MINTIC. Con este documento se cumple con lo programado en relación a promoción y acompañamiento de las entidades distritales, fijado en el alcance del proyecto transversal.
BIBLIORED: Se avanzó en el acompañamiento del prototipo de Biblioteca Digital de Bogotá (BDB), en la elaboración de la ficha técnica del proyecto, y se adelantaron las gestiones pertinentes con la Secretaría de Cultura, Recreación y Deporte para la reubicación de 4 zonas WiFi público, para aquellas bibliotecas que no disponen con este servicio de conectividad: 1. Plazoleta plaza del Restrepo - 2. Parque el Virrey 2 - 3. Parque del barrio Milenta. 4. Parque los Sauces.
- Se está avanzando en la fase de consolidación de la Arquitectura de la información de la plataforma, y la definición del marco legal para la digitalización y la creación de nuevos contenidos. Como resultado de lo anterior, se aplicaron mejoras que se implementaron en el portal Web BibloRed, como avances al proyecto de BDB. 
- En comité de seguimiento, se presentó el Prototipo Funcional de lo que será la primera fase de desarrollo de la BDB. Dicho prototipo se nutre de las sesiones que se realizaron en la Ideatón, y también de las sesiones realizadas con la Hackatón. Ya se dispone de la primera versión de prototipo funcional de BDB.
Para los proyectos transversales que fueron reportados en la vigencia 2017, se realizo lo siguiente:
HISTORIA CLINICA UNIFICADA: Durante el segundo trimestre se procede a realizar el cierre del proyecto Transversal Historia Clinica Unificada (HCU), el cual conto con el acompañamiento tecnico de la Alta Consejería Distrital de TIC hasta la fase de contratación del proveedor de servicios de tecnología para el desarrollo de la interoperabilidad de HCU. 
Se realiza un documento que contiene la información de Cierre del proyecto Transversal, el plan de trabajo aprobado que se realizó para el acompañamiento de este proyecto.
SISTEMAS DE ALERTAS TEMPRANAS: Durante el segundo trimestre se procede a realizar un documento que consolide el inventario de Sistemas de Alertas Tempranas que tienen las entidades Distritales. Esta información fue solicitada a las entidades por medio de la circular 013 de 2018 emitida por la Alta Consejería Distrital de TIC.
 Para los proyectos transversales programados para la vigencia 2018, se realizó lo siguiente:
BIBLIORED: Se avanzó en la implementación con la puesta en operación de Fundalectura, como nuevo operador de la Red Distrital de bibliotecas públicas -Biblored-, en el marco del Contrato de Concesión SCRD - No. 159 de 2018. 
Se realizaron actividades de socialización según la línea de Biblioteca Digital, las cuales se concentran en 4 programas: (1) Recursos Digitales y Repositorio, (2) Plataforma Tecnológica, (3) Soporte y (4) Direccionamiento Estratégico.
Se avanzó principalmente en las metas asociadas al programa Soporte y Direccionamiento Estratégico, en los trámites precontractuales vinculados al desarrollo del Marco Legal en su segunda fase, y al proceso de convocatoria para contratar dos profesionales que acompañarán técnicamente el desarrollo del proyecto de Biblioteca Digital de Bogotá (BDB).
Se acompañó una reunión con BibloRed, donde se socializo el cronograma para el desarrollo de la Plataforma de BDB, y el modelo de arquitectura de acuerdo con el prototipo que se tiene para el desarrollo de este proyecto.
Se acompañó el proceso de elaboración de RFI (Request For Information) y recomendaciones a los estudios previos.
Se tiene proyectado, estar contratando la mejor propuesta para el día 15 de octubre. El desarrollo se realizará entre el mes de Octubre de 2018 a Marzo de 2019 (incluyendo pruebas y pilotaje).  
Para los proyectos transversales que fueron reportados en la vigencia 2017, se realizó lo siguiente:
SISTEMAS DE ALERTAS TEMPRANAS: Se realizó el seguimiento a la información que será incluida en el documento que será remitido al IDIGER para dar cierre del proyecto Sistemas de Alertas Tempranas. Para los proyectos transversales programados para la vigencia 2018, se realizó lo siguiente: BIBLIORED - Biblioteca Digital de Bogotá (BDB): Se logró el cierre del proyecto transversal con el acompañamiento hasta la etapa de adjudicación del proponente, el cual fue seleccionado por haber obtenido el mayor puntaje en la experiencia y metodología del desarrollo del proyecto BDB. El proponente que fue seleccionado es “AGUAYO”, para el desarrollo de la plataforma web. La ejecución de éste, se realizará entre enero y marzo de 2019 (incluyendo pruebas y pilotaje). Se realiza un informe que contiene la información del proyecto transversal. 
Para los proyectos transversales que se tienen planeados en la vigencia 2019, se avanzó en lo siguiente: en el marco del convenio interadministrativo 4130000-578-2018 con la Universidad Nacional de Colombia, y considerando las necesidades de la Secretaría Distrital de Planeación (Dirección de Diversidad Sexual) y la Orquesta Filarmónica de Bogotá (OFB), se concertó el desarrollo de aplicaciones móviles para impulsar la política pública de LGTBI, y el portafolio de servicios que presta la OFB. Durante el cuarto trimestre, se adelantaron reuniones en las cuales se ajustaron requerimientos, se hizo un proceso de investigación con ciudadanos, se realizó la aprobación de los prototipos, se inició con el proceso de los desarrollos y se hizo la socialización con los equipos de interesados. 
Para los proyectos transversales que fueron reportados en la vigencia 2017, se realizó lo siguiente: SISTEMAS DE ALERTAS TEMPRANAS: Se realizó el cierre del proyecto en el cuarto trimestre, con un documento que consolida el inventario de Sistemas de Alertas Tempranas que tienen las entidades Distritales. Esta información fue solicitada a las entidades por medio de la circular 013 de 2018 emitida por la Alta Consejería Distrital de TIC.</t>
  </si>
  <si>
    <t>Estrategia de Gobierno y Ciudadano Digital implementada</t>
  </si>
  <si>
    <t>Se esta adelantando el plan de trabajo conforme a lo programado. 
AVANCES DEL PERIODO: 
Se logró con el apoyo de MinTIC una sensibilización a Líderes TI en Servicios Digitales Básicos, con el fin de facilitar la implementación de lo establecido en el decreto 1413 de 2017.
Para Portal Bogotá se adelantó el Documento de Análisis, el cual determinará el alcance del desarrollo de dicho portal, teniendo como línea central el diseño centrado en el usuario.
El Documento de Análisis contempla los siguiente temas:
- Análisis infraestructura actual para Portal Bogotá
- Benchmark sitios de gobierno (comparativo nacional e internacional)
- Diagnóstico SEO (Posicionamiento y prestigio del portal)
- Estado actual CMS (Flujo y publicación de información para el portal)
- Diagnóstico usabilidad (que tan sencillo es para el usuario navegar en el portal)
Para Datos Abiertos, se desarrollaron talleres de sensibilización a entidades distritales con el fin de impulsar la generación de conjuntos de datos de valor para la ciudad.
Para virtualización se articuló la realización de talleres dirigido a administradores de trámites en las entidades del distrito relacionados con racionalización y virtualización de trámites en conjunto con el DAFP. Se trataron temas de Funcionalidades del Sistema Único de Información de Trámites (SUIT) para el registro y actualización de trámites y otros procedimientos administrativos OPA.
Se está en proceso de contratación de una consultoría que permita la priorización de 38 trámites para que sean racionalizados y virtualizados por medio de la genración de módulos comunes estándar que puedan ser aplicados a diversos trámites en el distrito.
Se está participando activamente e la mesa de implementación del Decreto 058 de 2018 que establece la ventanilla única de trámites de la construcción en conjunto con la Secretaría del Hábitat y demás entidades sujeto del decreto.
Se articuló con CAMACOL como parte representativa del sector de la construcción en la socialización del decreto. Cumplimiento de la estrategia gel 3.0 por parte de las entidades distritales: Se identifica que la medición de Gobierno en Línea para el año 2017 se ajusta al FURAG reportado directamente por las entidades del Distrito al Departamento Administrativo de la Función Pública, Para el año 2018 el MINTIC expide el Decreto 1008 con la política de Gobierno Digital que implica transición de la estrategia de Gobierno en Línea a esta nueva política. Se gestionó con MINTIC sensibilización de la nueva política a todas la entidades del Distrito, se expide circular 25 de 2018 recomendando a las entidades participar en el programa Máxima Velocidad del Ministerio TIC, en la que se ofrece el acompañamiento para la transición de las estrategia GEL a la nueva política, con la participación de 18 entidades gracias a la gestión de la Alta Consejería TIC.
Perfil digital ciudadano (caracterización usuarios, servicios de gobierno): Se avanzó en la definición y consolidación de los instrumentos de gestión con MinTIC 1. Catálogo de Servicios 2. Catálogo de sistemas de Información Se logró la sensibilización Distrital mediante las siguientes actividades: - Se dictó Capacitación Virtual el 19 de Abril para el Diligenciamiento de los catálogos - Se emitió Circular 20 solicitando diligenciamiento de catálogos - Se recibieron 34 catálogos de Servicios y 30 Catálogos de Sistemas de Información.
Portal Bogotá: Se avanzó en la finalización de la etapa de análisis e investigación satisfactoriamente de la cual se generaron 3 entregables específicos que contribuyen al proyecto Documento de benchmark - Alcance de proyecto - Alcance de secciones, Se da inicio a la etapa de diseño del cual los avances son: Finalización de prototipos de baja fidelidad - Documento de diseño de interacción.
Estrategia de datos abiertos y contenidos mínimos: Se logró generar más de 20 nuevos dataset disponibles en : http://datosabiertos.bogota.gov.co/dataset , con esto se busca la apertura de datos y cultura de datos abiertos en las entidades distritales, que permiten tener a disposición dataset e información susceptible de analítica de datos y poder generar retos para resolver problemáticas de ciudad y toma de decisiones para realizar políticas públicas, encaminadas a mejorar la calidad de vida de los ciudadanos, de igual manera conlleva a generar un emprendimiento y fortalecimiento de la industria TI de la ciudad. Con los dataset generados se participa en eventos nacionales e internacionales que ponen a la ciudad de Bogotá como referente en la política pública de gobierno digital con ejercicios de datos abiertos, análisis de datos, exponiendo los distintos ejercicios que está realizando algunas entidades distritales con datos abiertos y análisis de datos que ayudan a resolver temas como movilidad con el portal SIMUR y tableros de control ciudadano como el de la Veeduría Distrital, los cuales fueron expuestos también en el OPEN DATA DAY.
Estrategia de Supercade y virtualización: Para virtualización se articuló la realización de talleres dirigido a administradores de trámites en las entidades del distrito relacionados con racionalización y virtualización de trámites en conjunto con el DAFP. Se trataron temas de Funcionalidades del Sistema Único de Información de Trámites (SUIT) para el registro y actualización de trámites y otros procedimientos administrativos OPA. Se está emitió la Circular 018 de 2018. La cual describe políticas y lineamientos que las entidades distritales deben considerar para la Virtualización de Trámites, en especial las entidades y tramites relacionadas al Decreto 058 de 2018 vinculados de la cadena de Urbanismo y Construcción en Bogotá D.C Se adelantaron reuniones con las entidades para determinar el avance o modificación en los trámites a virtualizar según la circular 019 de 2017. Y lo contenido en el PAAC en relación a las acciones o estrategias de racionalización. Se logró la virtualización de 4 trámites 1. Constancias y certificados de estudiantes activos - Secretaría de Educación del Distrito; 2. Inscripción en el escalafón nacional docente - Secretaría de Educación del Distrito; 3. Inscripción en el registro de generadores de residuos o desechos peligrosos - Secretaría Distrital de Ambiente; 4. Registro para parques de diversiones, atracciones o dispositivos de entretenimiento - Secretaría Distrital de Gobierno). Cumplimiento de la estrategia gel 3.0 por parte de las entidades distritales: Se logró expedición de la Circular 047 del 30 de julio de 2018, mediante la cual se hace monitoreo a la transición Gobierno en Línea a Gobierno Digital en las entidades distritales por medio de un formulario en línea.
Perfil digital ciudadano (caracterización usuarios, servicios de gobierno): Se logró consolidación de inventario de sistemas de información, interoperabilidad y catálogo de servicios, obteniendo:
- 39 Catálogos de servicios
- 34 Catálogos de sistemas de Información e interoperabilidad
Los Catálogos permiten identificar una línea base de herramientas y servicios tecnológicos, desplegados en las entidades. Con este insumo, se puede hacer un diagnóstico con el fin de mejorar el uso intensivo de las TIC armonizando la operación de estas herramientas.
Portal Bogotá: Se concluye prototipo # 1 y #2, los cuales tienen los contenidos “mi ciudad” y “Bogotá cómo vamos”. En estos se relacionan los contenidos de avance de las obras realizadas en Ciudad Bolívar, Bosa, Transmicable y Transmilenio. Además, de los contenidos digitales de “mi ciudad”, “que hacer” y “yo participo”, entre otros. Las url de los desarrollos de estos prototipos son: https://stage.bogota.gov.co/mi-ciudad, https://stage.bogota.gov.co/como-vamos, https://stage.bogota.gov.co/video/penalosa-le-cumplio-ciudad-bolivar-con-el-transmicable, https://stage.bogota.gov.co/video/5-datos-curiosos-sobre-las-meninas.
Estrategia de datos abiertos y contenidos mínimos: Se lograron realizar talleres y mesas de trabajo con entidades distritales, para la publicación de dataset en el portal de datos abiertos de Bogotá, y se definieron retos de ciudad para realizar  tres (3) DATAJAM, en las localidades de Tunjuelito, Engativá y Teusaquillo. Se definieron retos de utilización de parques, apropiación del patrimonio cultural de la ciudad y manejo de residuos en las instituciones educativas distritales. Se realizó la publicación de 20 dataset en el portal de datos abiertos de Bogotá.
Estrategia de SuperCADE y virtualización: Se relacionan las siguientes actividades como parte del logro de virtualización de trámites:
1. Se emitió la circular 045 de 2018, en la cual se invitan a las entidades distritales a participar en la Racionalización y Virtualización de trámites.
 2. Se realizaron mesas de trabajo con las entidades, con el objetivo de socializar el alcance de la consultoría (cto. 4130000-555-2018).
3. Se lograron 11 trámites virtualizados como parte del avance de la meta del año 2018, para el tercer trimestre: 1. Certificado de Tradición Inmediato de vehículos registrados en Bogotá (SIM - PSE) - Secretaría Distrital de Movilidad; 2. Liquidación del valor por concepto de parqueaderos y grúas de vehículos inmovilizados (PSE) - Secretaría Distrital de Movilidad; 3. Pagos de Servicios y/o Espacios administrados por el IDRD (PSE) - Instituto Distrital de Recreación y Deporte; 4. Inscripción y autorización sanitaria para vehículos que transportan carne y producto cárnicos comestibles - Secretaría Distrital de Salud; 5. Renovación de la habilitación de prestadores de servicios de salud - Secretaría Distrital de Salud; 6. Apertura de los centros de estética y similares - Secretaría Distrital de Salud; 7. Sello Seguro -Secretaría Distrital de Gobierno; 8. Asignación de delegados para la supervisión de sorteos y concursos - Secretaría Distrital de Gobierno; 9. Intervención de Urbanizadores y/o Terceros - Instituto De Desarrollo Urbano IDU; 10. Solicitud de estudio y expedición de la licencia de excavación - Instituto De Desarrollo Urbano – IDU y 11. Pago compensatorio de estacionamientos - Instituto De Desarrollo Urbano – IDU.
 Estrategia GEL 3.0: Se logró la consolidación de resultados del Autodiagnóstico Índice Gobierno Digital, con el documento “Estrategia GEL 3.0”, para el cual se usó como insumo las respuestas de la encuesta publicada con la Circular 47 de 2018, y los resultados del FURAG 2017. Adicionalmente, se logró se registrar en el mismo documento el monitoreo de la implementación de la Estrategia de Gobierno en Línea.
Perfil Digital Ciudadano: Se logró el documento preliminar y definitivo “Perfil Digital Ciudadano”, en el que se registra la documentación de los elementos habilitantes de los servicios ciudadanos digitales. En este se hace un diagnóstico del uso intensivo de las TIC, armonizando la operación de estas herramientas. Por otra parte, se logró publicación del documento “Perfil Digital Ciudadano” en la Intranet Distrital (http://intranet.bogota.gov.co).
Datos Abiertos: Durante el cuarto trimestre, se logró cumplir con el hito de publicación de 20 dataset de entidades distritales en el portal de datos abiertos de Bogotá (http://datosabiertos.bogota.gov.co/). Finalmente, se obtiene la publicación de 287 conjuntos de datos abiertos de 49 entidades distritales a la fecha, en el marco de la estrategia de datos abiertos del Distrito Capital. Se superó la meta de publicación de 50 a 287 datasets. 
Portal Bogotá: Se logró prototipo #3 del Portal Bogotá, el cual incluye los productos esperados de acuerdo con los sprint y cronograma planteado, que hacen parte de las 5 secciones principales del nuevo portal. Así mismo, se logró Versión Beta para realizar las verificaciones funcionales, de accesibilidad y de usabilidad del nuevo Portal de Bogotá. Finalmente, se logró poner en producción la Versión Estable, cuya publicación está a cargo de Consejería de Comunicaciones. 
Estrategia de SuperCADE y virtualización: Se está adelantando el plan de trabajo conforme a lo programado. Se lograron 20 trámites virtualizados como parte del avance de la meta del año 2018, para el Cuarto trimestre: 1. Certificado de pensión - no pensión. - FONCEP; 2.Registro Bicicletas - Secretaría Distrital de Movilidad; 3.Permiso de uso temporal de antejardines en Bogotá D.C – IDU; 4.Permiso de uso temporal de espacio público administrado por el IDU en Bogotá D.C – IDU; 5.Consulta de trámites de pensiones en línea – FONCEP; 6.Consulta de trámite de pago de cesantías - FONCEP; 7.Generaciones desprendibles de pago a pensionados) – FONCEP; 8. Registro y autorización de títulos en el área de la salud – Secretaria Distrital de Salud; 9.Asesoría Técnica Personalizada – IDPC ; 10.Solicitud de imágenes del archivo digital de la colección del Museo de Bogotá - IDPC; 11.Consulta de archivo de Bienes de Interés Cultural - IDPC; 12.Evaluación de reparaciones locativas y obras mínimas - IDPC; 13.Control urbano - IDPC; 14.Estudio de solicitudes para aprobación de equiparación de tarifas de servicios públicos a estrato uno (1) en inmuebles de interés cultural - IDPC; 15. Expedición conceptos sobre patrimonio arquitectónico y certificación de BIC del Distrito Capital - IDPC; 16.Programa de enlucimiento de fachadas - IDPC; 17.Recorridos patrimoniales - IDPC; 18. Actividades Educativas y Culturales del Museo de Bogotá – IDPC; 19. Solicitud de devolución y/o compensación de pagos en exceso y pagos de lo no debido – SHD. 20. Radicación de documentos para adelantar actividades de construcción y enajenación de inmuebles destinados a vivienda – SDHT – VUC.</t>
  </si>
  <si>
    <t xml:space="preserve">Plan de Desarrollo - Meta Resultado  Plan estratégico Plan de Acción  Proyecto de inversión                                 </t>
  </si>
  <si>
    <t>P5O2A1 Diseñar estrategias y planes de comunicación bidireccionales  que permitan divulgar eficazmente y generar impacto en las diferentes plataformas (impreso/digital/medios masivos).</t>
  </si>
  <si>
    <t xml:space="preserve">  Sumatoria de campañas y acciones de comunicación pública realizadas     </t>
  </si>
  <si>
    <t xml:space="preserve">Durante el presente periodo de reporte se generaron 4 campañas denominadas:
1, Celebra en Paz (Torneo Fox Sport): A partir de este concepto se desarrollaron  dos spot o comerciales, uno apela a que antes de ser hinchas podemos ser vecinos, y otro a que debajo de la camiseta todos tenemos piel. 
2. Bogotá Camina (Día sin Carro): 
Se crean una serie de piezas de diferentes referencias,  con ciudadanos de todo tipo caminando en su ciudad. En los mensajes existe contenido que busca icentivar el uso de la bicicleta y caminar por la ciudad.
3. Semana Santa: brindar información a los ciudadanos acerca de los lugares icónicos, la agenda programática y los espacios propicios para experimentar un “Turismo Religioso” de calidad
4.  Regiones (Te Amo Bogotá): Se busca a través de esta campaña se buscaba involucrar  a cada una de las personas nacidas o residentes en Bogotá, Respetando los lineamientos gráficos de la campaña se crean una serie de piezas con los nombres de ciudades principales y departamentos, ej: “Soy de Medellín” “Soy de Santander” “Soy de Caquetá” “Soy de Pasto” “Soy de Tunja”, comprendiendo con la totalidad de referencias todo el territorio nacional
 Durante el segundo trimestre de la vigencia 2018, se desarrollaron seis (6) campañas denominadas así:
1. Valores: Campaña generada con el fin de ayudar a la buena convivencia en Bogotá partiendo de los valores ciudadanos. El lanzamiento de esta campaña se dio en la Feria del Libro en el  stand de Te Amo Bogotá,  con la realización de diferentes actividades  (goloza, concéntrese, pictionary, improvisación, etc.)   Enfocadas principalmente para conocer las definiciones de los valores: Paciencia - Gratitud - Igualdad - Prudencia - Empatía - Honradez - Responsabilidad - Tolerancia - Respeto - Solidaridad. De igual manera esta campaña se trabajó en conjunto  con la Secretaria de Educación para incursionar en la entidad y  en los colegios públicos y privados de Bogotá, por medio de visitas a colegios practicando las mismas actividades realizadas en la Feria del Libro.
2. Selfie: Previo al lanzamiento de la campaña de la Nueva Bogotá referencia Selfie, se produjeron dos comerciales y dos cuñas de radio para la Secretaria de Educación y la Secretaría Distrital de Integración Social, con el fin de mostrarle a la ciudadanía los adelantos del distrito en materia de nuevos colegios y la ayuda a ex habitantes de calle. 
3. Bronx está de moda: Para conmemorar el segundo año de la toma del Bronx se realizó esta  campaña que invitó a la ciudadanía a participar en una serie de actividades culturales que se vivieron  en la zona del Bronx y en varios lugares de la ciudad, lo que se quiso mostrar fue la cara positiva que tendrá esta zona a través del Bronx Distrito Creativo y finalmente comunicar que muchos de los ex habitantes de esta zona han recuperado sus vidas.
4. Valores referencia Centros Comerciales: A partir de la campaña Valores de Cultura Ciudadana difundida en diferentes medios, se desarrolló  un campo de acción con la empresa privada, contactando  varios gremios como el de los centros comerciales logrando que ellos divulgaran en sus medios de comunicación  la campaña y por parte de la Alcaldía Mayor adaptar la campaña a las necesidades particulares del Centro Comercial.
5. Valores referencia Mundial: Siguiendo con el camino que la Oficina Consejería de Comunicaciones abrió de cultura ciudadana, se decidió definir 8 valores (Respeto – Lealtad – Conciencia – Resiliencia – Reconocimiento – Tolerancia – Responsabilidad – Felicidad) especialmente enfocados en los aficionados al Fútbol, para promover un buen comportamiento durante esta época.
6. La Nueva Bogotá referencia "Bogotá es nuestra casa": La Nueva Bogotá es una campaña que nace de la necesidad comunicacional de informar a los ciudadanos de los proyectos y avances en Bogotá. Cada proyecto beneficia a los habitantes de una manera directa o indirecta. Para esta campaña basada en el concepto de “Bogotá Es Nuestra Casa”, se muestran a ciudadanos de distintas edades, sexos y estratos socioeconómicos, grabándose a modo de video-selfie para mostrar las cosas positivas que suceden en su ciudad.
 En el tercer trimestre de la vigencia 2018, la Oficina Consejería de Comunicaciones desarrollo cuatro (4) campañas de acción y bien público denominadas así:
1.Bogotá 480 años: Para celebrar el cumpleaños 480 de la capital, se decidió hacer una campaña emotiva que conectara con la gente y le recordara que esta es la ciudad de las oportunidades. Una ciudad que da la oportunidad de conseguir trabajo y de descansar, de alimentar el cuerpo y espíritu, etc. 
2. Antes y Ahora: Con el fin de continuar informando a la ciudadanía acerca de los avances que ha tenido la administración en cuanto a obras de infraestructura y acciones que impactan positivamente en la vida de los ciudadanos, se desarrolla esta campaña en donde se evidencian el avance físico en el desarrollo de las obras de infraestructura logrando un efecto sencillo y contundente que ayuda a que los ciudadanos tengan confianza en la administración y valoren, lo que se está haciendo. 
3. Campaña de valores interna Secretaría General: Por solicitud de Talento Humano y como parte de la implementación del plan anticorrupción de la entidad, se desarrolló la campaña de valores ciudadanos al interior de la Secretaría General, afianzando los cinco valores del servicio público que son: Honestidad, Respeto, Compromiso, Justicia y Diligencia.
4. Ciudad Caminable: El objetivo de esta campaña es crear conciencia a los ciudadanos de la importancia de caminar la ciudad, dando a conocer las obras que se están haciendo y categorizando los espacios, partiendo de la premisa que caminar, es un gran ejercicio para la salud: evita el riesgo cardiovascular, el cáncer de colon, evita el colesterol alto y previene el Alzheimer.
5. Seguridad Cámaras: Dirigida a comunicar que se han instalado muchas cámaras en la ciudad y a invitar a la ciudadanía a que también, instale cámaras de seguridad ya que estas ayudan a mejorar la seguridad y a judicializar a los delincuentes. En el cuarto Trimestre de la vigencia 2018, la Oficina Consejería de Comunicaciones desarrolló cinco (5) campañas de acción y comunicación pública denominadas así:
1.	Ciudad de Oportunidades: Esta campaña busca destacar ejemplos de personas que llegaron a Bogotá, a veces en condiciones precarias, y lograron surgir o hacer empresa, gracias a su empuje y a las oportunidades que encontraron en Bogotá. Cada uno de los personajes seleccionados es un ejemplo, entre ellos tienen en común su profundo agradecimiento a la ciudad por las oportunidades brindadas. 
2.	Ciudad Caminable (Walk 21): Esta campaña forma parte del Año del Peatón, y sirve de preámbulo al evento Walk 21. El mensaje principal de la campaña es: Caminar en Bogotá es una gran opción de movilizarse porque la ciudad se está transformando a favor de los caminantes. 
3.	Bogotá sin Carreta: Esta campaña se produjo con el fin de informar a la ciudadanía acerca de los avances principales en cuanto a obras, colegios, parques y canchas. El tema de la campaña de Bogotá sin carreta, busca, de una manera coloquial y cercana, contarles a los ciudadanos que las obras de esta administración son reales y palpables.
4.	Nunca toque la pólvora: Esta campaña se realiza en conjunto con varias secretarías, principalmente la Secretaría de Salud, busca crear conciencia en la ciudadanía de lo peligroso que es usar la pólvora, y se invita al ciudadano a denunciar al 123, y se enfatiza el tema de Nunca toque la pólvora. Nunca.
5.	Más cerca de las estrellas: Esta campaña se realiza en compañía de la secretaría de cultura y de IDT, esta campaña busca dar a conocer principalmente el espectáculo de Navidad que se realizará en la plaza de Bolívar llamado Más cerca de las estrellas, así como informar que hay más de 200 eventos por toda la ciudad. 
</t>
  </si>
  <si>
    <t>Informes de evaluaciones de percepción ciudadana respecto a problemas de ciudad, políticas públicas, programas, acciones y decisiones de la Administración Distrital realizados</t>
  </si>
  <si>
    <t xml:space="preserve">  Sumatoria de evaluaciones de percepción ciudadana respecto a problemas de ciudad, políticas públicas, programas, acciones y decisiones de la Administración Distrital, realizadas     </t>
  </si>
  <si>
    <t>Monitorear permanente la información generada en los diferentes medios de comunicación de carácter local, regional  nacional e internacional como insumo de valoración .
Definir temática para la evaluación de la percepción ciudadana
Aplicar instrumento de medición</t>
  </si>
  <si>
    <t xml:space="preserve">Para el presente periodo del reporte se realizaron 5 informes de percepción ciudadana soportados en 4.622 encuestas realizadas en temas como:
La Nueva Bogotá: El proposito de esta medición se enfocó en medir el alcance que ha tenido la campaña "La Nueva Bogotá" en la ciudadanía
Seguridad: El objetivo de esta medición era medir la percepción de la ciudadanía frente a la medida de restrición del parrillero hombre en moto.
Recolección de Basuras: Esta medicón surgió de la necesidad de medir la precepción frente al tema de recolección de basuras en las 19 localidades de la ciudad de Bogotá.
Carrera Septima: Esta medición se realizó para medir la percepción de la ciudadanía frente a la intervención de la carrera septima.
Monserrate: Medición de percepción sobre la posible creación del sendero de la mariposa. Para el segundo trimestre de la vigencia se realizarón 2 informes de percepción ciudadana, por medio de 1923 encuestas efectuadas a los habitantes de la ciudad de Bogotá, en un ambito geografico de 19 localidades con excepción de la localidad de Sumapaz, las mismas abordaron los siguientes temas:
1. Secretarias Distritales: Conocimiento e imagen de los Secretarios Distritales.
2. Transmilenio por la Septima: Aprobación por parte de la ciudadania de la implementación del servicio de transporte masivo Transmilenio por la carrera septima.
3. Campaña Te Amo Bogotá: Conocimiento de la campaña.
 Durante el tercer trimestre de la vigencia 2018, se generaron 5 mediciones de opinión pública a través de Siete Mil Ciento Setenta y Nueve (7.179) encuestas efectuadas a los ciudadanos de las 20 localidades de la ciudad de Bogotá abordando temas como la Gestión de la Administración Distrital y la evaluación de la gestión de los programas y proyectos de la misma, en temas particulares como:_x000D_
Imagen de la Alcaldía, Transmilenio por la séptima, Imagen de la Ciudad, Seguridad, Campañas y Participación en las actividades del cumpleaños de Bogotá. _x000D_
 Para el cuarto trimestre de la vigencia 2018, se avanzó en la realización de 9 (nueve) informes de evaluación de medición pública  frente a la gestión que adelanta la Alcaldía Mayor en las 20 localidades de la ciudad. Estas evaluaciones estuvieron relacionadas con:
1. Medios de transporte utilizados por las mujeres en la ciudad de Bogotá D.C
2. Recordación de las obras públicas que adelanta la administración distrital.
3. Cobro de valorización.
4. Revitalización de la carrera séptima.
5. Percepción de los hogares frente a las obras que se adelantan en las localidades del distrito.
6. Evaluación de percepción de las personas que viven lejos de las obras que adelanta la administración distrital.
7. Apropiación digital de los ciudadanos frente a los medios que utilizan para acceder a información de interes.
8. Evaluación de percepción antes  de la entrega de títulos de propiedad por parte de la Administración Distrital en el barrio Maria Paz.
9. Evaluación de percepción despues de la entrega de títulos de propiedad por parte de la Administración Distrital en el barrio Maria Paz
</t>
  </si>
  <si>
    <t>Realizar informes de evaluaciones de percepción ciudadana respecto a problemas de ciudad, políticas publicas, programas, acciones y decisiones de la administración distrital</t>
  </si>
  <si>
    <t>Tecnologías Digitales como medio de comunicación e información con la ciudadanía fortalecidas</t>
  </si>
  <si>
    <t>P5O2A3 Fortalecer la apertura de procesos y el uso de redes sociales y plataformas de participación ciudadana (Open Action)</t>
  </si>
  <si>
    <t>(Acciones o procesos de fortalecimiento ejecutados / Acciones o procesos de fortalecimiento programados) *80</t>
  </si>
  <si>
    <t xml:space="preserve">Actualizar contenidos digitales usados por la ciudadanía
Generar mecanismos para que la información se encuentre disponible para la ciudadanía
</t>
  </si>
  <si>
    <t xml:space="preserve">Durante el primer trimestre de la vigencia 2018 se reportan como principales logros y avances los siguientes:
Formulación del plan de trabajo 2018 para el equipo digital.
Inicio de etapa de investigación y conceptualización del rediseño del sitio web www.bogota.gov.co, con listado de entregables, para determinar el alcance del nuevo sitio web. 
https://drive.google.com/drive/folders/1rVEKnNS2ZjQrLl13eJ6d9iPzHJI7tTIh
Elaboración de informes de métrica de los meses de enero, febrero y marzo.
Estructuración del documento guia de política pública de apropiación de las TIC.
 Durante el segundo trimestre de la Vigencia 2018, se reporto la entrega  los siguientesavances en el rediseño del Portal Bogota:
1. Fase Planeación:
* Planes Subsidiarios.
2. Fase Análisis e Investigación: 
*Benchmark
*Análisis de Estado
* Alcance
*Lineas Maestras
*Historias de Usuarios
*Prototipos de baja.
Asi mismo, el equipo del Rediseño del Portal Bogotá a traves de encuestas internas - externas y entrevistas cara a cara evaluan la información del ciudadano para la construcción del nuevo portal.
Card Sorting (ordenación de tarjetas): Realizamos dos sesiones de Card Sorting, uno externo, en donde invitamos a los ciudadanos a realizar el ejercicio y uno interno con el equipo del proyecto. Después de realizados, cotejamos los dos resultados para encontrar coincidencias y definir las 5 grandes categorías del portal que responden a las necesidades del ciudadano: Mi Ciudad, Servicios, ¿Qué hacer?, Yo participo, ¿Cómo vamos?. 
 Durante el tercer trimestre de la Vigencia 2018, se reportó la entrega los siguientes avances en el rediseño del Portal Bogotá: _x000D_
_x000D_
1.	Fase Diseño: Prototipos de Alta y Diseño Final._x000D_
2.	Fase Implementación: Desarrollo y Prototipo 1. Durante el cuarto trimestre de la Vigencia 2018, se reportó la entrega los siguientes avances en el rediseño del Portal Bogotá, cumpliendo así con la programación inicial: 
Fase Implementación:
Pruebas funcionales/no funcionales
Migración
Deployment
Tunning
Prototipo 2
Versión Final
</t>
  </si>
  <si>
    <t xml:space="preserve">   Plan estratégico Plan de Acción  Proyecto de inversión          Plan Estratégico de Tecnologías de la Información y las Comunicaciones - PETIC                       </t>
  </si>
  <si>
    <t>Mensajes (escritos/ digitales/ virtuales) oportunos que informen y retroalimenten a los ciudadanos sobre la gestión de políticas de la administración distrital generados
virtuales ) generados</t>
  </si>
  <si>
    <t>P2O1A4 Implementar la estrategia de lenguaje claro de los contenidos generados por la Secretaría General</t>
  </si>
  <si>
    <t xml:space="preserve">  Sumatoria de mensajes (Escritos/digitales/virtuales) que informen y retroalimenten a los ciudadanos sobre la gestión de políticas de la administración distrital     </t>
  </si>
  <si>
    <t>Redactar, editar  y difundir  mensajes escritos
Redactar, editar  y difundir  mensajes digitales
Redactar, editar  y difundir  mensajes virtuales</t>
  </si>
  <si>
    <t xml:space="preserve">En el Primer trimestre de la vigencia 2018, la Oficina Consejería de Comunicaciones generó y divulgo 535 mensajes de los 2120 programados para la anualidad, lo que representa un 25% de avance en el producto.
Mensajes que fueron divulgados en las diferentes plataformas y espacios con los que cuenta el despacho del Alcalde de Bogotá, generados así:
a). 86 Boletines de prensa, los cuales fueron remitidos a los medios de comunicación de la ciudad de Bogotá.
b). 41 Videos producidos por el equipo audiovisual de la O.C.C relacionados con actividades propias del Alcalde de Bogotá y los avances de su gestión.
c). 148 Notas en el portal bogota.gov.co.
d). 257 Notas en las redes sociales de la Alcaldía de Bogotá (twitter, Facebook e Instagram).
e). 1 Periódico LEA el cual se distribuyó a 135.000 habitantes de la ciudad en localidades como Engativá, San Cristóbal, Kennedy, Suba y los Súper Cade CAD, 20 de julio, américas y suba.
f). 2 Plegables con información local, uno (1) relacionada con la campaña de la “Nueva Bogotá” entregada a 76.000 personas y el otro plegable relacionado con la gestión en la localidad de San Cristóbal la cual fue recibida por 27.450 habitantes de dicha localidad.
Cabe anotar que los mensajes reportados son clasificados de acuerdo al contenido de los mismos, ya que Oficina Consejería de Comunicaciones supera la cantidad programada en la generación y divulgación de mensajes, cantidad que se aproxima a los 4.295 mensajes en el trimestre reportado.
 En el Segundo trimestre de la vigencia 2018; la oficina Consejería de comunicaciones Genero y divulgo 530, mensajes de los 2120 programados para todo el año, lo que representa un 50% de avance en la meta programada.   Los mensajes se divulgaron en las diferentes plataformas y redes sociales con las que cuenta el despacho del Alcalde Mayor de Bogotá, y se generaron de la siguiente manera:  
A)  66 Boletines de prensa que fueron enviados a los medios de comunicación de Bogotá.  
B)  45 videos producidos por el equipo audiovisual de la OCC, relacionados con las políticas y gestión de la administración Distrital.   
C) 145 Notas divulgadas en el portal Bogotá. 
D) 270 Mensajes Divulgados  en redes sociales ( facebook, twiter, instagram y linkedin) 
E) 3 ediciones del periódico LEA, distribuido a 230,000 personas en las localidades de Engativá, Puente Aranda y Bosa. 
F) 1 plegable con información relacionada a la campaña de la "Nueva Bogotá", entregado a 148,900 personas en las localidades de Rafael Uribe Uribe, Santa fe, Tunjuelito, Puente Aranda, Candelaria y Fontibón.
Es importante indicar que el total de mensajes divulgados en los medios de comunicación de la Alcaldía con relación a los logros y avances de la Administración Distrital por la Oficina Consejería de Comunicaciones, se acerca a un promedio de 5000 mensajes y la estrategia de comunicación directa permite que el mensaje sea entregado a 4232 personas de las diferentes localidades de la ciudad de Bogotá. En el tercer trimestre de la vigencia 2018; la oficina Consejería de comunicaciones Genero y divulgo los siguientes mensajes en las diferentes plataformas y redes sociales con las que cuenta el despacho del Alcalde Mayor de Bogotá, así:
 A)  71 Boletines de prensa que fueron enviados a los medios de comunicación de Bogotá.  
 B)  61 videos producidos por el equipo audiovisual de la OCC, relacionados con las políticas y gestión de la administración Distrital.  
 C) 172 Notas divulgadas en el portal Bogotá. 
D) 223 Mensajes Divulgados en redes sociales (Facebook, Twitter, Instagram y LinkedIn) 
E) 2 ediciones del periódico LEA distribuido a 354.500 personas en las localidades de San Cristóbal, Kennedy, Engativá, Ciudad Bolívar, Usme, Barrios Unidos, Bosa, Antonio Nariño, Puente Aranda, San Cristóbal y Usaquén.
F) Un (1) plegable con información relacionada a la campaña de la ""Nueva Bogotá"", entregado a 137.000 personas en las localidades de Fontibón, San Cristóbal, Barrios Unidos, Candelaria, Teusaquillo y Chapinero.
Es importante indicar que el total de mensajes divulgados en los medios de comunicación de la Alcaldía con relación a los logros y avances de la Administración Distrital por la Oficina Consejería de Comunicaciones, se acerca a un promedio de 5000 mensajes y la estrategia de comunicación directa permite que el mensaje sea entregado en 592 barrios de 19 localidades de la ciudad de Bogotá. 
 En el cuarto trimestre de la vigencia 2018 la oficina Consejería de comunicaciones generó y divulgó los siguientes mensajes en las diferentes plataformas y redes sociales con las que cuenta el despacho del Alcalde Mayor de Bogotá, así:   _x000D_
_x000D_
A)	74 Boletines de prensa que fueron enviados a los medios de comunicación de Bogotá.   _x000D_
_x000D_
B)	52 videos producidos por el equipo audiovisual de la OCC, relacionados con las políticas y gestión de la administración Distrital.  _x000D_
_x000D_
C)	112 Notas divulgadas en el portal Bogotá. _x000D_
_x000D_
D)	277 Mensajes Divulgados en redes sociales (Facebook, Twitter, Instagram)._x000D_
_x000D_
E)	12 correos electrónicos del Alcalde Enrique Peñalosa enviados a aproximadamente 70.000 ciudadanos interesados en enterarse de la gestión del distrito a través de los canales oficiales de la alcaldía._x000D_
_x000D_
F)	Dos (2) Ediciones del periódico LEA distribuido a 300.000 personas en las localidades de San Cristóbal, Engativá, Antonio Nariño, Ciudad Bolívar, Barrios Unidos, Suba, Bosa, Usaquén, Usme, Kennedy, Fontibón y Chapinero, igualmente se entregaron en SuperCade Américas, SuperCade 20 de Julio, SuperCade CAD, Cade Gaitana, Cade Servitá, Cade Luceros y las Alcaldías Locales de San Cristóbal, Fontibón y mártires._x000D_
_x000D_
G)	Un (1) plegable con información que evidencia las obras y logros más importantes que se han desarrollado a nivel Bogotá los cuales hablan temas relacionados como salud, deporte, seguridad, educación, obras, ambiente, parques y cultura entregado a 90.100 personas en las localidades de Usaquén, Barrios Unidos y Bosa._x000D_
_x000D_
Es importante indicar que el total de mensajes divulgados en los medios de comunicación de la Alcaldía con relación a los logros y avances de la Administración Distrital por la Oficina Consejería de Comunicaciones, se acerca a un promedio de 3000 mensajes y la estrategia de comunicación directa permite que el mensaje sea entregado en 19 localidades y a 3429 establecimientos de comercio._x000D_
</t>
  </si>
  <si>
    <t xml:space="preserve">     Plan de Acción  Proyecto de inversión          Plan Estratégico de Tecnologías de la Información y las Comunicaciones - PETIC                       </t>
  </si>
  <si>
    <t>Generar mensajes en distintas plataformas y espacios ( escritos/ digitales/ virtuales) oportunos que informen y retroalimenten a los ciudadanos sobre la gestión de políticas de la administración distrital</t>
  </si>
  <si>
    <t xml:space="preserve">Crear una agenda gubernamental que permita realizar seguimiento a los proyectos estratégicos y temas prioritarios de la administración Distrital. </t>
  </si>
  <si>
    <t xml:space="preserve">  Informes trimestrales con el análisis del avance de las actividades que desarrolla la Agenda Gubernamental      </t>
  </si>
  <si>
    <t xml:space="preserve">A 31 de marzo de 2018 las acciones desarrolladas en el marco de la meta “Mantener una Agenda Gubernamental Articulada” se desarrollaron a través de dos items principales: 
1. - APOYO TÉCNICO PARA LA MODERNZACIÓN DE LA GESTIÓN PÚBLICA DISTRITAL:
En este aspecto, se desarrollaron diferentes actividades a través de la Oficina Asesora Jurídica de la Secretaria General entre las que se destacan: 
* Apoyo jurídico en la expedición del “Estatuto Archivístico para el Distrito Capital”. 
De igual forma, los expertos abogados, emitieron su opinión jurídica respecto a los siguientes temas:
*La eventual participación y decisión de los miembros del Comité de Conciliación de la Secretaria General de la Alcaldía Mayor de Bogotá D.C., en relación con la posibilidad de conciliar o no judicialmente los negocios, funciones y asuntos que conforme al artículo 16 del Decreto Distrital 323 de 2016, pasaron de la Dirección Jurídica Distrital de la Secretaria General a la Secretaria Jurídica Distrital. 
*El régimen jurídico aplicable al préstamo de locaciones públicas del Distrito Capital para rodaje de películas. 
* El eventual incremento de la cuota ordinaria de sostenimiento anual del Distrito Capital en la Asociación de ciudades capitales de Colombia- Asocapitales. 
* La viabilidad y trámites para entregar inmuebles a título gratuito de la Caja de Vivienda Popular conforme a lo establecido en el Plan Distrital de Desarrollo. 
*  Modificación y ajuste a la Resolución 146 de 2010.
* Concepto sobre la publicación de ofertas laborales del sector privado en la página web de la Secretaria General. 
* Concepto relacionado con las restricciones de la Ley Estatutaria de garantías electorales, Ley 996 de 2005, Ley de garantías en el marco de la presentación del proyecto de acuerdo ante el Concejo de Bogotá para la participación del Distrito en la transformación del Greater Bogotá Convention Bureau.
Adicionalmente, como labor destacada durante el periodo a reportar en la Oficina Asesora Jurídica, esta oficina brindó todo el apoyo requerido en la revisión de diversos Actos Administrativos de gran relevancia para la Secretaria General como fueron: Resolución Reglamento Interno de la Comisión de Personal, Derogatoria de la Resolución 307 de 2015- Sistema de Gestión, Resolución protección de datos, Resolución por medio de la cual se ordena el pago de las expensas para una licencia de construcción, Resolución Comité institucional de Coordinación de Control Interno, Resolución Estatuto de Auditoria y ética del auditor, Resolución por medio de la cual se adopta la política de tratamiento de datos personales. Se destaca en este proceso, la revisión del proyecto de Decreto que modifica el decreto 063 de 1997 y de la Circular Conjunta del Secretario con el Veedor Distrital – MIPG. 
Por parte de asesores jurídicos externos contratados en la Secretaría General, fueron revisadas y analizadas diferentes consultas de gran incidencia y casos de alta complejidad para la Administración.  Se reealizó un taller para contextualizar y actualizar a quienes son actualmente supervisores de contratos en las labores de control contractual, responsabilidades frente a la planeación y ejecución de contratos.
Los asesores externos vinculados a la Secretaria General de la Alcaldía Mayor de Bogotá realizaron las asesorías y atenciones telefónicas y personalizadas en todos los casos requeridos con miras a resolver interrogantes jurídicos que la entidad formuló, con base en la información que para el efecto le fue indicada. 
Adicional al apoyo técnico desarrollado en el marco del mantenimiento de una Agenda Gubernamental, se desarrollaron distintas gestiones enfocadas en apoyar el diseño arquitectónico y urbanístico de los proyectos que viene desarrollando la Administración Distrital, entre los que se encuentran las troncales de Transmilenio (posteriormente a convertirse en alimentadoras del Metro), el proyecto de renovación del cementerio central, etc. Adicionalmente, fue establecido a través de las gestiones realizadas por los asesores pertenecientes a la Secretaria Privada, un enlace entre la Administración Distrital y la comunidad para resolver las inquietudes y problemáticas que actualmente enfrenta la ciudad. 
La consolidación y mantenimiento de la Agenda Gubernamental, incluyó gestiones de apoyo adicionales como: 
*Control, priorización y agendamiento de las reuniones técnicas, coordinación y seguimiento a las invitaciones internacionales de interés para el Alcalde Mayor de Bogotá, diseño y administración de mecanismos o herramientas que faciliten el manejo de agenda, articulación y coordinación de temas pendientes o en seguimiento, derivados de los Concejos de Gobierno realizados, buscando el cumplimiento de las metas planteadas en el Plan Distrital de Desarrollo “Bogotá Mejor para Todos”. 
2. - ESTRATEGIA INTERNA, INTERINSTITUCIONAL, LOGISTICA Y DE OPERACIONES DEL DESPACHO DEL ALCALDE MAYOR: 
En este aspecto, se destacan las gestiones realizadas para llevar a cabo el primer CONCEJO DE GOBIERNO de 2018, los días 21, 22 y 23 de febrero (cuya agenda es anexada como evidencia). 
El CONCEJO DE GOBIERNO DE ANAPOIMA tuvo como fin conocer el avance y estado de cada uno de los proyectos prioritarios de la Administración Distrital y las metas plasmadas en el plan de Desarrollo “Bogotá Mejor para Todos”, para contribuir al diseño y construcción de la ciudad lo que influirá directamente en la calidad de vida de miles de bogotanos del presente y el futuro. 
Como anexo en este ítem, están las presentaciones, agendas de reuniones, fotografías y demás que se consideraron relevantes para cumplir con lo planteado. 
 Para dar cumplimiento al mantenimiento de la Agenda Gubernamental en la vigencia,  las actividades desarrolladas en el II trimestre  en el marco del proyecto de inversión 1125 dieron cuenta de la coordinación de una estrategia interna, interinstitucional, logística y de operaciones para el despacho del Alcalde Mayor, el desarrollo de actividades dirigidas al fortalecimiento y modernización de la gestión pública distrital, y el avance en el apoyo técnico brindado por asesores expertos al despacho al tiempo de la realización de un seguimiento detallado a la agenda legislativa.  
En este aspecto, la gestión de la agenda gubernamental implicó la realización de actividades encaminadas al desarrollo de foros, conversatorios, actos protocolarios, atención a misiones y delegaciones internacionales, así como la convocatoria al Consejo de Gobierno Distrital, realizado el 21 y 22 de junio y en donde fue reportado por parte de los jefes de entidades del sector central o descentralizado, el avance a los planes, programas y proyectos estratégicos, prioritarios y de mayor impacto para la Administración Distrital,.
Durante el II trimestre, la Secretaría General efectuó el seguimiento a los proyectos de ley en materias afines a su misionalidad, cumpliendo con el seguimiento a la agenda legislativa.
Por último, el equipo de expertos legales tanto a nivel interno como externo, continuó prestando el apoyo técnico y legal requerido en el proceso de modernización de la gestión pública. En este sentido, fueron emitidos conceptos jurídicos en diversas temáticas y pronunciamientos respecto a diferentes actos administrativos con el objeto de evitar la ocurrencia de fallas administrativas en la gestión de la Secretaría General y la materialización de riesgos legales. Todo lo anterior, tiene soporte en el informe "Agenda Gubernamental II Trimestre". Durante el III trimestre de 2018, las actividades desarrolladas estuvieron dirigidas a brindar el apoyo técnico para impulsar el fortalecimiento y modernización de la gestión pública distrital brindando acompañamiento al despacho del Alcalde Mayor y al despacho de la Secretaria privada en las actividades n de interés para la Administración Distrital, así como mecanismos y herramientas que faciliten el manejo de la agenda gubernamental. _x000D_
_x000D_
En este sentido, se logró mantener la agenda de gobierno articulada con los temas de coyuntura y estrategia considerados como prioritarios por la actual administración. En total se atendieron 86 citas, se realizaron 70 eventos y 151 reuniones técnicas; para un total de 307 actividades en la agenda durante el trimestre. _x000D_
_x000D_
De las reuniones presididas por el Sr. Alcalde, se realizó seguimiento a los compromisos y acuerdos que permitieron el posterior avance y la solución de obstáculos en proyectos estratégicos como Reestructuración del Sistema Transmilenio, Plan de Ordenamiento Territorial, Proyecto Metro y Parques de la Empresa de Acueducto EAB. _x000D_
_x000D_
Por otra parte, durante el III trimestre de 2018, las actividades de apoyo técnico aparte del acompañamiento brindado al despacho del Alcalde Mayor, estuvieron dirigidas a brindar asesoramiento técnico de carácter legal. En este sentido fueron atendidas consultas de alta complejidad e incidencia para la administración Distrital, brindando un mayor respaldo jurídico y baja probabilidad en la materialización de riesgos._x000D_
_x000D_
•	Concepto respecto del “servidor público de la Secretaria General de la Alcaldía Mayor de Bogotá, que tiene a su cargo el ejercicio de funciones en materia contractual para efectos de celebrar un contrato de donación, en el que la Secretaria fungiría como donataria”. _x000D_
•	Fue absuelta la consulta respecto a la competencia temporal de la Administración Publica para ejercer su poder sancionador en el marco de las relaciones contractuales que celebre._x000D_
•	Fue emitido concepto jurídico donde se expresa opinión alrededor de “la posibilidad de que la ETB preste sus servicios como “central de medios” para difundir políticas o mensajes institucionales de la Secretaria General de la Alcaldía Mayor de Bogotá en canales públicos y comunitarios. _x000D_
•	Fue revisada y absuelta la duda frente a la estructuración del proceso de obra para el SuperCade Manitas alrededor del cual existían dudas de carácter jurídico y técnico en desarrollo del proceso de selección y la pluralidad de oferentes. _x000D_
_x000D_
_x000D_
Se apoyó la revisión de diversos actos administrativos de importancia y sus correspondientes soportes, entre los cuales se encuentran: _x000D_
•	Proyecto de decreto por medio del cual se modifica el Decreto 202 de 2018- Honorarios Juntas Directivas_x000D_
•	Circular Violencia contra Servidor Público_x000D_
•	Proyecto de Decreto por medio del cual se establece el horario de trabajo de los/las servidores/as públicos del Sector Central de la Administración Distrital y se dictan lineamientos sobre la flexibilización del horario para servidores/as en circunstancias especiales y de la exposición de motivos._x000D_
•	Proyecto de Decreto por medio del cual se adopta el Modelo de Gestión Jurídica Pública del Distrito Capital._x000D_
•	Resolución por medio de la cual se adopta el reglamento interno de la comisión de personal._x000D_
•	Resolución por medio de la cual se reconoce el gasto y se ordena el pago por concepto de compensación por tala de árboles en la Manzana Liévano, sede de la Alcaldía Mayor de Bogotá D.C._x000D_
•	Resolución por medio de la cual se pretende la modificación de la Resolución 149 de 2016- Baja de Bienes, Resolución por la cual se reconoce el gasto y se ordena el pago de las expensas generadas en el trámite de la licencia de construcción en la modalidad de obra nueva. - Supercade Manitas._x000D_
•	Resolución por medio de la cual se reconocen los estímulos otorgados y se ordena su pago a los Jurados designados mediante las Resoluciones No. 189 del 10 de mayo de 2018 y 209 del 23 de mayo de 2018 expedidas por la Secretaría de Cultura, Recreación y Deporte, en el marco del Programa Distrital de Estímulos 2018 y Convenio Interadministrativo No. 4120000-661/159 - 2017 de la Secretaría Distrital de Cultura, Recreación y Deporte”. _x000D_
 La Secretaría General, específicamente en el componente gerenciado por la Subsecretaria Técnica, durante la vigencia 2018 han sido liderados entre otros, diferentes mecanismos de impulso a la agenda gubernamental distrital y promoción de la modernización de la gestión a través de acciones como: _x000D_
_x000D_
1.	Coordinar la estrategia interna, interinstitucional, logística y de operaciones del despacho del Alcalde Mayor para llevar a cabo la articulación de la agenda gubernamental_x000D_
2.	Apoyar técnicamente el desarrollo de actividades dirigidas al fortalecimiento y modernización de la gestión pública distrital._x000D_
_x000D_
Las actividades desarrolladas estuvieron enfocadas en:  la atención de 39 citas, la realización de 73 eventos y 73 reuniones técnicas; para un total de 165 actividades en la agenda durante el trimestre.  _x000D_
_x000D_
Durante el trimestre objeto del reporte fueron emitidos conceptos y opiniones desde la Oficina Asesora Jurídica, los cuales fueron expuestos en mesas de trabajo, comités de conciliación de la entidad y comités directivos de la Secretaria General y se logró tomar decisiones administrativas de importancia consideradas como jurídicamente viables. _x000D_
_x000D_
Entre los conceptos jurídicos emitidos en el periodo se destacan: _x000D_
1.	Comentarios al proyecto de ley elaborado por el H. Representante Dr. José Daniel López, “Por medio del cual se modifican algunos artículos del decreto ley 1421 de 1993”,_x000D_
2.	Revisión y recomendaciones sobre asuntos como los pagos de la bonificación de los escoltas para el año 2018._x000D_
_x000D_
Por otra parte, la atención oportuna de las consultas y asuntos sometidos a estudio, han contribuido positivamente en la adopción de definiciones adecuadas por parte de las dependencias competentes.       _x000D_
_x000D_
En materia jurídica, la Secretaría General de la Alcaldía Mayor de Bogotá, durante la vigencia 2018 contó con el apoyo jurídico externo en materia de contratación prestado por la firma especializada (PALACIO JOUVE Y GARCIA ABOGADOS S.A.S). Durante el IV trimestre la asistencia legal especializada a la Secretaría General estuvo enfocada en la revisión desde el ámbito legal de las implicaciones derivadas de la indisponibilidad del Sistema Electrónico de Contratación Pública SECOP II. Así mismo, realizó las recomendaciones necesarias a la Secretaria General sobre las posibles actuaciones de llegarse a presentar dicha situación. _x000D_
_x000D_
La resolución de consultas estuvo enfocada en definir aquellos elementos conceptuales y principios básicos de la supervisión, las diferencias con las figuras de interventoría, la finalidad de la supervisión en la contratación estatal, las facultades, funciones y deberes del supervisor en la contratación estatal, entre otros temas de gran relevancia para la Secretaria General. _x000D_
_x000D_
La gestión realizada desde la Oficina de Control Disciplinario la cual contribuyó así mismo a fortalecer la gestión pública a través del mejoramiento de los índices de transparencia de la Secretaria General de la Alcaldía Mayor de Bogotá. _x000D_
_x000D_
En este sentido, fueron realizadas diversas actividades entre las que destacan la realización de quince (15) charlas de prevención en materia de derecho disciplinario a servidores públicos y contratistas de la Subsecretaria de Servicio a la Ciudadanía teniendo en cuenta su permanente contacto y exposición con la ciudadanía.  Lo anterior, con el fin de minimizar eventuales riesgos asociados a la apertura de investigaciones disciplinarias. _x000D_
_x000D_
A través de estos talleres fueron expuestos diversos criterios haciendo énfasis en las faltas disciplinarias y su procedimiento para ser investigadas. Respecto a la pedagogía se contó con herramientas pedagógicas claras y prácticas para el entendimiento por parte de los servidores públicos y contratistas beneficiarios. _x000D_
_x000D_
En este sentido, para llevar a cabo dichas actividades en la vigencia 2018 fueron destinados una serie de recursos al interior del proyecto de inversión 1125 “Fortalecimiento y Modernización de la Gestión Pública Distrital”, específicamente en la meta “Mantener una agenda gubernamental articulada en el Distrito Capital” y que tienen como fin la coordinación de la agenda interna, interinstitucional, logística y de operaciones del Despacho del Alcalde Mayor. _x000D_
</t>
  </si>
  <si>
    <t xml:space="preserve">Promover estrategias de comunicaciones para el fortalecimiento de la información pública divulgada.       </t>
  </si>
  <si>
    <t xml:space="preserve"> Estrategias y campañas desarrolladas para divulgar y presentar los servicios que presta la Secretaria General </t>
  </si>
  <si>
    <t xml:space="preserve">  Número de estrategias y planes de comunicación divulgados     </t>
  </si>
  <si>
    <t>* Definir línea de tiempo de hitos de comunicación de la SG 
* Establecer un plan de relacionamiento del año 
* Establecer un plan de comunicación  con los canales interno y externos a utilizar.
* Monitoreo de actividades en los diferentes canales.</t>
  </si>
  <si>
    <t>Durante el primer trimestre del año 2018, a través del Punto de Encuentro, definió una estrategia inicial de comunicaciones para la Secreteraia General con la definición de los principales hitos comunicacionales y balance de resultados de 2017. En el marco de esta estrategia realizó acciones enmarcadas en los siguientes frentes para mejorar la información divulgada, de acuerdo a los servicios que presta la Secretaría General:
1. Elaboración del plan de comunicación para divulgar los Servicios prestados por la Red CADE:
• Plegable de mano con los puntos de atención físicos de la Red CADE. 
• Realización de Facebook Live – Bogotá Te Escucha (Uno cada mes). 
• Plantilla de video para capturas realizadas durante la Fería de Servicio a la Ciudadanía. 
• Publicación de trinos con los servicios prestados por la Red CADE. 
2. Elaboración de Plan de comunicaciones para comunicar a los ciudadanos horarios de atención en la Red CADE y días coyunturales con mayor flujo de afluencia. 
• Publicación de trinos con horarios manejados por la Red CADE, bajo la etiqueta #TipsRedCADE. 
• Diagramación de piezas gráficas para ilustrar horarios de atención y tips de atención. 
3. Elaboración de Plan de comunicaciones para divulgar al ciudadano, el patrimonio que resguarda el Archivo de Bogotá. 
• Realización de vídeo “Ala Venga Le Cuento2”
• Publicación de trinos y publicaciones en Facebook, invintado a visitar el video y los contenidos emitidos en la página del Archivo de Bogotá.
* Adicionalmente se apoyó la producción de distintas piezas para el dialogo ciudadano del Sector Gestión Pública y para la rendición de cuentas del Señor Alcalde. 
* Se apoyó la producción de un plegable sobre Teletrabajo.    Durante el segundo trimestre del año 2018, a través del Punto de Encuentro, se definió una estrategia inicial de comunicaciones para la Secreteraia General basada en tres grandes campañas comunicacionales. En el marco de esta estrategia se realizaron acciones enmarcadas en los siguientes frentes para mejorar la información divulgada, de acuerdo a los servicios que presta la Secretaría General: 
1. Campaña Una red a su servicio. 
Ejecución de campaña de comunicaciones para divulgar al ciudadano, los trámites y servicios a los que tiene acceso en la RedCADE de Bogotá, además del trabajo que realiza esta subsecretaría. Las siguientes son las evidencias:
- Volante de socialización del proyecto SuperCADE Manitas en Ciudad Bolívar.
- Realización de Facebook Live – Bogotá Te Escucha (Se emite el último jueves de cada mes). 
- En coordinación con la Subsecretaria de Servicio al Ciudadano se planteó la metodología de publicación de horarios de espera en los puntos autorizados de la RedCADE para trámites relacionados a cobros coactivos de Secretaria de Movilidad. Cada dos horas a través de @195Bogota se comunicó dicha información.
Además, a través del perfil de Twitter de @195Bogota publicaron trinos con los servicios prestados por la Red CADE. 
2. Archivo más cerca de la Ciudadanía. 
Ejecución de campaña de comunicaciones para divulgar al ciudadano, el patrimonio que resguarda el Archivo de Bogotá. Las siguientes son las evidencias:
- Realización de dos videos “Ala Venga Le Cuento”: Historia de la Casa de Santander y la Historia del Río San Francisco. 
- Publicación de información en Twitter y en Facebook (pantallazos), invitando a visitar el video y los contenidos emitidos en la página del Archivo de Bogotá.
 - Socialización del decreto archivístico.
Presentación de exposición de la estrategia de comunicación. 
3. Gestión Publica al día.
Ejecución de campaña de comunicaciones para divulgar a los distintos públicos, acciones encaminadas en temas de Relaciones Internacionales y Desarrollo Institucional. Las siguientes son las evidencias:
- Diseño de piezas gráficas para el programa Buenas Prácticas de la Dirección Distrital de Relaciones Internacionales según línea gráfica establecida durante el 2017:
Plegable del Programa Buenas Prácticas
Brochure digital del Programa Buenas Prácticas
Presentación digital del Programa Buenas Prácticas
 - Elaboración de piezas gráficas de apoyo en el marco de la participación en la Feria Internacional del Libro
- Socialización de los nuevos procesos y procedimientos de la Secretaría bajo el eslogan “Todos somos un equipo”:
Documento de estrategia de comunicación de Todos somos un Equipo 2018
Diseño de álbum de monas Mundialistas.
Ilustración digital en vista isométrica del nuevo mapa de Procesos de la Entidad.
Diseño, montaje, toma de fotografías y retoque fotográfico de las fichas del álbum.
 - Desarrollo de identificador visual para estrategia de comunicación interna del Sistema Integrado de Gestión con aval de MIPG.
Identificador visual y mockups de piezas simuladas.
- Ejecución de temas de comunicación interna con el desarrollo de piezas gráficas, videos y animaciones. Durante el Tercer trimestre del año 2018, a través del Punto de Encuentro se definió una estrategia inicial de comunicaciones para la Secretaría General basada en tres pilares o campañas comunicacionales. Basados en esta premisa, se realizaron acciones en los siguientes frentes para divulgar los servicios que presta y las actividades que se generan en la Secretaría General:_x000D_
_x000D_
1. Campaña Una red a su servicio_x000D_
Ejecución de campaña de comunicaciones para divulgar al ciudadano, los trámites y servicios a los que tiene acceso en la RedCADE de Bogotá, además del trabajo que realiza esta subsecretaría. _x000D_
_x000D_
- Volante de servicios de la Línea 195. _x000D_
- Realización de tres Facebook Live – Bogotá Te Escucha ( Se emite el último jueves de cada mes. ) Temáticas: Servicios del Archivo de Bogotá, Red Multicanal, Nuevos servicios de la Secretaría de Movilidad en el CADE Fontibón. _x000D_
- Publicación en Twitter de los servicios que se prestan en la RedCADE bajo la etiqueta  #TipsRedCADE _x000D_
- Cubrimiento y publicación de información sobre las Ferias de Servicio al Ciudadano que realiza la Subsecretaría. _x000D_
 _x000D_
2. Archivo más cerca de la Ciudadanía _x000D_
Ejecución de campaña de comunicaciones para divulgar al ciudadano, el patrimonio que resguarda el Archivo de Bogotá. _x000D_
_x000D_
- Realización de tres videos “Ala Venga Le Cuento”: Historia de la Avenida Jiménez, Historia de la Plaza de Bolívar, Historia de la Imprenta Distrital. _x000D_
- Publicación de información en Twitter y en Facebook invitando a visitar la exposición Metamorfosis de un Río, bajo la etiqueta #MetamorfosisDeUnRío _x000D_
- Publicación de vídeo DC El Roce sobre la exposición Metamorfosis de un Río en Facebook y Twitter _x000D_
 _x000D_
3. Gestión Pública al día_x000D_
Ejecución de campaña de comunicaciones para divulgar a los distintos públicos, acciones encaminadas en temas de Relaciones Internacionales y Desarrollo Institucional. _x000D_
_x000D_
- Diseño de piezas gráficas para la marca MIPG. _x000D_
- Realización de la campaña de virtualización de trámites del distrito. _x000D_
- Divulgación del programa de formación Soy 10 Aprende. _x000D_
_x000D_
Como parte de la información de comunicación interna se realizaron las siguientes acciones: _x000D_
- Divulgación y apoyo en el evento Gala de Premiación Todos Somos un Equipo. _x000D_
- Divulgación de la información sobre la segunda parte de la campaña de Valores de la Casa._x000D_
 Durante el último trimestre del año 2018, a través del Punto de Encuentro se definió una estrategia inicial de comunicaciones para la Secretaría General basada en tres pilares o campañas comunicacionales. Se realizaron acciones en los siguientes frentes para divulgar los servicios que presta y las actividades que se generan en la entidad: _x000D_
_x000D_
1. Campaña Una red a su servicio _x000D_
_x000D_
Ejecución de campaña de comunicaciones para divulgar al ciudadano, los trámites y servicios a los que tiene acceso en la RedCADE de Bogotá, además del trabajo que realiza esta subsecretaría.  _x000D_
_x000D_
- Volante de servicios SuperCADE Engativá. _x000D_
_x000D_
 - Volante de servicios SuperCADE Calle 13. _x000D_
_x000D_
- Plegable Bogotá te Escucha. _x000D_
_x000D_
- Realización de tres Facebook Live – Bogotá Te Escucha ( Se emite el último jueves de cada mes. ) Temáticas: Archivo de Bogotá, Servicios CADE Fontibón y SuperCADE Virtual.  _x000D_
_x000D_
- Publicación en Twitter de los servicios que se prestan en la RedCADE bajo la etiqueta  #TipsRedCADE  _x000D_
_x000D_
- Cubrimiento y publicación de información sobre las Ferias de Servicio al Ciudadano que realiza la Subsecretaría.  _x000D_
_x000D_
-Se divulgó la inscripción y desarrollo del Congreso Internacional de Servicio a la Ciudadanía Bogotá te Escucha el cual incluyo un espacio en el sitio web de la entidad. _x000D_
_x000D_
  _x000D_
_x000D_
2. Archivo más cerca de la Ciudadanía  _x000D_
_x000D_
Ejecución de campaña de comunicaciones para divulgar al ciudadano, el patrimonio que resguarda el Archivo de Bogotá.  _x000D_
_x000D_
- Realización de tres videos “Ala Venga Le Cuento”: Palacio de Justicia, Avenida Gonzalo Jiméne de Quesada e Iglesisas de Bogotá.  _x000D_
_x000D_
- Publicación de información en Twitter y en Facebook invitando a visitar la exposición Bogota sobre Ruedas: 100 años del transporte en Bogotá, bajo la etiqueta #BogotáSobreRuedas  _x000D_
_x000D_
- Publicación de vídeo sobre la exposición en las diferentes redes. _x000D_
_x000D_
  _x000D_
_x000D_
3. Gestión Pública al día _x000D_
_x000D_
Ejecución de campaña de comunicaciones para divulgar a los distintos públicos, acciones encaminadas en temas de Relaciones Internacionales y Desarrollo Institucional.  _x000D_
_x000D_
 _x000D_
_x000D_
- Diseño de piezas gráficas para Teletrabajo.  _x000D_
_x000D_
- Realización de la campaña 50 años de la Secretaría General.  _x000D_
_x000D_
- Diseño de cuadernos MIPG.  _x000D_
_x000D_
Como parte de la información de comunicación interna se realizaron las siguientes acciones:  _x000D_
_x000D_
- Divulgación y apoyo en el evento 50 años Secretaría General – Rendición de Cuentas.  _x000D_
_x000D_
- Divulgación de la información sobre teletrabajo.</t>
  </si>
  <si>
    <t>Informes técnicos de coordinación de la Subsecretaria Técnica, generados.</t>
  </si>
  <si>
    <t>10I</t>
  </si>
  <si>
    <t>Coordinar los lineamientos técnicos y acciones institucionales, en materia de desarrollo institucional, relacionales internacionales y gestión documental; impartidos desde la Subsecretaria Técnica.</t>
  </si>
  <si>
    <t>Informes de lineamientos y orientación (actas, informes, documentos insumo Subtecnica, agenda y orden del día)</t>
  </si>
  <si>
    <t xml:space="preserve">  Informes trimestrales con la orientación y coordinación técnica de la Subsecretaría Técnica     </t>
  </si>
  <si>
    <t>* Desarrollo de cronograma.
* Asistencia a instancias.
* Monitoreo de aspectos relevantes.
* Desarrollo de informes, actas o registros.</t>
  </si>
  <si>
    <t xml:space="preserve">Durante el primer trimestre del 2018, la Subsecretaría Técnica, de acuerdo con sus funciones, a través de un direccionamiento estratégico para apoyar el proceso de modernización de la gestión pública, realizó las siguientes acciones de coordinación y orientación: 1. La Subsecretaría Técnica, como gerente del proyecto 1125 " Fortalecimiento y Modernización de la Gestión Pública Distrital" , realizó el seguimiento presupuestal y financiero de los recursos de funcionamiento e inversión del proyecto de inversión. 2. Igualmente, la Subsecretaría Técnica, ateniendo a sus responsabilidad como gerente del proyecto de inversión 1125, realizó seguimiento al cumplimiento de las metas de la siguiente manera: - Orientación en la definición y mejora de la resolución "por la cual se adoptan medidas para la gestión de los proyectos de inversión a cargo de la Secretaría General y se deroga la resolución 146 de 2010; - Revisión y verificación de la información reportada en los diferentes sistemas de información, como, PREDIS, Sistema de Gestión Contractual, Planes de Acción. - Revisión de la Ficha EBI-D del proyecto de inversión 1125. 3. La Subsecretaría Técnica en materia de desarrollo institucional, gestión documental, memoria histórica y de relaciones internacionales, priorizó las siguientes acciones estratégicas: - Coordinación en la actualización del procedimiento de negociación y seguimiento a los acuerdos laborales con las organizaciones sindicales de la ciudad; - Orientación en la realización del plan de trabajo de la negociación sindical 2018; - Revisión y generación de comentarios para el proceso de formación virtual 2018; - Se coordinó la elaboración del estudio de mercado de formación virtual 2018; - se orientó la realización del Plan de Trabajo del Modelo integrado de Planeación y Gestión en el Distrito Capital 2018-2019; - se orientó la fase final de la elaboración del Decreto Archivístico ; - La Subsecretaría Técnica coordinó la directiva 01 de 2018, que definió las acciones para adoptar Bogotá 2019: IGA +10 Componente Gestión Documental; - La Subsecretaría Ténica lideró la orientación de la Estrategia de Mercadeo de Ciudad; - Se coordinó y lideró la articulación y participación de las entidades del Distrito para la estructuración del proyecto de acuerdo sobre la trasnformación del Buró de Convenciones. 4. La Subsecretaría Técnica, durante el primer trimestre, asistió a las siguientes instancias estratégicas: - Consejo Directivo de la Secretaría General; - Comité de Desarrollo Administrativo Sectorial de Gestión Pública; - Comité Directivo de la Subsecretaría Técnica; - Consejo Distrital de Archivo; - Consejo Directivo de la Caja de Vivienda Popular; - Junta Directiva de Invest In Bogotá; - Consejo Local de Gobierno de Barrios Unidos; -Comité de Conciliación; Comité de Bienestar. Lo anterior se evidencia en el informe trimestral de orientación y coordinación de la Subsecretaría Técnica y en las evidencias correspondientes. Durante el segundo trimestre del 2018, la Subsecretaría Técnica, de acuerdo con sus funciones, a través de un direccionamiento estratégico para apoyar el proceso de modernización de la gestión pública, realizó las siguientes acciones de coordinación y orientación: 1. La Subsecretaría Técnica, como gerente del proyecto 1125 " Fortalecimiento y Modernización de la Gestión Pública Distrital" , realizó el seguimiento presupuestal y financiero de los recursos de funcionamiento e inversión del proyecto de inversión. 2. Igualmente, la Subsecretaría Técnica, ateniendo a sus responsabilidad como gerente del proyecto de inversión 1125, realizó seguimiento al cumplimiento de las metas de la siguiente manera: - diseñó e implementó por parte de la gerencia del eje Transversal 4 una estrategia de seguimiento para la gerencia del Eje Transversal 4, de acuerdo con los lineamientos establecidos por la SDP. Esta fue socializada y compartida con los Gerentes de los Programas que hacen parte del eje Transversal y con el Secretario General; - Desde la Gerencia del Eje Transversal se dieron lineamientos y se crearon instancias que permitieran fortalecer los canales de comunicación con las Gerencias de Programa y estas a su vez con las Oficinas Asesoras de Planeación de las entidades, se ha enfocado la gestión de alertas en las entidades cuyas Metas PDD tienen un retraso significativo y persistente y que ha requerido la estructuración de un plan de acción que permita evaluar el cumplimiento de hito y el logro de las mismas. 3. La Subsecretaría Técnica en materia de desarrollo institucional, gestión documental, memoria histórica y de relaciones internacionales, priorizó las siguientes acciones estratégicas: - Durante el segundo trimestre se realizó seguimiento, dirección y orientación a las acciones (políticas, lineamientos, planes programas y/o estrategias) que en materia de protección de recursos documentales de interés pública de la ciudad, gestión documental de la administración distrital ejecuta la Dirección Distrital de Archivo de Bogotá (DDAB); - se solicitó la realización de la validación final formal a la matriz de requerimientos técnicos del SGDEA y las respectivas guías con la ACTIC y la OTIC de la Secretaría General, con miras su presentación ante la Comisión Distrital de Sistemas;- se orientó la fase de ajuste al proyecto de Decreto Archivístico preparado por la Dirección Distrital Archivo de Bogotá, de acuerdo con los comentarios recibidos por parte de la Oficina Asesora Jurídica de la Secretaría General;-a Subsecretaría Técnica ha adelantado el seguimiento a las actividades del plan de mejoramiento formulado en atención al hallazgo de la auditoría hecha por la Contraloría Distrital, en atención a la puesta en producción integral del Sistema de Información del Archivo de Bogotá - SIAB; -La Subsecretaría Técnica lideró y coordinó la articulación y participación de las entidades del Distrito para la presentación y estructuración del proyecto de acuerdo sobre la participación del Distrito en el gobierno corporativo del Bureau de Convenciones de Bogotá; -  La Subsecretaría Ténica orientó, con participación y apoyo de la Cámara de Comercio de Bogotá, Corferias, Buró de Convenciones, ProBogotá, Invest in Bogotá, IDT, Secretaría de Cultura y Secretaría de Desarrollo Económico, una metodología de priorización, en la cual, las entidades votaron por una lista de 35 eventos de mercadeo de ciudad para el 2018;- por medio de memorando 3-2018-12140 se solicitó a la Dirección de Relaciones Internacionales elaborar la justificación técnica para realizar el pago de la cuota ordinaria anual de sostenimiento de Asocapitales para cumplir con la reforma y reestructuración de la corporación y generar el impacto que exige la representación de las ciudades capitales en las instancias de negociación, discusión y construcción de valor a nivel nacional e internacional; La Subsecretaría lideró y coordinó la elaboración del proyecto de Decreto “Por medio del cual se adopta el Modelo Integrado de Planeación y Gestión Nacional como marco de referencia del Sistema Integrado de Gestión Distrital y se dictan otras disposiciones de conformidad con lo establecido en el Decreto Nacional 1499 de 2017”; - a Subsecretaría técnica orientó el proceso, desde la Secretaría General,  de formulación de la Política Pública Distrital de Transparencia, Integridad y No Tolerancia con la Corrupción, específicamente en la formulación del Plan de Acción de la Política .Así mismo, y con el objetivo de asegurar el cumplimiento de la programación, se realizaron diferentes solicitudes formales a la Dirección Distrital de Desarrollo Institucional;- Se generaron lineamientos para la implementación de la modalidad de Teletrabajo en las Entidades y los Organismos del Distrito Capital. En particular, se coordinó la elaboración y la expedición de la circular  018 de 2018 de la Secretaría General por la cual se socializa la “Estrategia Distrital para la implementación de la modalidad de Teletrabajo en las Entidades”. 4. La Subsecretaría Técnica, durante el segundo trimestre, asistió, como lo evidencian los soportes, a las siguientes instancias estratégicas: - Consejo Directivo de la Secretaría General; - Comité de Desarrollo Administrativo Sectorial de Gestión Pública; - Comité Directivo de la Subsecretaría Técnica; - Consejo Distrital de Archivo; - Consejo Directivo de la Caja de Vivienda Popular; - Junta Directiva de Invest In Bogotá; - Consejo Local de Gobierno de Barrios Unidos; -Comité de Conciliación; Comité de Bienestar. Lo anterior se evidencia en el informe trimestral de orientación y coordinación de la Subsecretaría Técnica y en las evidencias correspondientes. Durante el tercer trimestre del 2018, la Subsecretaría Técnica, de acuerdo con sus funciones, a través de un direccionamiento estratégico para apoyar el proceso de modernización de la gestión pública, realizó las siguientes acciones de coordinación y orientación: 1. La Subsecretaría Técnica, como gerente del proyecto 1125 " Fortalecimiento y Modernización de la Gestión Pública Distrital" , realizó el seguimiento presupuestal y financiero de los recursos de funcionamiento e inversión del proyecto de inversión. 2. Igualmente, la Subsecretaría Técnica, ateniendo a su responsabilidad como gerente del proyecto de inversión 1125, realizó seguimiento al cumplimiento de las metas de la siguiente manera: - Apoyo en la definición y socialización de la resolución 204 de 2018 “Por la cual se fijan los roles y responsabilidades para la gestión de los proyectos de inversión a cargo de la Secretaría General de la Alcaldía Mayor de Bogotá D.C., y se deroga la resolución 146 de 2010”; - Apoyo en el proceso de mejora de la Estructura de Gestión y Operación Proyecto 1125 (documento Word anexo); - Revisión y verificación permanente de consistencia de información reportada en los diferentes sistemas de información, Sistema de Gestión Contractual, PREDIS, Planes de Acción y Asociación de Metas PDD. 3. La Subsecretaría Técnica en materia de desarrollo institucional, gestión documental, memoria histórica y de relaciones internacionales, priorizó las siguientes acciones estratégicas: - Durante el tercer trimestre se realizó seguimiento, dirección y orientación a las acciones (políticas, lineamientos, planes programas y/o estrategias) que en materia de protección de recursos documentales de interés pública de la ciudad, gestión documental de la administración distrital ejecuta la Dirección Distrital de Archivo de Bogotá (DDAB); - la Subsecretaría realizó el seguimiento a los compromisos de la DDAB en términos de la finalización de la elaboración y la validación de la matriz de requerimiento técnicos del SGDEA y las respectivas guías; - Se trabajó en conjunto con la DDAB en los ajustes finales al proyecto de Decreto Archivístico, logrando la radicación del documento ante la Secretaría Jurídica Distrital;- se coordinó la realización del II Seminario Internacional de Archivos y la aplicación del programa de Buenas Prácticas entre las Direcciones Distritales de Archivo de Bogotá y de Relaciones Internacionales en lo referente a la gestión de documentos electrónicos de archivo; - la Subsecretaría Técnica lideró y coordinó la articulación y participación de las entidades del Distrito para la presentación y estructuración del proyecto de acuerdo sobre la participación del Distrito en el gobierno corporativo del Bureau de Convenciones de Bogotá; - La Subsecretaría Ténica orientó, con participación y apoyo de la Cámara de Comercio de Bogotá, Corferias, Buró de Convenciones, ProBogotá, Invest in Bogotá, IDT, Secretaría de Cultura y Secretaría de Desarrollo Económico, la implementación de la Estrategia de Mercadeo de Ciudad;- La Subsecretaría orientó y articuló a la Veeduría Distrital, la Secretaría Distrital de Planeación, la Secretaría Distrital de Hacienda, la Secretaría de Gobierno Distrital, la Alta Consejería Distrital de TIC y la Secretaría General, logrando brindar insumos para la realización del estudio de la División de Gobernanza Pública de la OCDE “Reforzar la capacidad administrativa a nivel sub-nacional para una mejor planificación en Colombia”; - La Subsecretaría lideró y coordinó la elaboración y realización de ajustes al Plan de Acción de la Política Pública de Transparencia, Integridad y No Tolerancia con la corrupción, según insumos remitidos por las entidades distritales; - se generaron lineamientos para realizar la solicitud y la revisión de las fichas de producto remitidas por las Entidades Distritales que hacen parte de esta Política Pública; - respecto a la formulación de esta política pública se orientó la revisión y el ajuste de la ponderación de los objetivos, resultados y productos de la Política Pública: - se generaron lineamientos respecto al plan de adopción e implementación del Modelo Integrado de Planeación y Gestión en el Distrito Capital; - la Subsecretaría realizó la revisión, y los ajustes necesarios, al proyecto de circular con “RUTA DE REINDUCCIÓN 2018 PARA LAS ENTIDADES Y LOS ORGANISMOS DISTRITALES”. 4. La Subsecretaría Técnica, durante el segundo trimestre, asistió, como lo evidencian los soportes, a las siguientes instancias estratégicas: - Consejo Directivo de la Secretaría General; - Comité de Desarrollo Administrativo Sectorial de Gestión Pública; - Comité Directivo de la Subsecretaría Técnica; - Consejo Distrital de Archivo; - Consejo Directivo de la Caja de Vivienda Popular; - Junta Directiva de Invest In Bogotá; - Consejo Local de Gobierno de Barrios Unidos; -Comité de Conciliación; Comité de Bienestar. Lo anterior se evidencia en el informe trimestral de orientación y coordinación de la Subsecretaría Técnica y en las evidencias correspondientes. Durante el cuarto trimestre del 2018, la Subsecretaría Técnica, de acuerdo con sus funciones, a través de un direccionamiento estratégico para apoyar el proceso de modernización de la gestión pública, realizó las siguientes acciones de coordinación y orientación: _x000D_
_x000D_
1. En su calidad de gerente del proyecto 1125 " Fortalecimiento y Modernización de la Gestión Pública Distrital", realizó el seguimiento presupuestal y financiero de los recursos de funcionamiento e inversión del proyecto de inversión. _x000D_
_x000D_
2. Igualmente, la Subsecretaría Técnica, ateniendo a su responsabilidad como gerente del proyecto de inversión 1125, realizó seguimiento al cumplimiento de las metas de la siguiente manera: - Apoyo en la definición y socialización de la resolución 204 de 2018 “Por la cual se fijan los roles y responsabilidades para la gestión de los proyectos de inversión a cargo de la Secretaría General de la Alcaldía Mayor de Bogotá D.C., y se deroga la resolución 146 de 2010”; - Apoyo en el proceso de mejora de la Estructura de Gestión y Operación Proyecto 1125 (documento Word anexo); - Revisión y verificación permanente de consistencia de información reportada en los diferentes sistemas de información, Sistema de Gestión Contractual, PREDIS, Planes de Acción y Asociación de Metas PDD. _x000D_
_x000D_
3. La Subsecretaría Técnica en materia de desarrollo institucional, gestión documental, memoria histórica y de relaciones internacionales, priorizó las siguientes acciones estratégicas: - Durante el cuarto trimestre se realizó seguimiento, dirección y orientación a las acciones (políticas, lineamientos, planes programas y/o estrategias) que en materia de protección de recursos documentales de interés pública de la ciudad, gestión documental de la administración distrital ejecuta la Dirección Distrital de Archivo de Bogotá (DDAB); - la Subsecretaría realizó el seguimiento a los compromisos de la DDAB en términos de la finalización de la elaboración y la validación de la matriz de requerimiento técnicos del SGDEA y las respectivas guías; - Se trabajó en conjunto con la DDAB en los ajustes finales al proyecto de Decreto Archivístico, logrando la radicación del documento ante la Secretaría Jurídica Distrital; y la aplicación del programa de Buenas Prácticas entre las Direcciones Distritales de Archivo de Bogotá y de Relaciones Internacionales en lo referente a la gestión de documentos electrónicos de archivo; - la Subsecretaría Técnica lideró y coordinó la articulación y participación de las entidades del Distrito para la presentación y estructuración del proyecto de acuerdo sobre la participación del Distrito en el gobierno corporativo del Bureau de Convenciones de Bogotá; - La Subsecretaría Técnica orientó, con participación y apoyo de la Cámara de Comercio de Bogotá, Corferias, Buró de Convenciones, ProBogotá, Invest in Bogotá, IDT, Secretaría de Cultura y Secretaría de Desarrollo Económico, la implementación de la Estrategia de Mercadeo de Ciudad; - La Subsecretaría lideró y coordinó la elaboración y realización de ajustes al Plan de Acción de la Política Pública de Transparencia, Integridad y No Tolerancia con la corrupción, según insumos remitidos por las entidades distritales; - se generaron lineamientos para gestionar oportunamente las actividades que hacen parte de esta Política Pública._x000D_
_x000D_
4. La Subsecretaría Técnica, durante el cuarto trimestre, asistió, como lo evidencian los soportes, a las siguientes instancias estratégicas: - Consejo Directivo de la Secretaría General; - Comité de Desarrollo Administrativo Sectorial de Gestión Pública; - Comité Directivo de la Subsecretaría Técnica; - Consejo Distrital de Archivo; - Consejo Directivo de la Caja de Vivienda Popular; - Junta Directiva de Invest In Bogotá; - Consejo Local de Gobierno de Barrios Unidos; -Comité de Conciliación; Comité de Bienestar. Lo anterior se evidencia en el informe trimestral de orientación y coordinación de la Subsecretaría Técnica y en las evidencias correspondientes._x000D_
</t>
  </si>
  <si>
    <t xml:space="preserve">     Plan de Acción                                     </t>
  </si>
  <si>
    <t xml:space="preserve">Generar informes técnicos de coordinación de la Subsecretaria Técnica. </t>
  </si>
  <si>
    <t>Indice de cumplimiento programado de los indicadores de politica pública</t>
  </si>
  <si>
    <t>10J</t>
  </si>
  <si>
    <t>Fortalecer la gestión de las entidades y organismos distritales a través de políticas públicas de alcance del Sector Gestión Pública, a través de las cuales se contribuya a mejorar los servicios prestados por entidades distritales a la ciudadanía, a la integración de la cultura ética, participación incluyente, transparencia, lucha contra la corrupción y los sistemas de gestión y control.</t>
  </si>
  <si>
    <t>Cumplimeinto de planes de trabajo de las políticas públicas que son responsabilidad de la Secretaria General</t>
  </si>
  <si>
    <t xml:space="preserve">  Promedio de cumplimiento programado en los indicadores de politica pública.     </t>
  </si>
  <si>
    <t xml:space="preserve">* Adelantar las gestiones para el monitoreo y cumplimiento de las fases propuestas
* Monitorear el plan de implementación de la políticas públicas a cargo de la Secretaria General </t>
  </si>
  <si>
    <t xml:space="preserve">0 0 Durante el tercer trimestre y como recién delegada la Subsecretaria Técnica del Proceso de Política Pública, se inició con la articulación e identificación de las Políticas Públicas que son responsabilidad de la Secretaria General._x000D_
_x000D_
Se encontró que las políticas son 2, una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así:_x000D_
_x000D_
1.	Política Pública Distrital de Servicio a la Ciudadanía  _x000D_
Se realiza asesoría a las entidades distritales para el diligenciamiento de sus compromisos. _x000D_
_x000D_
Se consolidaron los compromisos, se envía el Plan de Acción con su documento de acompañamiento a la Secretaría de Planeación, para validación._x000D_
_x000D_
Se validaron los objetivos específicos, se envió a las entidades distritales una matriz para que estas diligenciaran sus compromisos dentro del Plan de Acción de la Política. La matriz se envía con instrucciones de diligenciamiento, teniendo en cuenta el formato requerido por el Conpes Distrital._x000D_
_x000D_
En la Comisión Intersectorial de Servicio a la Ciudadanía, se realizaron mesas de trabajo para asesorar a las entidades sobre el diligenciamiento de sus compromisos, teniendo en cuenta la inclusión de metas, productos y presupuestos indicativos a un plazo de 10 años._x000D_
_x000D_
Se realizaron procesos para validar los objetivos específicos del Plan de Acción de la Política Pública Distrital de Servicio a la Ciudadanía. _x000D_
_x000D_
Adicionalmente, se realizó una reunión con la Dirección de Políticas Sectoriales y la Dirección de Equidad y Políticas Poblacionales de la Secretaría de Planeación, para discutir la incorporación de los enfoques de derechos humanos, poblacional y territorial al Plan de Acción._x000D_
_x000D_
_x000D_
2.	Política Pública de Transparencia, Integridad y No Tolerancia con la Corrupción_x000D_
_x000D_
Preparación sesión PreCONPES con los subsecretarios de las diferentes entidades distritales que participación en la Política Pública de Transparencia, Integridad y No Tolerancia con la Corrupción y con la Secretaría Distrital de Planeación_x000D_
 _x000D_
Apoyo en el desarrollo del Comité Sectorial de Desarrollo Administrativo para avalar el Plan de Acción y el documento de la Política Pública de Transparencia, Integridad y No Tolerancia con la Corrupción_x000D_
_x000D_
Revisión y ajuste de los resultados de la Política Pública de Transparencia, Integridad y No Tolerancia con la Corrupción._x000D_
_x000D_
Revisión y ajuste de la ponderación de los objetivos, resultados y productos de la Política Pública de Transparencia, Integridad y No Tolerancia con la Corrupción._x000D_
_x000D_
Documento de diagnóstico e identificación de factores estratégicos (DTS). Mesa de trabajo entre las entidades líderes de la Política Pública de Transparencia, Integridad y No Tolerancia con la Corrupción y la Secretaría Distrital de Planeación, con el fin de llevar a cabo revisión a las observaciones remitidas por esta última, al documento de diagnóstico e identificación de factores estratégicos (DTS)._x000D_
_x000D_
Documento CONPES. Elaboración de sección de financiamiento del documento CONPES, mencionando, entre otras cosas, los costos estimados por sector para la implementación de la política, en un horizonte de 10 años, así como los principales recursos asignados para la ejecución de las acciones propuestas. Diseñó de tabla que detalla los recursos financieros estimados por sector para cada una de las vigencias definidas._x000D_
_x000D_
Revisión y ajuste a observaciones del concepto técnico de la Secretaría Distrital de Planeación al Documento CONPES de la Política Pública de Transparencia, Integridad y No Tolerancia con la Corrupción._x000D_
_x000D_
Esta subsecretaria identifica que de acuerdo a la metodología identificada en el procedimiento de Política Publica de la secretaria general, ambas Políticas Pública se encuentran en la fase de formulación._x000D_
 Durante el cuarto trimestre la Subsecretaria Técnica en su calidad de responsable del Proceso de Política Pública, ha venido realizando la articulación de las Políticas Públicas que son responsabilidad de la Secretaria General._x000D_
_x000D_
Las políticas públicas objeto de medición son dos, la primera liderada por la Subsecretaria de Servicio al Ciudadano – Política Pública Distrital de Servicio a la Ciudadanía y otra por la Dirección de Desarrollo Institucional - Política Pública de Transparencia, Integridad y No Tolerancia con la Corrupción, los principales avances se describen así:_x000D_
_x000D_
1. Política pública de servicio a la ciudadanía, en este proceso de formulación, implementación, entre otras, la Subsecretaría de Servicio al Ciudadano desarrolló:_x000D_
•	Incorporación de cambios al plan de acción tras la validación final realizada con las entidades_x000D_
•	Inclusión productos de la Veeduría Distrital. _x000D_
•	Validación previa con la Secretaría de Planeación, se envía el consolidado a esta entidad._x000D_
•	Pendiente comentarios de SDP para realizar sesión PreCONPES._x000D_
_x000D_
2. Política de transparencia y lucha contra la corrupción en el Distrito Capital, en este proceso de formulación, implementación, entre otras, la Dirección de Desarrollo Institucional desarrolló:_x000D_
•	Ajustes y versión final Documento CONPES de la PPTINTC._x000D_
•	Presentación y aval del Documento CONPES del Comité Sectorial de Desarrollo Administrativo en sesión del 22 de octubre._x000D_
•	Presentación del Documento CONPES en sesión PreConpes del 23 de octubre._x000D_
•	Presentación y aprobación del Documento CONPES en sesión CONPES del 4 de diciembre._x000D_
</t>
  </si>
  <si>
    <t>Cumplimiento mayor al 90% de los indicadores de politica pública, respecto a la programación establecida.</t>
  </si>
  <si>
    <t>Dependencias acompañadas en la formulación y seguimiento técnico, financiero y administrativo de la planeación institucional y la ejecución de los proyectos de inversión</t>
  </si>
  <si>
    <t>120A</t>
  </si>
  <si>
    <t>P3O1A5 Monitorear el cumplimento de los objetivos estratégicos y metas institucionales de la Secretaría General</t>
  </si>
  <si>
    <t>Dependencias acompañadas</t>
  </si>
  <si>
    <t>(Acciones de Seguimiento y Acompañamiento Realizados / Acciones de Seguimiento y Acompañamiento Programados) *100</t>
  </si>
  <si>
    <t>Realizar el acompañamiento a  las dependencias en el seguimiento financiero y administrativo de la ejecución de los proyectos de inversión</t>
  </si>
  <si>
    <t xml:space="preserve">La Subdirección Financiera ha brindado el apoyo requerido a todas las dependencias de la Secretaría General, lo cual se ve reflejado en los informes de seguimiento de Ejecución Presupuestal. La Subdirección Financiera ha adelantado su función de seguimiento y acompañamiento a cada una de las áreas de la Secretaría General. El fruto de esta labor se ve reflejado en cada uno de los reportes que la Subdirección genera mes a mes y que están contenidos en los archivos de la carpeta “Presentaciones Financiera"". Estos archivos detallan los movimientos presupuestales de cada una de las áreas, las cuentas tramitadas,  el presupuesto comprometido y los pagos hechos, así como la depuración de rubros claves como reservas y pasivos exigibles.
A nivel general, la Subdirección Financiera ha generado Registros Presupuestales por el 52,33% de la apropiación disponible y ha hecho giros por 24,47% de dicha apropiación. Así mismo apoyó la gestión del 74,81% de las reservas y la depuración del 84,15% de los Pasivos Exigibles. Como se puede evidenciar en los archivos de soporte, la gestión de la Subdirección Financiera ha beneficiado a las diferentes áreas de la Secretaria General, ya que las cifras anteriores impactan los centros de costo de dichas áreas.	
 Durante el tercer trimestre la Subdirección Financiera continuó con el seguimiento y acompañamiento a todas las dependencias de la Secretaría General. El resultado de este trabajo se consigna en los reportes mensuales que dicha Subdirección genera y que son guardados en los archivos de la carpeta “Presentaciones Financiera". Estos archivos contienen el detalle de los movimientos presupuestales de cada dependencia, las cuentas tramitadas,  el presupuesto comprometido y los pagos hechos, así como la depuración de rubros clave como reservas y pasivos exigibles.
La Subdirección Financiera generó Registros Presupuestales por el 80,39% de la apropiación disponible e hizo giros por el 48,74% de dicha apropiación. De igual forma apoyó la gestión del 93,48%  de las reservas y la depuración del 84,54%  de los Pasivos Exigibles. Como se puede evidenciar en los archivos de soporte, la gestión de la Subdirección Financiera ha beneficiado a todas las dependencias de la Secretaria General, dado que las cifras impactan los centros de costo de dichas áreas.	
 Durante el cuarto trimestre la Subdirección Financiera hizo el respectivo seguimiento y acompañamiento a todas las dependencias de la Secretaría General. El resultado de esta gestión se consigna en los reportes mensuales que la Subdirección Financiera genera y que son guardados en los archivos de las carpetas “Ejecución Octubre, Ejecución Noviembre y Ejecución Diciembre". Estos archivos contienen el detalle de los movimientos presupuestales de cada dependencia, las cuentas tramitadas,  el presupuesto comprometido y los pagos hechos, así como la depuración de rubros clave como reservas y pasivos exigibles.
La Subdirección Financiera generó Registros Presupuestales por el 98,21% de la apropiación disponible e hizo giros por el 86,2% de dicha apropiación. De igual forma apoyó la gestión del 97,18%  de las reservas y la depuración del 90,6%  de los Pasivos Exigibles. Como se puede evidenciar en los archivos de soporte, la gestión de la Subdirección Financiera ha beneficiado a todas las dependencias de la Secretaria General, dado que las cifras impactan los centros de costo de todas las áreas
</t>
  </si>
  <si>
    <t>Acompañar a las dependencias en la formulación y seguimiento técnico, financiero y administrativo de la planeación institucional y la ejecución de los proyectos de inversión</t>
  </si>
  <si>
    <t>Plan Integral de Gestión Ambiental - PIGA implementado</t>
  </si>
  <si>
    <t>120B</t>
  </si>
  <si>
    <t>(Actividades del PIGA de la vigencia ejecutadas / Actividades del PIGA de la vigencia programadas) *100</t>
  </si>
  <si>
    <t xml:space="preserve">El cronograma se ha cumplido de acuerdo con las actividades establecidas para cada uno de los 5 pilares del plan de acción del PIGA. El cronograma se cumplió en 93% de acuerdo con las actividades establecidas para cada uno de los 5 pilares del plan de acción del PIGA relacionados a continuación:
Pilar 1 = PROGRAMA GESTIÓN INTEGRAL DE RESIDUOS
- En este pilar se desarollaron las inspecciones en cada una de las sedes  y se verificó el cumplimiento al manejo de residuos peligrosos.
- Se realizó grafica de seguimiento al consumo del papel. 
- Se actualizó la cartilla para el manejo de residuos no peligrosos.
- Se realizaron dos capacitaciones en las sedes con el fin de lograr resultados en el manejo adecuado de residuos peligrosos.
Pilar 2 = PROGRAMA DEL USO EFICIENTE DE ENERGÍA 
- Se realizó seguimiento al cambio de elementos luminicos a tecnoclogias ahoradoras.
- Se diseñó la campaña en las sedes informando la importancia de apagar las pantallas y los computadores,  y se incentivó a los funcionarios y contratistas.
Pilar 3 = PROGRAMA  DE IMPLEMENTACIÓN DE PRÁCTICAS SOSTENIBLES 
- Se realizó en los tres meses la ejecucion del dia sin carro. 
- Se realizó presentacion con la información referente a la aplicacion moviapp, que busca impulsar alternativas de movilidad sostenible.
Pilar 4 = PROGRAMA DE AGUA
- Se realizó seguimiento al cambio de tecnologias ahorradoras.
- Se realizaron campañas en las sedes acerca de practicas que contribuyan al ahorro del agua.
-Se realizó en conjunto con talento humano caqminata ecologica.
- Pilar 5 = CONSUMO SOSTENIBLE
- Se realiza el seguimiento a la guia de Compras Publicas Sostenibles, diligenciando los formatos exigidos por la SDA, en donde se evidencia el avance en el tema.
El 7% que falto para el cumplimiento de la meta es el resultado de dos situaciones específicas relacionadas a continuación:
- Debido a lo establecido en la normatividad (Decreto 596 de 2016) se deben implementar Contratos de condiciones Uniformes para el manejo adecuado de los residuos aprovechables. Actualmente se esta estructurando el proceso para generar dichos contratos debido a que los Acuerdos de corresponsabilidad no son la figura adecuada.
- Se elevo una consulta a la SDA acerca del pago a efectuar por publicidad exterior visual, la respuesta por parte de la Secretaria de Ambiente afirmando que se debe hacer el pago por la totalidad de las sedes concertadas fue recibida el 26 x¿de junio de 2018, actualmente ya se solicito el traslado por el monto a pagar y se realiza el acto administrativo para culminar el tramite. El cronograma se cumplió en un 95% de acuerdo con las actividades establecidas para cada uno de los 5 pilares del Plan de Acción del PIGA relacionados a continuación: 
PILAR 1: PROGRAMA GESTIÓN INTEGRAL DE RESIDUOS
-Se adecuaron los puntos de acopio temporales para residuos sólidos.
- Se realizó seguimiento a las bitacoras de RESPEL
-Se realizó en conjunto con la Secretaria Distrital de Ambiente una capacitacíon en la cual se divulgo la correcta gestión de los residuos peligrosos, adicionalmente se ejecutó una sensibilización y capacitación en Imprenta Distrital.
-Se ha recibido por parte de la Subidirección de servicios Administrativos el listado de consumo de papel, impresiones, fotocopias e insumos del primer semestre y se realizó el correspondiente reporte y planteamiento de acciones a tomar para reducir el consumo de recursos de papel e impresiones/fotocopias.
PILAR 2 : PROGRAMA DEL USO EFICIENTE DE ENERGÍA
-Se han efectuado inspecciones en las sedes concertadas, identificando el procentaje de implementación de iluminarias ahorradoras.
-Se realizó mediante la aplicación soy 10 la campaña denominada "Apague y vamonos"
-Se realizó el analisis de energias alternativas para las sedes con mayor consumo energetico,  adicionalmente se consultó el avance del análisis de energías alternativas en la Secretaria Distrital de Ambiente, donde manifiestan la entrega del analisis realizado por el Convenio Interadministrativo de Energias de Bogotá.
-Se realizó el informe de resultados con base a las inspecciones realizadas y la formulación de acciones de mejora pertinente. 
PILAR 3: PROGRAMA  DE IMPLEMENTACIÓN DE PRÁCTICAS SOSTENIBLES
- Se realizó la programacíon y ejecuto las actividades en los tres meses correspondientes al dia sin carro
-Ejecución de actividades en la semana de movilidad sostenible finalizando el mes de septiembre, como cumplimiento al PIMS
-Elaboración del plan para la mitigación respecto a emisiones con la finalidad de socializarlo y medir la huella de carbono organizacional al finalizar la vigencia. 
-Mediante acta de reunión se divulgo las inspecciones y los informes con respecto a la mitigación de los impactos generados en la sedes concertadas. 
PILAR 4 PROGRAMA USO EFICIENTE DEL AGUA
-Se han efectuado inspecciones en sedes concertadas, cuyo resultado se reporta mediante un informe general y acciones de mejora
PILAR 5 : PROGRAMA DE CONSUMO SOSTENIBLE
Se realizó sensibilizacion con el personal de la Empresa Serviaseo y Segurcol
Se citó reunión para el dia martes 11 de septiembre en la cual se socializo las Compras Publicas Sostenibles y se determinaron responsabilidades y compromisos.
El porcentaje del 5% no desarrollado corresponde a:
A las campañas de energía que no se reaizaron en el trimestre planeado. Sin embargo las  mismas se reprogramaron para el cuarto trimestre.  El cronograma se cumplió en un 100% de acuerdo con las actividades establecidas para cada uno de los 5 pilares del Plan de Acción del PIGA relacionados a continuación: 
PILAR 1: PROGRAMA GESTIÓN INTEGRAL DE RESIDUOS
-Se adecuaron los puntos de acopio temporales para residuos sólidos. 
- Se realizó seguimiento a las bitacoras de RESPEL, ordinarios y aprovechables 
-Se realizó la promoción y ejecución de la ecoreciclatón , se realizo entrega de RAEES al gestor ambiental LITO . 
-Se proyectó y se dispuso para aprobación del comité técnico el plan de acción 2019
-Se llevó a cabo capacitaciones orientadas a través del concurso de  la cartilla de manejo de residuos solidos en las sedes concertadas.
Se llevó a cabo capacitaciones orientadas a través del concurso de  la cartilla de manejo de residuos solidos en las sedes concertadas.
Durante el ultimo trimestre y a traves del formato FT-1039, se registraron las inspecciones efectuadas de los puntos ecologicos de las sedes concertadas ante la SDA.
PILAR 2 : PROGRAMA DEL USO EFICIENTE DE ENERGÍA 
-Se generó el informe de resultados de cambio de luminarias,  incluyendo aquellas realizadas durante el cuarto trimestre del año asi como también se identificó el porcentaje de implementación de luminarias ahorradoras para las sedes concertadas.
-Se realizaron campañas continuas a través de Soy 10, concursos y lecturas que comprendieron los meses de octubre, noviembre y diciembre en las cuales se destacaba el uso eficiente de la energía
-Se llevó a cabo capacitación para replicación de campaña sobre el uso eficiente de la energia, agua y papel el dia 30 de octubre de 2018
-Se han efectuado inspecciones en las sedes concertadas, identificando el procentaje de implementación de iluminarias ahorradoras.
PILAR 3: PROGRAMA  DE IMPLEMENTACIÓN DE PRÁCTICAS SOSTENIBLES 
- Se realizó la programación y ejecuto las actividades en los tres meses correspondientes al dia sin carro
-Elaboración del PIMS
-Campaña de seguridad vial y movilidad sostenible
-Mediante memorando 3-2018-34156 y  3-2018-35713 se obtuvo la herramienta orientada al seguimiento del aplicativo MoviApp
-Se realizó la divulgación de las acciones frente a la mitigación de los impactos ambientales invitando a representantes de cada sede.
-Se realizaron los registros pertinentes de Publicidad Exterior Visual.
-Se llevó a cabo junto con el Jardin Botanico de Bogotá una capacitación y jornada de siembra de plantas orientada a funcionarios y colaboradores de la entidad
 PILAR 4 PROGRAMA USO EFICIENTE DEL AGUA
-Se han efectuado inspecciones en sedes concertadas
-Se llevaron caminatas alusivas al cuidado y preservación del recurso hídrico. 
 PILAR 5 : PROGRAMA DE CONSUMO SOSTENIBLE 
-Efectuar seguimiento de consumo de papel, impresiones, fotocopias e insumos.
-Se llevó a cabo capacitaciones con personal  de Servilimpieza asi como también con el gestor de la entidad LITO
Adicionalmente, se tenían 3 actividades pendientes por ejecutar de los trimestres anteriores las cuales corresponden a 3.5% así:
-Se realizó el pago y radicación de la Publicidad exterior visual de las sedes concertadas_x000D_
-Se realizó mesa de trabajo con la UAESP el 23 de noviembre de 2018 para concertar lienamientos juridicos con respecto a los contratos de condiciones uniformes y acuerdos de corresponsabilidad_x000D_
-Se realizaron campañas continuas a través de Soy 10, concursos y lecturas que comprendieron los meses de octubre, noviembre y diciembre en las cuales se destacaba el uso eficiente de la energia._x000D_
</t>
  </si>
  <si>
    <t xml:space="preserve">     Plan de Acción                    Proceso            </t>
  </si>
  <si>
    <t>Implementar el Plan Integral de Gestión Ambiental - PIGA</t>
  </si>
  <si>
    <t>Plan de auditorías, evaluaciones y seguimientos realizados</t>
  </si>
  <si>
    <t>136A</t>
  </si>
  <si>
    <t>Verificar el cumplimiento de los objetivos y metas institucionales así como de las disposiciones normativas aplicables a la entidad</t>
  </si>
  <si>
    <t>Informes de auditoría, evaluación y seguimiento</t>
  </si>
  <si>
    <t>(Número de actividades ejecutadas (auditorías, seguimientos y reportes) / Número de actividades programadas (auditorías, seguimientos y reportes)) *100</t>
  </si>
  <si>
    <t xml:space="preserve">Planear y ejecutar las evaluaciones exigibles por disposición normativa
Planear y ejecutar actividades de aseguramiento para apoyar el logro de los objetivos institucionales
Realizar seguimiento a los planes de mejoramiento derivados de auditorias internas y externas
</t>
  </si>
  <si>
    <t xml:space="preserve">Las actividades desarrolladas por esta oficina en el primer trimestre de la vigencia se ejecutaron a través de los roles de la misma así:
1. Relación con entes Externos: Consolidación Cuenta Anual CB, Seguimiento de Planes de Mejoramiento CB e Internos Informe Control Interno Contable.
2. Evaluación de la Gestión de Riesgo: Auditoría Proceso de Comunicaciones y Auditoría Proyectos de Inversión.
3. Liderazgo Estratégico: Seguimiento Cumplimiento Metas Plan de Desarrollo
Elaboración y Seguimiento PAA 2018.
4. Evaluación y Seguimiento: Evaluación Gestión por Dependencias, Seguimiento Implementación NICSP, Informe Pormenorizado SCI, Seguimiento Plan Anticorrupción, Informe Derechos de Autor Software, Informe Austeridad en el Gasto Público.
6. Otras Actividades: Informe Gestión OAP, Análisis de Tendencias, Actas Subcomité de Autocontrol, Seguimientos a Subcomités de Autocontrol. Para el segundo trimestre del año, la OCI ejecuto las actividades que se indican a continuación de acuerdo a cada uno de los roles que desempeña la misma:
1. Relación con entes Externos: 
Seguimiento mensual de planes de mejoramiento CB. **
Rendición de cuenta plan de mejoramiento CB
2. Evaluación y Seguimiento 
Seguimiento mensual Gestión Presupuestal y Contractual. **
Seguimiento austeridad en el gasto (en ejcucion) 
Seguimiento PAAC 
Contingentes SIPROJ  **
Cumplimiento Directiva 03 de 2013
3.Evaluación de la Gestión de Riesgos
Auditoria de procesos ACDVPR y proyecto de Inversión 1156 “Bogotá Mejor para las víctimas”.** 
Auditoria de Gestión Financiera (En curso)
5. Enfoque a la prevención, asesoría y acompañamiento
Acompañamiento en Comités (Directivos, Contratación, PIGA, Conciliación, etc.)
6. Otras Actividades
Informe Gestión OAP
Análisis de Tendencias
Actas Subcomité de Autocontrol
Seguimiento mensual de Subcomités de Autocontrol
Actualización de estándares de calidad del proceso.**
Valoración de aplicación de riesgos de corrupción  **
** Actividades adicionales 
Respecto al reporte de indicadores del primer trimestre del año, por error involuntario no se realizo el reporte de 5 actividades ejecutadas no planeadas, las cuales corresponde 3 a la valoracion de aplicación de riesgos de corrupcion (periodicidad mensual)  1  Seguimiento a la Ejecución presupuestal y plan de contratación y 1  seguimiento mensual planes de mejoramiento CB.  De acuerdo a lo anterior el total de actividades ejecutadas atiende a 75,4  sobre  87 planeadas. Durante el III trimestre del año se encontraban planeadas 65.5 actividades de las cuales se dio un cumplimiento de 58.8 obteniéndose un cumplimiento del 90% así:
* Seguimiento y reporte de recomendaciones orientadas al cumplimiento de las metas del plan de desarrollo a cargo de la entidad.
*Seguimiento de PAA Vigencia 2018. 
* Coordinación de Auditorías Internas de calidad.
* Auditoría Interna de Calidad: Gestión, Administración y Soporte de Infraestructura y Recursos, Elaboración de Impresos y Registros de Publicaciones, Gestión Financiera.
*Asistencia de la Oficina a los comités Directivos, Contratación, Piga, Archivo y conciliación entre otros, cumplimiento que se soporta en las listas de asistencia que se generan en estas instancias y archivadas por la Secretarias de los mismos.
*Auditoría Proyectos de inversión: Se encuentra en un 70% de avance en revisión de informe preliminar. Pendiente producto al oficializarse el informe
*Auditoria de Contratación: Se encentra en 90% en definición de planes de acción por el proceso sujeto de auditoria. Pendiente producto al oficializarse el informe
*Seguimiento y verificación al cumplimiento del plan de implementación de las Normas de convergencia NICSP (incorporado en informe de gestión financiera.
*Informe pormenorizado del Sistema de Control Interno
*Informe de Seguimiento al Plan Anticorrupción y de Atención al Ciudadano 
* Seguimiento a las medidas de austeridad en el gasto público 
* Auditoría semestral sobre la atención de quejas, sugerencias y reclamos.
*Sistema de salud y seguridad ocupacional:  avance del 70%. Pendiente producto al oficializarse el informe
* Seguimiento de Planes de Mejoramiento CB
* Informe Trimestral de Gestión OAP – Reporte indicadores II trimestre, soporte reposa one drive plan de acción.
* Seguimientos a Subcomités de Autocontrol
* Análisis de Tendencias
* Calificación de Riesgos de los procesos de la OCI
*Actas Subcomité de Autocontrol
Respecto al cumplimiento que se reporta (103%) este atiende al desarrollo de actividades adicionales tales como i) Seguimiento mensual a la Ejecución presupuestal y plan de contratación II) Seguimiento trimestral al registro y calificación del contingente judicial en SIPROJ III) Valoración mensual de aplicación de riesgos de corrupción.
Avance que también atiende a la ejecución de la auditoria de calidad del proceso control interno disciplinaria la cual se encontraba planeada para el mes de octubre y finalización de la auditoria al proceso de gestión financiera y seguimiento de austeridad en el gasto del I cuatrimestre del año. 
 Auditorías Internas de Gestión_x000D_
Con corte al IV trimestre del año de un total de 78 actividades programadas se ejecutaron 77, observándose un cumplimiento del 99%, actividades relacionadas a: _x000D_
-	Seguimiento y reporte de recomendaciones orientadas al cumplimiento de las metas del plan de desarrollo a cargo de la entidad._x000D_
-	Coordinación de Auditorías Internas de calidad_x000D_
-	Auditoría Interna de Calidad (16 procesos auditados) _x000D_
-	Asistencia a las sesiones de 39 comités principalmente los correspondientes a directivos, Contratación, Archivo, Conciliación y PIGA, entre otros._x000D_
-	Seguimiento a la Ejecución presupuestal y Contractual del mes de octubre_x000D_
-	Informe pormenorizado del Sistema de Control Interno_x000D_
-	Seguimiento semestral a las Funciones del Comité de Conciliación_x000D_
-	Seguimiento a las medidas de austeridad en el gasto público_x000D_
-	Seguimiento del cumplimiento de la Directiva 003 de 2013_x000D_
-	Seguimiento Plan de Seguridad Vial_x000D_
-	Seguimiento planes de mejora internos_x000D_
-	Seguimiento de Planes de Mejoramiento CB (2)_x000D_
-	Informe Trimestral de Gestión OAP_x000D_
-	Seguimientos a Subcomités de Autocontrol (3)_x000D_
-	Análisis de Tendencias._x000D_
-	Actas Subcomité de Autocontrol (3)_x000D_
_x000D_
Respecto al actividades cumplidas (87) reportadas en la ficha de indicador se observa un cumplimiento del 112%, situación que atendió a la culminación de 3 auditorías que se encontraban en ejecución (proyecto de inversión 1125, Sistema de salud y seguridad ocupacional y gestión de contratación) y 10 actividades adicionales realizadas así: _x000D_
_x000D_
-	Auditoría Interna de Calidad (2 procesos adicionales) _x000D_
-	Seguimiento a la Ejecución presupuestal y Contractual del mes de noviembre adicional al programado _x000D_
-	Seguimiento al registro y calificación del contingente judicial en SIPROJ_x000D_
-	Rendición de cuenta plan de mejoramiento ocasional (2)_x000D_
-	Valoración de aplicación de riesgos de corrupción (3)_x000D_
-	Elaboración Plan Anual de Auditorias vigencia 2019_x000D_
</t>
  </si>
  <si>
    <t>P3O1A2 Definir el modelo de arquitectura empresarial para la Secretaría General articulado con los lineamientos distritales</t>
  </si>
  <si>
    <t>(Act ejecutadas / Act programadas) *30</t>
  </si>
  <si>
    <t xml:space="preserve">Para el primer trimestre no se tiene avance de este indicador según lo planeado.
Sinembargo a lo anterior se adelantó a través de la firma Outsorcing de mesa de ayuda, en el transcurso del mes de marzo, se brindó el curso de fundamentos ITIL que es un conjunto de mejores prácticas para la Gestión de Servicios de TI, mediante una serie de procesos y funciones integrados para entregar con calidad los servicios que ofrece la OTIC, a 16 personas de las dependencias de Dirección Distrital del Sistema de Servicio a la Ciudadanía y la OTIC.  Este curso de 40 horas ambienta a los participantes en las etapas del ciclo de vida de un servicio o proyecto de TI, para garantizar la correcta alineación de la tecnología y los procesos de la Secretaria General, con el propósito de alcanzar el cumplimiento de sus objetivos estratégicos, al igual que la Arquitectura Empresarial
 Se realizo el análisis de necesidad en la entidad de implementación del marco de Arquitectura Empresarial, estructurando el proceso contractual respectivo para dar cumplimiento a las primeras fases del Decreto 2573 de 2014, e incorporando el diagnostico de adopción del protocolo IVP6 a la infraestructura de TI para tener así un plan de acción detallado de actualización y/o cambio de elementos tanto de hardware y Software y justificar el presupuesto de 2019, dando cumplimiento a la Resolución 2710 de 2017.  Adicionalmente, se consiguió como valor agregado en el contrato de mesa de ayuda la certificación ITIL Operational Support and Analysis (OSA), con esto se continua con la implementación de las mejores prácticas en la administración de servicios TI. Se adelanto el proceso contractual para obtener diagnóstico, desarrollo e implementación del modelo de arquitectura empresarial para la Secretaria General, con ETB.   Se firmo contrato 718 el 26 de septiembre de 2018, cuyo objeto es “Prestar servicio especializado para realizar el diagnóstico de la transición de protocolo de internet IPv4 a IPv6, y diagnóstico del modelo de arquitectura empresarial para la gestión y gobierno   de  TI en la Secretaría General de la Alcaldía Mayor de Bogotá establecido por MinTic”.  Desde ese momento se están realizando las siguientes actividades: a.  Coordinación al interior de la entidad para realizar una sensibilización a directivos que genera un punto de partida sobre el beneficio de la Arquitectura Empresarial en la entidad.   b.  Identificar los interesados claves, sus necesidades y preocupaciones, relacionadas con los objetivos estratégicos y las metas de la institucionales.   c.  Inicio del levantamiento de información para la evaluación de la visión de arquitectura empresarial y marco de gestión de TI, según priorización de necesidades y preocupaciones de alto impacto y muy alto nivel.   continua con la implementación de las mejores prácticas en la administración de servicios TI con la participación de 4 funcionarios de OTIC en curso de Scrum.   Además se efectuo reunion con la Oficina Juridica donde se plasmaron las posibles modificaciones al artículo 14 del decreto 425, en los numerales 2, 3, 8, 10,  y clarificar el numeral 7 del mismo articulo.
En resumen en el trimestre se realizo:
1. Firma Contrato
2. Plantear ante Juridica la Redefinición de las funciones de la OTIC.
 Se llevaron a cabo las actividades conducentes a realizar el diagnostico apoyados en las herramientas de entendimiento estratégico de alto nivel de la Secretaria de acuerdo al contexto y el entorno de la entidad basado en drivers o influenciadores para la Gestión Estratégica de la AE .Igualmente se identificaron a los interesados clave en el proyecto de AE de la Secretaria General, con sus necesidades y preocupaciones, relacionados con los objetivos estratégicos, la capacidad institucional y las metas de la entidad para la toma de decisiones en el presente ejercicio de AE, entre ellos la Alta Consejería de las Tic del Distrito, la Oficina de Planeación y la Oficina de las Tecnologias de la información y la comunicación._x000D_
El 7 de avance corresponde a 96% de cumplimiento de la vigencia.  Se cumple el indicador ya que se logró tener en la Etapa 0 - Definición del ejercicio de Arquitectura un 100% de cumplimiento de las actividades, para la Etapa 1 - Assessment de Arquitectura Empresarial se obtuvo un 65% de avance ya que todas sus actividades se encuentran entre el 50% y 93% de avance, _x000D_
</t>
  </si>
  <si>
    <t>Sistema de Seguridad de la Información en la Secretaría General implementado</t>
  </si>
  <si>
    <t>145B</t>
  </si>
  <si>
    <t xml:space="preserve">Implementar el sistema de seguridad de la Información En La Secretaría General       </t>
  </si>
  <si>
    <t>Sistema de seguridad de la información operando</t>
  </si>
  <si>
    <t>Crear y ajustar documentos que aporten a la definición del Subsistema de seguridad de la información en la Secretaría General
Definir activos de información de la Secretaría General
Realizar comités del subsistema de seguridad de la información
Realizar adquisiciones para  implementar el Sistema De Seguridad de la Información En La Secretaría General</t>
  </si>
  <si>
    <t xml:space="preserve">desarrollo del primer comité técnico de seguridad de la información.  Se logra presentar la política del SISG, y se recibe la observación para ajustarla acorde a los nuevos lineamientos del Modelo Integrado de Planeación y Gestión. De acuerdo con las instrucciones recibidas, se procede a alinear la Política, quedando como Política de Gobierno Digital: TIC para la Gestión, así como el Manual del Sistema de Gestión de Seguridad de la Información y los documentos asociados a los mismos. Además, se trabajó en conjunto con la Oficina Asesora de Planeación en el ajuste documental sobre el procedimiento de Inventario de Activos de la información y con ello se transforma la Guía para el inventario, clasificación y análisis de riesgos de los activos de información, acorde a reuniones sostenidas con Gestión Documental para involucrar a todas las dependencias de apoyo en la consecución de un solo objetivo orientado al cumplimiento normativo y legal que en el que actualmente se encuentra la Entidad. Así mismo se logrado generar la ficha técnica para llevar a cabo el respectivo estudio de mercado para el desarrollo de la fase de diagnóstico de transición del protocolo de internet de IPv4 a IPv6, dando cumplimiento a lo solicitado por el Ministerio de Tecnologías de la Información y las Comunicaciones – MinTIC y basado en las fases de desarrollo de dicha transición. Los logros obtenidos con el respectivo a la ejecución de las actividades en el trimestre se enfocaron en el desarrollo del segundo comité técnico de seguridad de la información, se logró enfocar a la entidad sobre el delicado tema de la ley de protección de datos personales, la creación de mesas de trabajo y el trabajo en conjunto para sacar adelante el tema de la implementación.    Se trabajó en conjunto con la Oficina Asesora de Planeación en el ajuste documental sobre el procedimiento de Inventario de Activos de la información y con ello se transforma la Guía para el inventario, clasificación y análisis de riesgos de los activos de información, acorde a reuniones sostenidas con Gestión Documental para involucrar a todas las dependencias de apoyo en la consecución de un solo objetivo orientado al cumplimiento normativo y legal que en el que actualmente se encuentra la Entidad.   Se ha logrado establecer un cronograma inicial de trabajo para llevar a cabo el respectivo análisis de vulnerabilidades sobre la red de la Secretaría General, iniciando un trabajo en conjunto con el equipo de infraestructura tecnológica para llevar a cabo las remediaciones correspondientes a las posibles fugas de información o puertas traseras que puedan ser aprovechadas por terceros. Durante el periodo se logro la publicación de documentos que sustentan el Sistema de Seguridad de Información, como: Lineamientos para la implementación y sostenibilidad del sistema de gestión de seguridad de la información, Procedimiento: Inventario, clasificación, etiquetado de información, protección de datos personales, evaluación de riesgos y planes de tratamiento a los activos de información, formato para la Identificación, valoración y planes de tratamiento a los activos de información, Manual del sistema de seguridad de la información y Guía para el inventario, clasificación, etiquetado de información, protección de datos personales y análisis de riesgos de los activos de información.
Se inicia el trabajo de levantamiento de activos de información en las sigueitnes dependencias: Oficina Alta Consejería de Víctimas, Subsecretaría de Servicio a la Ciudadanía, Dirección de Talento Humano y Dirección de Contratación, pero solo asistieron los funcionarios de la Subsecretaría de Servicio a la Ciudadanía y se logra establecer cronogramas iniciales para la identificación de activos de información y Bases de Datos para el Registro Nacional de Bases de Datos – RNBD, llegando al 52% del trabajo planteado con las dependencias inicialmente escogidas para llevar a cabo este trabajo. El cuarto trimestre se dedicó al levantamiento de activos de información, toda vez que tan solo el procedimiento PR-187 "Inventario, clasificación, etiquetado de información, protección de datos personales, evaluación de riesgos y planes de tratamiento a los activos de información"  fue publicado el 13 de septiembre de 2018"._x000D_
El 13.90 de avance corresponde a 77% de cumplimiento para el trimestre y se cumple el indicador ya que se logró un 96% total para la vigencia. para el cuarto trimestre por los logros obtenidos con respecto a la ejecución de la identificación de activos de información, se logró cerrar el mes de noviembre con 6 dependencias completamente terminadas, y cerrando diciembre, con 15 de las 21 dependencias que en totalidad se encuentran en la Secretaría General, concientizando a los funcionarios y contratistas la importancia de conocer a fondo los activos de información, la criticidad para los procesos y para la Entidad, así como la identificación de las bases de datos para llevar a cabo el registro ante la Superintendencia de Industria y Comercio – SIC_x000D_
</t>
  </si>
  <si>
    <t xml:space="preserve">     Plan de Acción  Proyecto de inversión                  Proceso            </t>
  </si>
  <si>
    <t>Implementar El Sistema De Seguridad De La Información En La Secretaría General</t>
  </si>
  <si>
    <t>Mantenimiento y operación de la plataforma tecnológica de la Secretaría General</t>
  </si>
  <si>
    <t>145C</t>
  </si>
  <si>
    <t>Garantizar Mantenimiento y Operación de  La Plataforma Tecnológica De La Secretaría General</t>
  </si>
  <si>
    <t>Plataforma tecnológica operando</t>
  </si>
  <si>
    <t>Realizar las adquisiciones para mantener y modernizar la infraestructura tecnológica de la Secretaría General</t>
  </si>
  <si>
    <t xml:space="preserve">1. Se adquirio licenciamiento de Oracle Weblogic,el cual ofrece capacidades de alto rendimiento y administración para mantener las aplicaciones y servicios en funcionamiento, y con el servidor de aplicaciones WebLogic, se podrá tener  tecnológica enfocada a IPV6, se harán el planteamiento del proyecto, pruebas funcionales y se comenzara a cambiar los servidores y servicios enfocados a esta nueva tecnología
2. Con la decisión de adquirir Offices 365 se obtuvo un sustancial ahorro económico para la entidad. Además se inició el plan de trabajo para la migración de Google a Microsoft y licenciamiento estandarizado de suite ofimática para entidad.
3. Ademas se adelantaron la elaboración de fichas tecnicas para adquisición, configuración e instalación de soluciones de: a. Switch de core, b.  Wifi para manzana lievano,   c. Optimizador de ancho de banda. Con el proceso de migración de la plataforma de correo Office 365 se permitirá que los funcionarios y contratistas cuenten con herramientas que apoyen la ejecución de sus labores, como ejemplo el uso de Skype permitirá la realización de reuniones sin requerir desplazamientos entre las diferentes sedes. Con la adquisión de los Switches, la solución de wifi y  el  optimizador de ancho  de banda se inicia el proceso de actualización tecnológica de infraestructura ya que el diseño de la red de los nuevos switches de Cores la Secretaria General, se podrá gestionar el acceso e interconectar con velocidades mayores a las actuales  directamente en los cuartos técnicos, con la nueva solución de wifi lograremos gestionar toda la red Wifi de la Secretaria General, teniendo  en cuenta que en la actualidad no tenemos el control total de la red de invitados, se sectorizaran las redes para los funcionarios estableciendo prioridades, se establecería el cambio tecnología al uso del wifi sin retrasos en la red, además de no tener bloqueada la red Wifi y se pierda la Gestión de las consolas de control, se tendría la posibilidad de realiza un portal cautivo para las redes de los visitantes. Con la puesta en funcionamiento del optimizador de ancho de banda garantizaremos y optimizaremos el ancho de banda para la comunicación de red a todas las sedes de la entidad y  el ancho de banda actual de Internet que se tiene contratado con ETB de 160MB, el cual se requiere y se necesita para el funcionamiento adecuado de los servicios e infraestructura tecnológica que posee la entidad y es necesaria para la comunicación de la red de datos de la Secretaria General. Durante el proceso se adelanta procesos precontractuales con las siguientes etapas:
- Presentación procesos de contratación ante el comité asesor de contratación,   - Radicaron documentos en la Dirección de Contratación,   - Públicación de los procesos en la plataforma Secop II,   - Recibo de observaciones,   - Respuesta a las observaciones,   - Cierre del proceso y se reciben de ofertas,   - Evalúan y publicación de informe de los elementos: Swichs, Wifi, administrador de ancho de banda y Bolsa tecnologica.
Se Realización de Subasta inversa y adjudicación de  Bolsa tecnologica.
Y Se elaboro ficha técnica de las necesidades y realizo estudio de mercado y se acompañó el proceso de adquisición de soporte al licenciamiento provisto por Oracle de Colombia.
Se la adquisición se realizó  en la plataforma de Colombia compra eficiente de acuerdo con la orden de compra # 31029, con lo cual se garantiza Update License &amp; Support del 25 de agosto de 2018 a 24 de enero de 2019, empatando estos servicios con el licenciamiento de Weblogid adquirido en el primer trimestre.  La entidad ha recibido elementos producto de las adjudicaciones del trimestre pasado como _x000D_
a) 28 Switches Core, con la actualización tecnológica de infraestructura el diseño de la red de los nuevos switches de Core la Secretaria General podrá gestionar el acceso a internet e interconectar con velocidades mayores a las actuales directamente en los cuartos técnicos entre sedes y locales_x000D_
b) 57 equipos de WIFI, con sus respectivos herrajes de instalación y complementos , con esta nueva solución de wifi lograremos gestionar toda la red Wifi de la Secretaria General, teniendo  en cuenta que en la actualidad no tenemos el control total de la red de invitados, se sectorizaran las redes para los funcionarios estableciendo prioridades, se establecería el cambio tecnología al uso del wifi sin retrasos en la red, además de no tener bloqueada la red Wifi y se pierda la Gestión de las consolas de control, se tendría la posibilidad de realiza un portal cautivo para las redes de los visitantes_x000D_
c) los equipos del optimizador de ancho de banda,  Con la puesta en funcionamiento del optimizador de ancho de banda garantizaremos y optimizaremos el ancho de banda para la comunicación de red a todas las sedes de la entidad y el ancho de banda actual de Internet que se tiene contratado con ETB de 160MB, el cual se requiere y se necesita para el funcionamiento adecuado de los servicios e infraestructura tecnológica que posee la entidad y es necesaria para la comunicación de la red de datos de la Secretaria General_x000D_
d) las licencias de soporte de Firewall CheckPoint, este licenciamiento garantiza el soporte y mantenimiento de Firewall de CheckPoint como medida de seguridad para la Secretaría General de la Alcaldía Mayor de Bogotá_x000D_
e) los equipos para la optimizacion de tomas de backup para la secretaria general y centro alterno en archivo de bogota garantizaran mayor capacidad, disponibilidad y velocidad en los backups generados en la Secretaría General de la Alcaldía Mayor de Bogotá, _x000D_
f) en cuento a bolsa tecnológica se han recibido: 4 Computadores de diseño, 2 tabletas, 4 Monitores, 8 discos externos de 10 TB, 2 Discos externos de 5TB, 2 Discos externos de 2TB, 1 Disco externo de 3TB mini, 6 Discos externos de 2TB, 14 Video Beam, 20 Scanner, 1 impresora, 1 Plotter Gran Formato, 1 impresora digital a color, 17 discos duros para compellent. Se adelantan proceso en como:  Adquirir memorias RAM y 7 licencias de PowerBI._x000D_
</t>
  </si>
  <si>
    <t xml:space="preserve">     Plan de Acción  Proyecto de inversión          Plan Estratégico de Tecnologías de la Información y las Comunicaciones - PETIC  Plan de Seguridad y Privacidad de la Información      Proceso            </t>
  </si>
  <si>
    <t>Garantizar Mantenimiento Y Operación De La Plataforma Tecnológica De La Secretaría General</t>
  </si>
  <si>
    <t>Implementación de las leyes 1712 de 2014 y 1474 de 2011</t>
  </si>
  <si>
    <t>Implementar acciones que permitan fortalecer los mecanismos de prevención, investigación y sanción de actos de corrupción y la efectividad del control de la gestión pública según la normatividad vigente</t>
  </si>
  <si>
    <t>Normas implementadas</t>
  </si>
  <si>
    <t>(Actividades de seguimiento ejecutadas / Actividades de segimiento programadas) *100</t>
  </si>
  <si>
    <t>Monitorear que la información de la entidad publique en la página web se encuentre disponible en los tiempos establecidos y según la normatividad vigente</t>
  </si>
  <si>
    <t xml:space="preserve">La Ley de Transparencia y del Derecho de Acceso a la Información Pública dispone que la Secretaria General debe divulgar en su sitio web http://secretariageneral.gov.co/ (Art. 7, Ley 1712 de 2014) una serie de mínimos de información pública sobre su estructura orgánica, trámites y procedimientos, contratación, recurso humano, entre otros (Art. 9, 10 y 11, Ley 1712 de 2014). 
El cumplimiento en la publicación de estos mínimos de información pública, denominado “Transparencia Activa” (TA), se ha evaluado con base en el reporte del formato de seguimiento para la vigencia del 2017, el cual es autodiligenciado por la Oficina Asesora de Planeación cada año, alcanzando en el 2017 una implementación del 80%. 
Con el fin de alcanzar en la vigencia 2018 un 100% de su implementación, la Oficina Asesora de Planeación en conjunto con la Oficina de Tecnologías de la Información y las Comunicaciones, durante el primer trimestre, realizaron reuniones con los actores involucrados en la alimentación del botón de transparencia, dentro de los cuales encontramos roles como, generadores de información, encargados de publicar y responsables de garantizar la publicación y su actualización periódica, con dichas reuniones se buscó levantar requerimientos para mejorar la forma de presentar la información al ciudadano, al mismo tiempo se verifico la actualización periódica de la información y la calidad con la que se está realizando esta actividad por parte de las dependencias involucradas.    
Así las cosas, el reporte del primer trimestre arroja un avance del 5%, dado que debe realizarse ajustes al botón de Transparencia y acceso a información pública, como resultado de los requerimientos realizados por las dependencias, una vez realizados los ajustes la implementación de la Ley de Transparencia y del Derecho de Acceso a la Información Pública, alcanzara un 100% y se procederá hacer seguimiento periódico de la actualización de la información. La Ley de Transparencia y del Derecho de Acceso a la Información Pública dispone que la Secretaria General debe divulgar en su sitio web http://secretariageneral.gov.co/ (Art. 7, Ley 1712 de 2014) una serie de mínimos de información pública sobre su estructura orgánica, trámites y procedimientos, contratación, recurso humano, entre otros (Art. 9, 10 y 11, Ley 1712 de 2014). 
El cumplimiento en la publicación de estos mínimos de información pública, denominado “Transparencia Activa” (TA), se ha evaluado con base en el reporte del formato de seguimiento para la vigencia del 2017, el cual es autodiligenciado por la Oficina Asesora de Planeación cada año, alcanzando en el 2017 una implementación del 80%. 
Con el fin de alcanzar en la vigencia 2018 un 100% de su implementación, en el segundo trimestre de la vigencia 2018, la Oficina Asesora de Planeación en conjunto con la Subsecretaria Técnica y  la Oficina de Tecnologías de la Información y las Comunicaciones, establecieron un procedimiento para la publicación, actualización y desactivación de información para los grupos de valor, usuarios e interesados en los portales y micrositios web de la Secretaria General,  de igual forma se creó el formato 4204000-FT-1025 publicación, actualización y desactivación en los portales web o micrositios de la Secretaria General, con estos dos documentos del Sistema de Gestión de Calidad se busca la generación de un registro de cada publicación, actualización o desactivación de información, con el cual se cumpla unos criterios mínimos de calidad de la información, tales como accesibilidad, claridad, coherencia y pertinencia.
 Se realizo una jornada de capacitación a los delegados para el cargue de información de cada una de las dependencias de la Secretaria General, en la cual se expuso el Esquema de Publicación en el cual se encuentra registrada la información a publicar, la periodicidad de la publicación y el responsable de realizar dicha publicación, como resultado de esta jornada se establecieron compromisos para mantener actualizada la información mínima exigida por la Ley 1712 de 2014, de igual forma de manera proactiva, las dependencias han solicitado publicar información en el botón de “Transparencia y acceso a la información pública” contenidos de interés para los grupos de valor, usuarios e interesados, que es generada por la Secretaria General, como ejemplo de esto se encuentra la publicación en el punto 2.10 de las herramientas para la implementación del Modelo Integrado de Planeación y Gestión en el Distrito. 
Así las cosas, el reporte del segundo trimestre arroja un avance del 5%, dado que debe realizarse ajustes al botón de Transparencia y acceso a información pública, como resultado de los requerimientos realizados por las dependencias, una vez realizados los ajustes la implementación de la Ley de Transparencia y del Derecho de Acceso a la Información Pública, alcanzara un 100% y se procederá hacer seguimiento periódico de la actualización de la información. "La Ley de Transparencia y del Derecho de Acceso a la Información Pública dispone que la Secretaria General debe divulgar en su sitio web http://secretariageneral.gov.co/ (Art. 7, Ley 1712 de 2014) una serie de mínimos de información pública sobre su estructura orgánica, trámites y procedimientos, contratación, recurso humano, entre otros (Art. 9, 10 y 11, Ley 1712 de 2014). 
El cumplimiento en la publicación de estos mínimos de información pública, denominado “Transparencia Activa” (TA), se ha evaluado con base en el reporte del formato de seguimiento para la vigencia del 2017, el cual es auto diligenciado por la Oficina Asesora de Planeación cada año, alcanzando en el 2017 una implementación del 80%. 
Con el fin de alcanzar en la vigencia 2018 un 100% de su implementación, en el segundo trimestre de la vigencia 2018, la Oficina Asesora de Planeación en conjunto con la Subsecretaria Técnica y  la Oficina de Tecnologías de la Información y las Comunicaciones, establecieron un procedimiento para la publicación, actualización y desactivación de información para los grupos de valor, usuarios e interesados en los portales y micrositios web de la Secretaria General,  de igual forma se creó el formato 4204000-FT-1025 publicación, actualización y desactivación en los portales web o micrositios de la Secretaria General, con estos dos documentos del Sistema de Gestión de Calidad se busca la generación de un registro de cada publicación, actualización o desactivación de información, con el cual se cumpla unos criterios mínimos de calidad de la información, tales como accesibilidad, claridad, coherencia y pertinencia.
 Se realizo una jornada de capacitación a los delegados para el cargue de información de cada una de las dependencias de la Secretaria General, en la cual se expuso el Esquema de Publicación en el cual se encuentra registrada la información a publicar, la periodicidad de la publicación y el responsable de realizar dicha publicación, como resultado de esta jornada se establecieron compromisos para mantener actualizada la información mínima exigida por la Ley 1712 de 2014, de igual forma de manera proactiva, las dependencias han solicitado publicar información en el botón de “Transparencia y acceso a la información pública” contenidos de interés para los grupos de valor, usuarios e interesados, que es generada por la Secretaria General, como ejemplo de esto se encuentra la publicación en el punto 2.10 de las herramientas para la implementación del Modelo Integrado de Planeación y Gestión en el Distrito. 
Así las cosas, el reporte del tercer trimestre arroja un avance del 5%, un acumulado del 15% en la vigencia 2018 y un acumulado del 95% en el cuatrienio, dado que se realizó reunión conjunta entre la Oficina Asesora de Planeación, la Subsecretaria Técnica y  la Oficina de Tecnologías de la Información y las Comunicaciones al botón de Transparencia y acceso a información pública, como resultado de la verificación se obtuvo un Informe de implementación de la ley 1712 de 2014, dividido en dos partes, la primera es la verificación de Usabilidad y Accesibilidad y la segunda la verificación de calidad, oportunidad y el lenguaje claro de la información, una vez realizados los ajustes de los hallazgos, la implementación de la Ley de Transparencia y del Derecho de Acceso a la Información Pública, alcanzara un 100% y se procederá hacer seguimiento periódico de la actualización de la información.
"	_x000D_
 La Ley de Transparencia y del Derecho de Acceso a la Información Pública dispone que la Secretaria General debe divulgar en su sitio web http://secretariageneral.gov.co/ (Art. 7, Ley 1712 de 2014) una serie de mínimos de información pública sobre su estructura orgánica, trámites y procedimientos, contratación, recurso humano, entre otros (Art. 9, 10 y 11, Ley 1712 de 2014). El cumplimiento en la publicación de estos mínimos de información pública, denominado “Transparencia Activa” (TA), se ha evaluado con base en el reporte del formato de seguimiento para la vigencia del 2017, el cual es auto diligenciado por la Oficina Asesora de Planeación cada año, alcanzando en el 2017 una implementación del 80%. Con el fin de alcanzar en la vigencia 2018 un 100% de su implementación, la Oficina Asesora de Planeación en conjunto con la Subsecretaria Técnica y  la Oficina de Tecnologías de la Información y las Comunicaciones, establecieron un procedimiento para la publicación, actualización y desactivación de información para los grupos de valor, usuarios e interesados en los portales y micrositios web de la Secretaria General,  de igual forma se creó el formato 4204000-FT-1025 publicación, actualización y desactivación en los portales web o micrositios de la Secretaria General, con estos dos documentos del Sistema de Gestión de Calidad se busca la generación de un registro de cada publicación, actualización o desactivación de información, con el cual se cumpla unos criterios mínimos de calidad de la información, tales como accesibilidad, claridad, coherencia y pertinencia. 
Se realizó una jornada de capacitación a los delegados para el cargue de información de cada una de las dependencias de la Secretaria General, en la cual se expuso el Esquema de Publicación en el cual se encuentra registrada la información a publicar, la periodicidad de la publicación y el responsable de realizar dicha publicación, como resultado de esta jornada se establecieron compromisos para mantener actualizada la información mínima exigida por la Ley 1712 de 2014, de igual forma de manera proactiva, las dependencias han solicitado publicar información en el botón de “Transparencia y acceso a la información pública” contenidos de interés para los grupos de valor, usuarios e interesados, que es generada por la Secretaria General, como ejemplo de esto se encuentra la publicación en el punto 2.10 de las herramientas para la implementación del Modelo Integrado de Planeación y Gestión en el Distrito. 
Así las cosas, el reporte del cuarto trimestre arroja un avance del 5%, un acumulado del 20% en la vigencia 2018 y un acumulado del 100% en el cuatrienio, dado que se realizó reunión conjunta entre la Oficina Asesora de Planeación, la Subsecretaria Técnica y  la Oficina de Tecnologías de la Información y las Comunicaciones para revisar el botón de Transparencia y acceso a información pública, como resultado de la verificación se obtuvo una actualización del Esquema de Publicación, en el cual se incorporaron las nuevas líneas de información que la Secretaria General de manera proactiva está publicando, de igual forma se ajustaron los responsables de la información y los responsables de publicar la información, una vez realizados los ajustes al esquema de publicación, la implementación de la Ley de Transparencia y del Derecho de Acceso a la Información Pública, alcanza un 100% y se procederá hacer seguimiento periódico de la actualización de la información. 
</t>
  </si>
  <si>
    <t xml:space="preserve"> Plan de Desarrollo - Meta Producto   Plan de Acción                                      </t>
  </si>
  <si>
    <t>152C</t>
  </si>
  <si>
    <t>Realizar el acompañamiento a las dependencias para la formulación y seguimiento técnico de los proyectos de inversión</t>
  </si>
  <si>
    <t>Realizar el acompañamiento a  las dependencias en  la formulación y seguimiento técnico de los proyectos de inversión</t>
  </si>
  <si>
    <t>• Acompañamiento a las dependencias en la formulación del plan de acción 2018: Durante el mes de enero, la Oficina Asesora de Planeación realizó mesas técnicas con el fin de realizar la formulación del plan de acción 2018, teniendo en cuenta lo estipulado en el artículo 74 de la ley 1474 de 2011 en donde se establece que a más tardar el 31 de enero de cada año, todas las entidades del Estado deben publicar el plan de acción para el año siguiente. Las reuniones fueron lideradas por la Oficina Asesora de Planeación,  en donde se mostró una versión preliminar del plan de acción para cada dependencia, construido a partir de las metas del plan de desarrollo, las metas del plan estratégico y las metas de los proyectos de inversión.
Evidencias: Listados de asistencia, correos electrónicos, actas de reuniones.
• Acompañamiento en el seguimiento  de los proyectos de inversión: Durante el primer trimestre, se realizó la socialización y acompañamiento en el diligenciamiento de los instrumentos presentados por la Oficina Asesora de Planeación por medio de los cuales se efectuara el seguimiento de la ejecución de los proyectos de inversión, así como del instrumento Curvas S con el fin de comparar el avance real de los procesos precontractuales y las metas de los proyectos seleccionadas.
En el mismo sentido y con el fin de optimizar los reportes de información presupuestal referente a la gestión de la nómina temporal, se efectuó reunión con la Dirección de Talento Humano y se realizó el levantamiento de requerimientos acordados a la Oficina de Tecnologías de Información y Comunicaciones. 
Evidencias: listados de asistencia, memorias de reunión, instrumentos de seguimiento. Durante el periodo se realizaron las siguientes acciones con el fin de mejorar el proceso de seguimiento y acompañamiento a los proyectos de inversión efectuado desde la OAP:
1. Actualización de documentos del Sistema Integrado de Gestión tales como:
     * Formato "Base de datos Plan de Acción" (21/06).
     * Formato "Documento técnico de formulación de los proyectos de inversión" (21/05).
     * Guía para la formulación de los proyectos de inversión de la Secretaría General (22/05).
     * Procedimiento "Formulación de la planeación institucional" (21/06).
     * Procedimiento "Monitoreo a los Planes Institucionales" (23/06).
2. Retroalimentaciones al seguimiento del Plan de Acción correspondiente al primer trimestre de 2018.
3. Reunión con el proyecto de inversión 1125 para la socialización de los instrumentos de seguimiento.
4. Reuniones con las dependencias que solicitaron acompañamiento para la revisión de las observaciones de retroalimentación al seguimiento del Plan de Acción - Primer Trimestre 2018 y asesorías en el Plan Contractual.
5. Seguimiento a la programación y ejecución presupuestal de los proyectos de inversión y su registro en los sistemas de información.
6. Actualización y Definición de roles y responsabilidades para la gestión de los proyectos de inversión:
* acompañamiento en el proceso de estructuración y emisión de la Resolución 204 del 10 de mayo de 2018 “Por la cual se fijan los roles y responsabilidades para la gestión de los proyectos de inversión a cargo de la Secretaría General de la Alcaldía Mayor de Bogotá D.C., y se deroga la resolución 146 de 2010”.
* Socialización de la resolución emitida.
Lo anterior ha permitido un mejor desempeño de las dependencias.
 Durante el periodo se realizaron las siguientes acciones con el fin de mejorar el proceso de seguimiento y acompañamiento a los proyectos de inversión efectuado desde la OAP:
1. Actualización de documentos del Sistema Integrado de Gestión tales como:
     * Caracterización "Direccionamiento Estratégico" (21/08).
     * Procedimiento "Anteproyecto de Presupuesto" (24/07).
     * Procedimiento "Gestión de proyectos de inversión" (24/07).
     * Formato "Mapa de riesgos" (07/09).
2. Retroalimentaciones al seguimiento del Plan de Acción correspondiente al primer trimestre de 2018.
3. Reuniones de acompañamiento a los proyectos de inversión y las diferentes dependencias para la socialización y asesoría en los instrumentos de seguimiento y manejo de sistemas de información internos.
4. Seguimiento a la programación y ejecución presupuestal de los proyectos de inversión. Durante el último trimestre se cumplió con la acción para el acompañamiento y seguimiento técnico, financiero y administrativo de la planeación institucional y ejecución de los proyectos de inversión programada mediante el envío de la retroalimentación al seguimiento del Plan de Acción correspondiente al tercer trimestre.
Adcionalmente, y con el fin de fortalecer las acciones de las dependencias se llevó a cabo:
- Socialización de la Circular con consideraciones de Planeación para el cierre 2018 y apertura 2019.
- Jornada de planeación estratégica con la asistencia de todos los directivos de la entidad.
- Jornadas de cualificación a los enlaces de las depedencias y proyectos de inversión que diligencian las fichas de seguimiento a los indicadores del Plan de Acción.
- Orientación a las dependencias en relación con el seguimiento y la programación presupuestal 2018.
- Comunicación de precuota del Anteproyecto de Presupuesto 2019 a los proyectos de inversión.
De esta forma, se da cumplimiento del 100% en lo transcurrido de la vigencia 2018.
En este sentido, durante la vigencia 2018, la Oficina Asesora de Planeación acompañó a las dependencias y realizó el seguimiento técnico, financiero y administrativo en los siguientes temas, reportando los siguientes avances y beneficios:
1. Planeación institucional: Se actualizó el Contexto Estratégico de la Secretaría General y se ajustaron los procedimientos "Formulación de la planeación institucional" y "Monitoreo a los Planes Institucionales", así como otros documentos contenidos en el Sistema de Gestión de Calidad tales como el formato "Base de datos Plan de Acción" y formato "Programación y Seguimiento a los Planes Institucionales". Trimestralmente, la Oficina Asesora de Planeación realizó seguimiento y retroalimentación a la información reportada frente a los avances del Plan de Acción Integrado, atendiendo a las dependencias que solicitaron acompañamiento para la revisión de las observaciones de retroalimentación. Se socializaron los formatos con las dependencias dando inducción y reinducción frente a su uso. 
2. Proyectos de Inversión: Se actualizó el procedimiento de "Gestión de Proyectos de Inversión" y se creó el procedimiento de "Actualizaciones Presupuestales a los Proyectos de Inversión"; además, se actualizaron y crearon documentos y formatos asociados a estos procedimientos tales como el formato "Documento técnico de formulación de los proyectos de inversión", el formato "Conciliación Ejecución Presupuestal Proyectos de Inversión" y "Guía para la formulación de los proyectos de inversión de la Secretaría General". Se llevaron a cabo reuniones continuas con las dependencias que gerencian los proyectos de inversión con el fin de asesorar la formulación, ajustes y seguimiento al Plan de Acción 2018 y socializar los instrumentos de formulación, actualización y seguimiento; y se desarrolló un monitoreo permanente a los sistemas de información e instrumentos de programación y seguimiento internos, así como se capacitó a las dependencias y los funcionarios que lo solicitaron.
3. Índice de Transparencia de Bogotá (ITB): Se realizó el análisis de los resultados obtenidos por la Secretaría General en el ITB, identificando las brechas que afectaron la calificación y los aspectos que son relevantes dentro de cada uno de los factores a medir -visibilidad, institucionalidad y control-. Se actualizó la matriz ITB, registrando con las dependencias las acciones necesarias para cubrir cada uno de los puntos en los que se encontraron oportunidades de mejora; se realizó seguimiento para el cargue de la información y de las evidencias relacionadas con las acciones desarrolladas por las dependencias.
4. Instancias de Coordinación: En cumplimiento de la Resolución 233 de 2018 se realizó el proceso de análisis para la Racionalización de Instancias de Coordinación, identificando las Instancias en las que participa la Secretaría General y aquellas en las que preside o ejerce la Secretaría Técnica. Este análisis contó  con el apoyo de cada una de las dependencias involucradas, quienes desde su saber técnico aportaron al proceso de racionalización. Dicha información se publicó en el Botón de Transparencia de la Secretaria General, dentro de la sección Instancias de Coordinación. 
5. Índice de Innovación Pública (IIP): Teniendo en  cuenta la Instrucción de la Veeduría y de LABCapital, se construyó y reportó la matriz para la medición del IIP. Para tal fin y basados en el cuestionario del IIP, se registraron las respuestas a cada uno de los factores medidos. Estas acciones se sustentan en las acciones de innovación desarrolladas por cada dependencia cuyas evidencias  se enviaron junto con la matriz a LABCapital.
6. Curvas S: Continuando con el ejercicio de planeación y control para los procesos de contratación referentes a licitación, concurso de méritos, selección abreviada y mínima cuantía, durante la vigencia 2018 se fortaleció la implementación de las Curvas S mediante el seguimiento de los entregables o hitos definidos para los procesos. En ese sentido, se dieron por finalizadas en 2018 las Curvas S creadas en la vigencia anterior relacionadas con los procesos precontractuales de Vigilancia (Dirección Administrativa y Financiera) y Alojamiento para la población víctima (Alta Consejería para los derechos de las Víctimas, la Paz y la Reconciliación).
Adicionalmente, se parametrizaron las Curvas S para los procesos precontractuales a desarrollarse en 2018 en referencia a SuperCADE Manitas (Subsecretaría de Servicio a la Ciudadanía), Racionalización de trámites (Subsecretaría de Servicio a la Ciudadanía – Alta Consejería Distrital de Tecnología de Información y Comunicaciones),  Formación virtual (Dirección Distrital de Desarrollo Institucional), Medición de opinión pública (Oficina Consejería de Comunicaciones) y Fachada (Dirección Administrativa y Financiera); y las Curvas S de gestión de los planes de trabajo de Virtualización de trámites (Subsecretaría de Servicio a la Ciudadanía – Alta Consejería Distrital de Tecnología de Información y Comunicaciones), Programa de formación virtual (Dirección Distrital de Desarrollo Institucional), Campañas de comunicación (Oficina Consejería de Comunicaciones), Productos educativos y culturales para la memoria, la paz y la reconciliación (Alta Consejería para los derechos de las Víctimas, la Paz y la Reconciliación), 500.000 unidades documentales (Dirección Distrital de Archivo), Plan de choque (Dirección Distrital de Archivo), Portal Bogotá (Oficina Consejería de Comunicaciones), Registro Distrital (Subdirección de Imprenta) y Seguimiento PAC (Dirección Administrativa y Financiera).
En consecuencia, con los avances mencionados, la Secretaría General ha fortalecido sus procesos de direccionamiento estratégico, orientando asertivamente las acciones programadas y desarrolladas tendientes a la generación de valor público. A su vez, esto ha permitido redefinir el espectro de riesgos y facilitar la identificación y gestión de las oportunidades evidenciadas. Así mismo, se ha logrado optimizar, racionalizar y simplificar la gestión y presentación de resultados, la consolidación de informes de gestión y, como efecto, se han facilitado los procesos de rendición de cuentas.
También, se han estandarizado las solicitudes de modificación y actualización de los proyectos de inversión a nivel presupuestal y técnico, formalizando los flujos de información internos requeridos y fortaleciendo los registros de trazabilidad de los cambios y las razones que los originan. Además, se ha facilitado y mejorado la calidad de la información reportada en los sistemas de información y se han propuesto y desarrollado mejoras en los reportes que redundan en la disminución de los tiempos de respuesta.
Por otra parte, basados en la experiencia de ejercicios anteriores, la Secretaría General cuenta con un análisis detallado de los factores involucrados en los Índices de Transparencia de Bogotá y de Innovación Pública, que permiten evidenciar avances y acciones concretas en beneficio de los ciudadanos y que aportan elementos de juicio cuantitativos que permitan mejorar la calificación de la Entidad. A su vez, la dinámica e interiorización de estos Índices en cada dependencia permite que los funcionarios sean más conscientes del impacto de las acciones que desarrollan hacia la ciudadanía.
Ahora bien, gracias al trabajo en equipo con otras dependencias se realizó el proceso de  Racionalización de Instancias de Coordinación, generando la exposición de motivos y el proyecto de Decreto el cual se encuentra en revisión de la Oficina Asesora Jurídica. Este ejercicio marca un precedente en el proceso de optimización de las Entidades del Distrito.
Además, las Curvas S son un instrumento que permiten desagregar por hitos o entregables concretos los procesos precontractuales o planes de trabajo estableciendo fechas y dando a conocer el detalle de cada gestión; y comparar el avance real Vs. el avance planeado de diferentes procesos identificando posibles cuellos de botella de forma oportuna e implementando las acciones preventivas y correctivas que se requieran con miras al cumplimiento de los objetivos propuestos en cada una de las etapas del proceso. 
Finalmente, al cerrar la vigencia, la Secretaría General cuenta con lineamientos claros para el cierre de 2018 y apertura 2019 establecidos mediante la Circular 001 de la Oficina Asesora de Planeación; lo anterior soportado en las jornadas de Planeación Estratégica llevada a cabo con todos los directivos de la entidad en la cual se estableció la hoja de ruta para la siguiente vigencia.</t>
  </si>
  <si>
    <t>Plan Anticorrupción y de Atención al Ciudadano - PAAC con seguimiento a la ejecución.</t>
  </si>
  <si>
    <t>152D</t>
  </si>
  <si>
    <t>P4O2A3 Realizar la formulación y el seguimiento a la ejecución del Plan Anticorrupción y de Atención al Ciudadano - PAAC, para la obtención de resultados óptimos en la medición del Índice de Gobierno Abierto - IGA</t>
  </si>
  <si>
    <t>Generar entornos transparentes que faciliten la gestión institucional y minimicen los riesgos asociados a la corrupción</t>
  </si>
  <si>
    <t>Plan Anticorrupción y de Atención al Ciudadano - PAAC</t>
  </si>
  <si>
    <t>(Actividades de seguimiento ejecutadas en el trimetre / Actividades de seguimiento programadas en el trimestre) *100</t>
  </si>
  <si>
    <t xml:space="preserve">Realizar el monitoreo bimestral a la ejecución del Plan Anticorrupción y de Atención al Ciudadano - PAAC </t>
  </si>
  <si>
    <t xml:space="preserve">El Plan Anticorrupción y de Atención al Ciudadano – PAAC, cuenta con un cronograma de monitoreo por parte de la Oficina Asesora de Planeación, con una periodicidad bimestral, durante el periodo se realizó el primer monitoreo que comprende los meses de enero y febrero, encontrando un cumplimiento del 100% de las actividades programadas.
En el componente uno Gestión del Riesgo de Corrupción, se realizó durante el mes de enero el ejercicio de consulta interna y externa para definir el mapa de riesgos definitivo el cual se encuentra publicado en la página web de la entidad.
El componente tres presenta avances en cuanto las actividades relacionadas con la primer actividad de diálogos ciudadanos de doble vía y la formulación de la estrategia de Rendición de Cuentas para la vigencia 2018, de igual forma se consolido y público el informe de gestión de la vigencia 2017 y se realizó el correspondiente envió de información para la construcción del balance de resultados 2017.
En cuanto al componente cuatro, se avanzó en la presentación de los informes mensuales de los requerimientos presentados por la ciudadanía, el informe de estadísticas generales de funcionamiento de la red CADE.
Por último el componente cinco avanzo en la revisión y actualización del esquema de publicación y en la actualización y publicación en página web del Programa de Gestión Documental de acuerdo al Capítulo IV del Decreto 103 de 2015. El Plan Anticorrupción y de Atención al Ciudadano – PAAC, cuenta con un cronograma de monitoreo por parte de la Oficina Asesora de Planeación, con una periodicidad bimestral, durante el segundo trimestre de la vigencia 2018, se realizaron el segundo y tercer monitoreo que comprende los bimestres marzo - abril y mayo - junio, encontrando un cumplimiento del 100% de las actividades programadas.
La OAP realizó el monitoreo al PAAC 2018 en sus seis componentes, el cual fue validado por la Oficina de Control Interno en su informe de seguimiento. Así las cosas, la información por componente es la siguiente:
- COMPONENTE 1: Este componente presenta un avance del 37,4% frente al cronograma establecido para la vigencia, se observa que la entidad cuenta con el mapa de riesgos de corrupción actualizado y publicado y se está realizando el seguimiento a la operación de los controles.
- COMPONENTE 2: Una vez realizado el proceso de priorización y de verificación de recursos la Entidad definió la estrategia de racionalización de trámites, que prevé la racionalización de 2 trámites que serán gestionados a través del SUIT - Sistema Único de trámites.
El inicio de la ejecución de la estrategia está programado para el mes de mayo con la publicación en el sistema SUIT del cronograma de actividades al cuál se realizará el seguimiento. Se aclara que la racionalización de trámites queda con fecha límite de cumplimiento 31 de diciembre de 2018, el objetivo final es el trámite racionalizado por tal razón la cuantificación del cumplimiento se podrá establecer al final de la vigencia cuando el desarrollo tecnológico entre en funcionamiento y se pueda establecer si el trámite efectivamente causó su racionalización mejorando en tiempo y calidad el servicio al usuario.
- COMPONENTE 3: se observa avance del 55% frente al cronograma establecido para la vigencia 2018, la entidad diseñó y socializó el lineamiento para el reporte de los informes de gestión, elaboró el primer informe de gestión trimestral de la vigencia al seguimiento al cumplimiento de metas y realizó la rendición de cuentas a través de las mesas de diálogos ciudadanos, producto de las cuales se generó un informe publicado en la página web de la entidad.
- COMPONENTE 4: la entidad genera un informe mensual de seguimiento a los requerimientos presentados por la ciudadanía y las respuestas emitidas por las entidades del Distrito, tanto en los puntos de la Red CADE como en el súper CADE móvil, ha realizado procesos de cualificación de servidores de la administración Distrital en temas de servicio al ciudadano y de atención a víctimas del conflicto armado, adelantó procesos de medición de la satisfacción ciudadana para los servicios prestados por el Archivo de Bogotá, realizó capacitaciones a la ciudadanía orientándolos hacia el correcto desarrollo de la actividad económica en el Distrito Capital, se encuentra en proceso de actualización de la Guía de trámites y servicios, realiza seguimiento mensual a las entidades del Distrito sobre los radicados de PQRS, que se encuentran vencidos por falta de respuestas.
- COMPONENTE 5: este componente presenta un avance del 25% de la programación de la vigencia, se observa que la entidad implementó un sistema de alertas tempranas que le permite monitorear la oportunidad en las respuestas a las peticiones quejas y sugerencias que ingresan a la entidad por el sistema Distrital PQRS.
- COMPONENTE 6: Se observó un avance del 20% en cuanto a la programación de la vigencia, toda vez que se aportan los soportes de la capacitación realizada a los gestores de integridad y el cumplimiento de la fase de planeación en la construcción de la estrategia de sensibilización a directivos sobre integridad. Mediante resolución la entidad nombró los gestores de integridad para la vigencia 2018. El Plan Anticorrupción y de Atención al Ciudadano – PAAC, cuenta con un cronograma de monitoreo por parte de la Oficina Asesora de Planeación, con una periodicidad bimestral, durante el tercer trimestre de la vigencia 2018, se realizó el cuarto monitoreo que comprende los meses de julio – agosto, encontrando un cumplimiento del 100% de las actividades programadas.
La OAP realizó el monitoreo al PAAC 2018 en sus seis componentes, el cual fue validado por la Oficina de Control Interno en su informe de seguimiento. Así las cosas, la información por componente es la siguiente:
COMPONENTE 1: este componente presenta un avance en la vigencia del 83%, se evidenció que mediante acta de comité Directivo Ampliado con fecha del 26 de junio de 2018, la jefe de la OAP, presentó a consideración del Secretario General y del Comité de Coordinación de Control Interno, la política de administración de riesgos la cual fue aprobada por unanimidad y firmada por el Secretario General y la Jefe de la OAP, quien cumple la función de secretaría Técnica del Comité. El indicador se programó para su cumplimiento en el mes de junio donde definió una actividad (política de riesgos) la cual se cumplió dentro del plazo y condiciones descritas, esta se encuentra publicada en la página web de la Secretaría General. 
El día 04 de julio en el aula Barule se realizó una jornada de capacitación de riesgos donde se incluyó dentro del temario los riesgos de corrupción. Además, se evidenció el seguimiento y publicación del mapa de riesgos de corrupción correspondiente el I y II Cuatrimestre; se observó que las 7 dependencias (archivo, contratación, victimas, Dirección de Calidad del Servicio, Imprenta, OCI y Dirección de Talento Humano) que a la fecha han identificado riesgos de corrupción, cumplen con el reporte mensual de seguimiento exigido en el PAAC. – 
COMPONENTE 2: Se evidenció que la OAP y la Subdirección de Imprenta Distrital establecieron cronograma de racionalización de trámites el día 28/05/18 el cual se encuentra soportado mediante registro de asistencia, donde se definieron III Fases así: I. Precontractual la cual contiene 8 actividades. II Ejecución 7 actividades y III Seguimiento 3 actividades. 
El día 23/08/18 se modificó la fecha de inicio de la actividad desarrollo y pruebas, la cual estaba prevista para agosto y se reprogramó para septiembre.
Respecto al cumplimiento se evidenció que la fase precontractual se encuentra finalizada, puesto que mediante contrato de consultoría No 4211200-554-2018, se contrató el análisis, diseño, desarrollo e implementación de un software especializado para el sistema de registro Distrital, este se firmó por valor de $488.450.719 con un plazo de ejecución de 6 meses. El porcentaje estimado de avance 25%, corresponde al agotamiento de esta etapa.
COMPONENTE 3: este componente presenta un avance del 67%, esto se debe a que adicional a las 3 actividades desarrolladas en el anterior cuatrimestre, durante este se observó el desarrollo de las (2) siguientes:
La OAP realizó y publicó el seguimiento del I y II Trimestre a la Gestión y Resultados de la Entidad.
Se emitió respuesta a todos los requerimientos de la ciudadanía recibidos en el marco de la estrategia de Rendición de Cuentas, por lo cual se observó que la Secretaría General en el mes de mayo dio respuestas a los requerimientos ciudadanos, comunicados por los ciudadanos y partes interesadas. Para el seguimiento de esta actividad se determinó que el porcentaje de cumplimiento del indicador fuera constante (100%) en cada mes, en aras de garantizar que por cada dialogo de doble vía que la entidad realice, se dé respuesta dentro del mes siguiente a su realización a todas las inquietudes planteadas por la ciudadanía.
COMPONENTE 4: la entidad genera un informe mensual de seguimiento a los requerimientos presentados por la ciudadanía y las respuestas emitidas por las entidades del Distrito, tanto en los puntos de la Red CADE como en el súper CADE móvil, ha realizado procesos de cualificación de servidores de la administración Distrital en temas de servicio al ciudadano y de atención a víctimas del conflicto armado, adelantó procesos de medición de la satisfacción ciudadana para los servicios prestados por el Archivo de Bogotá, realizó capacitaciones a la ciudadanía orientándolos hacia el correcto desarrollo de la actividad económica en el Distrito Capital, se encuentra en proceso de actualización de la Guía de trámites y servicios, realiza seguimiento mensual a las entidades del Distrito sobre los radicados de PQRS, que se encuentran vencidos por falta de respuestas.
En el mes de julio se realizaron 29 encuestas de satisfacción por parte de la Dirección Distrital de Archivo de Bogotá donde el nivel de satisfacción fue de 97,1% y en el mes de agosto se realizaron 37 donde el nivel de satisfacción fue de 97,9%
COMPONENTE 5: este componente presenta un avance del 66% de la programación de la vigencia, Se evidenció que el portafolio de Bienes y Servicios de la Entidad se actualizó y se encuentra publicado en el Sistema Integrado de Gestión bajo el código 4202000-OT-044 Versión 5.
El Procedimiento para la publicación, actualización y desactivación de información para los grupos de valor, usuarios e interesados en los portales y micrositios web de la Secretaría General web, se encuentra aprobado en el SIG bajo el procedimiento 4204000-PR-359 V1 este a su vez cuenta con un formato que permite el registro de la actividad y con un documento de Lineamiento de Gestión de Información el cual garantizará condiciones de calidad, accesibilidad, lenguaje claro y la actualización permanente de la información y su sostenibilidad en el tiempo de publicación.
Adicionalmente la Entidad realizó los informes mensuales de las peticiones de los ciudadanos donde consolida la gestión de las mismas, los cuales se encuentran publicados en la página web. Con el fin de garantizar los tiempos de respuesta de manera oportuna se implementó el monitoreo del funcionamiento de las alertas tempranas en el SDQS Bogotá Te Escucha. Además, se definió la Guía de criterios de publicación y procedimientos de acuerdo a lo establecido en la normatividad vigente.
COMPONENTE 6: Se observó un avance del 50% en cuanto a la programación de la vigencia, toda vez que la Dirección de Talento Humano ha desarrollado capacitaciones con el fin de fortalecer las competencias de los gestores de ética o integridad en relación con sus funciones y las acciones esperadas en el marco del fortalecimiento de la cultura ética y el cambio comportamental. Además, se han realizado la sensibilización a los Directivos de la Entidad donde se les comunicó e hizo entrega de la cartilla sobre la adopción del Código de Integridad, la cual se elaboró con base al Decreto 118 de 2018. 
La Dirección de Talento Humano en conjunto con los gestores de integridad han realizado dos actividades: un Skage Teatral de apropiación de comportamientos deseables de acuerdo con los valores de la casa, dicha actividad fue presentada a la Subsecretaria de Servicio a la Ciudadanía, además un gestor de integridad participó activamente en la Convocatoria de planta temporal de la Oficina Alta Consejería para los Derechos de las Victimas la Paz y la Reconciliación, como veedor de que el proceso de selección se realizó de acuerdo con la normatividad vigente y los procesos establecidos. 
 El Plan Anticorrupción y de Atención al Ciudadano – PAAC, cuenta con un cronograma de monitoreo por parte de la Oficina Asesora de Planeación, con una periodicidad bimestral, durante el cuarto trimestre de la vigencia 2018, se realizó el quinto monitoreo que comprende los meses de Septiembre – Octubre, encontrando un cumplimiento del 100% de las actividades programadas.
La OAP realizó el monitoreo al PAAC 2018 en sus seis componentes, así las cosas, la información por componente es la siguiente:
COMPONENTE 1: este componente presenta un avance en la vigencia del 100%, se evidenció el cumplimiento de todas las actividades programadas.
COMPONENTE 2: Se evidenció que la OAP y la Subdirección de Imprenta Distrital establecieron cronograma de racionalización de trámites el día 28/05/18 el cual se encuentra soportado mediante registro de asistencia, donde se definieron III Fases así: I. Precontractual la cual contiene 8 actividades. II Ejecución 7 actividades y III Seguimiento 3 actividades. 
El día 17/12/18 se modificó la fecha de finalización de la estrategia de racionalización de trámites, la cual quedo para el 30 de junio de 2019, esto se debe a que el producto final debe entrar en fase de garantía para realizar pruebas e identificar ajustes.
Respecto al cumplimiento se evidenció que la fase precontractual se encuentra finalizada, puesto que mediante contrato de consultoría No 4211200-554-2018, se contrató el análisis, diseño, desarrollo e implementación de un software especializado para el sistema de registro Distrital, este se firmó por valor de $488.450.719 con un plazo de ejecución de 6 meses. El porcentaje estimado de avance 25%, corresponde al agotamiento de esta etapa.
COMPONENTE 3: este componente presenta un avance del 100%, del total de las actividades.
COMPONENTE 4: la entidad genera un informe mensual de seguimiento a los requerimientos presentados por la ciudadanía y las respuestas emitidas por las entidades del Distrito, tanto en los puntos de la Red CADE como en el súper CADE móvil, ha realizado procesos de cualificación de servidores de la administración Distrital en temas de servicio al ciudadano y de atención a víctimas del conflicto armado, adelantó procesos de medición de la satisfacción ciudadana para los servicios prestados por el Archivo de Bogotá, realizó capacitaciones a la ciudadanía orientándolos hacia el correcto desarrollo de la actividad económica en el Distrito Capital, se encuentra en proceso de actualización de la Guía de trámites y servicios, realiza seguimiento mensual a las entidades del Distrito sobre los radicados de PQRS, que se encuentran vencidos por falta de respuestas.
COMPONENTE 5: este componente presenta un avance del 66% de la programación de la vigencia, Se evidenció que el portafolio de Bienes y Servicios de la Entidad se actualizó y se encuentra publicado en el Sistema Integrado de Gestión bajo el código 4202000-OT-044 Versión 5.
El Procedimiento para la publicación, actualización y desactivación de información para los grupos de valor, usuarios e interesados en los portales y micrositios web de la Secretaría General web, se encuentra aprobado en el SIG bajo el procedimiento 4204000-PR-359 V1 este a su vez cuenta con un formato que permite el registro de la actividad y con un documento de Lineamiento de Gestión de Información el cual garantizará condiciones de calidad, accesibilidad, lenguaje claro y la actualización permanente de la información y su sostenibilidad en el tiempo de publicación.
Adicionalmente la Entidad realizó los informes mensuales de las peticiones de los ciudadanos donde consolida la gestión de las mismas, los cuales se encuentran publicados en la página web. Con el fin de garantizar los tiempos de respuesta de manera oportuna se implementó el monitoreo del funcionamiento de las alertas tempranas en el SDQS Bogotá Te Escucha. Además, se definió la Guía de criterios de publicación y procedimientos de acuerdo a lo establecido en la normatividad vigente.
COMPONENTE 6: Se observó un avance del 100% en cuanto a la programación de la vigencia, toda vez que la Dirección de Talento Humano ha desarrollado capacitaciones con el fin de fortalecer las competencias de los gestores de ética o integridad en relación con sus funciones y las acciones esperadas en el marco del fortalecimiento de la cultura ética y el cambio comportamental. Además, se han realizado la sensibilización a los Directivos de la Entidad donde se les comunicó e hizo entrega de la cartilla sobre la adopción del Código de Integridad, la cual se elaboró con base al Decreto 118 de 2018. 
</t>
  </si>
  <si>
    <t xml:space="preserve">   Plan estratégico Plan de Acción                                   </t>
  </si>
  <si>
    <t xml:space="preserve">Realizar el seguimiento a la ejecución del Plan Anticorrupción y de Atención al Ciudadano - PAAC </t>
  </si>
  <si>
    <t>Jornadas de capacitación en orientaciones en materia de prevención disciplinaria realizadas</t>
  </si>
  <si>
    <t>160A</t>
  </si>
  <si>
    <t>Contribuir a la prevención de actuaciones que puedan generar la apertura de procesos disciplinarios</t>
  </si>
  <si>
    <t>Capacitaciones en orientaciones en materia de prevención disciplinaria realizadas</t>
  </si>
  <si>
    <t xml:space="preserve">  Sumatoria de orientaciones realizadas     </t>
  </si>
  <si>
    <t>0 0 En este periodo se logró llevar a cabo 4 orientaciones a funcionarios de los SuperCade de la Subsecretaría de Atención a la Ciudadanía y a la Alta Consejería para los Derechos de las Víctimas, la Paz y la Reconciliación.  En este periodo se llevaron a cabo orientaciones disciplinarias en los siguientes SuperCades y Cades: Suba, Américas, calle 13, Engativá, Bosa, 20 de Julio, Fontibón, Servita, Centro Administrativo Distrital.  Adicionalmente se orientó en materia disciplinaria a los conductores de la Secretaría General y a los colaboradores de la línea 195.</t>
  </si>
  <si>
    <t xml:space="preserve">   Plan de Acción                       </t>
  </si>
  <si>
    <t>Realizar jornadas de capacitación en orientaciones en materia de prevención disciplinaria</t>
  </si>
  <si>
    <t>(No. Zonas alcanzadas / No. Zonas programadas (meta plan de desarrollo)) *100</t>
  </si>
  <si>
    <t>AVANCES DEL PERIODO: 
Se esta adelantando el plan de trabajo conforme a lo programado. 
Se impulsaron 69 nuevas zonas wi fi inaguradas en el primer trimestre (convenio TRANSMILENIO MINTIC).  Se logró la entrada en operación del grupo 2 de las zonas WiFi, 69 zonas instaladas y en funcionamiento,  dando cumplimiento a la meta del Plan de Desarrollo "Bogotá Mejor para Todos" del programa  Bogotá, una ciudad digital". Se logró el documento de cierre: Análisis de modelos de sostenibilidad, el cual busca establecer la estrategia de sostenibilidad de las zonas WiFi para Bogotá durante el 2019._x000D_
Se ha continuado el monitoreo a las zonas Wifi instaladas y en funcionamiento en Bogotá, en el marco del Proyectos Zonas Wifi Gratis para la Gente, mediante la realización de vistas en campo a algunas zonas de las Localidades. Como resultados de dichas visitas se encontraron algunas con fallas, las cuales se notificaron a MinTIC para los ajustes pertinentes._x000D_
 Se logró el documento “Implementación piloto del Modelo”, el cual busca recabar información de comportamiento de las zonas que permita entonces dimensionar las capacidades de las mismas de forma eficiente, así como analizar patrones de consumo que sean insumo para posibles modelos de sostenibilidad futura. 
Se logró el documento de evaluación de resultado del piloto implementado y  las consideraciones, riesgos y recomendaciones del proyecto. 
Adicionalmente, se ha continuado el monitoreo a las zonas Wifi instaladas y en funcionamiento en Bogotá en el marco del Proyecto “Zonas WiFi Gratis para la Gente”.
Para el cuarto trimestre se concretó la entrada en operatividad de 26 zonas adicionales, que corresponden a 10 portales de Transmilenio y 16 zonas instaladas y puestas en funcionamiento en parques y plazoletas de Bogotá, superando la meta Plan Distrital de Desarrollo de 250 zonas de conectividad pública, ya que se logró un total de 276 Zonas WiFi gratis.</t>
  </si>
  <si>
    <t>AVANCES DEL PERIODO: 
Se esta adelantando el plan de trabajo conforme a lo programado. 
Se cuenta con la identificación de necesidades de Sumapaz y se esta llevando a cabo el monitoreo a las obligaciones de hacer  de las 6 resoluciones expedidas aprobando los proyectos de desarrollo de infraestructura para ampliación de cobertura de Colombia Telecomunicaciones en las veredas pasquilla y quiba alto, guabal y caracolí en Ciudad Bolívar y verjon bajo de Chapinero,  Se logró la consolidación del documento de Estrategia Conectividad Rural, en el que se presentan los avances a nivel distrital para la instalación de redes y lo planes de expansión de telecomunicaciones en zonas rurales de la ciudad mediante obligaciones de hacer de los operadores Se logró reporte del informe del plan de conectividad rural. Claro Colombia promovió y logró la aprobación del MinTIC de una nueva estación en zona rural de Bogotá, Pasquilla (Ciudad Bolívar). Por su parte, el Operador Tigo instaló 3 antenas: 1.La Unión (Sumapaz), 2.San Juan (Sumapaz) y 3. Santo Domingo (Sumapaz). Por otro lado, el operador Movistar es sus obligaciones de hacer, interpuso recurso de reposición y las localidades a su cargo entrarán en servicio en junio de 2019. Con el reporte de este hito se da cumplimiento a la meta Plan de Conectividad Rural, del Plan de Distrital de Desarrollo "Bogotá Mejor para Todos". Durante la vigencia se dio cumplimiento a los hitos planteados, definición de la estrategia de conectividad rural e informe de avances. Así mismo, se hizo seguimiento al cumplimiento de obligaciones de hacer de Colombia Telecomunicaciones - Movistar.</t>
  </si>
  <si>
    <t xml:space="preserve"> Plan de Desarrollo - Meta Producto   Plan de Acción               Plan Estratégico de Tecnologías de la Información y las Comunicaciones - PETIC  Plan de Seguridad y Privacidad de la Información                     </t>
  </si>
  <si>
    <t>(Alianzas generadas / Alianzas programadas (meta plan de desarrollo)) *100</t>
  </si>
  <si>
    <t xml:space="preserve">Se esta adelantando el plan de trabajo conforme a lo programado. 
AVANCES DEL PERIODO: 
Se estableció en conjunto con MinTIC un plan de acción para aprovechamiento (junto con los aliados del sector privado que actuan como operadores) las líneas de: Aceleración e incubación, Internacionalización, Presencia Web para Mipymes y comercio electónico, de manera que las empresas bogotanas apropien estos temas aprovechando la canalización de la oferta que el MinTIC tiene frente a estos temas, hacia la ciudad de Bogotá, con el fin de fortalecer los sectores productivos de la ciudad.    Se avanza en la construcción colectiva de una Plan de Acción para impulsar el desarrollo de la Estrategia de Transformación Digital Empresarial TDE para Bogotá (Secretaria de Desarrollo Económico y Alta Consejería de TIC) radicado ante el Ministerio de Tecnologías de Información y las Comunicaciones TIC.
Se avanza en la consolidación de dos (2) grandes Alianzas públicas para impulsar la Transformación Digital Empresarial en Bogotá, con Ministerio de Tecnologías de la Información y Comunicaciones y con la Secretaria Distrital de Desarrollo Económico. Se logró la consolidación de una (1) Alianza Público Privada con el operador elvecino.com, como producto de la convocatoria por FINDETER para promover la estrategia de Transformación Digital Empresarial, específicamente, en el uso y apropiación de la plataforma de comercio electrónico y diseño de marketing digital. 
Adicionalmente, se logró la consolidación de dos (2) Alianzas Públicas con INNPULSA y el Fondo Nacional de Garantias FNG, como resultado de la convocatoria realizada por el FONDO Innovación, Tecnología e Industrias Creativas, del cual hace parte del Comité Directivo el Alto Consejero de TIC. Iniciativa para beneficiar emprendimientos y/o empresas de Bogotá, principalmente el sector de industrias creativas y culturales, a través del programa aldeainnpulsa.com.
 Durante el cuarto trimestre, se logró la consolidación de tres Alianzas Público/Privadas: Tecnalia, Connect Bogotá y Universidad EAN. Para la vigencia se cumplió la meta en un 150%, ya que se consolidaron un total de 6 alianzas sobre 4 programadas. 
Con las alianzas se logró impulsar la industria TI en la creación de nuevas empresas en Bogotá, fortalecimiento de planes de negocio y apoyo de recursos como capital semilla, que mejoran la productividad y competitividad de las MiPymes. 
</t>
  </si>
  <si>
    <t>Estrategia para el fortalecimiento y apropiación de TIC diseñada e implementada</t>
  </si>
  <si>
    <t>Se esta adelantando el plan de trabajo conforme a lo programado. 
AVANCES DEL PERIODO: 
Se definió la estrategia de apropiación, promoción y generación de capacidades y cultura digital para la ciudad 2018, lo que permitió que se generaran 1,022 certificaciones de competencias para Bogotanos en procesos de formación a través de talleres, workshop, charlas informativas, MOOC´s.
 Capacidades y Cultura Digital: Se logró realizar informe trimestral de avance de la vigencia 2018, en el cual se registra el desarrollo de procesos de formación bajo alianzas realizadas con Ministerio TIC, Secretaría de Educación del Distrito, Camacol y Colombia Compra Eficiente. Adicionalmente, se publicó un proceso de contratación para formación virtual de ciudadanos en contenidos digitales TIC, y se avanzó en la estructuración de los convenios con EAN e IDARTES, para formación de ciudadanos en contenidos digitales.
Programa de Fomento a Producción de Contenidos Digitales: Se avanzó dando inicio al programa “Digital Young Program” en alianza con Ministerio TIC para formar jóvenes Bogotanos de 9, 10 y 11 grado en animación 2D, 3D y Videojuegos. 
Programa de Teletrabajo: En articulación con el Ministerio TIC se logró: 
-Evento: "Teletrabajo, innovación y productividad en la Economía Digital", el 21 de febrero/2018, para 11 empresas asociados a Andigraf. 
-Promoción y partición en el evento de "Formación de la Estrategia de Teletrabajo", el 23 de abril/2018, convocado por MinTIC con la participación de 13 empresas entre públicas y privadas. 
-Evento: "Teletrabajo, innovación y productividad en la Economía Digital", enfocado en uso de soluciones tecnológicas para la implementación del Teletrabajo, el 25 de abril/2018, para 7 empresas asociados a Andigraf. 
-Evento de Teletrabajo: "Teletrabajo, innovación y productividad en la Economía Digital" el 11 de mayo /2018, para 29 empresas asociados a Parquesoft.
-Evento "Formación de la Estrategia de Teletrabajo", específicamente enfocado en profundización e intercambio de buenas prácticas en Teletrabajo, realizado en MinTIC el 31 de mayo/2018, con la participación de 26 empresas entre públicas y privadas. 
Adicionalmente, como resultado del trabajo conjunto entre el Ministerio TIC y la Oficina Alta Consejería Distrital de TIC, se logró durante el primer semestre de 2018 que 27 nuevas empresas públicas y privadas en Bogotá suscribieran el pacto del teletrabajo.
 Capacidades y Cultura Digital: Se logró la ejecución de los programas de formación planteados para el trimestre, alcanzando un acumulado 16.847 ciudadanos formados para la vigencia. Se suscribió el contrato de formación virtual 4130000-588-2018 con Sincotel Solutions Ltda. el 13 de julio, el cual dio inicio el 26 de julio-18. Mediante el desarrollo del contrato, se construyeron, revisaron y aprobaron: los contenidos de las 8 temáticas, la estrategia de promoción y divulgación, el nombre del programa "Bogotá Aprende TIC" y el diseño gráfico. Lo anterior dio inicio a la virtualización de los contenidos.
Fomento a Producción de Contenidos Digitales: Finalizó el desarrollo del programa Digital Young Program en la ciudad de Bogotá, que fue ejecutado en los laboratorios digitales por el operador del Naska Digital. Se logró un total de 166 jóvenes residentes en Bogotá que cursaron y aprobaron  programas de animación 2d (56), 3d (38) y videojuegos (72).  Se dio inicio al convenio 4130000-613-2018 suscrito con IDARTES, para el desarrollo de actividades de fomento a la producción de contenidos digitales, mediante el desarrollo de proyectos de creación y experimentación con narrativas y contenidos inmersivos. 	
Teletrabajo: Se logró la organización logística de la Cuarta Feria Internacional de Teletrabajo, a realizarse a final de la vigencia, de manera articulada con el Ministerio de Tecnologías de la Información y Comunicaciones, y la Dirección Distrital de Desarrollo Institucional de la Secretaria General. Se estableció la participación de la Alcaldía Mayor en la agenda académica con: instalación por el Alcalde Mayor, panel casos de éxito con entidad del distrito, panel teletrabajo y población vulnerable con experiencia de Cárcel Distrital de Bogotá con Secretaria Distrital de Seguridad, y política de discapacidad y teletrabajo con Secretaria de Integración Social. Adicionalmente, se contará con la participación de un experto internacional en temas de movilidad sostenible y teletrabajo.
Programa de Teletrabajo: En articulación con el Ministerio TIC se logró promocionar la estrategia del teletrabajo con  tres eventos: 
Evento: "Teletrabajo: Cambio cultural y transformación digital" - realizado el 06/07/2018 en alianza con la Zona Franca de Bogotá, y con la participación de 7 empresas. 
Evento: " Teletrabajo: Cambio Cultural y Transformación Digital" en el marco del evento: Herramientas para Implementar el Teletrabajo en una Pyme, realizado en alianza con la Cámara de Comercio de Bogotá el 17/07/2018, con la participación de 57 empresas.
Evento: "El Teletrabajo y su aporte en la construcción de ciudades sostenibles" en el marco del evento: "Quinta Mesa de Trabajo Me Muevo por una Bogotá Sostenible", realizado en alianza con la Secretaría de Ambiente el 27/07/2018, con la participación de 32 empresas. Se logró el cumplimiento de los hitos programados para el cuarto trimestre, con las siguientes actividades:
Capacidades y cultura digital: En el trimestre se lanzó el programa de formación virtual "Bogotá Aprende TIC", con los siguientes contenidos en niveles básico e intermedio: Big Data, Cloud Computing, Gig Economy, Inteligencia Artificial, Internet de las cosas, Arquitectura dirigida por eventos, Block Chain y Experiencia Inmersiva. Se logró informe de cierre de la vigencia 2018, en el cual se registran las acciones, descripciones y cantidad de ciudadanos beneficiados durante el año.
Fomento a producción de contenidos digitales: Se realizó el documento metodológico de actividades de apropiación, que se desarrollaron mediante encuentros y talleres - workshop en 4 ejes temáticos (experiencia, lenguaje, expediciones inmersivas e industria, exposición contenidos digitales), en el marco del festival “Domo Lleno” realizado del 21 al 24 de noviembre de 2018, en el Planetario Distrital.
Teletrabajo: Se logró el Evento: "Teletrabajo: Cambio cultural y transformación digital" - realizado en alianza con Fedesoft con la participación de 12 empresas realizado el 13/09/2018.  Adicionalmente, en articulación con el Ministerio de Tecnologías de la Información y Comunicaciones, se logró realizar una Jornada de sensibilización de teletrabajo con los Alcaldes Locales, el 27 de noviembre de 2018, cuyo objetivo es identificar empresarios, gremios, freelancers, pymes y tomadores de decisión de las Localidades de Bogotá para organizar el plan de acción respectivo.
Se cumplió la estrategia programada, ya que se realizaron las actividades programadas al 100%, inclusive se realizó un evento de teletrabajo adicional. Se tuvieron que adelantar los eventos programados para el segundo semestre, debido a la contingencia que generó el cambio de gobierno de la administración nacional, en especial MinTIC y la no disponibilidad del talento humano de la Comisión Asesora de Teletrabajo para la realización de los mismos en el segundo semestre. Durante esta vigencia se sensibilizaron 207 empresas  y 287 personas.</t>
  </si>
  <si>
    <t>(No. hitos del diseño del sistema poblacional alcanzados /  Total de hitos del diseño del sistema poblacional programados) *90</t>
  </si>
  <si>
    <t>Se esta adelantando el plan de trabajo conforme a lo programado. 
AVANCES DEL PERIODO: 
Se esta trabajando en el diseño del SIP y ya se elaboro una propuesta preliminar de diseño en coordinación y bajo el liderazgo de la SDP. 
 Acompañamiento al Plan de Implementación SIIP-Sistema Integrado de Información Poblacional Distrital: Se logró el Documento de Diseño del Proyecto –SIIP. Este presenta recomendaciones técnicas que se ajustan al marco de referencia de Arquitectura Empresarial, con el fin de establecer una hoja de ruta. Se envió Documento a la Secretaria Distrital de Planeación, entidad líder de la iniciativa.
Adicionalmente, se logró la emisión de la Circular 40 solicitando a las entidades distritales atender técnicas de anonimización, recomendadas por el DANE. Este acto administrativo, se complementa con el Documento Técnico de SIIP, en el cual se envió propuesta de circular para firmar conjuntamente con la Secretaría Distrital de Planeación, con el fin que las entidades del distrito, en un futuro, publiquen conjuntos de datos abiertos con la información de los beneficiarios que acceden a los servicios, beneficios y programas provistos por el Distrito Capital.
 Se logró realizar taller de anonimización de datos personales, actividad importante en la hoja de ruta de la implementación del SIIP, debido a que brinda las capacidades necesarias a las entidades del distrito para publicar la información de servicios sociales garantizando la privacidad de la misma. 
Adicionalmente, se avanzó con la Secretaria Distrital de Planeación en la  elaboración del  plan de trabajo, en función del documento de Diseño SIIP que se  materializará en un  prototipo funcional.
 Se logró el cumplimiento de los hitos programados para el cuarto trimestre, con las siguientes actividades:
Se logró elaborar el documento preliminar y definitivo para la implementación del Sistema Integrado de Información Poblacional -SIIP, que en su contenido registra la asesoría técnica realizada a la Secretaría Distrital de Planeación – SDP, en la fase de diseño,  y consigna el resultado del piloto realizado con el sistema de información de la Alta Consejeria para los Derechos de las Victimas, la Paz y la Reconciliación, como prototipo funcional. </t>
  </si>
  <si>
    <t>(No. hitos del esquema de interoperabilidad y estandarización distrital alcanzados /  Total de hitos de interoperabilidad y estandarización distrital programados) *90</t>
  </si>
  <si>
    <t xml:space="preserve">Se esta adelantando el plan de trabajo conforme a lo programado. 
AVANCES DEL PERIODO: 
Se esta trabajando en el diseño de SUI y del SIP. 
Se trabajo el plan de acción para el despliegue del ERP distrital en coordinación con la SHD quien es responsable de la adquisición y puesta en funcionamiento.  Interoperabilidad: Se establece como estandarización distrital el marco de interoperabilidad establecido por el Ministerio TIC, que busca que las entidades se notifiquen en tres niveles de interoperabilidad. Durante el segundo trimestre se relazó acompañamiento a tres entidades del distrito: Secretaría Distrital de Hacienda, Secretaría General – Alcaldía Mayor de Bogotá y Secretaría Distrital de Salud. Se logró certificación nivel I, expedido por Ministerio TIC. Para el primer trimestre se hizo la revisión de 2 entidades notificadas por MinTIC (DADEP, UAECD) para ser acompañadas durante el segundo trimestre, lo cual fue realizado.
Acompañamiento al Plan de Implementación ERP Distrital: Se elaboró el Documento Resumen Estado ERP, para ello se consolidó la información de los convenios firmados entre la Secretaría General y la Secretaría Distrital de Hacienda, y los contratos de las empresas que fueron subcontradas por la Secretaría Distrital de Hacienda para el logro del objetivo de la Implementación del ERP Distrital. Este Documente fue realizado para contextualizar el proyecto desde su etapa precontractual, contractual, hasta la situación actual. 
Así mismo, se hizo el Documento de seguimiento ERP, para lo cual se elaboró un resumen ejecutivo del Proyecto, el cual cuenta con dos Fases. La Fase I involucra la implementación del ERP y CORE tributario en la Secretaría Distrital de Hacienda, y la Fase II incluye las demás entidades del distrito. Este documento es un marco general para que las entidades del distrito conozcan el Proyecto. Interoperabilidad: Se avanzó en la convocatoria y realización de un taller virtual y presencial de Interoperabilidad, con el acompañamiento del MinTIC, con el fin de apoyar el proceso de certificación nivel 1 de interoperabilidad. Alcanzando la certificación con 10 entidades, quedando pendiente la retroalimentación por parte de la Alta Consejería TIC a estas.
Acompañamiento al Plan de Implementación ERP Distrital: Se avanzó en la implementación ERP basada SAP, con las siguientes actividades y productos:
-Se presentó el proyecto ERP y la Estrategia para la implementación de la Fase I, a las Entidades Distritales. Así mismo, se elaboró concepto técnico que especifica las actuales alternativas de interoperabilidad o interconexión que usan las entidades para su integración con el Si Capital, y se emitió concepto técnico sobre cuáles serán los nuevos métodos a usar para la integración de las entidades al ERP, que se implementa en la SDH para los módulos de contabilidad, presupuesto, tesorería y terceros. 
-Se avanzó en la Fase II del proyecto ERP, que implica la apropiación de la solución en cada una de las entidades distritales, la cual inicia con las entidades piloto. Para lo anterior, se elaboraron el Modelo de Gobernanza o Gobernabilidad del proyecto, y el documento estructura de un Centro de Excelencia para la prestación de soporte y capacitación. Así mismo, se realizó el levantamiento de información de infraestructura tecnológica, insumo para proceder con la estimación de presupuesto de licenciamiento, implementación e infraestructura que requerirá cada entidad piloto para el 2019. Se logró el cumplimiento de los hitos programados para el cuarto trimestre, con las siguientes actividades:
Interoperabilidad: Se logró finalizar el acompañamiento a las 10 entidades ((1)Caja de Vivienda Popular –CVP, (2)Empresa de Acueducto y Alcantarillado de Bogotá – EAB, (3) Instituto de Desarrollo Urbano – IDU, (4) Instituto Distrital de Patrimonio Cultural – IDPC, (5) Jardín Botánico de Bogotá José Celestino Mutis – JBB, (6) Personería de Bogotá, (7) Secretaria de Desarrollo Económico – SDDE, (8) Secretaria Distrital de Gobierno – SDG, (9) Unidad Administrativa Especial de Servicios Públicos – UAESP, (10) Secretaría Distrital del Hábitat – SDHT) reportadas durante el tercer trimestre. Adicionalmente, se logró acompañamiento a 7 entidades reportas para el cuarto trimestre ((1)Secretaría Jurídica Alcaldía Mayor de Bogotá – SJD, (2) Secretaria Distrital Ambiente – SDA, (3) Empresa de Telecomunicaciones de Bogotá SA – ETB, (4) Secretaria Distrital de Seguridad, Convivencia y Justicia – SDSCJ, (5) Secretaria de Cultura Recreación y Deporte – SCRD, (6) Unidad Administrativa Especial de Rehabilitación y Mantenimiento Vial – UMV, (7) Departamento Administrativo del Servicio Civil Distrital – DASCD) para certificación en Nivel 1. Con la certificación en Nivel 1, se logra la apropiación del marco de interoperabilidad en las entidades notificadas, lo que les permite realizar las acciones necesarias para cumplir con los estándares exigidos por el Ministerio TIC, para el intercambio de información. Finalmente, la Alta Consejería TIC envía retroalimentación a las 22 entidades a las cuales se les dio acompañamiento.
Acompañamiento al Plan de Implementación ERP Distrital: Se logró la definición y socialización de las plantillas con la información que las entidades deben preparar en archivos planos para garantizar la estandarización y la interoperabilidad o interconexión con el nuevo ERP BogData, de la SDH para los módulos de contabilidad, presupuesto, tesorería y terceros. Se logró elaborar el documento de la Estrategia de Gestión de Implementación de la Fase II del proyecto ERP (Plan de implementación ERP distrital), que imparte directrices para la apropiación de la solución en cada una de las entidades distritales, la cual inicia con las entidades piloto. La SDH avanzó en la realización de la estimación de presupuestal para el licenciamiento, servicios profesionales de implementación y de infraestructura que requerirá cada entidad piloto para el 2019. 
Se realizó seguimiento a los convenios interadministrativos suscritos con la SDH y la Secretaría General que ampara el proyecto ERP Distrital BogData (Documentos de seguimiento ERP).
</t>
  </si>
  <si>
    <t>(No. hitos del marco de gestión de TI alcanzados /  Total de hitos del del marco de gestión de TI programados) *100</t>
  </si>
  <si>
    <t xml:space="preserve">Se esta adelantando el plan de trabajo conforme a lo programado. 
AVANCES DEL PERIODO: 
Se esta trabajando en el despliegue de los instrumentos diseñados en 2017.  Arquitectura TI: Se emitió la Circular 41 de instrumentos de Arquitectura TI, que divulga las herramientas de gestión  de TI entregadas por el Ministerio TIC y la consultaría realizada por la Oficina Alta Consejería Distrital de TIC, en la vigencia 2017. Estas deben ser tenidas en cuenta por las entidades distritales para la elaboración del Plan Estratégico de Tecnologías de Información (PETI). Se avanzó con la expedición de la Circular 047 del 30 de julio de 2018, mediante la cual se hace monitoreo a la transición Gobierno en Línea a Gobierno Digital en las entidades distritales por medio de un formulario en línea. Permitiendo un primer acercamiento para identificar la madurez y el grado de avance en la implementación del marco de gestión de TI distrital definido. Lo anterior se realizó debido al cambio de la política de gobierno digital, publicada por el MinTIC con el Decreto 1008 del 2018, en que se establecen nuevos indicadores y metodologías de medición en materia de Arquitectura TI. Se logró el cumplimiento de los hitos programados para el cuarto trimestre, con las siguientes actividades:
Se logró el documento “Arquitectura TI”, que en sus diferentes capítulos desarrolla de manera integral los resultados para el año 2018 en la materia. Particularmente, se presenta el resultado del monitoreo del estado de madurez en Arquitectura TI, donde se evidencio que el 41% de las entidades que respondieron  la encuesta enviada a través de Circular 047 de 2018, realizaron ejercicios de Arquitectura TI.
De acuerdo con los resultados obtenidos en la encuesta realizada, y el índice obtenido en el FURAG 2017, se evidencia que las entidades del Distrito para el año 2019, podrán solicitar directamente las capacitaciones y acompañamiento que ofrece el Ministerio TIC, a las entidades de Bogotá, por medio de sus diferentes operadores.
</t>
  </si>
  <si>
    <t>Trámites de mayor impacto de las entidades distritales virtualizados</t>
  </si>
  <si>
    <t>184H</t>
  </si>
  <si>
    <t>(Trámites Virtualizados / Total trámites a virtualizar) *100</t>
  </si>
  <si>
    <t xml:space="preserve"> Brindar asistencia técnica  directa e indirecta a las entidades distritales para la virtualización de los trámites de mayor impacto</t>
  </si>
  <si>
    <t>Se esta adelantando el plan de trabajo conforme a lo programado. 
AVANCES DEL PERIODO: 
Se virtualizaron 3 tramites (1 Consulta de obligaciones tributarias pendientes - Secretaria Distrital de Hacienda; 2 Inscripción como acopiador primario de aceites usados en el Distrito -Secretaría Distrital de Ambiente; 3 Personalización de tarjetas Tullave - Empresa de Transporte del Tercer Milenio Transmilenio S.A.)
Acciones adcionales: 
Para virtualización se articuló la realización de talleres dirigido a administradores de trámites en las entidades del distrito relacionados con racionalización y virtualización de trámites en conjunto con el DAFP. Se trataron temas de Funcionalidades del Sistema Único de Información de Trámites (SUIT) para el registro y actualización de trámites y otros procedimientos administrativos OPA.
Se está en proceso de contratación de una consultoría que permita la priorización de 38 trámites para que sean racionalizados y virtualizados por medio de la genración de módulos comunes estándar que puedan ser aplicados a diversos trámites en el distrito.
Se está participando activamente e la mesa de implementación del Decreto 058 de 2018 que establece la ventanilla única de trámites de la construcción en conjunto con la Secretaría del Hábitat y demás entidades sujeto del decreto.
Se articuló con CAMACOL como parte representativa del sector de la construcción en la socialización del decreto. Se está adelantando el plan de trabajo conforme a lo programado. 
Se logró la virtualización de 4 trámites (1. Constancias y certificados de estudiantes activos - Secretaría de Educación del Distrito; 2. Inscripción en el escalafón nacional docente - Secretaría de Educación del Distrito; 3. Inscripción en el registro de generadores de residuos o desechos peligrosos - Secretaría Distrital de Ambiente; 4. Registro para parques de diversiones, atracciones o dispositivos de entretenimiento - Secretaría Distrital de Gobierno).
Se avanzó en acciones adicionales: 
Para virtualización se articuló la realización de talleres dirigido a administradores de trámites en las entidades del distrito relacionados con racionalización y virtualización de trámites en conjunto con el DAFP. Se trataron temas de Funcionalidades del Sistema Único de Información de Trámites (SUIT) para el registro y actualización de trámites y otros procedimientos administrativos OPA. Se está emitió la Circular 018 de 2018. La cual describe políticas y lineamientos que las entidades distritales deben considerar para la Virtualización de Trámites, en especial las entidades y tramites relacionadas al Decreto 058 de 2018 vinculados de la cadena de Urbanismo y Construcción en Bogotá D.C Se adjudicó el proceso de consultoría SGA-CM-03-2018, que permita la priorización de 38 trámites para que sean virtualizados y racionalizados al igual que el análisis de 85 mapas de procesos de trámites. El número de contrato es el 413000-555-2018 cuyo objeto es “Realizar la consultoría para la formulación e implementación y monitoreo de planes de acción diseñados para la simplificación, racionalización y virtualización de trámites de alto impacto en el Distrito”.
 Se está adelantando el plan de trabajo conforme a lo programado. 
Se lograron 11 trámites virtualizados como parte del avance de la meta del año 2018, para el tercer trimestre: 1. Certificado de Tradición Inmediato de vehículos registrados en Bogotá (SIM - PSE) - Secretaría Distrital de Movilidad; 2. Liquidación del valor por concepto de parqueaderos y grúas de vehículos inmovilizados (PSE) - Secretaría Distrital de Movilidad; 3. Pagos de Servicios y/o Espacios administrados por el IDRD (PSE) - Instituto Distrital de Recreación y Deporte; 4. Inscripción y autorización sanitaria para vehículos que transportan carne y producto cárnicos comestibles - Secretaría Distrital de Salud; 5. Renovación de la habilitación de prestadores de servicios de salud - Secretaría Distrital de Salud; 6. Apertura de los centros de estética y similares - Secretaría Distrital de Salud; 7. Sello Seguro -Secretaría Distrital de Gobierno; 8. Asignación de delegados para la supervisión de sorteos y concursos - Secretaría Distrital de Gobierno; 9. Intervención de Urbanizadores y/o Terceros - Instituto De Desarrollo Urbano IDU; 10. Solicitud de estudio y expedición de la licencia de excavación - Instituto De Desarrollo Urbano – IDU y 11. Pago compensatorio de estacionamientos - Instituto De Desarrollo Urbano – IDU. Los últimos tres trámites, son alcance del Decreto 058 del 2018, trámites asociados a la cadena de urbanismo y construcción. Se lograron 20 trámites virtualizados como parte del avance de la meta del año 2018, para el Cuarto trimestre: 1. Certificado de pensión - no pensión. - FONCEP; 2.Registro Bicicletas - Secretaría Distrital de Movilidad; 3.Permiso de uso temporal de antejardines en Bogotá D.C – IDU; 4.Permiso de uso temporal de espacio público administrado por el IDU en Bogotá D.C – IDU; 5.Consulta de trámites de pensiones en línea – FONCEP; 6.Consulta de trámite de pago de cesantías - FONCEP; 7.Generaciones desprendibles de pago a pensionados) – FONCEP; 8. Registro y autorización de títulos en el área de la salud – Secretaria Distrital de Salud; 9.Asesoría Técnica Personalizada – IDPC ; 10.Solicitud de imágenes del archivo digital de la colección del Museo de Bogotá - IDPC; 11.Consulta de archivo de Bienes de Interés Cultural - IDPC; 12.Evaluación de reparaciones locativas y obras mínimas - IDPC; 13.Control urbano - IDPC; 14.Estudio de solicitudes para aprobación de equiparación de tarifas de servicios públicos a estrato uno (1) en inmuebles de interés cultural - IDPC; 15. Expedición conceptos sobre patrimonio arquitectónico y certificación de BIC del Distrito Capital - IDPC; 16.Programa de enlucimiento de fachadas - IDPC; 17.Recorridos patrimoniales - IDPC; 18. Actividades Educativas y Culturales del Museo de Bogotá – IDPC; 19. Solicitud de devolución y/o compensación de pagos en exceso y pagos de lo no debido – SHD. 20. Radicación de documentos para adelantar actividades de construcción y enajenación de inmuebles destinados a vivienda – SDHT – VUC.</t>
  </si>
  <si>
    <t>Plan de asistencia técnica, para la implementación del ERP Distrital, ejecutado</t>
  </si>
  <si>
    <t>184I</t>
  </si>
  <si>
    <t>P4O3 Monitorear la implementación del ERP Distrital, en el marco del convenio de cooperación suscrito con la Secretaria de Hacienda Distrital</t>
  </si>
  <si>
    <t>P4O3A1 Acompañar con asistencia técnica, el proceso de implementación del ERP Distrital</t>
  </si>
  <si>
    <t>Avanzar hacia sistemas únicos de información en el Distrito e implementar las políticas de racionalización de gasto y aprovechamiento de economías de escala</t>
  </si>
  <si>
    <t>Asistencia técnica al proceso de implementación del ERP</t>
  </si>
  <si>
    <t>(Act. del plan de acción del convenio ejecutadas / Act. del plan de acción del convenio programadas) *100</t>
  </si>
  <si>
    <t xml:space="preserve">AVANCES DEL PERIODO: 
Las licencias ya se adquirieron y en el primer trimestre de esta vigencia se trabajo el plan de acción para el despliegue del ERP distrital en coordinación con la SHD quien es responsable de la adquisición y puesta en funcionamiento.  Acompañamiento al Plan de Implementación ERP Distrital: Se elaboró el Documento Resumen Estado ERP, para ello se consolidó la información de los convenios firmados entre la Secretaría General y la Secretaría Distrital de Hacienda, y los contratos de las empresas que fueron subcontradas por la Secretaría Distrital de Hacienda para el logro del objetivo de la Implementación del ERP Distrital. Este Documente fue realizado para contextualizar el proyecto desde su etapa precontractual, contractual, hasta la situación actual. 
Así mismo, se hizo el Documento de seguimiento ERP, para lo cual se elaboró un resumen ejecutivo del Proyecto, el cual cuenta con dos Fases. La Fase I involucra la implementación del ERP y CORE tributario en la Secretaría Distrital de Hacienda, y la Fase II incluye las demás entidades del distrito. Este documento es un marco general para que las entidades del distrito conozcan el Proyecto.
 Acompañamiento al Plan de Implementación ERP Distrital: Se avanzó en elaboración del Plan de Trabajo del proyecto ERP basada SAP, que permite estandarizar los procesos administrativos y financieros de las entidades distritales. En la Fase I, se está implementando la solución ERP en la Secretaría Distrital de Hacienda, con el fin que las entidades distritales se interconecten a la misma para reportar la consolidación de la información contable, presupuestal, terceros y de tesorería del Distrito Capital. En una Fase II, cada una de las entidades adoptará su propio ERP, iniciando con las entidades piloto definidas. 
Durante el trimestre se hicieron las siguientes actividades y productos: 
-Socialización de la Fase I con las entidades distritales, para dar a conocer las plantillas de interconexión de las entidades con el proyecto ERP de Secretaria Distrital de Hacienda.  
-Se identificó en las entidades, los métodos de interconexión con el actual sistema SI Capital, y se emitió concepto técnico que especifica las nuevas alternativas de interconexión factibles, que requieren las entidades para la integración con el ERP.
 -Se avanzó en la Fase II del proyecto ERP, que implica la apropiación de la solución en cada una de las entidades distritales. Se elaboraron el Modelo de Gobernanza o Gobernabilidad del proyecto, y el documento estructura de un Centro de Excelencia para la prestación de soporte y capacitación. Así mismo, se realizó el levantamiento de información de infraestructura tecnológica, insumo para proceder con la estimación de presupuesto de licenciamiento, implementación e infraestructura que requerirá cada entidad piloto.
 Acompañamiento al Plan de Implementación ERP Distrital: Se  elaboró y se socializó el plan de implementación ERP distrital que consiste en la Estrategia de implementación del proyecto ERP Fase I y Fase II, que incluye modelo de gobernabilidad, modelo de centro de excelencia, así como el plan de trabajo y cronograma que se desarrolla en cuatro fases: Planeación, Alistamiento, Implementación y Monitoreo. Se logró realizar la estimación presupuestal para entidades pilotos del proyecto ERP, cuyo alcance fue el licenciamiento, servicios profesionales de implementación y de infraestructura que requerirá cada entidad para el 2019. Se construyó la matriz de requerimientos de procesos y procedimiento vs módulo SAP para la Secretaría General y Caja de Vivienda Popular. Se dio apoyo logístico a la SDH para la socialización de las plantillas de interconexión de las entidades distritales al BogData, y su plan de contingencia.
Adicionalmente, se logró documentar el seguimiento ERP con los respectivos informes de supervisión y gestión de los convenios interadministrativos, suscritos con la SDH y la Secretaría General que ampara el proyecto ERP Distrital BogData.
</t>
  </si>
  <si>
    <t>Ejecutar el Plan de asistencia técnica, para la implementación del ERP Distrital</t>
  </si>
  <si>
    <t>Estrategia para el fomento de la economía digital a través de potenciar el desarrollo de aplicaciones, contenidos y software, diseñada e implementada</t>
  </si>
  <si>
    <t>184J</t>
  </si>
  <si>
    <t>Reducir las  barreras técnicas, económicas, legales y sociales para el fomento de la economía digital</t>
  </si>
  <si>
    <t>Se esta adelantando el plan de trabajo conforme a lo programado. 
AVANCES DEL PERIODO: 
En relación con Fomento a la industria TI:
Se estableció en conjunto con MinTIC un plan de acción para las líneas de: Aceleración e incubación, Internacionalización, Presencia Web para Mipymes y comercio electónico, de manera que las empresas bogotanas apropien estos temas aprovechando la canalización de la oferta que el MinTIC tiene frente a estos temas, hacia la ciudad de Bogotá, con el fin de fortalecer los sectores productivos de la ciudad.   
MAS TERMINALES, MAS CONEXIONES, MAS EDUCACIÓN.  
Se esta apoyando la consecución de 10 mil terminales para niños en 2018. 
COMUNIDADES
Se publicó el documento de estrategia de promoción de comunidades para la ciudad de Bogotá, de manera tal que 20 comunidades entren en la hoja de ruta de esta estrategia. 
Se están adelantando acciones de apoyo y fortalecimiento de las comunidades: Hackers Girls, Transparencia distrital, Segurinfo distrital y webmasters distritales. Aceleración e Incubación, Internacionalización, Web Mipymes y Comercio Electrónico: A la fecha, se ha logrado según registros de la plataforma de formación (www.empresariodigital.gov.co) 10.298 MiPymes inscritas por Bogotá, de las cuales se tienens 2.553 MiPymes con cursos certificados en: comercio electrónico, productividad y operaciones, administración y planeación estratégica. En aceleración e Incubación se logró 15 MiPymes por Bogotá, vinculadas al programa de IncubaTI. De igual manera, se logró 132 MiPymes inscritas por Bogotá, en el uso y apropiación de la plataforma de comercio electrónico. 
Se logró realizar 21 eventos de socialización y divulgación del desarrollo de la Estrategia de Transformación Digital Empresarial, por cada una de la Líneas Estratégicas así: Aceleración (5) Eventos, Internacionalización (5) Eventos, Presencia Web (5) Eventos y Comercio Electrónico (6) Eventos. Con los sectores (Industria, Academia y Gobierno): a) Universidad Francisco José de Caldas b) Parque Soft Bogotá c) Industria empresarial grafica ANDIGRAF d) Ministerio de TIC - Alcaldía de Bogotá vs Empresarios Industria TI e) Operador Elvecino.com f) Evento Ecommerce Day con CCCE Cámara Colombiana de Comercio Electrónico. 
Programa de fomento a producción de contenidos digitales: Se dio inicio al programa digital young program en alianza con Ministerio TIC para formar jóvenes Bogotanos de 9, 10 y 11 grado en animación 2D 3D y Videojuegos. Así mismo, se trabajó en la estructuración de convenios con EAN e IDARTES para desarrollar actividades de formación y desarrollo de contenidos digitales en los Laboratorios: Digital Bogotá y Nueva Cinemateca Distrital.
Programa de Teletrabajo: En articulación con el Ministerio TIC se logró: 
-Evento: "Teletrabajo, innovación y productividad en la Economía Digital", el 21 de febrero/2018, para 11 empresas asociados a Andigraf. 
-Promoción y participación en el evento de "Formación de la Estrategia de Teletrabajo", el 23 de abril/2018, convocado por MinTIC con la participación de 13 empresas entre públicas y privadas. 
-Evento: "Teletrabajo, innovación y productividad en la Economía Digital", enfocado en uso de soluciones tecnológicas para la implementación del Teletrabajo, el 25 de abril/2018, para 7 empresas asociados a Andigraf. 
-Evento de Teletrabajo: "Teletrabajo, innovación y productividad en la Economía Digital" el 11 de mayo /2018, para 29 empresas asociados a Parquesoft.
-Evento "Formación de la Estrategia de Teletrabajo", específicamente enfocado en profundización e intercambio de buenas prácticas en Teletrabajo, realizado en MinTIC el 31 de mayo/2018, con la participación de 26 empresas entre públicas y privadas. 
Adicionalmente, como resultado del trabajo conjunto entre el Ministerio TIC y la Oficina Alta Consejería Distrital de TIC, se logró durante el primer semestre de 2018 que 27 nuevas empresas públicas y privadas en Bogotá suscribieran el pacto del teletrabajo. Aceleración e Incubación, Internacionalización, Presencia Web MiPymes y Comercio Electrónico RESULTADOS MES DE SEPTIEMBRE: En el tercer trimestre y de acuerdo con los registros de la plataforma de FORMACIÓN (www.empresariodigital.gov.co) hay: 13.510 MiPymes inscritas por Bogotá, de las cuales se tienen 9.408 cursos certificados en: comercio electrónico, productividad y operaciones, administración y planeación estratégica. A continuación los logros del periodo: 
Aceleración e Incubación: como resultado de la convocatoria IncubaTI se tienen 25 MiPymes por Bogotá, que reciben acompañamiento por parte de la firma CREAME hasta diciembre de 2018 en tema comercial, financiero, marco legal y corporativo. 
Internacionalización: se encuentra la convocatoria abierta de inscripción a MiPymes en Alianza con FENALCO quien es el operador del Centro de Transformación Digital para Bogotá,  a la fecha se tiene 30 MiPymes registradas, programa orientado a mejorar la competitividad y productividad en el mercado  nacional y avancen hacia la internacionalización (Provisionamiento de aplicaciones en la Nube de CRM y ERP). 
Presencia Web MiPymes y Comercio Electrónico: Se tienen 250 MiPymes aprobadas (por interventoria) y vinculadas al uso y apropiación de la plataforma de comercio electrónico, diseño de la página Web y marketing digital con el acompañamiento y alianza del operador El_VECINO.com 
Fomento a Producción de Contenidos Digitales: Finalizó el desarrollo del programa Digital Young Program en la ciudad de Bogotá, que fue ejecutado en los laboratorios digitales por el operador del Naska Digital. Se logró un total de 166 jóvenes residentes en Bogotá que cursaron y aprobaron  programas de animación 2d (56), 3d (38) y videojuegos (72).  Se dio inicio al convenio 4130000-613-2018 suscrito con IDARTES, para el desarrollo de actividades de fomento a la producción de contenidos digitales, mediante el desarrollo de proyectos de creación y experimentación con narrativas y contenidos inmersivos. 	
Teletrabajo: Se logró la organización logística de la Cuarta Feria Internacional de Teletrabajo, a realizarse a final de la vigencia, de manera articulada con el Ministerio de Tecnologías de la Información y Comunicaciones, y la Dirección Distrital de Desarrollo Institucional de la Secretaria General. Se estableció la participación de la Alcaldía Mayor en la agenda académica con: instalación por el Alcalde Mayor, panel casos de éxito con entidad del distrito, panel teletrabajo y población vulnerable con experiencia de Cárcel Distrital de Bogotá con Secretaria Distrital de Seguridad, y política de discapacidad y teletrabajo con Secretaria de Integración Social. Adicionalmente, se contará con la participación de un experto internacional en temas de movilidad sostenible y teletrabajo.
Programa de Teletrabajo: En articulación con el Ministerio TIC se logró promocionar la estrategia del teletrabajo con  tres eventos: 
Evento: "Teletrabajo: Cambio cultural y transformación digital" - realizado el 06/07/2018 en alianza con la Zona Franca de Bogotá, y con la participación de 7 empresas. 
Evento: " Teletrabajo: Cambio Cultural y Transformación Digital" en el marco del evento: Herramientas para Implementar el Teletrabajo en una Pyme, realizado en alianza con la Cámara de Comercio de Bogotá el 17/07/2018, con la participación de 57 empresas.
Evento: "El Teletrabajo y su aporte en la construcción de ciudades sostenibles" en el marco del evento: "Quinta Mesa de Trabajo Me Muevo por una Bogotá Sostenible", realizado en alianza con la Secretaría de Ambiente el 27/07/2018, con la participación de 32 empresas.
 Se logró el cumplimiento de los hitos programados para el cuarto trimestre, con las siguientes actividades:
Aceleración e Incubación, Internacionalización, Presencia Web MiPymes y Comercio Electrónico: En el cuarto trimestre y de acuerdo con los registros de la plataforma de formación (www.empresariodigital.gov.co) hay: 19.375 MiPymes inscritas por Bogotá, de las cuales se tienen 16.345 cursos certificados en: (1) comercio electrónico, (2) productividad y operaciones, y (3) administración y planeación estratégica. A continuación los logros del cuarto periodo, en el marco de la Alianza de Entendimiento entre MinTIC y el Distrito: 
Aceleración e Incubación: como resultado de la convocatoria IncubaTI se tienen 25 MiPymes (50 MiPymes acumuladas para la vigencia) por Bogotá, que reciben acompañamiento por parte de la firma CREAME hasta diciembre de 2018 en tema comercial, financiero, marco legal y corporativo. 
Internacionalización: se encuentran 25 MiPymes (50 MiPymes acumuladas para la vigencia) vinculadas y acompañadas por medio del Centro de Transformación Digital para Bogotá FENALCO. Estas MiPymes  son beneficiadas del programa de internacionalización orientado a mejorar la competitividad y productividad en el mercado  nacional e internacional (Provisionamiento de aplicaciones en la Nube de CRM y ERP). 
Presencia Web MiPymes y Comercio Electrónico: se tienen 100 MiPymes (200 MiPymes acumuladas para la vigencia) aprobadas y vinculadas al uso y apropiación de la plataforma de comercio electrónico, diseño de la página Web y marketing digital con el acompañamiento y alianza del operador elvecino.com. 
Fomento a producción de contenidos digitales: Se realizó el documento metodológico de actividades de apropiación, que se desarrollaron mediante encuentros y talleres - workshop en 4 ejes temáticos (experiencia, lenguaje, expediciones inmersivas e industria, exposición contenidos digitales), en el marco del festival “Domo Lleno” realizado del 21 al 24 de noviembre de 2018, en el Planetario Distrital.
Teletrabajo: Se logró el Evento: "Teletrabajo: Cambio cultural y transformación digital" - realizado en alianza con Fedesoft con la participación de 12 empresas realizado el 13/09/2018.  Adicionalmente, en articulación con el Ministerio de Tecnologías de la Información y Comunicaciones, se logró realizar una Jornada de sensibilización de teletrabajo con los Alcaldes Locales, el 27 de noviembre de 2018, cuyo objetivo es identificar empresarios, gremios, freelancers, pymes y tomadores de decisión de las Localidades de Bogotá para organizar el plan de acción respectivo.
Se cumplió la estrategia programada, ya que se realizaron las actividades programadas al 100%, inclusive se realizó un evento de teletrabajo adicional. Se tuvieron que adelantar los eventos programados para el segundo semestre, debido a la contingencia que generó el cambio de gobierno de la administración nacional, en especial MinTIC y la no disponibilidad del talento humano de la Comisión Asesora de Teletrabajo para la realización de los mismos en el segundo semestre. Durante esta vigencia se sensibilizaron 207 empresas  y 287 personas.</t>
  </si>
  <si>
    <t xml:space="preserve"> Plan de Desarrollo - Meta Producto   Plan de Acción                                   </t>
  </si>
  <si>
    <t>Diseñar e implementar una estrategia para el fomento de la economía digital a través de la potenciación de aplicaciones, contenidos y software</t>
  </si>
  <si>
    <t>P5O2A2 Hacer de cada servidor público un multiplicador del mensaje de la administración.</t>
  </si>
  <si>
    <t>Generar información pertinente para que los servidores divulguen los avances y retos de la administración distrital</t>
  </si>
  <si>
    <t>Boletines con la información para ser divulgada dentro la estrategia Soy 10</t>
  </si>
  <si>
    <t xml:space="preserve">  Sumatoria de Boletines SOY 10 divulgados     </t>
  </si>
  <si>
    <t>Sensibilizar e incentivar a servidores y contratistas sobre la rendición de cuentas, la normatividad aplicable, las responsabilidades frente a la misma, su importancia y la forma en que la entidad rinde cuentas.
Establecer información para ser divulgada por los servidores
Suministrar información para ser socializada dentro de la estrategia Soy 10</t>
  </si>
  <si>
    <t xml:space="preserve">Durante el primer trimestre de la vigencia 2018, se generarón y divulgarón cuatro (4) Boletines SOY 10 Distrital, los cuales abordaron temas como:
Desarrollo económico que se ha presentado en el marco de la "Nueva Bogotá".
Ampliación en el suministro de agua para los habitantes del Norooccidente de Bogotá.
Feria Internacional de transporte de pasajeros y  Octavo congreso Internacional de movilidad y transporte.
Promoción del uso de la bicicleta y la generación de un sistema de transporte sostenible.
Boletines enviados a los servidores del distrito para mantenerlos informados de las acciones, avances y logros de la administración distrital.
 Durante el segundo trimestre de la vigencia, se generarón seis (6) Boletines Soy 10 Distrital, abordando los siguientes temas:
Avance en el cuidado del medio ambiente en Bogotá.
La mas baja deserción escolar en los ultimos 15 años.
Rendición de Cuentas del Alcalde Mayor de Bogotá, relacionando temas como avances en movilidad, cambios en Transmilenio, oferta de servicios centrados en la ciudadanía, construcción de Comunidad y Cultura Ciudadana.
Invitación a la Feria del libro.
Formación de 120 servidores en el Diplomado "Afrontando los nuevos retos en la prevención de la explotación sexual a menores en el entorno digital".
Caminatas ecologicas.
Vacunación contra el virus de la influenza.
Crecimiento en obras civiles de un 53,4%
Fallo en primera instancia que mantuvo los derechos salariales reconocidos a los servidores públicos de Bogotá.
Estos Boletines son enviados a los servidores del distrito para que esten informados de los avances, acciones y logros de la Administración Distrital.
 Durante el tercer trimestre de la vigencia, se generaron cinco (5) Boletines Soy 10, abordando los siguientes temas: 
Recuperación de espacio público.
Conmemoración Política Publica LGBT.
Homenaje ex habitantes de calle.
Modernización de flota de vehículos para mejorar el servicio de aseo en la ciudad.
Liberación de aves en su hábitat natural.
Descuento automático de los aportes de seguridad social para los contratistas.
Uso del internet y redes sociales para prevenir la explotación sexual a menores.
 Durante el cuarto trimestre de la vigencia 2018, se generaron 7 Boletines Soy 10 Distrital que divulgaron algunos temas como:_x000D_
•	La nueva exposición sobre la comunidad de joyería artística._x000D_
•	Nuevo Show láser en el planetario de Bogotá._x000D_
•	Alcalde acompaño el Recorrido “Bicicar” junto a más de mil niños._x000D_
•	Voluntarios en protección animal._x000D_
•	Ferias Navideñas._x000D_
•	Certificación de Calidad de la Secretaria General de la Alcaldía Mayor de Bogotá. _x000D_
</t>
  </si>
  <si>
    <t>Espacios de  articulación interinstitucional y las estrategias de las Oficinas de Comunicaciones de las entidades del Distrito fortalecidas</t>
  </si>
  <si>
    <t>190C</t>
  </si>
  <si>
    <t>6. Fortalecer la articulación interinstitucional y las estrategias de las oficinas de comunicaciones de las entidades del Distrito.</t>
  </si>
  <si>
    <t xml:space="preserve">Espacios de  articulación interinstitucional y las estrategias de las Oficinas de Comunicaciones de las entidades del Distrito </t>
  </si>
  <si>
    <t>(No de Espacios de información para la articulación interinstitucional ejecutados. / No de Espacios de información para la articulación interinstitucional programados.) *100</t>
  </si>
  <si>
    <t>Generar espacios de formación e información interinstitucional.</t>
  </si>
  <si>
    <t>La Oficina Consejería de Comunicaciones con el objeto de fortalecer la estrategia de comunicacional realizó 5 reuniones con los jefes de comunicaciones de las entidades distritales donde se socializaron los lineamientos de los mensajes emitidos por la Alcaldía de Bogotá a las entidades distritales, informando las tendencias de comunicación, 
También se trabajó en la sincronía que debe exisitir en el momento de la generación de información tanto de las entidades distritales como de la Alcaldia de Bogotá, frente a las distintas campañas generadas.
Se organizaron actividades lideradas por la Asesora en Comunicaciones del Despacho del Alcalde donde se coordinan las lineas de discurso que debe manejar cada una de las entidades. 
 La Oficina Consejeria de Comunicaciones durante este periodo realizó 5 Reuniones con Jefes de Prensa, Comunicadores Internos y medios de Comunicación con el fin de fortalecer la estrategia comunicacional del Distrito.
Particularmente la reunión con medios de comunicación permitio dar a conocer los avances de la administración y la aclaración de algunos temas relevantes en materia de comunicación.
Igualmente en el marco de las relaciones estrategicas de comunicacion e informacion, la O.C.C ha logrado avances significativos con el sector privado lo que ha permitido divulgar a  través de diferentes mecanismos de comunicación los principales mensajes de la campaña Te Amo Bogota  como los son el amor por la ciudad y el sentido de pertenencia.   La Oficina Consejería de Comunicaciones durante este periodo realizó 5 Reuniones con Jefes de Prensa y Comunicadores Internos con el fin de fortalecer la estrategia comunicacional del Distrito, en donde se trataron temas como la campaña Distrital del “Buen Trato” y “Tenemos algo en común”.
Así mismo se abordaron temas relacionados con las campañas que tendrán continuidad al cierre de la vigencia.
Por otro lado la Oficina Consejería de Comunicaciones por medio de las alianzas estratégicas logro desplegar y visualizar la marca Te Amo Bogotá en centros comerciales (Av Chile y Outlet Factory) y en los canales de comunicación de Compensar._x000D_
 Para el cuarto trimestre y con el objeto de fortalecer la estrategia comunicacional en el distrito, la Oficina Consejería de Comunicaciones realizó durante la vigencia 2018 reuniones con los jefes de comunicaciones de las entidades distritales, en donde se socializaron los lineamientos en materia de comunicación formulados por la Oficina, estos lineamientos se relacionaron con temas como las comunicaciones internas de las entidades del distrito y las estrategias a desarrollar para fin de la vigencia 2018.</t>
  </si>
  <si>
    <t>Fortalecer la articulación interinstitucional y las estrategias de las Oficinas de Comunicaciones de las entidades del Distrito</t>
  </si>
  <si>
    <t>Formular e implementar 3 estrategias que conduzcan a la modernización y eficiente gestión documental en la administración distrital</t>
  </si>
  <si>
    <t>22A</t>
  </si>
  <si>
    <t xml:space="preserve">Formular e implementar  estrategias que conduzcan a la modernización y eficiente gestión documental en la administración distrital       </t>
  </si>
  <si>
    <t>Estrategias formuladas</t>
  </si>
  <si>
    <t xml:space="preserve">  Número de estrategias formuladas e implementadas que conduzcan a la modernización y eficiente gestión documental en la administración distrital     </t>
  </si>
  <si>
    <t>Desarrollar acciones que conduzcan a la modernización y gestión documental en el Distrito Capital
Liderar y acompañar técnicamente a las entidades distritales, organismos de control distritales y Concejo de Bogotá  en la elaboración y ajuste de los instrumentos archivísticos y otros componentes de la gestión documental.</t>
  </si>
  <si>
    <t xml:space="preserve">Se diseñó e inició proceso de implementación de 3 estrategias para la modernización y gestión documental en el Distrito Capital, durante el primer trimestre se realizaron las siguientes actividades:
- MIPG: Se construyó, documento que contiene el diagnóstico de la dimensión de la gestión documental de archivos teniendo en cuenta la normatividad vigente y documento con la propuesta de plan de implementación de la dimensión de gestión documental de que trata el nuevo modelo integrado de Planeación y Gestión (MIPG) para el Distrito Capital.
- Herramientas para la modernización y gestión documental en el Distrito Capital: en el marco de esta estrategia se contempla los siguientes ítems: i. Asistencias Técnicas: se adelantaron 91 acciones  que corresponde a  33 Conceptos Técnicos, 5 jornadas de socialización, 45 mesas de trabajo y 8 visitas técnicas; ii.Normalización: Se participó en 6 sesiones de comités del SNA, entrega de la versión final de circular Ola Invernal y PQRS y en proceso de revisión de estilo la "Guía Técnica de Organización de Fondos Documentales Acumulados para las Entidades Distritales; iii. Visitas de Seguimiento: se realizaron nueve (9) visitas de seguimiento al cumplimiento de la Normatividad archivística a las Entidades Distritales y se entregaron sus respectivos informes. 
- Acompañamientos en el diseño e implementación de instrumentos archivísticos: _ se elaboró un formulario WEB y herramientas de seguimiento y control del proyecto.  El propósito de esta herramienta consistió en que las entidades que hacen parte de la Estrategia Bogotá 2019 IGA + 10 suministraran información sobre el grupo de trabajo con que cuenta las oficinas de gestión documental de la entidad; asimismo se requirió el envío de información (TRD y PGD) para su análisis. Finalmente, se revisaron y evaluaron en el marco de la estrategia 16 TRD y 1TVD. En el desarrollo de las 3 estrategias se realizó los siguientes avances:
- MIPG:  el avance a la reglamentación distrital del MIPG se centró en la revisión del instrumento jurídico (proyecto de decreto), la relación de observaciones la introducción de ajustes, considerados por la Secretaría General y la puesta en conocimiento al Archivo General de la Nación de las observaciones distritales en relación con esta reglamentación, enfocada en la gestión archivística y la necesidad de actualizar la regulación nacional sobre el particular. Adicionalmente y considerando las medidas normativas, institucionales y operativas requeridas para la implementación de la política de gestión documental de que trata el MIPG, se construyó un plan de implementación de la gestión documental, el cual conlleva adelantar acciones en 3 campos: i. Normativas, esto es, la adopción de decretos implementando la institucionalidad del Sistema de Gestión, adecuación e integración del Consejo Distrital de Archivos a la institucionalidad del Sistema de Gestión, lo relativo a la regulación del registro documental a cargo del AGN; ii. Institucionales, que se refieren al funcionamiento de los Comités Sectoriales e Institucionales de Gestión y Desempeño y la adecuación funcional de la Secretaría General y; iii. Operativas, que comprenden la adecuación, actualización o ajuste de los instrumentos de la gestión documental y la implementación del FURAG.
Así mismo se trabaja en un proyecto de resolución Por lo cual se conforma el Comité Institucional de Gestión y Desempeño en la Secretaría General de la Alcaldía Mayor de Bogotá D.C.
- - Herramientas para la modernización y gestión documental en el Distrito Capital: en el marco de esta estrategia se desarrollan las siguientes actividades: i. Asistencias Técnicas se realizaron 90 acciones que corresponde a 21 conceptos técnicos, 59 mesas de trabajo y 10 visitas de acompañamiento técnico a la implementación de tablas de retención y tablas de valoración documental. Estas acciones de asistencia técnicas atendieron a 42 entidades de 15 sectores diferentes del Distrito; ii Normalización, se cuentan con Circular Ola invernal y 8 Boletines semanales de vigilancia Estratégica. Así mismo, se participa en Comités de SNA, videoconferencia y jornadas de socialización impartidas por el AGN en temas como "Aseguramiento de la gestión para las historias laborales", “Normas Técnicas Colombianas comités técnicos”, “Censo Nacional de Archivos” y “Reglamentación para la Declaratoria de Bienes de Interés Cultural de Carácter Documental Archivístico BIC - CDA”; iii. Visitas de Seguimiento: se adelantó 22 Visitas de seguimiento a la Normatividad Archivística a las Entidades Distritales y se radicaron 16 informes de las visitas realizadas.
- - Acompañamientos el diseño e implementación de instrumentos archivísticos: Se realizaron 7 jornada de alineación de conceptos con Skaphe Tecnología y 14 comités técnicos para realizar seguimiento a la ejecución de la Estrategia Bogotá 2019 IGA + 10. Se revisó los documentos relacionados con las dos líneas (TRD y PGD) que se quieren implementar. El equipo de trabajo de la SSDA realizó observaciones a los documentos de diagnóstico y planes de trabajo para ajustes por parte del operador contratado. Entre el 21 y el 27 de junio se llevaron a cabo las visitas a las 55 entidades del Distrito Capital, para efectos de socializar el informe de diagnóstico y planes de trabajo. Para la Evaluación y Revisión TRD y TVD: se realizaron dieciocho (18) Conceptos de revisión, evaluación y convalidación de Tablas de Retención Documental - TRD, distribuidas así: 17 TRD (13 no convalidadas y 4 convalidadas= y 1 TVD no convalidada.  En el desarrollo de las 3 estrategias se realizaron los siguientes avances:
-Estrategia No 1 MIPG: Se dejaron trazados los lineamientos y actividades para la implementación de MIPG en la Política de Gestión Documental, los cuales se ejecutarán en conjunto con la Dirección Distrital de Desarrollo Institucional y la Subdirección de Servicios Administrativos de la Secretaría General, una vez el Decreto sea expedido.
-Estrategia 2 Herramientas para la modernización y Gestión Documental en el Distrito Capital
Actividad Seguimiento: Para el tercer trimestre se realizaron 18 visitas de seguimiento.
Normalización *3 Boletines semanales de vigilancia Estratégica: *Boletin No. 2 de difusión de Normas Tecnicas INFONÓRMATE-  tema: NTC - ISO 30300, *Boletín infonormate No. 3.  
Asistencias Técnicas: Para el tercer trimestre de 2018 se realizaron 4 visitas programadas a entidades distritales para el acompañamiento en la implementación de la tabla de retención y se desarrollaron 101 acciones de asistencias técnicas por demanda, a través de las cuales fueron atendidas 41 entidades de 16 sectores diferentes y una entidad privada. 
Estrategia No 3.Asistencia técnica a entidades distritales de la Estrategia Bogotá 2019 IGA+10, TRD y TVD evaluadas por el Consejo Distrital de Archivos:
Estrategia IGA +10 Fase I:En el tercer trimestre de 2018 el equipo asignado al apoyo en la implementación de la estrategia Bogotá 2019 IGA +10: Componente de gestión documental. Fase I: TRD y PGD, apoyo y participó en las siguientes actividades:
* Acompañamiento en 11 comités técnicos de seguimiento al contrato.
* Acompañamiento en las reuniones con directivos de 12 entidades distritales
* Realización de 3 jornadas de alineación de conceptos en elaboración y/o ajuste de tablas de retención documental
*Apoyo y acompañamiento en la realización de 17 Capacitaciones en elaboración y/o ajuste de tablas de retención documental a 8 entidades del Distrito.
*Participación en 89 mesas de trabajo para elaboración y/o ajuste de tablas de retención documental a 9 entidades del Distrito.
*Revisión de 3 documentos pre-formulados de Tabla de Retención Documental.
*Realización de 2 jornadas de alineación de conceptos del PGD.
*Participación en 1 socialización de diagnóstico del estado del PGD.
*Apoyo en la realización de 22 capacitaciones en elaboración y/o ajuste del PGD a 26 entidades del Distrito.
*Participación en 89 mesas de trabajo para elaboración y/o ajuste del PGD a 55 entidades del Distrito.
*Revisión de 22 Documentos pre-formulados de PGD, revisados y validados para presentación ante el comité interno de archivo de las entidades. 
*Asistencia a 4 comités internos de archivo de entidades distritales para la aprobación del PGD.
Estrategia IGA +10 Fase II:
1. Se remitió el Documento de formulación de la estrategia fase 2 SIC
2. se hicieron visitas de reconocimiento a 4 entidades para formulación del SIC.
3. Se elaboró y remitió el Informe de reconocimiento de documentos y visita de 4 entidades
4. Se entregó la herramienta de diagnóstico para revisión por parte del Subdirector de la SSDA.
5. Se remitió el Modelo de madurez del SIC para revisión por parte del Subdirector de la SSDA.
6. Se hicieron 9 mesas técnicas con Secretaría General para la formulación del Sistema Integrado de Conservación.
TRD y TVD: Para el tercer trimestre se revisaron y evaluaron  13 TRD y 4 TVD.                                               En el desarrollo de las 3 estrategias se realizaron los siguientes avances:
-Estrategia No 1 MIPG: En el tercer trimestre se dejaron trazados los lineamientos y actividades para la implementación de MIPG en la Política de Gestión Documental, los cuales se ejecutarán en conjunto con la Dirección Distrital de Desarrollo Institucional y la Subdirección de Servicios Administrativos de la Secretaría General, una vez el Decreto sea expedido.
-Estrategia 2 Herramientas para la modernización y Gestión Documental en el Distrito Capital
Seguimiento: Se realizaron 11 visitas de seguimiento y como acción de gestión se encuentra en construcción el informe consolidado de las visitas de seguimiento 2018.
Normalización: Se realizaron 2 acciones correspondientes a informativos de Vigilancia Estratégica, y como acciones de gestión se tiene en consulta interna aportes a la primera versión de la circular de historias clínicas ocupacionales y se asistió a comité de preservación digital convocado por el Archivo General de la Nación – AGN.
Asistencias Técnicas: Se realizaron 61 acciones de asistencias técnicas, donde 1 de ellas fue una visita programada a una entidad distrital para acompañamiento en la implementación de la TRD y las demás visitas fueron por demanda, logrando atender distintas entidades que participan en diferentes sectores.
-Estrategia No 3 denominada IGA +10 Fase I: Se contó con la participación en 3 mesas de trabajo para elaboración y/o ajuste de tablas de retención documental.
Estrategia IGA +10 Fase II: Se llevaron a cabo 16 acciones relacionadas con el SIC.
TRD y TVD: Se elaboraron conceptos de revisión y evaluación de 15 TRD y 5 TVD.
</t>
  </si>
  <si>
    <t>Formular e implementar estrategias que conduzcan a la modernización y eficiente gestión documental en la Administración Distrital</t>
  </si>
  <si>
    <t>Documentos técnicos para la implementación del Modelo Integrado de Planeación y Gestión - MIPG en las entidades distritales.</t>
  </si>
  <si>
    <t>36A</t>
  </si>
  <si>
    <t>P1O1A10  Implementar políticas, lineamientos y estrategias en sistemas de Gestión y Control en articulación con el Modelo Integrado de Planeación y Gestión (MIPG), en las entidades Distritales.</t>
  </si>
  <si>
    <t>Documentos técnicos.</t>
  </si>
  <si>
    <t xml:space="preserve">  Número de documentos técnicos para la implementación del MIPG en las entidades distritales.     </t>
  </si>
  <si>
    <t xml:space="preserve">
Analizar la normatividad relacionada y proponer la normatividad distrital necesarias para la implementación del MIPG en el Distrito
Analizar los resultados herramientas de medición  (FURAG, ISDI Entre otros) 
Consolidar y analizar  los informes de recomendaciones y seguimiento metas PDD Decreto 215 de 2017
Elaborar Documento Técnico Comité de Auditoría  Decreto 648 de 2017
Elaborar Documento Técnico implementación MIPG Distrito 
Elaborar Documento Técnico fortalecimiento estrategia PAAC 2018
Elaborar y socializar Documento Iniciativas replicables en MIPG en las entidades distritales</t>
  </si>
  <si>
    <t>1. Plan maestro de implementación: 
Se elaboró plan de trabajo para la implementación de MIPG Distrital con las siguientes fases: acciones preliminares, diagnóstico, alistamiento, implementación, direccionamiento, evaluación y seguimiento.
Así mismo, se elaboró plan de choque, para los meses de marzo y abril, en el que se contemplan acciones específicas para las agendas entre los diferentes actores.
Se elaboró presentación con ruta de implementación y jornadas de capacitación DAFP-DDDI.
2. Nuevo marco normativo para la implementación de MIPG.
• Elaboración de Circular 012 de 2018  para la implementación de MIPG en las entidades del Distrito. 
• Elaboración de proyecto Decreto adopción MIPG en el Distrito. 
• Documento preliminar de preguntas frecuentes en el desarrollo de los eventos y jornadas de capacitación.
3. Análisis de brechas entre el MIPG y los sistemas de gestión aplicables en el distrito.
• Como insumo para el documento de análisis de brechas se construye matriz en la que se identifican todos los productos del SIG y su articulación con cada una de las dimensiones y políticas que se han establecido al interior de MIPG. 
• Se elaboraron fichas de caracterización de dimensiones que aportarán información para la identificación de brechas y cruce de normatividad y acciones que ya realiza el Distrito a partir de las Dimensiones y políticas que establece MIPG. 
 1.	Brechas:  Documento de Análisis de Articulación y Brechas estructurado a partir de la caracterización de las dimensiones. Se elaboró la primera versión del documento Análisis de Brechas por dimensiones y se encuentra para observaciones por parte del Subdirector Técnico de la DDDI.
2.	Documento análisis de resultados línea base FURAG en Distrito. Se consolido la presentación de las brechas de acuerdo a los resultados obtenidos en el FURAG y se encuentra en proceso de ajuste de los ítems a afirmaciones para precisar la elaboración de los informes personalizados por entidad. Sin embargo, con el Documento de análisis de brechas las entidades ya cuentan con la orientación de cuáles son las brechas que de manera general debe atender prioritariamente en la formulación de su plan de mejoramiento.
3.	Propuesta de marco normativo avalado por la DDDI: Se elaboró el marco normativo del sistema y se presentó como proyecto de decreto “Por medio del cual se adopta el Modelo Integrado de Planeación y Gestión Nacional como marco de referencia del Sistema Integrado de Gestión Distrital y se dictan otras disposiciones de conformidad con lo establecido en el Decreto Nacional 1499 de 2017”., el proyecto de decreto se encuentra en firma del señor Alcalde Mayor. 
4.	Guía de Implementación MIPG. Se emitió la versión preliminar de la guía que se encuentra en etapa de validación y ajustes, por parte del equipo de la DDDI. 
 Plan maestro de implementación: Se realizó ajuste del plan de trabajo para la implementación de MIPG Distrital con las nuevas directrices del consultor Gerardo Duque._x000D_
_x000D_
Análisis de Brechas (Documento análisis de resultados línea base FURAG en Distrito): _x000D_
_x000D_
Documento de Análisis de Articulación y Brechas estructurado a partir de la caracterización de las dimensiones. Se elaboró la primera versión del documento Análisis de Brechas por dimensiones y se encuentra para observaciones por parte del Subdirector Técnico de la DDDI._x000D_
_x000D_
Se consolido la presentación de las brechas de acuerdo con los resultados obtenidos en el FURAG y se encuentra en proceso de ajuste de los ítems a afirmaciones para precisar la elaboración de los informes personalizados por entidad. Sin embargo, con el Documento de análisis de brechas las entidades ya cuentan con la orientación de cuáles son las brechas que de manera general debe atender prioritariamente en la formulación de su plan de mejoramiento._x000D_
_x000D_
Propuesta de marco normativo avalado por la DDDI_x000D_
_x000D_
Elaboración detallada del modelo de resolución para la constitución de los Comités Institucionales de Gestión y Desempeño.  _x000D_
_x000D_
Elaboración Circular Lideres de Política_x000D_
_x000D_
Documento de creación de la Comisión Interinstitucional como instancia del MIPG Distrital._x000D_
_x000D_
Proyecto de Decreto 505  “Por medio del cual se reglamenta el Consejo de Gobierno Distrital y los comités sectoriales de gestión y desempeño”_x000D_
_x000D_
Guía de Implementación MIPG: _x000D_
_x000D_
Se emitió el documento guía de implementación y que se encuentra en etapa de validación y ajustes, por parte del equipo de la DDDI_x000D_
_x000D_
Guía Líderes de Política MIPG_x000D_
 1. Marco normativo:  
Expedición del Decreto 591 del 16 de octubre de 2018 "Por medio del cual se adopta el Modelo Integrado de Planeación y Gestión Nacional y se dictan otras disposiciones", socializado a la Comisión Intersectorial el día 11 de diciembre de 2018 y  a las entidades distritales en jornadas a cabo el día 20 de diciembre de 2018.   
Ajuste y entrega a la comisión del Reglamento Comisión Intersectorial del SIG.
 Circular por medio del cual se designan las entidades líderes de política de gestión y desempeño como miembros de la Comisión Intersectorial del SIGD.   
2.  Guía de Armonización NTD SIG 001:2011 con el MIPG 
Se recibieron observaciones por parte del Subdirector y Consultor; se realizó el ajuste del documento y fue entregado al Subdirector Técnico de la Dirección Distrital de Desarrollo Institucional y a la Subsecretaria Técnica para revisión y corrección de estilo.  
3.  Guía de ajuste del Sistema Integrado de Gestión Distrital 
Documento ajustado y entregado al Subdirector Técnico de la Dirección Distrital de Desarrollo Institucional para revisión y corrección de estilo. 
4. Plan de Implementación MIPG 
Documento elaborado y ajustado por el Subdirector Técnico de la Dirección Distrital de Desarrollo Institucional y aprobado en la Comisión Intersectorial del SIG el 11 de diciembre del año en curso. 
5. Informes personalizados por entidad a partir de resultados FURAG 
Se realizó el envío de los informes a cada una de las entidades distritales y publicados en el micrositio MIPG de la Secretaria General. 
6. Guía metodológica para la identificación de buenas prácticas en el marco de la implementación de MIPG 
Se elaboró y entregó el documento al Subdirector Técnico de la Dirección Distrital de Desarrollo Institucional para revisión y corrección de estilo. 
7. Documento Gestión ambiental para el buen uso de los recursos públicos - MIPG en el Distrito Capital 
Documento elaborado y entregado al Subdirector Técnico de la Dirección Distrital de Desarrollo Institucional para revisión y corrección de estilo.</t>
  </si>
  <si>
    <t>Elaborar documentos técnicos para la implementación del Modelo Integrado de Planeación y Gestión - MIPG en las entidades distritales</t>
  </si>
  <si>
    <t>Solicitudes gráficas del Distrito viabilizadas, de acuerdo con el tipo de productos que se pueden elaborar con las máquinas existentes</t>
  </si>
  <si>
    <t>42B</t>
  </si>
  <si>
    <t xml:space="preserve">Ejecutar  las solicitudes gráficas del Distrito, de acuerdo con el tipo de productos que se pueden elaborar con las máquinas existentes       </t>
  </si>
  <si>
    <t xml:space="preserve">  Necesidades gráficas del Distrito cubiertas</t>
  </si>
  <si>
    <t>(Número de solicitudes de impresión oficial viabilizadas / Total de solicitudes de impresión oficial que cumplen los términos y condiciones técnicas para su elaboración) *100</t>
  </si>
  <si>
    <t>*Adquirir y poner en funcionamiento 2 máquinas para la Imprenta Distrital
*Contratar servicios técnicos para la operación de la maquinaria de la Imprenta Distrital
*Modernizar la solución tecnológica para el proceso de Registro Distrital
*Desarrollar las obras de reforzamiento estructural y adecuación de la Imprenta Distrital</t>
  </si>
  <si>
    <t>Se recibieron  114 solicitudes de impresión oficial con  las siguientes respuestas respectivamente:
POSITIVAS CON CUANTIFICACIÓN: 89
NEGATIVAS POR ALTO VOLUMEN: 3
NEGATIVAS POR FACTORES TÉCNICOS: 22
Para el primer trimestre de 2018, se  generaron 203 órdenes de producción y se distribuyeron de la siguiente manera: 
ENERO: Se generaron 54 órdenes de producción que corresponden a  20 Registros Distritales y a la viabilización de productos para 34 entidades del Distrito.
Las obras más representativas fueron: Libros, Cartillas Agendas escolares.
FEBRERO: Se generaron 84 órdenes de producción que corresponden a  19 Registros Distritales, y a laviabilización de productos para 65 entidades del Distrito.
Las obras más representativas fueron: Periódico Mi Veci IDPAC, Cartillas y diversas piezas Registraduría Distrital, Libros, Cartillas Agendas escolares.
MARZO: Se generaron 65 órdenes de producción que corresponden a  19 Registros Distritales ,1 anulada y  a la viabilización de 45 productos para las entidades del Distrito.
Las obras más representativas fueron: Afiches, Plegables y Catálogo Eurocine;
Stickers Alta Consejería Víctimas; Libros, Cartillas Agendas escolares. Se recibieron un total de 107 solicitudes de impresión oficial generándose las siguientes respuestas:
POSITIVAS CON CUANTIFICACIÓN: 62
NEGATIVAS POR ALTO VOLUMEN: 9
NEGATIVAS POR FACTORES TÉCNICOS: 36
Para el segundo trimestre de 2018, se  generaron 228 órdenes de producción y se distribuyeron de la siguiente manera: 
ABRIL: Se generaron 91 órdenes de producción que corresponden a 20 Registrso Distritales y a la viabilización de productos para 66 entidades del Distrito y 5 anuladas. Las obras más representativas y ejecutadas en este mes fueron: Libro al viento IDARTES, Libro Alta Consejería Víctimas;  Piezas Transmilenio;  Cartillas,  Agendas escolares.
MAYO: Se generaron 76 órdenes de producción que corresponden  20 Registros Distritales y a la viabilización de productos para 56 entidades del Distrito. Las obras más representativas ejecutadas en este mes fueron: Postales, plegables la nueva Bogotá, piezas Registraduría, Cartillas,  Agendas escolares.
JUNIO: Se generaron 61 órdenes de producción correspondientes a 19 Registros Distritales y a la elaboración de productos para 42 entidades del Distrito. Las obras más representativas y ejecutadas en este mes fueron: cartillas y agendas escolares. Se recibieron un total de 123 solicitudes de impresión oficial que cumplen los términos y condiciones técnicas para su elaboración, de las cuales 118 fueron viabilizadas.
Adicionalmente, 42 solicitudes de impresión oficial no cumplieron los términos y condiciones técnicas para su elaboración.
Para el tercer trimestre de 2018, se generaron 237 órdenes de producción que fueron originadas por solicitud interna de impresión del Registro Distrital o a partir de solicitudes gráficas del Distrito viabilizadas, de acuerdo con el tipo de productos que se pueden elaborar con las máquinas existentes y cuyos insumos fueron entregados a la Imprenta Distrital de acuerdo con la cuantificación informada a la respectiva entidad, organismo u órgano de control del Distrito Capital. Se recibieron un total de 173 solicitudes de impresión oficial que cumplen los términos y condiciones técnicas para su elaboración, de las cuales 158 fueron viabilizadas.
Adicionalmente, 72 solicitudes de impresión oficial no cumplieron los términos y condiciones técnicas para su elaboración.
Para el cuarto trimestre de 2018, se generaron 209 órdenes de producción que fueron originadas por solicitud interna de impresión del Registro Distrital o a partir de solicitudes gráficas del Distrito viabilizadas, de acuerdo con el tipo de productos que se pueden elaborar con las máquinas existentes y cuyos insumos fueron entregados a la Imprenta Distrital de acuerdo con la cuantificación informada a la respectiva entidad, organismo u órgano de control del Distrito Capital.</t>
  </si>
  <si>
    <t xml:space="preserve">     Plan de Acción  Proyecto de inversión             Plan Estratégico de Tecnologías de la Información y las Comunicaciones - PETIC        Proceso            </t>
  </si>
  <si>
    <t>Ejecutar las solicitudes gráficas del Distrito, de acuerdo con el tipo de productos que se pueden elaborar con las máquinas existentes</t>
  </si>
  <si>
    <t>Plan de modernización de la imprenta distrital desarrollado</t>
  </si>
  <si>
    <t>42C</t>
  </si>
  <si>
    <t>Realizar plan de modernización de la imprenta distrital</t>
  </si>
  <si>
    <t xml:space="preserve">Una máquina digital de impresión a color y la reposición de un Plotter; modernización del software del Registro Distrital; y modernización de la infraestructura. </t>
  </si>
  <si>
    <t>(Actividades ejecutadas en el período / Actividades programadas en el período) *100</t>
  </si>
  <si>
    <t>1. Adquirir y poner en funcionamiento 2 maquinas para la imprenta distrital
2. Modernizar la solución tecnológica para el proceso de registro distrital
3. Desarrollar las obras de reforzamiento estructural y adecuación de la imprenta distrital</t>
  </si>
  <si>
    <t>Para el primer trimestre se ejecutaron 15 actividades de 15 programadas, así:
I. Adquirir y poner en funcionamiento dos (2) máquinas para la Imprenta Distrital: 
Actividades realizadas: 2
Descripción:  Definición de la necesidad de adquisición de impresora digital a color;  Definición de la necesidad de adquisición de plotter profesional con tinta de agua.
II. Contratar servicios técnicos para la operación de la maquinaria de la Imprenta Distrital: 
Actividades realizadas: 4
Descripción: Definición de la necesidad y Apoyo en la etapa precontractual para la contratación de dos (2) operarios para prestar servicios de apoyo  a la Subdirección de Imprenta Distrital de la Secretaría General de la Alcaldía Mayor de Bogotá, D.C., en la gestión operativa  para la elaboración de impresos de artes gráficas, en las máquinas destinadas para soportar, de manera eficiente, oportuna y con calidad dicho proceso.
III. Modernizar la solución tecnológica para el Registro Distrital:
Actividades realizadas: 2
Descripción: Definición de la necesidad y Apoyo en la etapa precontractual para la contratación de los servicios profesionales para desarrollar actividades dirigidas a la identificación, valoración, catalogación y descripción de colecciones, documentos y bienes que conforman el archivo de la Imprenta Distrital.
IV. Desarrollar las obras de reforzamiento estructural y adecuación de la Imprenta Distrital: 
Actividades realizadas: 7
Descripción: Definición de la necesidad de mobiliario de oficina e industrial Fase 2; definición de la necesidad y apoyo en la etapa precontractual para la contratación de tres (3) profesionales para 1) El acompañamiento técnico en la estructuración de las necesidades propias de la conservación de la infraestructura física de la Imprenta Distrital, 2) Administrar el Sistema Integrado de Gestión (calidad, ambiente, seguridad y salud), 3) elaborar un modelo de negocios y escenarios financieros. Para el segundo trimestre se ejecutaron 4 actividades de 4 programadas, así:
III. Modernizar la solución tecnológica para el Registro Distrital:
Actividades realizadas: 3
Descripción: Definición de la necesidad y Apoyo en la etapa precontractual para la contratación del análisis, diseño, desarrollo e implementación de un software especializado para el sistema de Registro Distrital; Definición de la necesidad para la adquisición, instalación, configuración y puesta en funcionamiento de equipos de cómputo, software e infraestructura de tecnología de información y comunicaciones para renovar y/o fortalecer la plataforma tecnológica de la Imprenta Distrital.
IV. Desarrollar las obras de reforzamiento estructural y adecuación de la Imprenta Distrital: 
Actividades realizadas: 1
Descripción: Definición de la necesidad del análisis, actualización, diagnóstico y diseño del reforzamiento estructural, redes hidrosanitarias, así como del sistema de detección y extinción de incendios, de la sede de la Subdirección de Imprenta Distrital, ubicada en la calle 11 sur Nro. 1 - 60 Este, para el cumplimiento de las normatividades técnicas vigentes. Para el tercer trimestre se ejecutaron 16 actividades de 15 programadas, así:
I.	Adquirir y poner en funcionamiento 2 máquinas para la imprenta distrital:
Actividades realizadas: 2
Descripción: Apoyo en la etapa precontractual para la adquisición, instalación, configuración y puesta en marcha de (1) una impresora digital a color para los trabajos de artes gráficas que desarrolla la Imprenta Distrital y (2) un plotter profesional con tinta de agua para el proceso de diseño.
II. Contratar servicios técnicos para la operación de la maquinaria de la imprenta distrital.
Actividades realizadas: 2
Descripción: Con ocasión de la terminación anticipada de los contratos de prestación de servicios 4211200-288-2018 y 4211200-461-2018, las actividades relacionadas con la ejecución total de los mismos se consolidaron en el tercer trimestre de 2018. La terminación anticipada de estos dos (2) contratos se suscitó debido a que las necesidades que los originaron fueron satisfechas mediante la vinculación de dos operarios en la planta de personal con carácter de provisionalidad.
III. Modernizar la solución tecnológica para el registro distrital.
Actividades realizadas: 1
Descripción: Apoyo en la etapa precontractual para la adquisición, instalación, configuración y puesta en funcionamiento de equipos de cómputo, software e infraestructura de tecnología de información y comunicaciones para renovar y/o fortalecer la plataforma tecnológica de la Secretaría General de la Alcaldía Mayor de Bogotá D.C. y de los proyectos o programas que esta ejecute.
IV. Desarrollar las obras de reforzamiento estructural y adecuación de la imprenta distrital.
Actividades realizadas: 11
Descripción: 1. Apoyo en la etapa precontractual para la contratación de la consultoría para el análisis, actualización, diagnóstico y diseño del reforzamiento estructural, redes hidrosanitarias, así como del sistema de detección y extinción de incendios, de la sede de la Subdirección de Imprenta Distrital; 2. 	Definición de la necesidad de las obras de las redes hidrosanitarias de la Imprenta Distrital; 3.	Definición de la necesidad de la interventoría de las obras de las redes hidrosanitarias de la Imprenta Distrital; 4.	Apoyo en la etapa precontractual para la contratación de la adquisición e instalación del mobiliario destinado para suplir las necesidades y requerimientos de las diferentes dependencias de la Secretaría General de la Alcaldía Mayor de Bogotá D.C.; 5 y 6. (1) Definición de la necesidad y (2) apoyo en la etapa precontractual de los servicios profesionales para el apoyo en la implementación y mantenimiento de los subsistemas de ambiente, salud y seguridad en el trabajo para mejorar el desempeño en la Subdirección de Imprenta Distrital; 7 y 8. (1) Definición de la necesidad y (2) apoyo en la etapa precontractual de la prestación de los servicios profesionales para brindar soporte al software EMLAZE ERP, herramienta informática para el seguimiento a la producción de la Subdirección de Imprenta Distrital de la Secretaría General de la Alcaldía Mayor de Bogotá, D.C.; 9 y 10. (1)	Definición de la necesidad y (2) apoyo en la etapa precontractual de la adquisición de una licencia de uso del software de imposición PREPS, renovación del plan SSL y prestación del servicio especializado de mantenimiento preventivo y correctivo, incluido el suministro de repuestos originales e  insumos para el equipo CTP marca KODAK en funcionamiento en la Subdirección de Imprenta Distrital de la Secretaría General de la Alcaldía Mayor de Bogotá D.C.; 11. Ejecución del contrato para administrar el sistema integrado de Gestión (calidad, ambiente, seguridad y salud) para mejorar el desempeño de la Imprenta Distrital. Para el cuarto trimestre se ejecutaron 16 actividades de 18 programadas, así:
I.	Adquirir y poner en funcionamiento 5 máquinas para la imprenta distrital:
Actividades realizadas: 4
Descripción: 1. Ejecución del contrato para la adquisición, instalación, configuración y puesta en marcha de una impresora digital a color para los trabajos de artes gráficas que desarrolla la Imprenta Distrital. 2. Ejecución del contrato para la adquisición, instalación, configuración y puesta en marcha de un plotter profesional con tinta de agua para el proceso de diseño. 3. y 4. Definición de la necesidad y Apoyo en la etapa precontractual para la adquisición, instalación, configuración y puesta en funcionamiento de equipos de impresión digital y finalizados de productos gráficos de gran formato (PROCESO EN CURSO)
II. Contratar servicios técnicos para la operación de la maquinaria de la imprenta distrital.
Actividades realizadas: 0
Descripción: Con ocasión de la terminación anticipada de los contratos de prestación de servicios 4211200-288-2018 y 4211200-461-2018, las actividades relacionadas con la ejecución total de los mismos se consolidaron en el tercer trimestre de 2018. 
III. Modernizar la solución tecnológica para el registro distrital.
Actividades realizadas: 6
Descripción: 1. Ejecución del contrato para el análisis, diseño, desarrollo e implementación de un software especializado para el sistema de Registro Distrital. 2. Ejecución del contrato para la adquisición, instalación, configuración y puesta en funcionamiento de equipos de cómputo, software e infraestructura de tecnología de información y comunicaciones para renovar y/o fortalecer la plataforma tecnológica de la Secretaría General de la Alcaldía Mayor de Bogotá D.C. y de los proyectos o programas que esta ejecute. 3. 4. y 5. Definición de la necesidad, Apoyo en la etapa precontractual y Ejecución del contrato de la migración de las imágenes digitalizadas del Registro Distrital a la nueva solución tecnológica. 6. Ejecución del contrato de prestación de los servicios profesionales para desarrollar actividades dirigidas a la identificación, valoración, catalogación y descripción de colecciones, documentos y bienes que conforman el archivo de la Imprenta Distrital.
IV. Desarrollar las obras de reforzamiento estructural y adecuación de la imprenta distrital.
Actividades realizadas: 6
Descripción: 1. Ejecución del contrato para la adquisición e instalación del mobiliario destinado para suplir las necesidades y requerimientos de las diferentes dependencias de la Secretaría General de la Alcaldía Mayor de Bogotá D.C.; 2. Ejecución del contrato para prestar servicios profesionales para el acompañamiento técnico en la estructuración de las necesidades propias de la conservación de la infraestructura física de la Imprenta Distrital y las diferentes sedes de la Secretaría General de la Alcaldía Mayor de Bogotá D.C.; 3. Ejecución del contrato para prestar servicios profesionales en la Subdirección de Imprenta Distrital para elaborar un modelo de negocios y escenarios financieros, con el propósito de fortalecer su gestión; 4. Ejecución del contrato para prestar los servicios profesionales para el apoyo en la implementación y mantenimiento de los subsistemas de ambiente, salud y seguridad en el trabajo para mejorar el desempeño en la Subdirección de Imprenta Distrital; 5. Ejecución del contrato para prestar servicios profesionales para brindar soporte al software EMLAZE ERP, herramienta informática para el seguimiento a la producción de la Subdirección de Imprenta Distrital de la Secretaría General de la Alcaldía Mayor de Bogotá, D.C.; 6. Ejecución del contrato para la Adquisición de una licencia de uso del software de imposición PREPS, renovación del plan SSL y prestación del servicio especializado de mantenimiento preventivo y correctivo, incluido el suministro de repuestos originales e  insumos para el equipo CTP marca KODAK en funcionamiento en la Subdirección de Imprenta Distrital de la Secretaría General de la Alcaldía Mayor de Bogotá D.C.</t>
  </si>
  <si>
    <t>Desarrollar el Plan de modernización de la imprenta distrital</t>
  </si>
  <si>
    <t>Acciones de relacionamiento estratégico con redes internacionales, ciudades homólogas, estados y organizaciones internacionales realizadas</t>
  </si>
  <si>
    <t>48A</t>
  </si>
  <si>
    <t xml:space="preserve">Mejorar las relaciones internacionales de la ciudad con redes internacionales, ciudades homólogas, estados y organizaciones internacionales. </t>
  </si>
  <si>
    <t>Acciones de relacionamiento estratégico con actores internacionales.</t>
  </si>
  <si>
    <t xml:space="preserve">  Sumatoria de acciones de relacionamiento estratégico desarrolladas     </t>
  </si>
  <si>
    <t xml:space="preserve">1. Análisis y evaluación de solicitudes de relacionamiento recibidas o identificadas
2. Formulación, gestión, desarrollo y seguimiento de la agenda de relacionamiento </t>
  </si>
  <si>
    <t xml:space="preserve">Durante el primer trimestre se alcanzaron dos acciones de relacionamiento estratégico con actores internacionales.  Estas dos acciones permiten el avance/logro del indicador porque evidencian una gestión estratégica en la articulación con actores externos que permitieron la proyección y posicionamiento internacional en un sector clave como movilidad.  Estas dos acciones son:
1. Visita del Ministro de Transporte de Japón: En articulación con la Embajada de Japón y la Empresa de Metro de Bogotá, la DDRI realizó la gestión de la solicitud para la visita oficial del Visita del Ministro de Estado de Tierra, Infraestructura, Transporte y Turismo (MTITT) de Japón, Tsukasa Akimoto a la Empresa de Metro de Bogotá (EMB).  Para esta visita se realizaron actividades de concertación y definición de la visita entre la Embajada y la Empresa Metro de Bogotá, cuyo resultado fue la presentación del proyecto del metro y un recorrido por el trazado de la primera línea, el 24 de enero de 2018.
Evidencias:
- Conclusiones visita MTITT
- Listado de asistentes
- Informe de gestión de relacionamiento.
2. Argentina como país invitado al Congreso de Movilidad: Durante los meses de febrero y marzo la DDRI en articulación de la Embajada de Argentina y Transmilenio, la DDRI realizó un proceso de definición del alcance e integrantes de la delegación oficial de Argentina en el congreso y coordinó la participación del Ministro de Transporte del Gobierno Federal (Guillermo Dietrich) y el Secretario de Transporte de Buenos Aires (Juan José Méndez) hasta conseguir su confirmación al evento.   A su vez, se definieron tres espacios en la agenda del evento que garantizaron el mayor nivel de representación política e institucional de Argentina: i) el “Conversatorio ¿cómo planear una ciudad en la que las personas quieran vivir?” entre el Ministro de Transporte y el Alcalde Mayor (con la moderación de la Gerente de Transmilenio, ii) la presentación del Secretario de Transporte en la sesión “Planeación de ciudades eficientes, enfocadas en la calidad de vida”.
Evidencias:
- Informe de gestión del relacionamiento estratégico con Argentina como país invitado.
Así mismo, durante el primer trimestre se presentan avances para la acción de relacionamiento estratégico para el proyecto “C40 para la red de bicicletas y peatones”: 
3, En su condición de punto focal de la red de ciudad, C40, la DDRI ha articulado con la Secretaría de Movilidad la preparación y organización del Taller de Trabajo de la Red de Bicicletas y Peatones que tendrá lugar en la Alcaldía Mayor del 17 al 19 de abril de 2018. 
Evidencias:
Primer taller de trabajo 17-19 de abril de 2018
Presentación C40 Red bicicletas y peatones En cumplimiento de la meta planteada para el segundo trimestre se realizaron las siguietes acciones de relacionamiento estratégico:
1.  XVIII Asamblea General de la UCCI 
En su condición de miembro nato y fundador de la UCCI, Bogotá tiene derecho a participar en las reuniones ordinarias de la Asamblea General. 
Gestión realizada por la DDRI:
a) Preparación técnica
b) Preparación operativa
Resultados: 
- A nivel político, se suscribió la Declaración de San José, “Democracia, Desarrollo Sostenible e Igualdad”
- A nivel estratégico, se establecieron cuatro ámbitos de trabajo para el bienio 2018-2020 y que se fundamentan en la Agenda 2030 y los Objetivos de Desarrollo Sostenible (ODS) y la Nueva Agenda Urbana.
Documentos Anexos:
Anexo 1: Invitaciones oficiales, concepto y seguimiento XVIII Asamblea General de la UCCI.
Anexo 2: Presentación XVIII Asamblea General
Anexo 3: Resumen Ejecutivo XVIII Asamblea General
2. Argentina país invitado 8° Congreso Internacional de Movilidad y Transporte
El 8° Congreso Internacional de Movilidad y Transporte, realizado en Bogotá del 4 al 6 de abril de 2018, tuvo como país invitado a Argentina. La aceptación y participación de Argentina fue el resultado directo de las acciones de articulación y coordinación de la DDRI. 
Gestión realizada por la DDRI
a) Invitación oficial de la Alcaldía Mayor
b) Concertación y concreción de la delegación oficial de Argentina
c) Definición de agenda y espacios de participación
Anexos:
Anexo 1: Invitación oficial Argentina 
Anexo 2: Evidencias de gestiones con la Embajada
3. Agenda Estratégica Visita La Paz
El objetivo de la visita de la delegación de la Secretaria de Hacienda de la ciudad de la Paz, Bolivia fue compartir la experiencia del Distrito sobre los diferentes mecanismos innovadores de financiamiento o apalancamiento de Planes de Desarrollo, en especial, las Asociaciones Público – Privado.
La DDRI  realizó la coordinación con la delegación y los equipos de la Alcaldía. También realizó la coordinación con los equipos de la Secretaria de Hacienda y el grupo asesor del Alcalde para las alianzas público privadas, la agenda de la reunión y la coordinación logística de la actividad para obtener un espacio físico en la sede del Congreso de Movilidad.
Anexos:
Anexo 1 Registro Fotográfico
Anexo 2:  Listado de asistencias
Anexo 3:  Agenda desarrollada durante la visita.
4.  Visita de campo Transmicable
El objetivo de esta visita fue conocer algunas de las experiencias de la ciudad en temas de movilidad y desarrollo urbano en esquemas de inclusión social en Bogotá: Proyecto de TransMiCable y otros proyectos de desarrollo urbano.
La DDRI realizó la coordinación con la delegación y los equipos de la Alcaldía la hora de la reunión y lugar de la visita, coordinación con los equipos de la Secretaria de Planeación y Transmilenio la agenda para la visita de campo, coordinación logística de la actividad.
Anexos: 
Anexo 1. Agenda desarrollada durante la visita
Anexo 2. Correos electrónicos de soporte
5.  Relacionamiento Estrategico- Premio
Julie Hyunh.
Con el propósito de hacer formal la entrega del premio, la Embajada Francesa solicitó realizar una rueda de prensa el 27 de junio, evento liderado por el Embajador y el señor Alcalde Enrique Peñalosa para divulgar ante los medios esta iniciativa, con ocasión del aniversario del atentado en el Centro Comercial Andino donde falleció una ciudadana francesa. Del mismo modo, participó en la recepción para entregar el premio a la estudiante ganadora y entregar un diploma simbólico a los demás participantes.
En el marco de este evento la DDRI realizó la siguiente gestión:
- Articulación con IDPAC, SED, la oficina de Protocolo y la Oficina Consejería de Comunicaciones para la entrega del premio y rueda de prensa con el Alcalde, incluyendo la coordinación interinstitucional para la elaboración de agenda de la rueda de prensa, la ayuda de memoria sobre los antecedentes del evento y la información de las relaciones del Distrito con Francia para el Alcalde y el comunicado de prensa conjunto
- Articulación con punto de encuentro y elaboración conjunta de la invitación para la rueda de prensa de la entrega del premio
- Cubrimiento de la rueda de prensa en redes sociales
- Cubrimiento de la entrega del premio en las redes sociales
Anexos: 
1. Evidencia de reunión en la Embajada de Francia
2. Agenda evento rueda de prensa
3. Ayuda de Memoria Premio Julie Hyunh
4. Propuesta del comunicado de prensa del señor Alcalde
5. Comunicado de prensa final
6. Invitación para la rueda de prensa de la entrega del premio1
7. Invitación para la rueda de prensa de la entrega del premio2
8. Rueda de prensa en redes sociales
9. Entrega del premio en redes sociales
10. Fotografías
6. Visita Embajador Suecia - Utilización Biogas cómo combustible
La DDRI gestionó el relacionamiento estratégico entre el Sr. Embajador, Tommy Strömberg y el Distrito de Bogotá para presentar la iniciativa del fondo oficial del gobierno Sueco Swedfund, el cual se encuentra interesado en hacer un estudio de factibilidad para determinar la viabilidad de producir e impulsar el uso de biogás para el transporte público de Bogotá.
La DDRI gestionó:
- Articulación interinstitucional para la participación del Distrito en la reunión con la Embajada de Suecia
- Elaboración de la agenda de la reunión
- Elaboración del brief sobre Suecia y la información de las relaciones del Distrito con ese país en la administración vigente
Anexos: 
Anexo 1. Correo electrónico - solicitud de reunión
Anexo 2. Agenda técnica - reunión embajador Suecia 
Anexo 3. Brief Embajada de Suecia- Swedfund
 Para el presente trimestre se gestionaron tres acciones de Relacionamiento Estratégico presentadas a continuación, con lo cual se evidencia el cumplimiento de la meta programada:
1. Apoyo Comité Inerinstitucional Urbanismo y Construcción (Chile):
Desde la Dirección Distrital de Relaciones Internacionales adelantaron las gestiones logísticas pertinentes para garantizar la participación del Gerente del programa “Construye 2025 Chile” para el Comité Interinstitucional de radicación, revisión y aprobación unificada de proyectos de urbanismo y construcción. Lo anterior, teniendo en cuenta que previamente se había sostenido una reunión, de manera virtual, en la cual se concertó este espacio, con el fin de identificar las buenas prácticas que se han adelantado por parte de Chile en el área de productividad y construcción sostenible, específicamente en términos de tramitología, dentro de la cadena de valor del sector de la construcción.
De esta forma, la DDRI estableció contacto con el experto, para notificarle el interés existente por parte de los miembros del comité previamente mencionado ante la buena práctica que se ha adelantado en el desarrollo del programa “Construye 2025” en Chile. Específicamente, se buscaba saber más acerca de la implementación de la herramienta DOM en línea. 
Una vez que se confirmó la voluntad del Gerente del programa Marcos Brito por participar en la mesa, la DDRI se encargó de facilitar el traslado del experto de la ciudad de Bucaramanga a Bogotá, esto con el fin de contar con la asistencia del experto en el mismo.
2. Relacionamiento con la Embajada Británica En Colombia y la Ministra de Estado de Comercio y Promoción del Reino Unido
La Embajada Británica en Colombia contactó a la Dirección Distrital de Relaciones Internacionales con el propósito de solicitar su apoyo, acompañamiento y orientación para gestionar la reunión entre el Alcalde y la Baronessa Fairhead.
En aras de fortalecer el relacionamiento estratégico del Reino Unido con el Distrito Capital, la Dirección Distrital de Relaciones Internacionales apoyó técnica y operativamente la solicitud de la reunión hasta el cierre de la misma, realizando la articulación necesaria para llevar a satisfacción requerida el proceso. 
3. Relacionamiento con la Embajada de Brasil en Colombia y el ministro de Seguridad Pública de Brasil.
La Embajada de Brasil en Colombia contactó a la Dirección Distrital de Relaciones Internacionales con el propósito de solicitar su apoyo, acompañamiento y orientación para gestionar la reunión entre el Alcalde Peñalosa y el Ministro de Seguridad Pública de Brasil, Raúl Belens Jungmann.
En aras de fortalecer el relacionamiento estratégico de Brasil con el Distrito Capital, la Dirección Distrital de Relaciones Internacionales apoyó técnica y operativamente la solicitud de la reunión hasta el cierre de la misma. Se elaboraron los documentos respectivos y se realizó la articulación necesaria para el desarrollo de esta acción. 
* Es importante indicar que durante el segundo trimestre se ejecutaron 5 acciones, lo cual se refleja en el detalle del informe, no obstante en el reporte mensual por un error de digitación en el mes de abril se registraron 3 (Tres) en lugar de 2 (Dos) que es la magnitud correcta, teniendo un total de 10 acciones ejecutadas hasta la fecha conforme a lo programado. Por lo tanto se solicita la corrección correspondiente en la ficha para el segundo trimestre. Durante el 2018 se realización 12 acciones de relacionamiento estratégico que obedecieron a solicitudes y agendas internacioneles organizadas y articuladas desde la DDRI:
1. Visita del Ministro de Transporte de Japón.
2. Argentina como país invitado al Congreso de Movilidad.
3. XVIII Asamblea General de la UCCI
4. Agenda Estratégica Visita La Paz 
5. Visita de campo Transmicable 
6. Relacionamiento Estrategico- Premio Julie Hyunh
7. Visita Embajador Suecia - Utilización Biogas cómo combustible 
8. Apoyo Comité Inerinstitucional Urbanismo y Construcción (Chile)
9. Relacionamiento con la Embajada Británica En Colombia y la Ministra de Estado de Comercio y Promoción del Reino Unido
10. Relacionamiento con la Embajada de Brasil en Colombia y el ministro de Seguridad Pública de Brasil
11. Relacionamiento estratégico con delegación oficial de Paises Bajos.
12. Relacionamiento estratégico internacional con la Directora Mundial del Instituto Sueco.
Durante el cuarto trimestre se desarrollaron las siguientes acciones de relacionamiento estratégico:
1. Relacionamiento estratégico con delegación oficial de Paises Bajos: Por solicitud de la Embajada del Reino de Paises Bajos Suecia, la DDRI gestionó la participación del Gerente del Proyecto Ciudad Río de la Secretaría de Planeación, Esteban Castro, la Gerente de Promoción de Inversión de Invest in Bogota, Luisa Fernanda Mesa, la Coordinadora del proyecto PTAR Canoas del Acueducto, Leidy Ospina y la Asesora de despacho del Acueducto, Bibiana Rodríguez para presentar el Circuito Ambiental, con la delegación de países Bajos el 29 de noviembre.
Se presentaron los proyectos de Transporte (Metro de Bogotá, Corredor de la 7 de Transmilenio, Regiotram y el Nuevo Aeropuerto de la Sabana), y Renovación Urbana (Proyecto de Fenicia y Lagos de Torca).
Comenzó la reunión presentando la ciudad en términos comerciales e invitó a la delegación a invertir en la ciudad que ya es reconocida por tener una ubicación estratégica con conexiones aéreas diarias, ideal para atender los mercados regionales.
Esta reunión se dio como un espacio pertinente para proyectar la ciudad internacionalmente en sus avances y posibilidades de inversión y/o generación de alianzas en materia de agua, transporte y medioambiente. En este sentido, se les compartió las presentaciones a la Embajada para que los participantes revisaran con mayor detenimiento las posibilidades que ofrece Bogotá.
2. Relacionamiento estratégico internacional con la Directora Mundial del Instituto Sueco: Por solicitud de la Embajada de Suecia, la DDRI gestionó la participación del Subdirector de Internacionalización de la Secretaría de Desarrollo Económico, Roberto Beltrán, la Coordinadora Clúster Industrias Creativas de la Secretaría de Desarrollo Económico, María Fernanda Alfaro,  la Directora de FUGA, Mónica Ramírez y el Asesor de despacho del Instituto Distrital de Turismo, Carlos Candela, con la Directora mundial del Instituto Sueco el 5 de diciembre.
Mikaela fredriksén comenzó la reunión explicando la labor del Instituto Sueco. el cual tiene como propósito establecer una cooperación y relaciones duraderas con otros países a través de la comunicación estratégica y el intercambio en los campos de la cultura, la educación, la ciencia y los negocios.
Mónica Ramírez habló sobre el Bronx Distrito Creativo y explicó que busca convertirse en un referente de transformación de ciudad para lograr que el mundo fije su mirada hacia la ciudad como referente, a través de la formación, promoción de artistas e ingenios creativos y circulación de sus obras en el mercado nacional e internacional.
La Secretaría de Cultura,  la Secretaría de Desarrollo Económico y el Instituto Distrital de Turismo presentaron los proyectos y posibilidades de articulación entre el Instituto Sueco y el Distrito.
La Directora del Instituto Sueco se comprometió a revisar la posibilidad de apoyar en la participación de artistas y/o expertos suecos en el Festival de Economía Naranja de 2019 de Bogotá y expresó la importancia de fortalecer la participación de Bogotá en el Gather Festival en Estocolmo 2019. Finalmente, propuso revisar la página “Sharing Sweden”, la cual puede servir de ejemplo para promocionar la ciudad de Bogotá._x000D_
</t>
  </si>
  <si>
    <t>Realizar acciones de relacionamiento estratégico con redes internacionales, ciudades homólogas, estados y organizaciones internacionales</t>
  </si>
  <si>
    <t>Asesorías o asistencias técnicas a los sectores y entidades distritales en materia de internacionalización prestadas</t>
  </si>
  <si>
    <t>48B</t>
  </si>
  <si>
    <t xml:space="preserve">Prestar asesoría y acompañamiento técnico a los sectores y entidades distritales en materia de internacionalización </t>
  </si>
  <si>
    <t>Acciones de asistencia técnica específica para sectores y entidades distritales</t>
  </si>
  <si>
    <t xml:space="preserve">  Sumatoria de acciones de Asesorías o Asistencias Técnicas gestionadas     </t>
  </si>
  <si>
    <t>1. Análisis de la solicitud y formulación del concepto técnico.
2. Prestar asesoría y acompañamiento técnico en el desarrollo de la acción establecida</t>
  </si>
  <si>
    <t xml:space="preserve"> Es pertinente indicar que en este reporte sólo se registran avances, puesto que las fechas de ejecución serán posteriores al 31 de marzo de 2018. Durante el primer trimestre se realizaron los siguientes avances en acciones de asesorías y asistencias técnicas:
1. Alternativas de financiación y/o apoyo de Maloka en el marco de fuentes no oficiales (FNO) de Cooperación Internacional:  De acuerdo con la solicitud realizada desde Maloka, desde la DDRI se brinda asesoría y asistencia técnica para la búsqueda de las posibles alternativas de financiación para la entidad, como fase inicial y producto de la búsqueda se elaboró una propuesta y hoja de ruta para el acceso a fuentes no oficiales de cooperación internacional.
2. Identificación de experiencias y fuentes de cooperación para Distrito Creativo: Desde la DDRI se brinda asesoría a la Fundación Gilberto Álzate de la Secretaría de Cultura para la identificación de experiencias internacionales y eventuales fuentes de cooperación para el proyecto Distrito Creativo que adelanta esta entidad, como fase inicial y producto de la búsqueda preliminar se elaboró una propuesta y hoja de ruta para la identificación. 
3. Alternativas de cofinanciación para el Centro de la Bici: Desde la DDRI se brinda asesoría a la Gerencia de la Bici, de la Secretaría de Movilidad, para la búsqueda de fuentes de financiación al proyecto “Centro de la bici”, como fase inicial y producto de la búsqueda preliminar se elaboró una propuesta y hoja de ruta para la búsqueda de alternativas.
Evidencias:
- Notas informativas/conceptuales Maloka, Centro de la Bici y Distrito Creativo
 En el marco de la meta la Dirección Distrital de Relaciones Internacionales realizó las siguientes acciones encaminadas a prestar Asesoría y asistencia Tecnica:
1. Alianza internacional Maloka
En el marco de sus funciones, la DDRI realizó un ejercicio de asesoría y asistencia técnica, a través del cual se identificaron y presentaron las alternativas de cooperación internacional de carácter financiero no reembolsable a las que podría acceder Maloka.
La DDRI procedió a la realización de una búsqueda y selección específica de las fuentes de cooperación internacional que pudiesen responder a las necesidades expresadas por Maloka, a partir de un ejercicio de caracterización e identificación de las potenciales fuentes de cooperación a las que puede acceder una institución como Maloka.
Anexos:
Anexo 1: Nota Maloka
Anexo 2: Correos seguimiento
2. Agenda estratégica visita Lisboa
Después de años de deterioro de la zona conocida como el Bronx, la Alcaldía de Bogotá está promoviendo el proyecto “Distrito Creativo del Bronx” para dar una nueva vida a este barrio central. Para avanzar en la estructuración del proyecto, la Fundación Gilberto Alzate Avendaño, encargado de la gestión de la ciudad y de este proyecto específico, manifestó  a la DDRI su interés en aprender de experiencias internacionales exitosas en esta materia. Así, desde la DDRI se apoyó la  identificación de experiencias  internacionales en la creación de distritos creativos y se identificó como una gran oportunidad de aprendizaje la experiencia de ciudades europeas, particularmente el caso de Lisboa.
El viaje de estudios a Lisboa generó insumos importantes para el diseño del modelo público - privado del “Distrito Creativo del  Bronx” en los siguientes componentes: 1) Origen del proyecto, 2) Contenido del proyecto, 3) Modelo de operación. Ver: Documento de resultados del viaje de estudios.
Anexos:
Anexo 1: Mapeo de experiencias internacionales. 
Anexo 2: Nota conceptual y agenda del viaje de estudio.
Anexo 3: Documento de resultados del viaje de estudios. 
Anexo 4: Evidencia de reunión de seguimiento a resultados. La DDRI realizó la gestión pertiniente orientada a cumplir en el próximo trimestre la meta planteada de tres acciones de asesoría y acompañamiento técnico a entidades distritales, por lo tanto se reporta avance de las siguientes acciones:
1. Asistencia Técnica en el proyecto La Mariposa: 
- Recomendaciones técnicas para la Internacionalización del proyecto, hoja de ruta mesas de los cooperantes.
- Articulación con Bloomberg para posible réplica de URBAN 95 y apoyo generalizado.
- Justificación técnica en el marco de ODS y la nueva agenda urbana.
2. Propuesta de Lideranzo Bogotá - Grupo de Trabajo de Transparencia y Gobierno Abierto.
- Se realizó la Asesoría y acompañamiento para la participación de DDDI en el encuentro con la UCCI en Quito.
- Elaboración de una propuesta de trabajo para el liderazgo 2019
- Establecimiento de un programa/proyecto regional de asistencia técnica local especializada y/o intercambio de experiencias.
  La DDRI en el 2018 realizó tres asistencias técnicas en el marco de sus funciones:
1. Alianza internacional Maloka.
2. Agenda estratégica visita Lisboa 
3. Asistencia técnica para el relacionamiento con la UCCI 2018
Esta última se terminó de gestionar en el cuarto trimestre:
1. Asistencia técnica para el relacionamiento con la UCCI 2018: 
La asistencia técnica prestada a cada uno de los sectores indicados por parte de la DDRI fue la siguiente:
a)	Secretaría de Integración Social: identificación, formulación y gestión de la realización del I Foro Iberoamericano de Habitabilidad en Calle (FIHC), incluida la formulación y presentación de la propuesta de creación del Grupo de Trabajo de Habitabilidad en Calle.
b)	Secretaría de la Mujer: gestión y presentación de la propuesta de postulación a la presidencia del Comité de Igualdad en el periodo 2018-2020, así como la realización de su encuentro en el tercer trimestre de 2019.
c)	Secretaría de Planeación: asesoría a la Dirección de Diversidad Sexual para la formulación y presentación de la propuesta de realización del Encuentro 2019 de Ciudades UCCI aliadas en el orgullo LGBTI. 
d)	Secretaría General: elaboración de la propuesta de contenidos y acciones 2018-2020 para ejercer el liderazgo, por parte de la Dirección de Desarrollo Institucional del Grupo de Trabajo de Transparencia y Gobierno Abierto.
Lla DDRI en su condición de referente y/o punto focal de la UCCI realizó todas las gestiones técnicas, administrativas y de diplomacia de ciudad para que cada una de las asistencia técnicas se materializarán en las respectivas acciones de internacionalización: IFHC - Grupo de Trabajo de Habitabilidad en Calle, adjudicación Presidencia Comité de Igualdad 2018-2020, Encuentro 2019 de Ciudades UCCI aliadas en el orgullo LGBTI, aprobación plan de trabajo del Grupo de Transparencia y Gobierno Abierto.
Además de haber cumplido con sus propósitos y llevar a cabo cada las acciones subyacente a cada asistencia técnica, conviene resaltar que estas asesorías han fortalecido el posicionamiento y reconocimiento de la Bogotá ante la UCCI. En particular, por haber tomado la iniciativa para llevar a cabo actividades en la red que hasta el momento no tenían precedentes tal y como es el caso del planteamiento del Grupo de Transparencia y Gobierno Abierto, el FIHC y el Grupo de Trabajo de Habitabilidad en Calle y la futura realización de las reuniones del Comité de Igualdad y de Ciudades Aliadas en el Orgullo LGBTI, todos ellos como ejercicios específicos de intercambio de experiencias y gestión de conocimiento para el fortalecimiento de capacidades institucionales en las ciudades de la región.</t>
  </si>
  <si>
    <t>Prestar asesorías o asistencias técnicas a los sectores y entidades distritales en materia de internacionalización</t>
  </si>
  <si>
    <t>Índice de satisfacción ciudadana frente a los servicios prestados a traves de la RED CADE</t>
  </si>
  <si>
    <t>61A</t>
  </si>
  <si>
    <t>P2 -  SERVICIO AL CIUDADANO</t>
  </si>
  <si>
    <t>P2O1 Mejorar la experiencia de la ciudadanía, con enfoque diferencial y preferencial, en su relación con la Administración Distrital </t>
  </si>
  <si>
    <t>(Sumatoria de ciudadanos encuestados que califican el servicio prestado en la Red CADE en términos de "excelente", "muy bueno" o "bueno" / Sumatoria de ciudadanos encuestados que califican el servicio prestado en la Red CADE) *100</t>
  </si>
  <si>
    <t xml:space="preserve">0 0 0 Durante estre trimestre se llevó a cabo toda la logística relacionada con la recolección de información por medio de encuestas, con el fin de medir la satisfacción de la ciudadanía con los servicios prestados por la Red CADE. Los resultados arrojaron un indice de satisfacción del 93,3%, cumpliendo la meta definida para la vigencia. </t>
  </si>
  <si>
    <t>x</t>
  </si>
  <si>
    <t xml:space="preserve">Plan de Desarrollo - Meta Resultado   Plan de Acción                    Proceso   </t>
  </si>
  <si>
    <t>Eficacia </t>
  </si>
  <si>
    <t>Aumentar al 88% el índice de satisfacción ciudadana frente a los servicios prestados por la RED CADE</t>
  </si>
  <si>
    <t>(Trámites Virtualizados / Total trámites de mayor impacto de las entidades distritales) *100</t>
  </si>
  <si>
    <t xml:space="preserve">De acuerdo con la información reportada por la Alta Consejería de TIC, una vez realizado el seguimiento a la implementación de los planes de virtualización de las entidades distritales se registró la virtualización de tres (3) trámites: 1. Consulta de obligaciones tributarias pendientes - SDH, 2. Inscripción como acopiador primario de aceites usados en el Distrito - SDA, 3. Personalización de la Tarjeta Tu Llave - Transmilenio.  Una vez realizado el seguimiento a la implementación de planes y estrategias de virtualización por las entidades del Distrito, se registró la virtualización de cuatro (4) trámites: 1. Constancias y certificados de estudiantes activos - SDE, 2.  Inscripción en el escalafón nacional docente - SDE, 3. Inscripción en el registro de generadores de residuos o desechos peligrosos - SDA, 4. Registro para parques de diversiones, atracciones o dispositivos de entretenimiento.    Se lograron 11 trámites virtualizados como parte del avance de la meta de la vigencia: 1. Certificado de Tradición Inmediato de vehículos registrados en Bogotá (SIM - PSE) - Secretaría Distrital de Movilidad; 2. Liquidación del valor por concepto de parqueaderos y grúas de vehículos inmovilizados (PSE) - Secretaría Distrital de Movilidad; 3. Pagos de Servicios y/o Espacios administrados por el IDRD (PSE) - Instituto Distrital de Recreación y Deporte; 4. Inscripción y autorización sanitaria para vehículos que transportan carne y producto cárnicos comestibles - Secretaría Distrital de Salud; 5. Renovación de la habilitación de prestadores de servicios de salud - Secretaría Distrital de Salud; 6. Apertura de los centros de estética y similares - Secretaría Distrital de Salud; 7. Sello Seguro -Secretaría Distrital de Gobierno; 8. Asignación de delegados para la supervisión de sorteos y concursos - Secretaría Distrital de Gobierno; 9. Intervención de Urbanizadores y/o Terceros - Instituto De Desarrollo Urbano IDU; 10. Solicitud de estudio y expedición de la licencia de excavación - Instituto De Desarrollo Urbano – IDU y 11. Pago compensatorio de estacionamientos - Instituto De Desarrollo Urbano – IDU. Los últimos tres trámites, son alcance del Decreto 058 del 2018, trámites asociados a la cadena de urbanismo y construcción. Durante el último trimestre de la vigencia se logró la virtualización de 20 trámites en las entidades distritales, algunos de estos son: Registro de bicicletas (SDM); Permiso de uso temporal de antejardines en Bogotá (IDU); Registro y autorización de títulos en el área de la salud (SDS); consulta de trámites de pensiones en línea (FONCEP); Consulta de trámite de pago de cesantías (FONCEP), Generación de desprendibles de pago a pensionados (FONCEP); Expedición conceptos sobre patrimonio arquitectónico y certificación de BIC del Distrito Capital (IDPC); Programa de enlucimiento de fachadas (IDPC); Solicitud de devolución y/o compensación de pagos en exceso y pagos de los no debido (SDH); Radicación de documentos para adelantar actividades de construcción y enajenación de inmuebles destinados a vivienda -(SDHT - VUC). Ver listado completo en el anexo. </t>
  </si>
  <si>
    <t xml:space="preserve"> Plan de Desarrollo - Meta Producto Plan estratégico Plan de Acción                       Proceso            </t>
  </si>
  <si>
    <t>Puntos de atención a la ciudadanía con mantenimiento y/o mejora de la infraestructura física realizada</t>
  </si>
  <si>
    <t>P2O3A5 Realizar mantenimiento y mejora de la infraestructura física y tecnológica de los puntos de atención a la ciudadanía</t>
  </si>
  <si>
    <t>Puntos de atención a la ciudadanía con mantenimiento y/o mejora de la infraestructura física</t>
  </si>
  <si>
    <t xml:space="preserve">  Act ejecutadas     </t>
  </si>
  <si>
    <t xml:space="preserve">  Realizar actividades de mantenimiento y adecuación física en la RED-CADE</t>
  </si>
  <si>
    <t xml:space="preserve">SUPERCADE AMERICAS: arreglo de baños internos y públicos de este punto de atención.Se reviza e inician los  trabajos de iluminación en general que incluya cuarto de aseo y baños de personal, revisión de interruptores y toma corrientes./ instalación de 75 tubos fluorecentes t8 17 w y cambiar 75 tubos fluorecentes t8 32 w y cambiar 2 interruptores. CADE CHICO:  realización de resanes y adecuación de espacios pendientes para reinstalación / instalación y montaje de 7 puestos de trabajo  tipo Colmena, arreglo tomas área coordinación. Punto zona virtual. se anexa cuadro d eseguimiento que aoporta el Arquietecto Josue David López contratista  de la Subsecretaria de servicio a la Ciudadanía  Se relizaron adecuaciones en cuatro  SUPERCADE a saber: SUPERCADE 20 DE JULIO ,SUBA, AMERICAS y CALLE 13.
Igualmente en dos CADE los cuales son: CADE La Victoria y Patio Bonito.
De lo cual se anexa en cuadro de excel la relacion de las adecuaciones realizadas en cada uno de los puntos de atención relacionados y el registro fotografico correspondiente a la actividad realizada. Durante el tercer trimestre s erealizaron obras de adecuacion de los puntos de atencion asi:
JULIO de 2018: Arreglo e impermeabilización viga canal Cade Patio Bonito, Pintura exterior impermeabilizante Cade Victoria, Arreglos instalaciones HS Super Cade Bosa, Adecuaciones de seguridad para acceso vehiculos y peatones Super Cade 20 de julio, Limpieza e impermeaqbilización jardineras de acceso Cade Yomasa, Arreglo y adecuación baños Super Cade CAD, 
AGOSTO de 2018: Arreglo y adecuación baños Super Cade Suba, Resanes y pintura general Cade Kennedy, Ajuste y arreglo malla eslabonada exterior Super cade Bosa, Instalación baranda control interno Super Cade CAD, Adecuación cuarto de monitoreo Super CADE Engativa, Reparación Mobiliario- Resanes y acabados pisos CADE Plaza de las Américas, Instalación pelicula Sand Blasting fachada oriente Super CADE CAD, Pintura techos Super CADE 20 de julio, Pintura general – reparaciones electricas CADE Kennedy.
SEPTIEMBRE: Adecuación cuarto de monitoreo Super CADE Engativa, Reparación Mobiliario- Resanes y acabados pisos CADE Plaza de las Américas, Instalación pelicula Sand Blasting fachada oriente Super CADE CAD, Pintura techos Super CADE 20 de julio, Pintura general – reparaciones electricas CADE Kennedy.
Se adjunta a la carpeta de evidencias registro fotografico y fecha d ela actividad.  Actividades realizadas durante el cuarto trimestre conformado por los meses de octubre – noviembre y diciembre.
OCTUBRE: 
Súper CADE Social
Ubicación Terminal de transporte módulo 5 local 1-124. Actividades realizadas:
• Se realiza desmonte y demolición de toda la infraestructura existente.
• Suministro e instalación de divisiones en vidrio para tres oficinas. (los materiales utilizados son dry Wall y vidrio templado para las fachadas).
• Resanes y pintura general de todo el local.
• Instalación de canaleta perimetral para habilitación de puntos de red de datos, normal y regulada.
• Adecuación y montaje de tableros en cuarto técnico, instalación de red de cableado para acometida general.
• Adecuación de cocina existente con montaje de lavaplatos y repisas para adecuación ubicación de elementos.
• Instalación de repisas en bodega, elementos de primeros auxilios, camillas y extintores según distribución control de calidad.
• Instalación de mobiliario para todo el punto lo cual consiste en superficies de trabajo, sillas para funcionarios, sillas de espera.
• Limpieza y entrega para su funcionamiento.
Terreno Súper CADE Manitas:
• Adecuación cerramiento general en poli sombra son cintas de peligro para precaución y delimitación del terreno.
Súper CADE Américas:
• Limpieza de viga canales y cubierta resanes por temporal de lluvias y posibles inundaciones.
• Arreglos generales unidades sanitarias baños hombre y mujeres IDIPRON, resanes y pintura y adecuación de los espacios en general.
NOVIEMBRE:
Súper CADE Américas:
• Adecuación espacio exterior área puente de acceso auditorio, para evitar su mal uso de las personas del sector como baño público. Se realiza en concreto base inclinada para evitar que las personas del sector realicen funciones corporales en esta zona.
Súper CADE CAD:
• Modificación y reformas locativas en área de acceso lo cual incluye actividades de desmonte de mobiliario existente, divisiones en dry Wall resanes y pintura general columnas área central, nuevas divisiones y zonas comunes intervenidas según planos.
• Instalación y montaje de mobiliario para áreas de información y asignación de turnos.
• Construcción en súper board con perfilaría metálica según diseños aprobados áreas de asignación de turnos e información.
• Instalación de canaleta perimetral para habilitación de puntos de red de datos, normal y regulada.
• Adecuación y montaje de tableros en cuarto técnico, instalación de red de cableado para acometida general.
Súper CADE Suba:
• Soldadura y arreglo puerta de acceso vehículos parqueadero.
• Pintura reflectiva tapas tanques existentes.
• Instalación bicicleteros área acceso personal según espacio existente.
• Adecuación de lámparas exteriores, para mejorar la iluminación nocturna del sector.
• 
DICIEMBRE:
Súper CADE CAD:
• Modificación y reformas locativas en área de acceso principal y área de atención interna creación de puntos de atención prioritaria para personas mayores y discapacitados.
• Instalación de divisiones en vidrio templado según diseños para control interno y delimitación áreas de ingreso y salida.
• Adecuación sanitaria baños IDIPRON con actividad que consisten en cambio de push, des taponamiento de sanitarios, resanes y pintura en general. 
Súper CADE Suba:
• Cambio de luminarias área atención al público.
• Adecuación de muebles cajoneras para zona cafetería.
• Resanes y pinturas áreas coordinación, cuartos técnicos.
• Adecuación sanitaria baños IDIPRON con actividad que consisten en cambio de push, des taponamiento de sanitarios, resanes y pintura en general. 
CADE Kennedy:
• Adecuación sanitaria baño discapacitados 
Súper CADE Social:
• Instalación y montaje de mobiliario para información y asignación de turnos.
• Resane y pintura área acceso zona maletero.
</t>
  </si>
  <si>
    <t xml:space="preserve">   Plan estratégico Plan de Acción      Producto Meta Resultado - PMR                                </t>
  </si>
  <si>
    <t>Realizar anualmente en puntos de atención a la ciudadanía, mantenimiento y/o mejora de la infraestructura física</t>
  </si>
  <si>
    <t>Índice de ajuste de los documentos precontractuales correspondientes a los procesos de contratación de la Secretaría General</t>
  </si>
  <si>
    <t>96A</t>
  </si>
  <si>
    <t xml:space="preserve">   Mantener en 100% el índice de ajuste de los documentos precontractuales correspondientes a los procesos de contratación de la Secretaría General, en coordinación con las dependencias, teniendo en cuenta que el tiempo promedio establecido es de 15 días hábiles    </t>
  </si>
  <si>
    <t>Ajustes precontractuales tramitados</t>
  </si>
  <si>
    <t>(Solicitudes de contratación revisadas / solicitud de contratación radicada en la Dirección de Contratación) *100</t>
  </si>
  <si>
    <t>Realizar acompañamiento a las dependencias para el ajuste a los documentos precontractuales
Realizar seguimiento del ajuste a los documentos precontractuales</t>
  </si>
  <si>
    <t xml:space="preserve">Gracias a la nueva dinámica de trabajo por duplas de abogados que analizan los requerimientos hechos a la Dirección de Contratación, se ha logrado gestionar todas las solicitudes radicadas en dicha Dirección. La Dirección de Contratación durante el primer trimestre conformó equipos de trabajo por modalidad de selección con el propósito de optimizar los tiempos de respuesta frente a las solicitudes de contratación radicadas en la Dirección. Dado que el 25 de enero inició la Ley de Garantías, la cual prohíbe la contratación directa hasta después de las elecciones presidenciales, la Entidad remitió todas las solicitudes  bajo la modalidad de contratación directa  durante el primer trimestre de 2018. 
En el segundo trimestre se observa una reducción en la radicación de solicitudes de contratación por parte de las dependencias, teniendo en cuenta lo presentado en el primer trimestre con la Ley de Garantías; por lo anterior, en el segundo trimestre la atención de solicitudes de contratación se centró en atender solicitudes en la modalidad de selección en la modalidad de Mínima Cuantía, Selección Abreviada, Licitación Pública. No obstante y teniendo en cuenta que el 15 de junio culminó la Ley de Garantías, se observa gestión por parte de la Dirección de Contratación con respecto a lo radicado por las dependencias. 
Se gestionaron 16 solicitudes de contratación directa y 32 con respecto a otras modalidades de selección.
Es de anotar que la Dirección de Contratación, ha realizado el seguimiento mensual a la ejecución del Plan Anual de Adquisiciones, presentando informes trimestrales al ordenador del gasto sobre este particular, lo anterior contribuye a obtener una mejor planeación sobre los procesos para la adquisición de bienes, servicios u obras que se requieren contratar. Adicionalmente, la Dirección atendió oportunamente los procesos de liquidación, sancionatorios y de ejecución del proceso precontractual llevados en la plataforma SECOP II, garantizando la eficiencia de la gestión interna en pro de la ejecución de los proyectos de cada dependencia. 
La herramienta de control que utiliza la Dirección de Contratación para registrar cada solicitud es la Matriz en Excel ""Modelo de Seguimiento Contratación"", la cual se adjunta como evidencia. 
 Se observa un incremento sustancial de solicitudes de contratación en la modalidad de contratación directa, teniendo en cuenta la terminación de la Ley de Garantías. En tal sentido se observa que durante el tercer trimestre la Dirección de Contratación atendió un total de 161 solicitudes, 146 en la modalidad de contratación directa y 15 en la modalidad de Mínima Cuantía, Selección Abreviada, Licitación Pública. Del total de solicitudes, el 97% (156) fueron solucionadas en un tiempo inferior a los 15 días hábiles. De acuerdo a lo anterior se observa gestión oportuna por parte de la Dirección de Contratación en la gestión de sus procedimientos internos referentes a la contratación. Se muestra un descenso en la radicación de solicitudes de contratación en las modalidades de selección pública de oferentes, teniendo en cuenta que en el trimestre se tramitaron en los tiempos establecidos un total de 66 en la modalidad de contratación directa y un total de 22 en modalidades plurales de selección. Así mismo se observa que las 88 solicitudes de contratación fueron atendidas en un tiempo inferior a 15 días hábiles. De acuerdo a lo anterior se observa gestión oportuna por parte de la Dirección de Contratación en la gestión de sus procedimientos internos referentes a la contratación. </t>
  </si>
  <si>
    <t xml:space="preserve">     Plan de Acción  Proyecto de inversión                     Proceso            </t>
  </si>
  <si>
    <t>Mantener índice de ajuste de los documentos precontractuales correspondientes a los procesos de contratación de la Secretaría General, en coordinación con las dependencias, teniendo en cuenta que el tiempo promedio establecido es de 15 días hábiles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</si>
</sst>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_(* #,##0_);_(* \(#,##0\);_(* &quot;-&quot;??_);_(@_)"/>
  </numFmts>
  <fonts count="36" x14ac:knownFonts="1">
    <font>
      <sz val="11"/>
      <color theme="1"/>
      <name val="Calibri"/>
      <family val="2"/>
      <scheme val="minor"/>
    </font>
    <font>
      <sz val="11"/>
      <color rgb="FF000000"/>
      <name val="Calibri"/>
      <family val="2"/>
    </font>
    <font>
      <sz val="12"/>
      <name val="Arial"/>
      <family val="2"/>
    </font>
    <font>
      <sz val="11"/>
      <color rgb="FF000000"/>
      <name val="Calibri"/>
      <family val="2"/>
    </font>
    <font>
      <b/>
      <sz val="20"/>
      <color theme="0"/>
      <name val="Baskerville Old Face"/>
      <family val="1"/>
    </font>
    <font>
      <b/>
      <sz val="12"/>
      <color theme="1"/>
      <name val="Calibri"/>
      <family val="2"/>
      <scheme val="minor"/>
    </font>
    <font>
      <sz val="16"/>
      <color indexed="9"/>
      <name val="Arial"/>
      <family val="2"/>
    </font>
    <font>
      <sz val="11"/>
      <color indexed="8"/>
      <name val="Arial"/>
      <family val="2"/>
    </font>
    <font>
      <sz val="11"/>
      <color indexed="8"/>
      <name val="Calibri"/>
      <family val="2"/>
    </font>
    <font>
      <sz val="16"/>
      <color indexed="8"/>
      <name val="Arial"/>
      <family val="2"/>
    </font>
    <font>
      <sz val="12"/>
      <name val="Book Antiqua"/>
      <family val="1"/>
    </font>
    <font>
      <sz val="11"/>
      <color theme="1"/>
      <name val="Calibri"/>
      <family val="2"/>
      <scheme val="minor"/>
    </font>
    <font>
      <i/>
      <sz val="11"/>
      <color rgb="FF7F7F7F"/>
      <name val="Calibri"/>
      <family val="2"/>
      <scheme val="minor"/>
    </font>
    <font>
      <b/>
      <sz val="11"/>
      <color theme="1"/>
      <name val="Calibri"/>
      <family val="2"/>
      <scheme val="minor"/>
    </font>
    <font>
      <b/>
      <sz val="12"/>
      <name val="Arial"/>
      <family val="2"/>
    </font>
    <font>
      <b/>
      <sz val="12"/>
      <color theme="0"/>
      <name val="Arial"/>
      <family val="2"/>
    </font>
    <font>
      <b/>
      <sz val="12"/>
      <color rgb="FFFFFFFF"/>
      <name val="Arial"/>
      <family val="2"/>
    </font>
    <font>
      <sz val="12"/>
      <color theme="1"/>
      <name val="Arial"/>
      <family val="2"/>
    </font>
    <font>
      <sz val="12"/>
      <color rgb="FF000000"/>
      <name val="Arial"/>
      <family val="2"/>
    </font>
    <font>
      <sz val="12"/>
      <color indexed="8"/>
      <name val="Arial"/>
      <family val="2"/>
    </font>
    <font>
      <b/>
      <sz val="12"/>
      <color theme="0"/>
      <name val="Calibri"/>
      <family val="2"/>
      <scheme val="minor"/>
    </font>
    <font>
      <sz val="10"/>
      <color indexed="8"/>
      <name val="Arial"/>
      <family val="2"/>
    </font>
    <font>
      <b/>
      <i/>
      <sz val="13"/>
      <color indexed="9"/>
      <name val="Arial"/>
      <family val="2"/>
    </font>
    <font>
      <b/>
      <sz val="10"/>
      <color indexed="9"/>
      <name val="Arial"/>
      <family val="2"/>
    </font>
    <font>
      <b/>
      <sz val="10"/>
      <color indexed="8"/>
      <name val="Arial"/>
      <family val="2"/>
    </font>
    <font>
      <sz val="10"/>
      <name val="Arial"/>
      <family val="2"/>
    </font>
    <font>
      <b/>
      <sz val="10"/>
      <color indexed="10"/>
      <name val="Arial"/>
      <family val="2"/>
    </font>
    <font>
      <b/>
      <sz val="10"/>
      <name val="Arial"/>
      <family val="2"/>
    </font>
    <font>
      <sz val="10"/>
      <color theme="0"/>
      <name val="Arial"/>
      <family val="2"/>
    </font>
    <font>
      <sz val="11"/>
      <color theme="6" tint="0.59999389629810485"/>
      <name val="Arial"/>
      <family val="2"/>
    </font>
    <font>
      <b/>
      <sz val="12"/>
      <color theme="6" tint="0.59999389629810485"/>
      <name val="Arial"/>
      <family val="2"/>
    </font>
    <font>
      <sz val="16"/>
      <color theme="6" tint="0.59999389629810485"/>
      <name val="Arial"/>
      <family val="2"/>
    </font>
    <font>
      <sz val="8"/>
      <name val="Arial"/>
      <family val="2"/>
    </font>
    <font>
      <sz val="12"/>
      <color theme="6" tint="0.59999389629810485"/>
      <name val="Arial"/>
      <family val="2"/>
    </font>
    <font>
      <sz val="8"/>
      <color indexed="8"/>
      <name val="Arial"/>
      <family val="2"/>
    </font>
    <font>
      <b/>
      <sz val="9"/>
      <name val="Arial"/>
      <family val="2"/>
    </font>
  </fonts>
  <fills count="11">
    <fill>
      <patternFill patternType="none"/>
    </fill>
    <fill>
      <patternFill patternType="gray125"/>
    </fill>
    <fill>
      <patternFill patternType="solid">
        <fgColor theme="4" tint="-0.499984740745262"/>
        <bgColor indexed="64"/>
      </patternFill>
    </fill>
    <fill>
      <patternFill patternType="solid">
        <fgColor indexed="40"/>
        <bgColor indexed="64"/>
      </patternFill>
    </fill>
    <fill>
      <patternFill patternType="solid">
        <fgColor indexed="44"/>
        <bgColor indexed="64"/>
      </patternFill>
    </fill>
    <fill>
      <patternFill patternType="solid">
        <fgColor theme="0" tint="-0.14999847407452621"/>
        <bgColor rgb="FF000000"/>
      </patternFill>
    </fill>
    <fill>
      <patternFill patternType="solid">
        <fgColor rgb="FF0394ED"/>
        <bgColor indexed="64"/>
      </patternFill>
    </fill>
    <fill>
      <patternFill patternType="solid">
        <fgColor rgb="FFFFFFFF"/>
        <bgColor rgb="FF000000"/>
      </patternFill>
    </fill>
    <fill>
      <patternFill patternType="solid">
        <fgColor rgb="FFFFFFFF"/>
        <bgColor rgb="FFFFFFCC"/>
      </patternFill>
    </fill>
    <fill>
      <patternFill patternType="solid">
        <fgColor theme="6" tint="0.59999389629810485"/>
        <bgColor indexed="64"/>
      </patternFill>
    </fill>
    <fill>
      <patternFill patternType="solid">
        <fgColor theme="4"/>
        <bgColor indexed="64"/>
      </patternFill>
    </fill>
  </fills>
  <borders count="44">
    <border>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right style="medium">
        <color auto="1"/>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top style="medium">
        <color auto="1"/>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theme="4" tint="0.39997558519241921"/>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auto="1"/>
      </left>
      <right/>
      <top style="medium">
        <color auto="1"/>
      </top>
      <bottom/>
      <diagonal/>
    </border>
    <border>
      <left style="thin">
        <color auto="1"/>
      </left>
      <right/>
      <top/>
      <bottom style="medium">
        <color indexed="64"/>
      </bottom>
      <diagonal/>
    </border>
  </borders>
  <cellStyleXfs count="11">
    <xf numFmtId="0" fontId="0" fillId="0" borderId="0"/>
    <xf numFmtId="0" fontId="1" fillId="0" borderId="0"/>
    <xf numFmtId="9" fontId="3" fillId="0" borderId="0" applyFont="0" applyFill="0" applyBorder="0" applyAlignment="0" applyProtection="0"/>
    <xf numFmtId="0" fontId="8" fillId="0" borderId="0"/>
    <xf numFmtId="0" fontId="10" fillId="0" borderId="0"/>
    <xf numFmtId="9" fontId="8"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2" fillId="0" borderId="0" applyNumberFormat="0" applyFill="0" applyBorder="0" applyAlignment="0" applyProtection="0"/>
    <xf numFmtId="0" fontId="11" fillId="0" borderId="0"/>
    <xf numFmtId="0" fontId="3" fillId="0" borderId="0"/>
  </cellStyleXfs>
  <cellXfs count="217">
    <xf numFmtId="0" fontId="0" fillId="0" borderId="0" xfId="0"/>
    <xf numFmtId="0" fontId="0" fillId="0" borderId="0" xfId="0" applyBorder="1"/>
    <xf numFmtId="0" fontId="0" fillId="0" borderId="10" xfId="0" applyBorder="1"/>
    <xf numFmtId="0" fontId="0" fillId="0" borderId="9" xfId="0" applyBorder="1"/>
    <xf numFmtId="0" fontId="0" fillId="0" borderId="12" xfId="0" applyBorder="1"/>
    <xf numFmtId="0" fontId="0" fillId="0" borderId="1" xfId="0" applyBorder="1"/>
    <xf numFmtId="0" fontId="0" fillId="0" borderId="2" xfId="0" applyBorder="1"/>
    <xf numFmtId="0" fontId="0" fillId="0" borderId="0" xfId="0" applyAlignment="1"/>
    <xf numFmtId="0" fontId="7" fillId="0" borderId="0" xfId="0" applyFont="1" applyFill="1" applyProtection="1"/>
    <xf numFmtId="0" fontId="14" fillId="5" borderId="23" xfId="0" applyFont="1" applyFill="1" applyBorder="1" applyAlignment="1">
      <alignment horizontal="center" vertical="center" wrapText="1"/>
    </xf>
    <xf numFmtId="0" fontId="15" fillId="6" borderId="25" xfId="0" applyFont="1" applyFill="1" applyBorder="1" applyAlignment="1">
      <alignment horizontal="center" vertical="center" wrapText="1"/>
    </xf>
    <xf numFmtId="0" fontId="16" fillId="6" borderId="25" xfId="0" applyFont="1" applyFill="1" applyBorder="1" applyAlignment="1">
      <alignment horizontal="center" vertical="center" wrapText="1"/>
    </xf>
    <xf numFmtId="0" fontId="16" fillId="6" borderId="25" xfId="0" applyFont="1" applyFill="1" applyBorder="1" applyAlignment="1">
      <alignment horizontal="center" vertical="top" wrapText="1"/>
    </xf>
    <xf numFmtId="0" fontId="16" fillId="6" borderId="26" xfId="0" applyFont="1" applyFill="1" applyBorder="1" applyAlignment="1">
      <alignment horizontal="center" vertical="top" wrapText="1"/>
    </xf>
    <xf numFmtId="0" fontId="17" fillId="0" borderId="0" xfId="0" applyFont="1" applyAlignment="1">
      <alignment horizontal="center" vertical="center" wrapText="1"/>
    </xf>
    <xf numFmtId="0" fontId="18" fillId="0" borderId="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18" fillId="0" borderId="4" xfId="0" applyNumberFormat="1" applyFont="1" applyFill="1" applyBorder="1" applyAlignment="1">
      <alignment horizontal="center" vertical="center" wrapText="1"/>
    </xf>
    <xf numFmtId="1" fontId="18" fillId="0" borderId="4" xfId="0" applyNumberFormat="1" applyFont="1" applyFill="1" applyBorder="1" applyAlignment="1">
      <alignment horizontal="center" vertical="center" wrapText="1"/>
    </xf>
    <xf numFmtId="9" fontId="18" fillId="0" borderId="4" xfId="0" applyNumberFormat="1" applyFont="1" applyFill="1" applyBorder="1" applyAlignment="1">
      <alignment horizontal="center" vertical="center" wrapText="1"/>
    </xf>
    <xf numFmtId="0" fontId="17" fillId="0" borderId="4" xfId="0" applyFont="1" applyFill="1" applyBorder="1" applyAlignment="1" applyProtection="1">
      <alignment horizontal="center" vertical="top" wrapText="1"/>
      <protection locked="0"/>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17" fillId="0" borderId="0" xfId="0" applyFont="1" applyAlignment="1">
      <alignment horizontal="center" vertical="center"/>
    </xf>
    <xf numFmtId="9" fontId="18" fillId="0" borderId="4" xfId="7" applyFont="1" applyFill="1" applyBorder="1" applyAlignment="1">
      <alignment horizontal="center" vertical="center" wrapText="1"/>
    </xf>
    <xf numFmtId="0" fontId="2" fillId="7" borderId="4" xfId="0" applyFont="1" applyFill="1" applyBorder="1" applyAlignment="1">
      <alignment horizontal="center" vertical="center" wrapText="1"/>
    </xf>
    <xf numFmtId="0" fontId="18" fillId="8" borderId="4" xfId="0" applyNumberFormat="1" applyFont="1" applyFill="1" applyBorder="1" applyAlignment="1">
      <alignment horizontal="center" vertical="center" wrapText="1"/>
    </xf>
    <xf numFmtId="0" fontId="18" fillId="7" borderId="4"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18" fillId="0" borderId="4" xfId="7" applyNumberFormat="1" applyFont="1" applyFill="1" applyBorder="1" applyAlignment="1">
      <alignment horizontal="center" vertical="center" wrapText="1"/>
    </xf>
    <xf numFmtId="9" fontId="18" fillId="0" borderId="4" xfId="7" applyNumberFormat="1" applyFont="1" applyFill="1" applyBorder="1" applyAlignment="1">
      <alignment horizontal="center" vertical="center" wrapText="1"/>
    </xf>
    <xf numFmtId="164" fontId="18" fillId="0" borderId="4" xfId="0" applyNumberFormat="1" applyFont="1" applyFill="1" applyBorder="1" applyAlignment="1">
      <alignment horizontal="center" vertical="center" wrapText="1"/>
    </xf>
    <xf numFmtId="164" fontId="18" fillId="0" borderId="4" xfId="7" applyNumberFormat="1" applyFont="1" applyFill="1" applyBorder="1" applyAlignment="1">
      <alignment horizontal="center" vertical="center" wrapText="1"/>
    </xf>
    <xf numFmtId="1" fontId="18" fillId="0" borderId="4" xfId="6" applyNumberFormat="1" applyFont="1" applyFill="1" applyBorder="1" applyAlignment="1">
      <alignment horizontal="center" vertical="center" wrapText="1"/>
    </xf>
    <xf numFmtId="2" fontId="18" fillId="0" borderId="4" xfId="0" applyNumberFormat="1" applyFont="1" applyFill="1" applyBorder="1" applyAlignment="1">
      <alignment horizontal="center" vertical="center" wrapText="1"/>
    </xf>
    <xf numFmtId="0" fontId="17" fillId="0" borderId="4" xfId="0" applyFont="1" applyFill="1" applyBorder="1" applyAlignment="1">
      <alignment vertical="center" wrapText="1"/>
    </xf>
    <xf numFmtId="0" fontId="18" fillId="0" borderId="4" xfId="0" applyFont="1" applyFill="1" applyBorder="1" applyAlignment="1">
      <alignment vertical="center" wrapText="1"/>
    </xf>
    <xf numFmtId="0" fontId="18" fillId="0" borderId="4" xfId="6" applyNumberFormat="1" applyFont="1" applyFill="1" applyBorder="1" applyAlignment="1">
      <alignment horizontal="center" vertical="center" wrapText="1"/>
    </xf>
    <xf numFmtId="10" fontId="18" fillId="0" borderId="4" xfId="0" applyNumberFormat="1" applyFont="1" applyFill="1" applyBorder="1" applyAlignment="1">
      <alignment horizontal="center" vertical="center" wrapText="1"/>
    </xf>
    <xf numFmtId="10" fontId="18" fillId="0" borderId="4" xfId="7" applyNumberFormat="1" applyFont="1" applyFill="1" applyBorder="1" applyAlignment="1">
      <alignment horizontal="center" vertical="center" wrapText="1"/>
    </xf>
    <xf numFmtId="0" fontId="18" fillId="0" borderId="4" xfId="9" applyFont="1" applyFill="1" applyBorder="1" applyAlignment="1">
      <alignment horizontal="center" vertical="center" wrapText="1"/>
    </xf>
    <xf numFmtId="0" fontId="19" fillId="0" borderId="4" xfId="0" applyFont="1" applyFill="1" applyBorder="1" applyAlignment="1">
      <alignment horizontal="center" vertical="center" wrapText="1"/>
    </xf>
    <xf numFmtId="0" fontId="17" fillId="0" borderId="3" xfId="0" applyFont="1" applyFill="1" applyBorder="1" applyAlignment="1">
      <alignment horizontal="center" vertical="center" wrapText="1"/>
    </xf>
    <xf numFmtId="9" fontId="17" fillId="0" borderId="4" xfId="0" applyNumberFormat="1" applyFont="1" applyFill="1" applyBorder="1" applyAlignment="1">
      <alignment horizontal="center" vertical="center" wrapText="1"/>
    </xf>
    <xf numFmtId="9" fontId="17" fillId="0" borderId="4" xfId="7" applyFont="1" applyFill="1" applyBorder="1" applyAlignment="1">
      <alignment horizontal="center" vertical="center" wrapText="1"/>
    </xf>
    <xf numFmtId="165" fontId="17" fillId="0" borderId="4" xfId="6" applyNumberFormat="1" applyFont="1" applyFill="1" applyBorder="1" applyAlignment="1">
      <alignment horizontal="center" vertical="center" wrapText="1"/>
    </xf>
    <xf numFmtId="1" fontId="17" fillId="0" borderId="4" xfId="0" applyNumberFormat="1" applyFont="1" applyFill="1" applyBorder="1" applyAlignment="1">
      <alignment horizontal="center" vertical="center" wrapText="1"/>
    </xf>
    <xf numFmtId="0" fontId="17" fillId="0" borderId="4" xfId="0" applyNumberFormat="1" applyFont="1" applyFill="1" applyBorder="1" applyAlignment="1">
      <alignment horizontal="center" vertical="center" wrapText="1"/>
    </xf>
    <xf numFmtId="0" fontId="18" fillId="0" borderId="4" xfId="0" applyFont="1" applyFill="1" applyBorder="1" applyAlignment="1" applyProtection="1">
      <alignment horizontal="center" vertical="center" wrapText="1"/>
    </xf>
    <xf numFmtId="0" fontId="17" fillId="0" borderId="0" xfId="0" applyFont="1" applyFill="1" applyAlignment="1">
      <alignment horizontal="center" vertical="center" wrapText="1"/>
    </xf>
    <xf numFmtId="0" fontId="0" fillId="0" borderId="0" xfId="0" applyAlignment="1">
      <alignment horizontal="left"/>
    </xf>
    <xf numFmtId="0" fontId="20" fillId="2" borderId="0" xfId="0" applyFont="1" applyFill="1" applyAlignment="1">
      <alignment horizontal="center"/>
    </xf>
    <xf numFmtId="0" fontId="13" fillId="0" borderId="35" xfId="0" applyFont="1" applyBorder="1" applyAlignment="1">
      <alignment horizontal="left"/>
    </xf>
    <xf numFmtId="0" fontId="0" fillId="0" borderId="0" xfId="0" applyAlignment="1">
      <alignment horizontal="left" indent="1"/>
    </xf>
    <xf numFmtId="0" fontId="23" fillId="3" borderId="25" xfId="0" applyFont="1" applyFill="1" applyBorder="1" applyAlignment="1" applyProtection="1">
      <alignment horizontal="center" vertical="center"/>
    </xf>
    <xf numFmtId="0" fontId="24" fillId="0" borderId="26" xfId="0" applyFont="1" applyFill="1" applyBorder="1" applyAlignment="1" applyProtection="1">
      <alignment horizontal="center" vertical="center"/>
    </xf>
    <xf numFmtId="0" fontId="21" fillId="0" borderId="0" xfId="0" applyFont="1" applyFill="1" applyBorder="1" applyProtection="1"/>
    <xf numFmtId="0" fontId="21" fillId="0" borderId="13" xfId="0" applyFont="1" applyFill="1" applyBorder="1" applyProtection="1"/>
    <xf numFmtId="0" fontId="21" fillId="0" borderId="0" xfId="0" applyFont="1" applyFill="1" applyProtection="1"/>
    <xf numFmtId="0" fontId="21" fillId="0" borderId="12" xfId="0" applyFont="1" applyFill="1" applyBorder="1" applyProtection="1"/>
    <xf numFmtId="0" fontId="24" fillId="0" borderId="0" xfId="0" applyFont="1" applyFill="1" applyBorder="1" applyAlignment="1" applyProtection="1">
      <alignment horizontal="center"/>
    </xf>
    <xf numFmtId="0" fontId="24" fillId="0" borderId="13" xfId="0" applyFont="1" applyFill="1" applyBorder="1" applyAlignment="1" applyProtection="1">
      <alignment horizontal="center"/>
    </xf>
    <xf numFmtId="0" fontId="24" fillId="3" borderId="3" xfId="0" applyFont="1" applyFill="1" applyBorder="1" applyAlignment="1" applyProtection="1">
      <alignment horizontal="center" vertical="center"/>
    </xf>
    <xf numFmtId="0" fontId="24" fillId="3" borderId="4" xfId="0" applyFont="1" applyFill="1" applyBorder="1" applyAlignment="1" applyProtection="1">
      <alignment horizontal="center" vertical="center"/>
    </xf>
    <xf numFmtId="0" fontId="24" fillId="0" borderId="3" xfId="0" applyFont="1" applyFill="1" applyBorder="1" applyAlignment="1" applyProtection="1">
      <alignment horizontal="center" vertical="center"/>
    </xf>
    <xf numFmtId="9" fontId="21" fillId="0" borderId="0" xfId="0" applyNumberFormat="1" applyFont="1" applyFill="1" applyProtection="1"/>
    <xf numFmtId="0" fontId="25" fillId="0" borderId="0" xfId="0" applyFont="1" applyFill="1" applyProtection="1"/>
    <xf numFmtId="0" fontId="26" fillId="0" borderId="12" xfId="0" applyFont="1" applyFill="1" applyBorder="1" applyAlignment="1" applyProtection="1">
      <alignment horizontal="center"/>
    </xf>
    <xf numFmtId="0" fontId="26" fillId="0" borderId="0" xfId="0" applyFont="1" applyFill="1" applyBorder="1" applyAlignment="1" applyProtection="1">
      <alignment horizontal="center"/>
    </xf>
    <xf numFmtId="0" fontId="21" fillId="0" borderId="0" xfId="0" applyFont="1" applyFill="1" applyBorder="1" applyAlignment="1" applyProtection="1"/>
    <xf numFmtId="0" fontId="21" fillId="0" borderId="13" xfId="0" applyFont="1" applyFill="1" applyBorder="1" applyAlignment="1" applyProtection="1"/>
    <xf numFmtId="0" fontId="24" fillId="0" borderId="3" xfId="0" applyFont="1" applyFill="1" applyBorder="1" applyAlignment="1" applyProtection="1">
      <alignment horizontal="center" vertical="center" wrapText="1"/>
    </xf>
    <xf numFmtId="0" fontId="24" fillId="0" borderId="4" xfId="0" applyFont="1" applyFill="1" applyBorder="1" applyAlignment="1" applyProtection="1">
      <alignment horizontal="center" vertical="center" wrapText="1"/>
    </xf>
    <xf numFmtId="2" fontId="21" fillId="0" borderId="4" xfId="0" applyNumberFormat="1" applyFont="1" applyFill="1" applyBorder="1" applyAlignment="1" applyProtection="1">
      <alignment horizontal="center"/>
    </xf>
    <xf numFmtId="9" fontId="21" fillId="0" borderId="4" xfId="5" applyFont="1" applyFill="1" applyBorder="1" applyAlignment="1" applyProtection="1">
      <alignment horizontal="center"/>
    </xf>
    <xf numFmtId="0" fontId="21" fillId="0" borderId="4" xfId="0" applyFont="1" applyFill="1" applyBorder="1" applyProtection="1"/>
    <xf numFmtId="9" fontId="21" fillId="0" borderId="4" xfId="5" applyFont="1" applyFill="1" applyBorder="1" applyProtection="1"/>
    <xf numFmtId="9" fontId="21" fillId="4" borderId="4" xfId="5" applyFont="1" applyFill="1" applyBorder="1" applyAlignment="1" applyProtection="1">
      <alignment horizontal="center"/>
    </xf>
    <xf numFmtId="0" fontId="21" fillId="0" borderId="1" xfId="0" applyFont="1" applyFill="1" applyBorder="1" applyProtection="1"/>
    <xf numFmtId="0" fontId="21" fillId="0" borderId="2" xfId="0" applyFont="1" applyFill="1" applyBorder="1" applyProtection="1"/>
    <xf numFmtId="0" fontId="21" fillId="0" borderId="14" xfId="0" applyFont="1" applyFill="1" applyBorder="1" applyProtection="1"/>
    <xf numFmtId="9" fontId="21" fillId="0" borderId="0" xfId="5" applyFont="1" applyFill="1" applyProtection="1"/>
    <xf numFmtId="0" fontId="23" fillId="0" borderId="12"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5" fillId="0" borderId="0" xfId="4" applyFont="1" applyProtection="1"/>
    <xf numFmtId="0" fontId="23" fillId="0" borderId="0" xfId="3" applyNumberFormat="1" applyFont="1" applyFill="1" applyBorder="1" applyAlignment="1" applyProtection="1">
      <alignment vertical="center"/>
    </xf>
    <xf numFmtId="0" fontId="25" fillId="0" borderId="0" xfId="4" applyFont="1" applyFill="1" applyProtection="1"/>
    <xf numFmtId="0" fontId="27" fillId="3" borderId="3" xfId="0" applyFont="1" applyFill="1" applyBorder="1" applyAlignment="1" applyProtection="1">
      <alignment horizontal="left" vertical="center"/>
    </xf>
    <xf numFmtId="0" fontId="24" fillId="0" borderId="15" xfId="0" applyFont="1" applyFill="1" applyBorder="1" applyAlignment="1" applyProtection="1">
      <alignment horizontal="center" vertical="center"/>
    </xf>
    <xf numFmtId="0" fontId="7" fillId="9" borderId="0" xfId="0" applyFont="1" applyFill="1" applyBorder="1" applyProtection="1"/>
    <xf numFmtId="0" fontId="29" fillId="9" borderId="0" xfId="0" applyFont="1" applyFill="1" applyBorder="1" applyProtection="1"/>
    <xf numFmtId="0" fontId="31" fillId="9" borderId="0" xfId="0" applyFont="1" applyFill="1" applyBorder="1" applyProtection="1"/>
    <xf numFmtId="0" fontId="28" fillId="0" borderId="0" xfId="0" applyFont="1" applyFill="1" applyBorder="1" applyProtection="1"/>
    <xf numFmtId="9" fontId="21" fillId="0" borderId="0" xfId="0" applyNumberFormat="1" applyFont="1" applyFill="1" applyBorder="1" applyProtection="1"/>
    <xf numFmtId="0" fontId="23" fillId="3" borderId="3" xfId="4" applyFont="1" applyFill="1" applyBorder="1" applyAlignment="1" applyProtection="1">
      <alignment horizontal="center" vertical="center" wrapText="1"/>
    </xf>
    <xf numFmtId="0" fontId="23" fillId="3" borderId="4" xfId="4" applyFont="1" applyFill="1" applyBorder="1" applyAlignment="1" applyProtection="1">
      <alignment horizontal="center" vertical="center" wrapText="1"/>
    </xf>
    <xf numFmtId="0" fontId="23" fillId="3" borderId="7" xfId="4" applyFont="1" applyFill="1" applyBorder="1" applyAlignment="1" applyProtection="1">
      <alignment horizontal="center" vertical="center" wrapText="1"/>
    </xf>
    <xf numFmtId="0" fontId="33" fillId="9" borderId="0" xfId="0" applyFont="1" applyFill="1" applyBorder="1" applyAlignment="1" applyProtection="1">
      <alignment horizontal="center" vertical="center" wrapText="1"/>
    </xf>
    <xf numFmtId="0" fontId="33" fillId="9" borderId="0" xfId="0" applyFont="1" applyFill="1" applyBorder="1" applyAlignment="1" applyProtection="1">
      <alignment vertical="center" wrapText="1"/>
    </xf>
    <xf numFmtId="0" fontId="33" fillId="9" borderId="0" xfId="9" applyFont="1" applyFill="1" applyBorder="1" applyAlignment="1" applyProtection="1">
      <alignment horizontal="center" vertical="center" wrapText="1"/>
    </xf>
    <xf numFmtId="9" fontId="33" fillId="9" borderId="0" xfId="0" applyNumberFormat="1" applyFont="1" applyFill="1" applyBorder="1" applyAlignment="1" applyProtection="1">
      <alignment horizontal="center" vertical="center" wrapText="1"/>
    </xf>
    <xf numFmtId="0" fontId="33" fillId="9" borderId="0" xfId="10" applyFont="1" applyFill="1" applyBorder="1" applyAlignment="1" applyProtection="1">
      <alignment horizontal="center" vertical="center" wrapText="1"/>
    </xf>
    <xf numFmtId="0" fontId="33" fillId="9" borderId="0" xfId="8"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1" fillId="0" borderId="3" xfId="5" applyNumberFormat="1" applyFont="1" applyFill="1" applyBorder="1" applyAlignment="1" applyProtection="1">
      <alignment horizontal="center" vertical="center"/>
    </xf>
    <xf numFmtId="0" fontId="21" fillId="0" borderId="4" xfId="5" applyNumberFormat="1" applyFont="1" applyFill="1" applyBorder="1" applyAlignment="1" applyProtection="1">
      <alignment horizontal="center" vertical="center"/>
    </xf>
    <xf numFmtId="0" fontId="27" fillId="3" borderId="4" xfId="0" applyFont="1" applyFill="1" applyBorder="1" applyAlignment="1" applyProtection="1">
      <alignment horizontal="center" vertical="center"/>
    </xf>
    <xf numFmtId="2" fontId="21" fillId="0" borderId="4" xfId="0" applyNumberFormat="1" applyFont="1" applyFill="1" applyBorder="1" applyProtection="1"/>
    <xf numFmtId="0" fontId="32" fillId="0" borderId="5" xfId="4" applyFont="1" applyBorder="1" applyAlignment="1" applyProtection="1">
      <alignment horizontal="center" vertical="center"/>
    </xf>
    <xf numFmtId="0" fontId="32" fillId="0" borderId="8" xfId="4" applyFont="1" applyBorder="1" applyAlignment="1" applyProtection="1">
      <alignment horizontal="center" vertical="center"/>
    </xf>
    <xf numFmtId="0" fontId="34" fillId="0" borderId="4" xfId="0" applyFont="1" applyFill="1" applyBorder="1" applyAlignment="1" applyProtection="1">
      <alignment horizontal="center" vertical="center"/>
    </xf>
    <xf numFmtId="0" fontId="34" fillId="0" borderId="7" xfId="0" applyFont="1" applyFill="1" applyBorder="1" applyAlignment="1" applyProtection="1">
      <alignment horizontal="center" vertical="center"/>
    </xf>
    <xf numFmtId="0" fontId="30" fillId="10" borderId="0" xfId="0" applyFont="1" applyFill="1" applyBorder="1" applyAlignment="1" applyProtection="1">
      <alignment horizontal="center" vertical="center" wrapText="1"/>
    </xf>
    <xf numFmtId="0" fontId="0" fillId="0" borderId="0" xfId="0" applyAlignment="1">
      <alignment horizontal="center"/>
    </xf>
    <xf numFmtId="0" fontId="23" fillId="3" borderId="3" xfId="4" applyFont="1" applyFill="1" applyBorder="1" applyAlignment="1" applyProtection="1">
      <alignment horizontal="center" vertical="center" wrapText="1"/>
    </xf>
    <xf numFmtId="0" fontId="23" fillId="3" borderId="6" xfId="4" applyFont="1" applyFill="1" applyBorder="1" applyAlignment="1" applyProtection="1">
      <alignment horizontal="center" vertical="center" wrapText="1"/>
    </xf>
    <xf numFmtId="0" fontId="23" fillId="3" borderId="4" xfId="4" applyFont="1" applyFill="1" applyBorder="1" applyAlignment="1" applyProtection="1">
      <alignment horizontal="center" vertical="center" wrapText="1"/>
    </xf>
    <xf numFmtId="0" fontId="23" fillId="3" borderId="7" xfId="4" applyFont="1" applyFill="1" applyBorder="1" applyAlignment="1" applyProtection="1">
      <alignment horizontal="center" vertical="center" wrapText="1"/>
    </xf>
    <xf numFmtId="0" fontId="25" fillId="0" borderId="43" xfId="4" applyFont="1" applyFill="1" applyBorder="1" applyAlignment="1" applyProtection="1">
      <alignment vertical="center" wrapText="1"/>
    </xf>
    <xf numFmtId="0" fontId="25" fillId="0" borderId="2" xfId="4" applyFont="1" applyFill="1" applyBorder="1" applyAlignment="1" applyProtection="1">
      <alignment vertical="center" wrapText="1"/>
    </xf>
    <xf numFmtId="0" fontId="25" fillId="0" borderId="14" xfId="4" applyFont="1" applyFill="1" applyBorder="1" applyAlignment="1" applyProtection="1">
      <alignment vertical="center" wrapText="1"/>
    </xf>
    <xf numFmtId="0" fontId="23" fillId="3" borderId="6" xfId="4" applyFont="1" applyFill="1" applyBorder="1" applyAlignment="1" applyProtection="1">
      <alignment vertical="center" wrapText="1"/>
    </xf>
    <xf numFmtId="0" fontId="0" fillId="0" borderId="0" xfId="0" applyBorder="1" applyAlignment="1">
      <alignment horizontal="center"/>
    </xf>
    <xf numFmtId="0" fontId="0" fillId="0" borderId="0" xfId="0" applyAlignment="1">
      <alignment horizontal="center"/>
    </xf>
    <xf numFmtId="0" fontId="7" fillId="0" borderId="0" xfId="0" applyFont="1" applyFill="1" applyBorder="1" applyAlignment="1" applyProtection="1">
      <alignment horizontal="center"/>
    </xf>
    <xf numFmtId="0" fontId="9" fillId="0" borderId="9" xfId="0" applyFont="1" applyFill="1" applyBorder="1" applyAlignment="1" applyProtection="1">
      <alignment horizontal="center"/>
    </xf>
    <xf numFmtId="0" fontId="32" fillId="0" borderId="18" xfId="4" applyFont="1" applyFill="1" applyBorder="1" applyAlignment="1" applyProtection="1">
      <alignment horizontal="center" vertical="center" wrapText="1"/>
    </xf>
    <xf numFmtId="0" fontId="32" fillId="0" borderId="16" xfId="4" applyFont="1" applyFill="1" applyBorder="1" applyAlignment="1" applyProtection="1">
      <alignment horizontal="center" vertical="center" wrapText="1"/>
    </xf>
    <xf numFmtId="0" fontId="32" fillId="0" borderId="22" xfId="4" applyFont="1" applyFill="1" applyBorder="1" applyAlignment="1" applyProtection="1">
      <alignment horizontal="center" vertical="center" wrapText="1"/>
    </xf>
    <xf numFmtId="0" fontId="7" fillId="0" borderId="27" xfId="0" applyFont="1" applyFill="1" applyBorder="1" applyAlignment="1" applyProtection="1">
      <alignment horizontal="center"/>
    </xf>
    <xf numFmtId="0" fontId="7" fillId="0" borderId="28" xfId="0" applyFont="1" applyFill="1" applyBorder="1" applyAlignment="1" applyProtection="1">
      <alignment horizontal="center"/>
    </xf>
    <xf numFmtId="0" fontId="7" fillId="0" borderId="38" xfId="0" applyFont="1" applyFill="1" applyBorder="1" applyAlignment="1" applyProtection="1">
      <alignment horizontal="center"/>
    </xf>
    <xf numFmtId="0" fontId="34" fillId="0" borderId="42" xfId="0" applyFont="1" applyFill="1" applyBorder="1" applyAlignment="1" applyProtection="1">
      <alignment horizontal="center" vertical="center" wrapText="1"/>
      <protection locked="0"/>
    </xf>
    <xf numFmtId="0" fontId="34" fillId="0" borderId="9" xfId="0" applyFont="1" applyFill="1" applyBorder="1" applyAlignment="1" applyProtection="1">
      <alignment horizontal="center" vertical="center" wrapText="1"/>
      <protection locked="0"/>
    </xf>
    <xf numFmtId="0" fontId="34" fillId="0" borderId="11" xfId="0" applyFont="1" applyFill="1" applyBorder="1" applyAlignment="1" applyProtection="1">
      <alignment horizontal="center" vertical="center" wrapText="1"/>
      <protection locked="0"/>
    </xf>
    <xf numFmtId="0" fontId="34" fillId="0" borderId="43" xfId="0" applyFont="1" applyFill="1" applyBorder="1" applyAlignment="1" applyProtection="1">
      <alignment horizontal="center" vertical="center" wrapText="1"/>
      <protection locked="0"/>
    </xf>
    <xf numFmtId="0" fontId="34" fillId="0" borderId="2" xfId="0" applyFont="1" applyFill="1" applyBorder="1" applyAlignment="1" applyProtection="1">
      <alignment horizontal="center" vertical="center" wrapText="1"/>
      <protection locked="0"/>
    </xf>
    <xf numFmtId="0" fontId="34" fillId="0" borderId="14" xfId="0" applyFont="1" applyFill="1" applyBorder="1" applyAlignment="1" applyProtection="1">
      <alignment horizontal="center" vertical="center" wrapText="1"/>
      <protection locked="0"/>
    </xf>
    <xf numFmtId="0" fontId="32" fillId="0" borderId="4" xfId="4" applyFont="1" applyFill="1" applyBorder="1" applyAlignment="1" applyProtection="1">
      <alignment horizontal="center" vertical="center" wrapText="1"/>
    </xf>
    <xf numFmtId="0" fontId="21" fillId="0" borderId="9" xfId="0" applyFont="1" applyFill="1" applyBorder="1" applyAlignment="1" applyProtection="1">
      <alignment horizontal="center"/>
    </xf>
    <xf numFmtId="0" fontId="22" fillId="2" borderId="9" xfId="0" applyFont="1" applyFill="1" applyBorder="1" applyAlignment="1" applyProtection="1">
      <alignment horizontal="center" vertical="center"/>
    </xf>
    <xf numFmtId="0" fontId="22" fillId="2" borderId="11" xfId="0" applyFont="1" applyFill="1" applyBorder="1" applyAlignment="1" applyProtection="1">
      <alignment horizontal="center" vertical="center"/>
    </xf>
    <xf numFmtId="0" fontId="9" fillId="0" borderId="0" xfId="0" applyFont="1" applyFill="1" applyBorder="1" applyAlignment="1" applyProtection="1">
      <alignment horizontal="center"/>
    </xf>
    <xf numFmtId="0" fontId="9" fillId="0" borderId="13" xfId="0" applyFont="1" applyFill="1" applyBorder="1" applyAlignment="1" applyProtection="1">
      <alignment horizontal="center"/>
    </xf>
    <xf numFmtId="0" fontId="23" fillId="3" borderId="30" xfId="0" applyFont="1" applyFill="1" applyBorder="1" applyAlignment="1" applyProtection="1">
      <alignment horizontal="center" vertical="center"/>
    </xf>
    <xf numFmtId="0" fontId="23" fillId="3" borderId="31" xfId="0" applyFont="1" applyFill="1" applyBorder="1" applyAlignment="1" applyProtection="1">
      <alignment horizontal="center" vertical="center"/>
    </xf>
    <xf numFmtId="0" fontId="23" fillId="3" borderId="24" xfId="0" applyFont="1" applyFill="1" applyBorder="1" applyAlignment="1" applyProtection="1">
      <alignment horizontal="center" vertical="center"/>
    </xf>
    <xf numFmtId="0" fontId="24" fillId="0" borderId="29" xfId="0" applyFont="1" applyFill="1" applyBorder="1" applyAlignment="1" applyProtection="1">
      <alignment horizontal="center" vertical="center"/>
    </xf>
    <xf numFmtId="0" fontId="24" fillId="0" borderId="31" xfId="0" applyFont="1" applyFill="1" applyBorder="1" applyAlignment="1" applyProtection="1">
      <alignment horizontal="center" vertical="center"/>
    </xf>
    <xf numFmtId="0" fontId="24" fillId="0" borderId="24" xfId="0" applyFont="1" applyFill="1" applyBorder="1" applyAlignment="1" applyProtection="1">
      <alignment horizontal="center" vertical="center"/>
    </xf>
    <xf numFmtId="0" fontId="23" fillId="3" borderId="15"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17" xfId="0" applyFont="1" applyFill="1" applyBorder="1" applyAlignment="1" applyProtection="1">
      <alignment horizontal="center" vertical="center"/>
    </xf>
    <xf numFmtId="0" fontId="32" fillId="0" borderId="4" xfId="4" applyFont="1" applyBorder="1" applyAlignment="1" applyProtection="1">
      <alignment horizontal="center" vertical="center" wrapText="1"/>
    </xf>
    <xf numFmtId="0" fontId="32" fillId="0" borderId="19" xfId="0" applyFont="1" applyFill="1" applyBorder="1" applyAlignment="1" applyProtection="1">
      <alignment horizontal="center" vertical="center" wrapText="1"/>
    </xf>
    <xf numFmtId="0" fontId="32" fillId="0" borderId="21"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7" fillId="0" borderId="2" xfId="0" applyFont="1" applyFill="1" applyBorder="1" applyAlignment="1" applyProtection="1">
      <alignment horizontal="center"/>
    </xf>
    <xf numFmtId="0" fontId="32" fillId="0" borderId="5" xfId="4" applyFont="1" applyFill="1" applyBorder="1" applyAlignment="1" applyProtection="1">
      <alignment horizontal="center" vertical="center" wrapText="1"/>
    </xf>
    <xf numFmtId="0" fontId="23" fillId="3" borderId="3" xfId="4" applyFont="1" applyFill="1" applyBorder="1" applyAlignment="1" applyProtection="1">
      <alignment horizontal="center" vertical="center" wrapText="1"/>
    </xf>
    <xf numFmtId="0" fontId="23" fillId="3" borderId="6" xfId="4" applyFont="1" applyFill="1" applyBorder="1" applyAlignment="1" applyProtection="1">
      <alignment horizontal="center" vertical="center" wrapText="1"/>
    </xf>
    <xf numFmtId="0" fontId="23" fillId="3" borderId="4" xfId="4" applyFont="1" applyFill="1" applyBorder="1" applyAlignment="1" applyProtection="1">
      <alignment horizontal="center" vertical="center" wrapText="1"/>
    </xf>
    <xf numFmtId="0" fontId="23" fillId="3" borderId="7" xfId="4" applyFont="1" applyFill="1" applyBorder="1" applyAlignment="1" applyProtection="1">
      <alignment horizontal="center" vertical="center" wrapText="1"/>
    </xf>
    <xf numFmtId="0" fontId="23" fillId="2" borderId="23" xfId="0" applyFont="1" applyFill="1" applyBorder="1" applyAlignment="1" applyProtection="1">
      <alignment horizontal="center" vertical="center"/>
    </xf>
    <xf numFmtId="0" fontId="23" fillId="2" borderId="25" xfId="0" applyFont="1" applyFill="1" applyBorder="1" applyAlignment="1" applyProtection="1">
      <alignment horizontal="center" vertical="center"/>
    </xf>
    <xf numFmtId="0" fontId="23" fillId="2" borderId="26" xfId="0" applyFont="1" applyFill="1" applyBorder="1" applyAlignment="1" applyProtection="1">
      <alignment horizontal="center" vertical="center"/>
    </xf>
    <xf numFmtId="0" fontId="23" fillId="0" borderId="0" xfId="4" applyFont="1" applyFill="1" applyBorder="1" applyAlignment="1" applyProtection="1">
      <alignment horizontal="center" vertical="center" wrapText="1"/>
    </xf>
    <xf numFmtId="0" fontId="32" fillId="0" borderId="40" xfId="4" applyFont="1" applyBorder="1" applyAlignment="1" applyProtection="1">
      <alignment horizontal="center" vertical="center" wrapText="1"/>
    </xf>
    <xf numFmtId="0" fontId="32" fillId="0" borderId="41" xfId="4" applyFont="1" applyBorder="1" applyAlignment="1" applyProtection="1">
      <alignment horizontal="center" vertical="center" wrapText="1"/>
    </xf>
    <xf numFmtId="0" fontId="32" fillId="0" borderId="40" xfId="4" applyFont="1" applyBorder="1" applyAlignment="1" applyProtection="1">
      <alignment horizontal="center" vertical="center"/>
    </xf>
    <xf numFmtId="0" fontId="32" fillId="0" borderId="41" xfId="4" applyFont="1" applyBorder="1" applyAlignment="1" applyProtection="1">
      <alignment horizontal="center" vertical="center"/>
    </xf>
    <xf numFmtId="0" fontId="23" fillId="0" borderId="19" xfId="0" applyFont="1" applyFill="1" applyBorder="1" applyAlignment="1" applyProtection="1">
      <alignment horizontal="center" vertical="center"/>
    </xf>
    <xf numFmtId="0" fontId="23" fillId="0" borderId="20" xfId="0" applyFont="1" applyFill="1" applyBorder="1" applyAlignment="1" applyProtection="1">
      <alignment horizontal="center" vertical="center"/>
    </xf>
    <xf numFmtId="0" fontId="23" fillId="0" borderId="36" xfId="0" applyFont="1" applyFill="1" applyBorder="1" applyAlignment="1" applyProtection="1">
      <alignment horizontal="center" vertical="center"/>
    </xf>
    <xf numFmtId="0" fontId="23" fillId="2" borderId="10" xfId="0" applyFont="1" applyFill="1" applyBorder="1" applyAlignment="1" applyProtection="1">
      <alignment horizontal="center" vertical="center"/>
    </xf>
    <xf numFmtId="0" fontId="23" fillId="2" borderId="9" xfId="0" applyFont="1" applyFill="1" applyBorder="1" applyAlignment="1" applyProtection="1">
      <alignment horizontal="center" vertical="center"/>
    </xf>
    <xf numFmtId="0" fontId="23" fillId="2" borderId="11" xfId="0" applyFont="1" applyFill="1" applyBorder="1" applyAlignment="1" applyProtection="1">
      <alignment horizontal="center" vertical="center"/>
    </xf>
    <xf numFmtId="0" fontId="23" fillId="3" borderId="19" xfId="0" applyFont="1" applyFill="1" applyBorder="1" applyAlignment="1" applyProtection="1">
      <alignment horizontal="center" vertical="center"/>
    </xf>
    <xf numFmtId="0" fontId="23" fillId="3" borderId="21" xfId="0" applyFont="1" applyFill="1" applyBorder="1" applyAlignment="1" applyProtection="1">
      <alignment horizontal="center" vertical="center"/>
    </xf>
    <xf numFmtId="0" fontId="23" fillId="0" borderId="23" xfId="0" applyFont="1" applyFill="1" applyBorder="1" applyAlignment="1" applyProtection="1">
      <alignment horizontal="center" vertical="center"/>
    </xf>
    <xf numFmtId="0" fontId="23" fillId="0" borderId="29" xfId="0" applyFont="1" applyFill="1" applyBorder="1" applyAlignment="1" applyProtection="1">
      <alignment horizontal="center" vertical="center"/>
    </xf>
    <xf numFmtId="0" fontId="23" fillId="0" borderId="6" xfId="0" applyFont="1" applyFill="1" applyBorder="1" applyAlignment="1" applyProtection="1">
      <alignment horizontal="center" vertical="center"/>
    </xf>
    <xf numFmtId="0" fontId="23" fillId="0" borderId="32" xfId="0" applyFont="1" applyFill="1" applyBorder="1" applyAlignment="1" applyProtection="1">
      <alignment horizontal="center" vertical="center"/>
    </xf>
    <xf numFmtId="0" fontId="34" fillId="0" borderId="32" xfId="0" applyFont="1" applyFill="1" applyBorder="1" applyAlignment="1" applyProtection="1">
      <alignment horizontal="left" vertical="top" wrapText="1"/>
    </xf>
    <xf numFmtId="0" fontId="34" fillId="0" borderId="33" xfId="0" applyFont="1" applyFill="1" applyBorder="1" applyAlignment="1" applyProtection="1">
      <alignment horizontal="left" vertical="top" wrapText="1"/>
    </xf>
    <xf numFmtId="0" fontId="34" fillId="0" borderId="34" xfId="0" applyFont="1" applyFill="1" applyBorder="1" applyAlignment="1" applyProtection="1">
      <alignment horizontal="left" vertical="top" wrapText="1"/>
    </xf>
    <xf numFmtId="0" fontId="35" fillId="0" borderId="27" xfId="0" applyFont="1" applyFill="1" applyBorder="1" applyAlignment="1" applyProtection="1">
      <alignment horizontal="center" vertical="top" wrapText="1"/>
      <protection locked="0"/>
    </xf>
    <xf numFmtId="0" fontId="35" fillId="0" borderId="38" xfId="0" applyFont="1" applyFill="1" applyBorder="1" applyAlignment="1" applyProtection="1">
      <alignment horizontal="center" vertical="top" wrapText="1"/>
      <protection locked="0"/>
    </xf>
    <xf numFmtId="0" fontId="21" fillId="0" borderId="24" xfId="0" applyFont="1" applyFill="1" applyBorder="1" applyAlignment="1" applyProtection="1">
      <alignment horizontal="center" vertical="center"/>
    </xf>
    <xf numFmtId="0" fontId="21" fillId="0" borderId="25" xfId="0" applyFont="1" applyFill="1" applyBorder="1" applyAlignment="1" applyProtection="1">
      <alignment horizontal="center" vertical="center"/>
    </xf>
    <xf numFmtId="0" fontId="21" fillId="0" borderId="37" xfId="0" applyFont="1" applyFill="1" applyBorder="1" applyAlignment="1" applyProtection="1">
      <alignment horizontal="center" vertical="center"/>
    </xf>
    <xf numFmtId="0" fontId="21" fillId="0" borderId="7"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0" fontId="23" fillId="3" borderId="22" xfId="0" applyFont="1" applyFill="1" applyBorder="1" applyAlignment="1" applyProtection="1">
      <alignment horizontal="center" vertical="center"/>
    </xf>
    <xf numFmtId="0" fontId="23" fillId="3" borderId="4" xfId="0" applyFont="1" applyFill="1" applyBorder="1" applyAlignment="1" applyProtection="1">
      <alignment horizontal="center" vertical="center"/>
    </xf>
    <xf numFmtId="0" fontId="23" fillId="3" borderId="5" xfId="0" applyFont="1" applyFill="1" applyBorder="1" applyAlignment="1" applyProtection="1">
      <alignment horizontal="center" vertical="center"/>
    </xf>
    <xf numFmtId="0" fontId="23" fillId="3" borderId="39" xfId="0" applyFont="1" applyFill="1" applyBorder="1" applyAlignment="1" applyProtection="1">
      <alignment horizontal="center" vertical="center"/>
    </xf>
    <xf numFmtId="0" fontId="21" fillId="0" borderId="1" xfId="0" applyFont="1" applyFill="1" applyBorder="1" applyAlignment="1" applyProtection="1">
      <alignment horizontal="center" vertical="center" wrapText="1"/>
      <protection locked="0"/>
    </xf>
    <xf numFmtId="0" fontId="21" fillId="0" borderId="14" xfId="0" applyFont="1" applyFill="1" applyBorder="1" applyAlignment="1" applyProtection="1">
      <alignment horizontal="center" vertical="center" wrapText="1"/>
      <protection locked="0"/>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4" xfId="0" applyFont="1" applyBorder="1" applyAlignment="1">
      <alignment horizontal="center" vertical="center" wrapText="1"/>
    </xf>
    <xf numFmtId="0" fontId="4" fillId="2" borderId="0" xfId="0" applyFont="1" applyFill="1" applyAlignment="1">
      <alignment horizontal="center" vertical="center"/>
    </xf>
    <xf numFmtId="0" fontId="25" fillId="0" borderId="0" xfId="4" applyFont="1" applyFill="1" applyBorder="1" applyAlignment="1" applyProtection="1">
      <alignment vertical="center" wrapText="1"/>
    </xf>
    <xf numFmtId="0" fontId="25" fillId="0" borderId="13" xfId="4" applyFont="1" applyFill="1" applyBorder="1" applyAlignment="1" applyProtection="1">
      <alignment vertical="center" wrapText="1"/>
    </xf>
    <xf numFmtId="0" fontId="32" fillId="0" borderId="7" xfId="4" applyFont="1" applyBorder="1" applyAlignment="1" applyProtection="1">
      <alignment horizontal="center" vertical="center" wrapText="1"/>
    </xf>
    <xf numFmtId="0" fontId="32" fillId="0" borderId="7" xfId="4" applyFont="1" applyFill="1" applyBorder="1" applyAlignment="1" applyProtection="1">
      <alignment horizontal="center" vertical="center" wrapText="1"/>
    </xf>
    <xf numFmtId="0" fontId="23" fillId="3" borderId="7" xfId="4" applyFont="1" applyFill="1" applyBorder="1" applyAlignment="1" applyProtection="1">
      <alignment vertical="center" wrapText="1"/>
    </xf>
    <xf numFmtId="0" fontId="32" fillId="0" borderId="8" xfId="4" applyFont="1" applyFill="1" applyBorder="1" applyAlignment="1" applyProtection="1">
      <alignment horizontal="center" vertical="center" wrapText="1"/>
    </xf>
  </cellXfs>
  <cellStyles count="11">
    <cellStyle name="Millares" xfId="6" builtinId="3"/>
    <cellStyle name="Normal" xfId="0" builtinId="0"/>
    <cellStyle name="Normal 2" xfId="1" xr:uid="{00000000-0005-0000-0000-000002000000}"/>
    <cellStyle name="Normal 2 2" xfId="3" xr:uid="{00000000-0005-0000-0000-000003000000}"/>
    <cellStyle name="Normal 2 3" xfId="10" xr:uid="{00000000-0005-0000-0000-000004000000}"/>
    <cellStyle name="Normal 3" xfId="4" xr:uid="{00000000-0005-0000-0000-000005000000}"/>
    <cellStyle name="Normal 8" xfId="9" xr:uid="{00000000-0005-0000-0000-000006000000}"/>
    <cellStyle name="Porcentaje" xfId="7" builtinId="5"/>
    <cellStyle name="Porcentaje 2" xfId="2" xr:uid="{00000000-0005-0000-0000-000008000000}"/>
    <cellStyle name="Porcentaje 3" xfId="5" xr:uid="{00000000-0005-0000-0000-000009000000}"/>
    <cellStyle name="Texto explicativo" xfId="8" builtinId="53"/>
  </cellStyles>
  <dxfs count="3">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'Visor de Indicadores'!$E$20</c:f>
              <c:strCache>
                <c:ptCount val="1"/>
                <c:pt idx="0">
                  <c:v>Avance </c:v>
                </c:pt>
              </c:strCache>
            </c:strRef>
          </c:tx>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invertIfNegative val="0"/>
          <c:cat>
            <c:strRef>
              <c:f>'Visor de Indicadores'!$B$16:$F$16</c:f>
              <c:strCache>
                <c:ptCount val="5"/>
                <c:pt idx="0">
                  <c:v>Total Vigencia</c:v>
                </c:pt>
                <c:pt idx="1">
                  <c:v>1er trimestre</c:v>
                </c:pt>
                <c:pt idx="2">
                  <c:v>2do. Trimestre</c:v>
                </c:pt>
                <c:pt idx="3">
                  <c:v>3er Trimestre</c:v>
                </c:pt>
                <c:pt idx="4">
                  <c:v>4to Trimestre</c:v>
                </c:pt>
              </c:strCache>
            </c:strRef>
          </c:cat>
          <c:val>
            <c:numRef>
              <c:f>'Visor de Indicadores'!$E$21:$E$25</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1CD8-4867-9043-79E13617366D}"/>
            </c:ext>
          </c:extLst>
        </c:ser>
        <c:ser>
          <c:idx val="1"/>
          <c:order val="1"/>
          <c:tx>
            <c:strRef>
              <c:f>'Visor de Indicadores'!$B$15</c:f>
              <c:strCache>
                <c:ptCount val="1"/>
                <c:pt idx="0">
                  <c:v>Meta de la vigencia trimestralizada</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'Visor de Indicadores'!$B$16:$F$16</c:f>
              <c:strCache>
                <c:ptCount val="5"/>
                <c:pt idx="0">
                  <c:v>Total Vigencia</c:v>
                </c:pt>
                <c:pt idx="1">
                  <c:v>1er trimestre</c:v>
                </c:pt>
                <c:pt idx="2">
                  <c:v>2do. Trimestre</c:v>
                </c:pt>
                <c:pt idx="3">
                  <c:v>3er Trimestre</c:v>
                </c:pt>
                <c:pt idx="4">
                  <c:v>4to Trimestre</c:v>
                </c:pt>
              </c:strCache>
            </c:strRef>
          </c:cat>
          <c:val>
            <c:numRef>
              <c:f>'Visor de Indicadores'!$B$17:$F$17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1CD8-4867-9043-79E13617366D}"/>
            </c:ext>
          </c:extLst>
        </c:ser>
        <c:dLbls>
          <c:showLegendKey val="0"/>
          <c:showVal val="0"/>
          <c:showCatName val="0"/>
          <c:showSerName val="0"/>
          <c:showPercent val="0"/>
          <c:showBubbleSize val="0"/>
        </c:dLbls>
        <c:gapWidth val="150"/>
        <c:axId val="106430464"/>
        <c:axId val="117350400"/>
      </c:barChart>
      <c:catAx>
        <c:axId val="106430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vert="horz"/>
          <a:lstStyle/>
          <a:p>
            <a:pPr>
              <a:defRPr sz="900" b="0" i="0" u="none" strike="noStrike" baseline="0">
                <a:solidFill>
                  <a:srgbClr val="808080"/>
                </a:solidFill>
                <a:latin typeface="Calibri"/>
                <a:ea typeface="Calibri"/>
                <a:cs typeface="Calibri"/>
              </a:defRPr>
            </a:pPr>
            <a:endParaRPr lang="es-CO"/>
          </a:p>
        </c:txPr>
        <c:crossAx val="117350400"/>
        <c:crosses val="autoZero"/>
        <c:auto val="1"/>
        <c:lblAlgn val="ctr"/>
        <c:lblOffset val="100"/>
        <c:noMultiLvlLbl val="0"/>
      </c:catAx>
      <c:valAx>
        <c:axId val="1173504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ln w="9525">
            <a:noFill/>
          </a:ln>
        </c:spPr>
        <c:txPr>
          <a:bodyPr rot="0" vert="horz"/>
          <a:lstStyle/>
          <a:p>
            <a:pPr>
              <a:defRPr sz="900" b="0" i="0" u="none" strike="noStrike" baseline="0">
                <a:solidFill>
                  <a:srgbClr val="808080"/>
                </a:solidFill>
                <a:latin typeface="Calibri"/>
                <a:ea typeface="Calibri"/>
                <a:cs typeface="Calibri"/>
              </a:defRPr>
            </a:pPr>
            <a:endParaRPr lang="es-CO"/>
          </a:p>
        </c:txPr>
        <c:crossAx val="106430464"/>
        <c:crosses val="autoZero"/>
        <c:crossBetween val="between"/>
      </c:valAx>
      <c:spPr>
        <a:noFill/>
        <a:ln w="25400">
          <a:noFill/>
        </a:ln>
      </c:spPr>
    </c:plotArea>
    <c:legend>
      <c:legendPos val="r"/>
      <c:overlay val="0"/>
      <c:spPr>
        <a:noFill/>
        <a:ln w="25400">
          <a:noFill/>
        </a:ln>
      </c:spPr>
      <c:txPr>
        <a:bodyPr/>
        <a:lstStyle/>
        <a:p>
          <a:pPr>
            <a:defRPr sz="825" b="0" i="0" u="none" strike="noStrike" baseline="0">
              <a:solidFill>
                <a:srgbClr val="808080"/>
              </a:solidFill>
              <a:latin typeface="Calibri"/>
              <a:ea typeface="Calibri"/>
              <a:cs typeface="Calibr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Plataforma Estrat&#233;gica'!A1"/><Relationship Id="rId7" Type="http://schemas.openxmlformats.org/officeDocument/2006/relationships/hyperlink" Target="#'Visor de Indicadores'!A1"/><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4.png"/><Relationship Id="rId5" Type="http://schemas.openxmlformats.org/officeDocument/2006/relationships/hyperlink" Target="#'Modelo de Op. por procesos'!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chart" Target="../charts/chart1.xml"/><Relationship Id="rId1" Type="http://schemas.openxmlformats.org/officeDocument/2006/relationships/image" Target="../media/image6.jpeg"/><Relationship Id="rId5" Type="http://schemas.openxmlformats.org/officeDocument/2006/relationships/image" Target="../media/image8.png"/><Relationship Id="rId4" Type="http://schemas.openxmlformats.org/officeDocument/2006/relationships/hyperlink" Target="#Presentaci&#243;n!A1"/></Relationships>
</file>

<file path=xl/drawings/_rels/drawing3.xml.rels><?xml version="1.0" encoding="UTF-8" standalone="yes"?>
<Relationships xmlns="http://schemas.openxmlformats.org/package/2006/relationships"><Relationship Id="rId3" Type="http://schemas.openxmlformats.org/officeDocument/2006/relationships/hyperlink" Target="#Presentaci&#243;n!A1"/><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8.png"/><Relationship Id="rId1" Type="http://schemas.openxmlformats.org/officeDocument/2006/relationships/hyperlink" Target="#Presentaci&#243;n!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14</xdr:col>
      <xdr:colOff>0</xdr:colOff>
      <xdr:row>32</xdr:row>
      <xdr:rowOff>180975</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525" b="8129"/>
        <a:stretch/>
      </xdr:blipFill>
      <xdr:spPr bwMode="auto">
        <a:xfrm>
          <a:off x="0" y="0"/>
          <a:ext cx="9906000" cy="608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447675</xdr:colOff>
      <xdr:row>2</xdr:row>
      <xdr:rowOff>66675</xdr:rowOff>
    </xdr:from>
    <xdr:to>
      <xdr:col>12</xdr:col>
      <xdr:colOff>18311</xdr:colOff>
      <xdr:row>7</xdr:row>
      <xdr:rowOff>190425</xdr:rowOff>
    </xdr:to>
    <xdr:pic>
      <xdr:nvPicPr>
        <xdr:cNvPr id="3" name="2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05675" y="257175"/>
          <a:ext cx="1094636" cy="10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247650</xdr:colOff>
      <xdr:row>12</xdr:row>
      <xdr:rowOff>29642</xdr:rowOff>
    </xdr:from>
    <xdr:ext cx="4290476" cy="1893339"/>
    <xdr:sp macro="" textlink="">
      <xdr:nvSpPr>
        <xdr:cNvPr id="6" name="1 CuadroTexto">
          <a:extLst>
            <a:ext uri="{FF2B5EF4-FFF2-40B4-BE49-F238E27FC236}">
              <a16:creationId xmlns:a16="http://schemas.microsoft.com/office/drawing/2014/main" id="{00000000-0008-0000-0000-000006000000}"/>
            </a:ext>
          </a:extLst>
        </xdr:cNvPr>
        <xdr:cNvSpPr txBox="1"/>
      </xdr:nvSpPr>
      <xdr:spPr>
        <a:xfrm rot="10800000" flipV="1">
          <a:off x="5581650" y="2125142"/>
          <a:ext cx="4290476" cy="18933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chorCtr="0">
          <a:spAutoFit/>
        </a:bodyPr>
        <a:lstStyle/>
        <a:p>
          <a:pPr algn="ctr"/>
          <a:r>
            <a:rPr lang="es-CO" sz="1300" b="0">
              <a:solidFill>
                <a:schemeClr val="bg1"/>
              </a:solidFill>
              <a:latin typeface="Helvetica Narrow" pitchFamily="34" charset="0"/>
              <a:ea typeface="Verdana" pitchFamily="34" charset="0"/>
              <a:cs typeface="Verdana" pitchFamily="34" charset="0"/>
            </a:rPr>
            <a:t>Este visor le permite acceder y consultar de manera dinámica e interactiva los indicadores de gestión</a:t>
          </a:r>
          <a:r>
            <a:rPr lang="es-CO" sz="1300" b="0" baseline="0">
              <a:solidFill>
                <a:schemeClr val="bg1"/>
              </a:solidFill>
              <a:latin typeface="Helvetica Narrow" pitchFamily="34" charset="0"/>
              <a:ea typeface="Verdana" pitchFamily="34" charset="0"/>
              <a:cs typeface="Verdana" pitchFamily="34" charset="0"/>
            </a:rPr>
            <a:t> de la Secretaría General</a:t>
          </a:r>
          <a:r>
            <a:rPr lang="es-CO" sz="1300" b="0">
              <a:solidFill>
                <a:schemeClr val="bg1"/>
              </a:solidFill>
              <a:latin typeface="Helvetica Narrow" pitchFamily="34" charset="0"/>
              <a:ea typeface="Verdana" pitchFamily="34" charset="0"/>
              <a:cs typeface="Verdana" pitchFamily="34" charset="0"/>
            </a:rPr>
            <a:t>.</a:t>
          </a:r>
        </a:p>
        <a:p>
          <a:pPr algn="ctr"/>
          <a:r>
            <a:rPr lang="es-CO" sz="1300" b="0" baseline="0">
              <a:solidFill>
                <a:schemeClr val="bg1"/>
              </a:solidFill>
              <a:latin typeface="Helvetica Narrow" pitchFamily="34" charset="0"/>
              <a:ea typeface="Verdana" pitchFamily="34" charset="0"/>
              <a:cs typeface="Verdana" pitchFamily="34" charset="0"/>
            </a:rPr>
            <a:t>La presentación del indicador seleccionado,</a:t>
          </a:r>
          <a:r>
            <a:rPr lang="es-CO" sz="1300" b="0">
              <a:solidFill>
                <a:schemeClr val="bg1"/>
              </a:solidFill>
              <a:latin typeface="Helvetica Narrow" pitchFamily="34" charset="0"/>
              <a:ea typeface="Verdana" pitchFamily="34" charset="0"/>
              <a:cs typeface="Verdana" pitchFamily="34" charset="0"/>
            </a:rPr>
            <a:t> incluye los datos de su hoja </a:t>
          </a:r>
          <a:r>
            <a:rPr lang="es-CO" sz="1300" b="0" baseline="0">
              <a:solidFill>
                <a:schemeClr val="bg1"/>
              </a:solidFill>
              <a:latin typeface="Helvetica Narrow" pitchFamily="34" charset="0"/>
              <a:ea typeface="Verdana" pitchFamily="34" charset="0"/>
              <a:cs typeface="Verdana" pitchFamily="34" charset="0"/>
            </a:rPr>
            <a:t>de vida, la programación para esta vigencia y el avance cuantitativo y cualitativo del mismo. Asi mismo, es posible identificar si tiene relación directa con el Plan Distrital de Desarrollo y con los objetivos estratégicos de la entidad. </a:t>
          </a:r>
        </a:p>
        <a:p>
          <a:pPr algn="ctr"/>
          <a:r>
            <a:rPr lang="es-CO" sz="1300" b="0" baseline="0">
              <a:solidFill>
                <a:schemeClr val="bg1"/>
              </a:solidFill>
              <a:latin typeface="Helvetica Narrow" pitchFamily="34" charset="0"/>
              <a:ea typeface="Verdana" pitchFamily="34" charset="0"/>
              <a:cs typeface="Verdana" pitchFamily="34" charset="0"/>
            </a:rPr>
            <a:t>Se presentan ademas como anexos, la plataforma estratégica de la entidad y el modelo de operación por procesos</a:t>
          </a:r>
          <a:r>
            <a:rPr lang="es-CO" sz="1300" b="0">
              <a:solidFill>
                <a:schemeClr val="bg1"/>
              </a:solidFill>
              <a:latin typeface="Helvetica Narrow" pitchFamily="34" charset="0"/>
              <a:ea typeface="Verdana" pitchFamily="34" charset="0"/>
              <a:cs typeface="Verdana" pitchFamily="34" charset="0"/>
            </a:rPr>
            <a:t>.</a:t>
          </a:r>
          <a:endParaRPr lang="es-CO" sz="1300" b="1">
            <a:solidFill>
              <a:schemeClr val="bg1"/>
            </a:solidFill>
            <a:latin typeface="Helvetica Narrow" pitchFamily="34" charset="0"/>
          </a:endParaRPr>
        </a:p>
      </xdr:txBody>
    </xdr:sp>
    <xdr:clientData/>
  </xdr:oneCellAnchor>
  <xdr:oneCellAnchor>
    <xdr:from>
      <xdr:col>1</xdr:col>
      <xdr:colOff>47625</xdr:colOff>
      <xdr:row>30</xdr:row>
      <xdr:rowOff>66675</xdr:rowOff>
    </xdr:from>
    <xdr:ext cx="2000250" cy="444502"/>
    <xdr:sp macro="" textlink="">
      <xdr:nvSpPr>
        <xdr:cNvPr id="7" name="8 CuadroTexto">
          <a:extLst>
            <a:ext uri="{FF2B5EF4-FFF2-40B4-BE49-F238E27FC236}">
              <a16:creationId xmlns:a16="http://schemas.microsoft.com/office/drawing/2014/main" id="{00000000-0008-0000-0000-000007000000}"/>
            </a:ext>
          </a:extLst>
        </xdr:cNvPr>
        <xdr:cNvSpPr txBox="1"/>
      </xdr:nvSpPr>
      <xdr:spPr>
        <a:xfrm rot="10800000" flipV="1">
          <a:off x="47625" y="5591175"/>
          <a:ext cx="2000250" cy="444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CO" sz="1100" b="1" i="0">
              <a:solidFill>
                <a:schemeClr val="bg1"/>
              </a:solidFill>
              <a:latin typeface="Helvetica Narrow" pitchFamily="34" charset="0"/>
            </a:rPr>
            <a:t>Instrumento elaborado por:</a:t>
          </a:r>
        </a:p>
        <a:p>
          <a:pPr algn="l"/>
          <a:r>
            <a:rPr lang="es-CO" sz="1100" b="1" i="0">
              <a:solidFill>
                <a:schemeClr val="bg1"/>
              </a:solidFill>
              <a:latin typeface="Helvetica Narrow" pitchFamily="34" charset="0"/>
            </a:rPr>
            <a:t>Oficina</a:t>
          </a:r>
          <a:r>
            <a:rPr lang="es-CO" sz="1100" b="1" i="0" baseline="0">
              <a:solidFill>
                <a:schemeClr val="bg1"/>
              </a:solidFill>
              <a:latin typeface="Helvetica Narrow" pitchFamily="34" charset="0"/>
            </a:rPr>
            <a:t> Asesora de Planeación</a:t>
          </a:r>
          <a:endParaRPr lang="es-CO" sz="1100" b="1" i="0">
            <a:solidFill>
              <a:schemeClr val="bg1"/>
            </a:solidFill>
            <a:latin typeface="Helvetica Narrow" pitchFamily="34" charset="0"/>
          </a:endParaRPr>
        </a:p>
      </xdr:txBody>
    </xdr:sp>
    <xdr:clientData/>
  </xdr:oneCellAnchor>
  <xdr:twoCellAnchor editAs="oneCell">
    <xdr:from>
      <xdr:col>13</xdr:col>
      <xdr:colOff>19050</xdr:colOff>
      <xdr:row>27</xdr:row>
      <xdr:rowOff>85725</xdr:rowOff>
    </xdr:from>
    <xdr:to>
      <xdr:col>13</xdr:col>
      <xdr:colOff>472274</xdr:colOff>
      <xdr:row>29</xdr:row>
      <xdr:rowOff>161925</xdr:rowOff>
    </xdr:to>
    <xdr:pic>
      <xdr:nvPicPr>
        <xdr:cNvPr id="9" name="Imagen 8">
          <a:hlinkClick xmlns:r="http://schemas.openxmlformats.org/officeDocument/2006/relationships" r:id="rId3"/>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4"/>
        <a:srcRect l="3648" t="3201" r="3914" b="4789"/>
        <a:stretch/>
      </xdr:blipFill>
      <xdr:spPr>
        <a:xfrm>
          <a:off x="9163050" y="5038725"/>
          <a:ext cx="453224" cy="457200"/>
        </a:xfrm>
        <a:prstGeom prst="rect">
          <a:avLst/>
        </a:prstGeom>
      </xdr:spPr>
    </xdr:pic>
    <xdr:clientData/>
  </xdr:twoCellAnchor>
  <xdr:twoCellAnchor editAs="oneCell">
    <xdr:from>
      <xdr:col>13</xdr:col>
      <xdr:colOff>38100</xdr:colOff>
      <xdr:row>30</xdr:row>
      <xdr:rowOff>85095</xdr:rowOff>
    </xdr:from>
    <xdr:to>
      <xdr:col>13</xdr:col>
      <xdr:colOff>457200</xdr:colOff>
      <xdr:row>32</xdr:row>
      <xdr:rowOff>104774</xdr:rowOff>
    </xdr:to>
    <xdr:pic>
      <xdr:nvPicPr>
        <xdr:cNvPr id="11" name="Imagen 10">
          <a:hlinkClick xmlns:r="http://schemas.openxmlformats.org/officeDocument/2006/relationships" r:id="rId5"/>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6"/>
        <a:srcRect l="24001" t="11622" r="24000" b="9882"/>
        <a:stretch/>
      </xdr:blipFill>
      <xdr:spPr>
        <a:xfrm>
          <a:off x="9563100" y="5990595"/>
          <a:ext cx="419100" cy="400679"/>
        </a:xfrm>
        <a:prstGeom prst="rect">
          <a:avLst/>
        </a:prstGeom>
      </xdr:spPr>
    </xdr:pic>
    <xdr:clientData/>
  </xdr:twoCellAnchor>
  <xdr:oneCellAnchor>
    <xdr:from>
      <xdr:col>10</xdr:col>
      <xdr:colOff>180973</xdr:colOff>
      <xdr:row>30</xdr:row>
      <xdr:rowOff>142875</xdr:rowOff>
    </xdr:from>
    <xdr:ext cx="2219325" cy="238125"/>
    <xdr:sp macro="" textlink="">
      <xdr:nvSpPr>
        <xdr:cNvPr id="13" name="8 CuadroTexto">
          <a:extLst>
            <a:ext uri="{FF2B5EF4-FFF2-40B4-BE49-F238E27FC236}">
              <a16:creationId xmlns:a16="http://schemas.microsoft.com/office/drawing/2014/main" id="{00000000-0008-0000-0000-00000D000000}"/>
            </a:ext>
          </a:extLst>
        </xdr:cNvPr>
        <xdr:cNvSpPr txBox="1"/>
      </xdr:nvSpPr>
      <xdr:spPr>
        <a:xfrm rot="10800000" flipV="1">
          <a:off x="7038973" y="5667375"/>
          <a:ext cx="2219325"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CO" sz="1100" b="1" i="0">
              <a:solidFill>
                <a:schemeClr val="bg1"/>
              </a:solidFill>
              <a:latin typeface="Helvetica Narrow" pitchFamily="34" charset="0"/>
            </a:rPr>
            <a:t>Modelo de operación por procesos</a:t>
          </a:r>
        </a:p>
      </xdr:txBody>
    </xdr:sp>
    <xdr:clientData/>
  </xdr:oneCellAnchor>
  <xdr:oneCellAnchor>
    <xdr:from>
      <xdr:col>10</xdr:col>
      <xdr:colOff>171448</xdr:colOff>
      <xdr:row>28</xdr:row>
      <xdr:rowOff>9525</xdr:rowOff>
    </xdr:from>
    <xdr:ext cx="2219325" cy="238125"/>
    <xdr:sp macro="" textlink="">
      <xdr:nvSpPr>
        <xdr:cNvPr id="14" name="8 CuadroTexto">
          <a:extLst>
            <a:ext uri="{FF2B5EF4-FFF2-40B4-BE49-F238E27FC236}">
              <a16:creationId xmlns:a16="http://schemas.microsoft.com/office/drawing/2014/main" id="{00000000-0008-0000-0000-00000E000000}"/>
            </a:ext>
          </a:extLst>
        </xdr:cNvPr>
        <xdr:cNvSpPr txBox="1"/>
      </xdr:nvSpPr>
      <xdr:spPr>
        <a:xfrm rot="10800000" flipV="1">
          <a:off x="7029448" y="5153025"/>
          <a:ext cx="2219325"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CO" sz="1100" b="1" i="0">
              <a:solidFill>
                <a:schemeClr val="bg1"/>
              </a:solidFill>
              <a:latin typeface="Helvetica Narrow" pitchFamily="34" charset="0"/>
            </a:rPr>
            <a:t>Plataforma</a:t>
          </a:r>
          <a:r>
            <a:rPr lang="es-CO" sz="1100" b="1" i="0" baseline="0">
              <a:solidFill>
                <a:schemeClr val="bg1"/>
              </a:solidFill>
              <a:latin typeface="Helvetica Narrow" pitchFamily="34" charset="0"/>
            </a:rPr>
            <a:t> estretégica de la Entidad</a:t>
          </a:r>
          <a:endParaRPr lang="es-CO" sz="1100" b="1" i="0">
            <a:solidFill>
              <a:schemeClr val="bg1"/>
            </a:solidFill>
            <a:latin typeface="Helvetica Narrow" pitchFamily="34" charset="0"/>
          </a:endParaRPr>
        </a:p>
      </xdr:txBody>
    </xdr:sp>
    <xdr:clientData/>
  </xdr:oneCellAnchor>
  <xdr:twoCellAnchor editAs="oneCell">
    <xdr:from>
      <xdr:col>12</xdr:col>
      <xdr:colOff>666751</xdr:colOff>
      <xdr:row>22</xdr:row>
      <xdr:rowOff>142875</xdr:rowOff>
    </xdr:from>
    <xdr:to>
      <xdr:col>13</xdr:col>
      <xdr:colOff>533400</xdr:colOff>
      <xdr:row>25</xdr:row>
      <xdr:rowOff>148824</xdr:rowOff>
    </xdr:to>
    <xdr:pic>
      <xdr:nvPicPr>
        <xdr:cNvPr id="16" name="Imagen 15">
          <a:hlinkClick xmlns:r="http://schemas.openxmlformats.org/officeDocument/2006/relationships" r:id="rId7"/>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8"/>
        <a:srcRect l="25175" t="12437" r="25163" b="8278"/>
        <a:stretch/>
      </xdr:blipFill>
      <xdr:spPr>
        <a:xfrm>
          <a:off x="9048751" y="4143375"/>
          <a:ext cx="628649" cy="577449"/>
        </a:xfrm>
        <a:prstGeom prst="rect">
          <a:avLst/>
        </a:prstGeom>
      </xdr:spPr>
    </xdr:pic>
    <xdr:clientData/>
  </xdr:twoCellAnchor>
  <xdr:oneCellAnchor>
    <xdr:from>
      <xdr:col>10</xdr:col>
      <xdr:colOff>552448</xdr:colOff>
      <xdr:row>23</xdr:row>
      <xdr:rowOff>123825</xdr:rowOff>
    </xdr:from>
    <xdr:ext cx="1581152" cy="238125"/>
    <xdr:sp macro="" textlink="">
      <xdr:nvSpPr>
        <xdr:cNvPr id="17" name="8 CuadroTexto">
          <a:extLst>
            <a:ext uri="{FF2B5EF4-FFF2-40B4-BE49-F238E27FC236}">
              <a16:creationId xmlns:a16="http://schemas.microsoft.com/office/drawing/2014/main" id="{00000000-0008-0000-0000-000011000000}"/>
            </a:ext>
          </a:extLst>
        </xdr:cNvPr>
        <xdr:cNvSpPr txBox="1"/>
      </xdr:nvSpPr>
      <xdr:spPr>
        <a:xfrm rot="10800000" flipV="1">
          <a:off x="7410448" y="4314825"/>
          <a:ext cx="1581152"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s-CO" sz="1100" b="1" i="0">
              <a:solidFill>
                <a:schemeClr val="bg1"/>
              </a:solidFill>
              <a:latin typeface="Helvetica Narrow" pitchFamily="34" charset="0"/>
            </a:rPr>
            <a:t>VISOR</a:t>
          </a:r>
          <a:r>
            <a:rPr lang="es-CO" sz="1100" b="1" i="0" baseline="0">
              <a:solidFill>
                <a:schemeClr val="bg1"/>
              </a:solidFill>
              <a:latin typeface="Helvetica Narrow" pitchFamily="34" charset="0"/>
            </a:rPr>
            <a:t> DE INDICADORES</a:t>
          </a:r>
          <a:endParaRPr lang="es-CO" sz="1100" b="1" i="0">
            <a:solidFill>
              <a:schemeClr val="bg1"/>
            </a:solidFill>
            <a:latin typeface="Helvetica Narrow"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192616</xdr:colOff>
      <xdr:row>5</xdr:row>
      <xdr:rowOff>346072</xdr:rowOff>
    </xdr:from>
    <xdr:to>
      <xdr:col>5</xdr:col>
      <xdr:colOff>802217</xdr:colOff>
      <xdr:row>6</xdr:row>
      <xdr:rowOff>521756</xdr:rowOff>
    </xdr:to>
    <xdr:pic macro="[0]!Macro1">
      <xdr:nvPicPr>
        <xdr:cNvPr id="7" name="Imagen 6" descr="Resultado de imagen para icono play">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62449" y="1679572"/>
          <a:ext cx="609601" cy="609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63500</xdr:colOff>
      <xdr:row>11</xdr:row>
      <xdr:rowOff>222250</xdr:rowOff>
    </xdr:from>
    <xdr:to>
      <xdr:col>10</xdr:col>
      <xdr:colOff>784225</xdr:colOff>
      <xdr:row>25</xdr:row>
      <xdr:rowOff>47625</xdr:rowOff>
    </xdr:to>
    <xdr:graphicFrame macro="">
      <xdr:nvGraphicFramePr>
        <xdr:cNvPr id="2" name="Gráfico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85727</xdr:colOff>
      <xdr:row>1</xdr:row>
      <xdr:rowOff>42333</xdr:rowOff>
    </xdr:from>
    <xdr:to>
      <xdr:col>10</xdr:col>
      <xdr:colOff>872149</xdr:colOff>
      <xdr:row>4</xdr:row>
      <xdr:rowOff>105832</xdr:rowOff>
    </xdr:to>
    <xdr:pic>
      <xdr:nvPicPr>
        <xdr:cNvPr id="9" name="2 Imagen">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18060" y="423333"/>
          <a:ext cx="786422" cy="825499"/>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104776</xdr:colOff>
      <xdr:row>0</xdr:row>
      <xdr:rowOff>238125</xdr:rowOff>
    </xdr:from>
    <xdr:to>
      <xdr:col>1</xdr:col>
      <xdr:colOff>641606</xdr:colOff>
      <xdr:row>2</xdr:row>
      <xdr:rowOff>120026</xdr:rowOff>
    </xdr:to>
    <xdr:pic>
      <xdr:nvPicPr>
        <xdr:cNvPr id="10" name="Imagen 9">
          <a:hlinkClick xmlns:r="http://schemas.openxmlformats.org/officeDocument/2006/relationships" r:id="rId4"/>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5"/>
        <a:srcRect l="2821" t="3866" r="11472" b="4874"/>
        <a:stretch/>
      </xdr:blipFill>
      <xdr:spPr>
        <a:xfrm>
          <a:off x="466726" y="238125"/>
          <a:ext cx="536830" cy="548651"/>
        </a:xfrm>
        <a:prstGeom prst="rect">
          <a:avLst/>
        </a:prstGeom>
      </xdr:spPr>
    </xdr:pic>
    <xdr:clientData/>
  </xdr:twoCellAnchor>
  <xdr:twoCellAnchor>
    <xdr:from>
      <xdr:col>1</xdr:col>
      <xdr:colOff>63500</xdr:colOff>
      <xdr:row>5</xdr:row>
      <xdr:rowOff>139698</xdr:rowOff>
    </xdr:from>
    <xdr:to>
      <xdr:col>3</xdr:col>
      <xdr:colOff>9525</xdr:colOff>
      <xdr:row>6</xdr:row>
      <xdr:rowOff>444498</xdr:rowOff>
    </xdr:to>
    <xdr:sp macro="" textlink="">
      <xdr:nvSpPr>
        <xdr:cNvPr id="11" name="Llamada de flecha a la derecha 10">
          <a:extLst>
            <a:ext uri="{FF2B5EF4-FFF2-40B4-BE49-F238E27FC236}">
              <a16:creationId xmlns:a16="http://schemas.microsoft.com/office/drawing/2014/main" id="{00000000-0008-0000-0100-00000B000000}"/>
            </a:ext>
          </a:extLst>
        </xdr:cNvPr>
        <xdr:cNvSpPr/>
      </xdr:nvSpPr>
      <xdr:spPr>
        <a:xfrm>
          <a:off x="423333" y="1473198"/>
          <a:ext cx="1851025" cy="738717"/>
        </a:xfrm>
        <a:prstGeom prst="rightArrowCallout">
          <a:avLst>
            <a:gd name="adj1" fmla="val 27194"/>
            <a:gd name="adj2" fmla="val 50000"/>
            <a:gd name="adj3" fmla="val 38587"/>
            <a:gd name="adj4" fmla="val 82263"/>
          </a:avLst>
        </a:prstGeom>
        <a:solidFill>
          <a:schemeClr val="accent1">
            <a:lumMod val="50000"/>
          </a:schemeClr>
        </a:solidFill>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i="1"/>
            <a:t>Seleccione la dependencia o área responsable:</a:t>
          </a:r>
        </a:p>
      </xdr:txBody>
    </xdr:sp>
    <xdr:clientData/>
  </xdr:twoCellAnchor>
  <xdr:twoCellAnchor>
    <xdr:from>
      <xdr:col>6</xdr:col>
      <xdr:colOff>34925</xdr:colOff>
      <xdr:row>5</xdr:row>
      <xdr:rowOff>138640</xdr:rowOff>
    </xdr:from>
    <xdr:to>
      <xdr:col>7</xdr:col>
      <xdr:colOff>933450</xdr:colOff>
      <xdr:row>6</xdr:row>
      <xdr:rowOff>443440</xdr:rowOff>
    </xdr:to>
    <xdr:sp macro="" textlink="">
      <xdr:nvSpPr>
        <xdr:cNvPr id="8" name="Llamada de flecha a la derecha 7">
          <a:extLst>
            <a:ext uri="{FF2B5EF4-FFF2-40B4-BE49-F238E27FC236}">
              <a16:creationId xmlns:a16="http://schemas.microsoft.com/office/drawing/2014/main" id="{00000000-0008-0000-0100-000008000000}"/>
            </a:ext>
          </a:extLst>
        </xdr:cNvPr>
        <xdr:cNvSpPr/>
      </xdr:nvSpPr>
      <xdr:spPr>
        <a:xfrm>
          <a:off x="5157258" y="1472140"/>
          <a:ext cx="1851025" cy="738717"/>
        </a:xfrm>
        <a:prstGeom prst="rightArrowCallout">
          <a:avLst>
            <a:gd name="adj1" fmla="val 27194"/>
            <a:gd name="adj2" fmla="val 50000"/>
            <a:gd name="adj3" fmla="val 38587"/>
            <a:gd name="adj4" fmla="val 82263"/>
          </a:avLst>
        </a:prstGeom>
        <a:solidFill>
          <a:schemeClr val="accent1">
            <a:lumMod val="50000"/>
          </a:schemeClr>
        </a:solidFill>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i="1">
              <a:solidFill>
                <a:schemeClr val="lt1"/>
              </a:solidFill>
              <a:effectLst/>
              <a:latin typeface="+mn-lt"/>
              <a:ea typeface="+mn-ea"/>
              <a:cs typeface="+mn-cs"/>
            </a:rPr>
            <a:t>Seleccione el</a:t>
          </a:r>
          <a:r>
            <a:rPr lang="es-CO" sz="1100" b="1" i="1" baseline="0">
              <a:solidFill>
                <a:schemeClr val="lt1"/>
              </a:solidFill>
              <a:effectLst/>
              <a:latin typeface="+mn-lt"/>
              <a:ea typeface="+mn-ea"/>
              <a:cs typeface="+mn-cs"/>
            </a:rPr>
            <a:t> indicador a visualizar</a:t>
          </a:r>
          <a:r>
            <a:rPr lang="es-CO" sz="1100" b="1" i="1">
              <a:solidFill>
                <a:schemeClr val="lt1"/>
              </a:solidFill>
              <a:effectLst/>
              <a:latin typeface="+mn-lt"/>
              <a:ea typeface="+mn-ea"/>
              <a:cs typeface="+mn-cs"/>
            </a:rPr>
            <a:t>:</a:t>
          </a:r>
          <a:endParaRPr lang="es-CO">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380999</xdr:colOff>
      <xdr:row>12</xdr:row>
      <xdr:rowOff>13607</xdr:rowOff>
    </xdr:from>
    <xdr:to>
      <xdr:col>15</xdr:col>
      <xdr:colOff>13607</xdr:colOff>
      <xdr:row>42</xdr:row>
      <xdr:rowOff>163287</xdr:rowOff>
    </xdr:to>
    <xdr:grpSp>
      <xdr:nvGrpSpPr>
        <xdr:cNvPr id="9" name="Grupo 8">
          <a:extLst>
            <a:ext uri="{FF2B5EF4-FFF2-40B4-BE49-F238E27FC236}">
              <a16:creationId xmlns:a16="http://schemas.microsoft.com/office/drawing/2014/main" id="{00000000-0008-0000-0300-000009000000}"/>
            </a:ext>
          </a:extLst>
        </xdr:cNvPr>
        <xdr:cNvGrpSpPr/>
      </xdr:nvGrpSpPr>
      <xdr:grpSpPr>
        <a:xfrm>
          <a:off x="380999" y="2597263"/>
          <a:ext cx="11062608" cy="5864680"/>
          <a:chOff x="380999" y="3456214"/>
          <a:chExt cx="11062608" cy="5864680"/>
        </a:xfrm>
      </xdr:grpSpPr>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srcRect l="35942" t="26093" r="43520" b="13772"/>
          <a:stretch/>
        </xdr:blipFill>
        <xdr:spPr>
          <a:xfrm>
            <a:off x="380999" y="3456214"/>
            <a:ext cx="2503715" cy="5864680"/>
          </a:xfrm>
          <a:prstGeom prst="rect">
            <a:avLst/>
          </a:prstGeom>
          <a:ln w="28575">
            <a:solidFill>
              <a:schemeClr val="tx1"/>
            </a:solidFill>
          </a:ln>
        </xdr:spPr>
      </xdr:pic>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2"/>
          <a:srcRect l="11944" t="30556" r="13940" b="9448"/>
          <a:stretch/>
        </xdr:blipFill>
        <xdr:spPr>
          <a:xfrm>
            <a:off x="2857500" y="3456215"/>
            <a:ext cx="8586107" cy="5851072"/>
          </a:xfrm>
          <a:prstGeom prst="rect">
            <a:avLst/>
          </a:prstGeom>
          <a:ln w="28575">
            <a:solidFill>
              <a:schemeClr val="tx1"/>
            </a:solidFill>
          </a:ln>
        </xdr:spPr>
      </xdr:pic>
    </xdr:grpSp>
    <xdr:clientData/>
  </xdr:twoCellAnchor>
  <xdr:twoCellAnchor editAs="oneCell">
    <xdr:from>
      <xdr:col>1</xdr:col>
      <xdr:colOff>27214</xdr:colOff>
      <xdr:row>3</xdr:row>
      <xdr:rowOff>27215</xdr:rowOff>
    </xdr:from>
    <xdr:to>
      <xdr:col>4</xdr:col>
      <xdr:colOff>13607</xdr:colOff>
      <xdr:row>11</xdr:row>
      <xdr:rowOff>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1"/>
        <a:srcRect l="35942" t="57625" r="43520" b="13773"/>
        <a:stretch/>
      </xdr:blipFill>
      <xdr:spPr>
        <a:xfrm>
          <a:off x="408214" y="789215"/>
          <a:ext cx="2462893" cy="1508691"/>
        </a:xfrm>
        <a:prstGeom prst="rect">
          <a:avLst/>
        </a:prstGeom>
      </xdr:spPr>
    </xdr:pic>
    <xdr:clientData/>
  </xdr:twoCellAnchor>
  <xdr:oneCellAnchor>
    <xdr:from>
      <xdr:col>1</xdr:col>
      <xdr:colOff>148581</xdr:colOff>
      <xdr:row>5</xdr:row>
      <xdr:rowOff>0</xdr:rowOff>
    </xdr:from>
    <xdr:ext cx="2341526" cy="756874"/>
    <xdr:sp macro="" textlink="">
      <xdr:nvSpPr>
        <xdr:cNvPr id="5" name="Rectángulo 4">
          <a:extLst>
            <a:ext uri="{FF2B5EF4-FFF2-40B4-BE49-F238E27FC236}">
              <a16:creationId xmlns:a16="http://schemas.microsoft.com/office/drawing/2014/main" id="{00000000-0008-0000-0300-000005000000}"/>
            </a:ext>
          </a:extLst>
        </xdr:cNvPr>
        <xdr:cNvSpPr/>
      </xdr:nvSpPr>
      <xdr:spPr>
        <a:xfrm rot="952633">
          <a:off x="529581" y="1224643"/>
          <a:ext cx="2341526" cy="756874"/>
        </a:xfrm>
        <a:prstGeom prst="rect">
          <a:avLst/>
        </a:prstGeom>
        <a:noFill/>
      </xdr:spPr>
      <xdr:txBody>
        <a:bodyPr wrap="square" lIns="91440" tIns="45720" rIns="91440" bIns="45720">
          <a:prstTxWarp prst="textChevron">
            <a:avLst/>
          </a:prstTxWarp>
          <a:spAutoFit/>
          <a:scene3d>
            <a:camera prst="isometricRightUp"/>
            <a:lightRig rig="threePt" dir="t"/>
          </a:scene3d>
        </a:bodyPr>
        <a:lstStyle/>
        <a:p>
          <a:pPr algn="ctr"/>
          <a:r>
            <a:rPr lang="es-ES" sz="4400" b="1" cap="none" spc="0">
              <a:ln w="0"/>
              <a:solidFill>
                <a:schemeClr val="accent1">
                  <a:lumMod val="50000"/>
                </a:schemeClr>
              </a:solidFill>
              <a:effectLst>
                <a:outerShdw blurRad="50800" dist="38100" dir="2700000" algn="tl" rotWithShape="0">
                  <a:prstClr val="black">
                    <a:alpha val="40000"/>
                  </a:prstClr>
                </a:outerShdw>
              </a:effectLst>
              <a:latin typeface="Lucida Fax" panose="02060602050505020204" pitchFamily="18" charset="0"/>
            </a:rPr>
            <a:t>MISIÓN</a:t>
          </a:r>
        </a:p>
      </xdr:txBody>
    </xdr:sp>
    <xdr:clientData/>
  </xdr:oneCellAnchor>
  <xdr:twoCellAnchor editAs="oneCell">
    <xdr:from>
      <xdr:col>8</xdr:col>
      <xdr:colOff>10544</xdr:colOff>
      <xdr:row>3</xdr:row>
      <xdr:rowOff>11907</xdr:rowOff>
    </xdr:from>
    <xdr:to>
      <xdr:col>11</xdr:col>
      <xdr:colOff>16300</xdr:colOff>
      <xdr:row>10</xdr:row>
      <xdr:rowOff>178595</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rotWithShape="1">
        <a:blip xmlns:r="http://schemas.openxmlformats.org/officeDocument/2006/relationships" r:embed="rId1"/>
        <a:srcRect l="35942" t="57625" r="43520" b="13773"/>
        <a:stretch/>
      </xdr:blipFill>
      <xdr:spPr>
        <a:xfrm>
          <a:off x="5916044" y="773907"/>
          <a:ext cx="2482256" cy="1500188"/>
        </a:xfrm>
        <a:prstGeom prst="rect">
          <a:avLst/>
        </a:prstGeom>
      </xdr:spPr>
    </xdr:pic>
    <xdr:clientData/>
  </xdr:twoCellAnchor>
  <xdr:oneCellAnchor>
    <xdr:from>
      <xdr:col>8</xdr:col>
      <xdr:colOff>164898</xdr:colOff>
      <xdr:row>5</xdr:row>
      <xdr:rowOff>0</xdr:rowOff>
    </xdr:from>
    <xdr:ext cx="2341526" cy="756874"/>
    <xdr:sp macro="" textlink="">
      <xdr:nvSpPr>
        <xdr:cNvPr id="8" name="Rectángulo 7">
          <a:extLst>
            <a:ext uri="{FF2B5EF4-FFF2-40B4-BE49-F238E27FC236}">
              <a16:creationId xmlns:a16="http://schemas.microsoft.com/office/drawing/2014/main" id="{00000000-0008-0000-0300-000008000000}"/>
            </a:ext>
          </a:extLst>
        </xdr:cNvPr>
        <xdr:cNvSpPr/>
      </xdr:nvSpPr>
      <xdr:spPr>
        <a:xfrm rot="952633">
          <a:off x="6070398" y="1240973"/>
          <a:ext cx="2341526" cy="756874"/>
        </a:xfrm>
        <a:prstGeom prst="rect">
          <a:avLst/>
        </a:prstGeom>
        <a:noFill/>
      </xdr:spPr>
      <xdr:txBody>
        <a:bodyPr wrap="square" lIns="91440" tIns="45720" rIns="91440" bIns="45720">
          <a:prstTxWarp prst="textChevron">
            <a:avLst/>
          </a:prstTxWarp>
          <a:spAutoFit/>
          <a:scene3d>
            <a:camera prst="isometricRightUp"/>
            <a:lightRig rig="threePt" dir="t"/>
          </a:scene3d>
        </a:bodyPr>
        <a:lstStyle/>
        <a:p>
          <a:pPr algn="ctr"/>
          <a:r>
            <a:rPr lang="es-ES" sz="4400" b="1" cap="none" spc="0">
              <a:ln w="0"/>
              <a:solidFill>
                <a:schemeClr val="accent1">
                  <a:lumMod val="50000"/>
                </a:schemeClr>
              </a:solidFill>
              <a:effectLst>
                <a:outerShdw blurRad="50800" dist="38100" dir="2700000" algn="tl" rotWithShape="0">
                  <a:prstClr val="black">
                    <a:alpha val="40000"/>
                  </a:prstClr>
                </a:outerShdw>
              </a:effectLst>
              <a:latin typeface="Lucida Fax" panose="02060602050505020204" pitchFamily="18" charset="0"/>
            </a:rPr>
            <a:t>VISIÓN</a:t>
          </a:r>
        </a:p>
      </xdr:txBody>
    </xdr:sp>
    <xdr:clientData/>
  </xdr:oneCellAnchor>
  <xdr:twoCellAnchor editAs="oneCell">
    <xdr:from>
      <xdr:col>8</xdr:col>
      <xdr:colOff>81628</xdr:colOff>
      <xdr:row>43</xdr:row>
      <xdr:rowOff>13607</xdr:rowOff>
    </xdr:from>
    <xdr:to>
      <xdr:col>8</xdr:col>
      <xdr:colOff>716628</xdr:colOff>
      <xdr:row>43</xdr:row>
      <xdr:rowOff>657365</xdr:rowOff>
    </xdr:to>
    <xdr:pic>
      <xdr:nvPicPr>
        <xdr:cNvPr id="13" name="Imagen 12">
          <a:hlinkClick xmlns:r="http://schemas.openxmlformats.org/officeDocument/2006/relationships" r:id="rId3"/>
          <a:extLst>
            <a:ext uri="{FF2B5EF4-FFF2-40B4-BE49-F238E27FC236}">
              <a16:creationId xmlns:a16="http://schemas.microsoft.com/office/drawing/2014/main" id="{00000000-0008-0000-0300-00000D000000}"/>
            </a:ext>
          </a:extLst>
        </xdr:cNvPr>
        <xdr:cNvPicPr>
          <a:picLocks noChangeAspect="1"/>
        </xdr:cNvPicPr>
      </xdr:nvPicPr>
      <xdr:blipFill rotWithShape="1">
        <a:blip xmlns:r="http://schemas.openxmlformats.org/officeDocument/2006/relationships" r:embed="rId4"/>
        <a:srcRect l="2821" t="3866" r="11472" b="4874"/>
        <a:stretch/>
      </xdr:blipFill>
      <xdr:spPr>
        <a:xfrm>
          <a:off x="5987128" y="9742714"/>
          <a:ext cx="635000" cy="6437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91621</xdr:colOff>
      <xdr:row>1</xdr:row>
      <xdr:rowOff>0</xdr:rowOff>
    </xdr:from>
    <xdr:to>
      <xdr:col>12</xdr:col>
      <xdr:colOff>91621</xdr:colOff>
      <xdr:row>1</xdr:row>
      <xdr:rowOff>86634</xdr:rowOff>
    </xdr:to>
    <xdr:pic>
      <xdr:nvPicPr>
        <xdr:cNvPr id="2" name="14 Imagen">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056896" y="0"/>
          <a:ext cx="0" cy="86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518584</xdr:colOff>
      <xdr:row>64</xdr:row>
      <xdr:rowOff>24307</xdr:rowOff>
    </xdr:from>
    <xdr:to>
      <xdr:col>9</xdr:col>
      <xdr:colOff>391584</xdr:colOff>
      <xdr:row>65</xdr:row>
      <xdr:rowOff>1315</xdr:rowOff>
    </xdr:to>
    <xdr:pic>
      <xdr:nvPicPr>
        <xdr:cNvPr id="2" name="Imagen 1">
          <a:hlinkClick xmlns:r="http://schemas.openxmlformats.org/officeDocument/2006/relationships" r:id="rId1"/>
          <a:extLst>
            <a:ext uri="{FF2B5EF4-FFF2-40B4-BE49-F238E27FC236}">
              <a16:creationId xmlns:a16="http://schemas.microsoft.com/office/drawing/2014/main" id="{F8329B9D-8698-487F-B092-8B069D3D6E64}"/>
            </a:ext>
          </a:extLst>
        </xdr:cNvPr>
        <xdr:cNvPicPr>
          <a:picLocks noChangeAspect="1"/>
        </xdr:cNvPicPr>
      </xdr:nvPicPr>
      <xdr:blipFill rotWithShape="1">
        <a:blip xmlns:r="http://schemas.openxmlformats.org/officeDocument/2006/relationships" r:embed="rId2"/>
        <a:srcRect l="2821" t="3866" r="11472" b="4874"/>
        <a:stretch/>
      </xdr:blipFill>
      <xdr:spPr>
        <a:xfrm>
          <a:off x="6233584" y="12406807"/>
          <a:ext cx="635000" cy="643758"/>
        </a:xfrm>
        <a:prstGeom prst="rect">
          <a:avLst/>
        </a:prstGeom>
      </xdr:spPr>
    </xdr:pic>
    <xdr:clientData/>
  </xdr:twoCellAnchor>
  <xdr:twoCellAnchor editAs="oneCell">
    <xdr:from>
      <xdr:col>0</xdr:col>
      <xdr:colOff>362478</xdr:colOff>
      <xdr:row>0</xdr:row>
      <xdr:rowOff>370417</xdr:rowOff>
    </xdr:from>
    <xdr:to>
      <xdr:col>16</xdr:col>
      <xdr:colOff>21168</xdr:colOff>
      <xdr:row>62</xdr:row>
      <xdr:rowOff>76414</xdr:rowOff>
    </xdr:to>
    <xdr:pic>
      <xdr:nvPicPr>
        <xdr:cNvPr id="3" name="Imagen 2">
          <a:extLst>
            <a:ext uri="{FF2B5EF4-FFF2-40B4-BE49-F238E27FC236}">
              <a16:creationId xmlns:a16="http://schemas.microsoft.com/office/drawing/2014/main" id="{6F13E29F-0CB0-4561-86F6-DFFCDF84014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2478" y="370417"/>
          <a:ext cx="11469690" cy="117074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trujillol/Downloads/1156%20Victimas%20T12017%2024042017ok%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ONTENIDO"/>
      <sheetName val="I1 - PLAN. ESTRATÉGICA"/>
      <sheetName val="I2- PLAN ACC.CONSOLIDADO"/>
      <sheetName val="I3 - FORMULACIÓN GEST"/>
      <sheetName val="I4 - DESCRIPCIÓN DEL PROYECTO"/>
      <sheetName val="I5 - ASOCIACIÓN PDD Y PESG"/>
      <sheetName val="I6 - ACTORES Y CARACTERIZACIÓN"/>
      <sheetName val="I7 - ANÁLISIS DEL PROBLEMA"/>
      <sheetName val="I8 - OBJETIVOS"/>
      <sheetName val="I9 - FORMULACIÓN INV"/>
      <sheetName val="I10 - COSTOS"/>
      <sheetName val="I11 - TERRITORIALIZACIÓN"/>
      <sheetName val="I12 - FUENTES_DE_FINANCIACIÓN"/>
      <sheetName val="I13 - TEM TRANSVERSALES"/>
      <sheetName val="Hoja2"/>
      <sheetName val="LISTAS"/>
      <sheetName val="Hoja1"/>
      <sheetName val="LISTAS2"/>
      <sheetName val="I14- SEGUIMIENTO PLAN ACCIÓN"/>
      <sheetName val="Hoja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XFD34"/>
  <sheetViews>
    <sheetView showGridLines="0" showRowColHeaders="0" tabSelected="1" workbookViewId="0">
      <selection sqref="A1:A34"/>
    </sheetView>
  </sheetViews>
  <sheetFormatPr baseColWidth="10" defaultColWidth="0" defaultRowHeight="15" zeroHeight="1" x14ac:dyDescent="0.25"/>
  <cols>
    <col min="1" max="1" width="5.7109375" customWidth="1"/>
    <col min="2" max="14" width="11.42578125" customWidth="1"/>
    <col min="15" max="15" width="5.7109375" customWidth="1"/>
    <col min="16" max="16384" width="11.42578125" hidden="1"/>
  </cols>
  <sheetData>
    <row r="1" spans="1:15" ht="30" customHeight="1" x14ac:dyDescent="0.25">
      <c r="A1" s="125"/>
      <c r="B1" s="125"/>
      <c r="C1" s="125"/>
      <c r="D1" s="125"/>
      <c r="E1" s="125"/>
      <c r="F1" s="125"/>
      <c r="G1" s="125"/>
      <c r="H1" s="125"/>
      <c r="I1" s="125"/>
      <c r="J1" s="125"/>
      <c r="K1" s="125"/>
      <c r="L1" s="125"/>
      <c r="M1" s="125"/>
      <c r="N1" s="125"/>
      <c r="O1" s="125"/>
    </row>
    <row r="2" spans="1:15" x14ac:dyDescent="0.25">
      <c r="A2" s="125"/>
      <c r="O2" s="124"/>
    </row>
    <row r="3" spans="1:15" x14ac:dyDescent="0.25">
      <c r="A3" s="125"/>
      <c r="O3" s="124"/>
    </row>
    <row r="4" spans="1:15" x14ac:dyDescent="0.25">
      <c r="A4" s="125"/>
      <c r="O4" s="124"/>
    </row>
    <row r="5" spans="1:15" x14ac:dyDescent="0.25">
      <c r="A5" s="125"/>
      <c r="O5" s="124"/>
    </row>
    <row r="6" spans="1:15" x14ac:dyDescent="0.25">
      <c r="A6" s="125"/>
      <c r="O6" s="124"/>
    </row>
    <row r="7" spans="1:15" x14ac:dyDescent="0.25">
      <c r="A7" s="125"/>
      <c r="O7" s="124"/>
    </row>
    <row r="8" spans="1:15" x14ac:dyDescent="0.25">
      <c r="A8" s="125"/>
      <c r="O8" s="124"/>
    </row>
    <row r="9" spans="1:15" x14ac:dyDescent="0.25">
      <c r="A9" s="125"/>
      <c r="O9" s="124"/>
    </row>
    <row r="10" spans="1:15" x14ac:dyDescent="0.25">
      <c r="A10" s="125"/>
      <c r="O10" s="124"/>
    </row>
    <row r="11" spans="1:15" x14ac:dyDescent="0.25">
      <c r="A11" s="125"/>
      <c r="O11" s="124"/>
    </row>
    <row r="12" spans="1:15" x14ac:dyDescent="0.25">
      <c r="A12" s="125"/>
      <c r="O12" s="124"/>
    </row>
    <row r="13" spans="1:15" x14ac:dyDescent="0.25">
      <c r="A13" s="125"/>
      <c r="O13" s="124"/>
    </row>
    <row r="14" spans="1:15" x14ac:dyDescent="0.25">
      <c r="A14" s="125"/>
      <c r="O14" s="124"/>
    </row>
    <row r="15" spans="1:15" x14ac:dyDescent="0.25">
      <c r="A15" s="125"/>
      <c r="O15" s="124"/>
    </row>
    <row r="16" spans="1:15" x14ac:dyDescent="0.25">
      <c r="A16" s="125"/>
      <c r="O16" s="124"/>
    </row>
    <row r="17" spans="1:15" x14ac:dyDescent="0.25">
      <c r="A17" s="125"/>
      <c r="O17" s="124"/>
    </row>
    <row r="18" spans="1:15" x14ac:dyDescent="0.25">
      <c r="A18" s="125"/>
      <c r="O18" s="124"/>
    </row>
    <row r="19" spans="1:15" x14ac:dyDescent="0.25">
      <c r="A19" s="125"/>
      <c r="O19" s="124"/>
    </row>
    <row r="20" spans="1:15" x14ac:dyDescent="0.25">
      <c r="A20" s="125"/>
      <c r="O20" s="124"/>
    </row>
    <row r="21" spans="1:15" x14ac:dyDescent="0.25">
      <c r="A21" s="125"/>
      <c r="O21" s="124"/>
    </row>
    <row r="22" spans="1:15" x14ac:dyDescent="0.25">
      <c r="A22" s="125"/>
      <c r="O22" s="124"/>
    </row>
    <row r="23" spans="1:15" x14ac:dyDescent="0.25">
      <c r="A23" s="125"/>
      <c r="O23" s="124"/>
    </row>
    <row r="24" spans="1:15" x14ac:dyDescent="0.25">
      <c r="A24" s="125"/>
      <c r="O24" s="124"/>
    </row>
    <row r="25" spans="1:15" x14ac:dyDescent="0.25">
      <c r="A25" s="125"/>
      <c r="O25" s="124"/>
    </row>
    <row r="26" spans="1:15" x14ac:dyDescent="0.25">
      <c r="A26" s="125"/>
      <c r="O26" s="124"/>
    </row>
    <row r="27" spans="1:15" x14ac:dyDescent="0.25">
      <c r="A27" s="125"/>
      <c r="O27" s="124"/>
    </row>
    <row r="28" spans="1:15" x14ac:dyDescent="0.25">
      <c r="A28" s="125"/>
      <c r="O28" s="124"/>
    </row>
    <row r="29" spans="1:15" x14ac:dyDescent="0.25">
      <c r="A29" s="125"/>
      <c r="O29" s="124"/>
    </row>
    <row r="30" spans="1:15" x14ac:dyDescent="0.25">
      <c r="A30" s="125"/>
      <c r="O30" s="124"/>
    </row>
    <row r="31" spans="1:15" x14ac:dyDescent="0.25">
      <c r="A31" s="125"/>
      <c r="O31" s="124"/>
    </row>
    <row r="32" spans="1:15" x14ac:dyDescent="0.25">
      <c r="A32" s="125"/>
      <c r="O32" s="124"/>
    </row>
    <row r="33" spans="1:16384" x14ac:dyDescent="0.25">
      <c r="A33" s="125"/>
      <c r="O33" s="124"/>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c r="XFB33" s="1"/>
      <c r="XFC33" s="1"/>
      <c r="XFD33" s="1"/>
    </row>
    <row r="34" spans="1:16384" ht="30" customHeight="1" x14ac:dyDescent="0.25">
      <c r="A34" s="125"/>
      <c r="B34" s="124"/>
      <c r="C34" s="124"/>
      <c r="D34" s="124"/>
      <c r="E34" s="124"/>
      <c r="F34" s="124"/>
      <c r="G34" s="124"/>
      <c r="H34" s="124"/>
      <c r="I34" s="124"/>
      <c r="J34" s="124"/>
      <c r="K34" s="124"/>
      <c r="L34" s="124"/>
      <c r="M34" s="124"/>
      <c r="N34" s="124"/>
      <c r="O34" s="124"/>
    </row>
  </sheetData>
  <sheetProtection algorithmName="SHA-512" hashValue="ISEh/knz773PMoLImyhFKleRsHJlDIktxDFWfF7ReBMLgKrQQxnYm8ci4sHECtKXJ4/AHZ2FJorsJzmC4oHhDw==" saltValue="sIhvJ9t2jNjoix/EDcZT/A==" spinCount="100000" sheet="1" objects="1" scenarios="1"/>
  <mergeCells count="4">
    <mergeCell ref="B34:O34"/>
    <mergeCell ref="O2:O33"/>
    <mergeCell ref="B1:O1"/>
    <mergeCell ref="A1:A3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X253"/>
  <sheetViews>
    <sheetView showGridLines="0" showRowColHeaders="0" zoomScale="90" zoomScaleNormal="90" workbookViewId="0">
      <selection activeCell="L1" sqref="L1:L44"/>
    </sheetView>
  </sheetViews>
  <sheetFormatPr baseColWidth="10" defaultColWidth="0" defaultRowHeight="0" customHeight="1" zeroHeight="1" x14ac:dyDescent="0.2"/>
  <cols>
    <col min="1" max="1" width="5.42578125" style="8" customWidth="1"/>
    <col min="2" max="2" width="14.28515625" style="8" customWidth="1"/>
    <col min="3" max="4" width="14.28515625" style="92" customWidth="1"/>
    <col min="5" max="11" width="14.28515625" style="8" customWidth="1"/>
    <col min="12" max="12" width="5.7109375" style="8" customWidth="1"/>
    <col min="13" max="13" width="17.42578125" style="8" hidden="1" customWidth="1"/>
    <col min="14" max="16" width="20.42578125" style="8" hidden="1" customWidth="1"/>
    <col min="17" max="16384" width="11.42578125" style="8" hidden="1"/>
  </cols>
  <sheetData>
    <row r="1" spans="1:16" ht="30" customHeight="1" thickBot="1" x14ac:dyDescent="0.25">
      <c r="A1" s="158">
        <v>90</v>
      </c>
      <c r="B1" s="159"/>
      <c r="C1" s="159"/>
      <c r="D1" s="159"/>
      <c r="E1" s="159"/>
      <c r="F1" s="159"/>
      <c r="G1" s="159"/>
      <c r="H1" s="159"/>
      <c r="I1" s="159"/>
      <c r="J1" s="159"/>
      <c r="K1" s="159"/>
      <c r="L1" s="126"/>
    </row>
    <row r="2" spans="1:16" ht="22.5" customHeight="1" x14ac:dyDescent="0.2">
      <c r="A2" s="158"/>
      <c r="B2" s="142" t="s">
        <v>62</v>
      </c>
      <c r="C2" s="142"/>
      <c r="D2" s="142"/>
      <c r="E2" s="142"/>
      <c r="F2" s="142"/>
      <c r="G2" s="142"/>
      <c r="H2" s="142"/>
      <c r="I2" s="142"/>
      <c r="J2" s="143"/>
      <c r="K2" s="131"/>
      <c r="L2" s="126"/>
    </row>
    <row r="3" spans="1:16" ht="15" customHeight="1" thickBot="1" x14ac:dyDescent="0.35">
      <c r="A3" s="158"/>
      <c r="B3" s="144"/>
      <c r="C3" s="144"/>
      <c r="D3" s="144"/>
      <c r="E3" s="144"/>
      <c r="F3" s="144"/>
      <c r="G3" s="144"/>
      <c r="H3" s="144"/>
      <c r="I3" s="144"/>
      <c r="J3" s="145"/>
      <c r="K3" s="132"/>
      <c r="L3" s="126"/>
    </row>
    <row r="4" spans="1:16" s="59" customFormat="1" ht="22.5" customHeight="1" x14ac:dyDescent="0.2">
      <c r="A4" s="158"/>
      <c r="B4" s="146" t="s">
        <v>5</v>
      </c>
      <c r="C4" s="147"/>
      <c r="D4" s="147"/>
      <c r="E4" s="148"/>
      <c r="F4" s="149" t="s">
        <v>6</v>
      </c>
      <c r="G4" s="150"/>
      <c r="H4" s="151"/>
      <c r="I4" s="55" t="s">
        <v>7</v>
      </c>
      <c r="J4" s="56">
        <v>2018</v>
      </c>
      <c r="K4" s="132"/>
      <c r="L4" s="126"/>
    </row>
    <row r="5" spans="1:16" s="59" customFormat="1" ht="15" customHeight="1" thickBot="1" x14ac:dyDescent="0.25">
      <c r="A5" s="158"/>
      <c r="B5" s="173"/>
      <c r="C5" s="174"/>
      <c r="D5" s="174"/>
      <c r="E5" s="174"/>
      <c r="F5" s="174"/>
      <c r="G5" s="174"/>
      <c r="H5" s="174"/>
      <c r="I5" s="174"/>
      <c r="J5" s="175"/>
      <c r="K5" s="133"/>
      <c r="L5" s="126"/>
    </row>
    <row r="6" spans="1:16" s="59" customFormat="1" ht="33.75" customHeight="1" x14ac:dyDescent="0.2">
      <c r="A6" s="158"/>
      <c r="B6" s="181"/>
      <c r="C6" s="182"/>
      <c r="D6" s="146" t="s">
        <v>64</v>
      </c>
      <c r="E6" s="198"/>
      <c r="F6" s="188" t="s">
        <v>635</v>
      </c>
      <c r="G6" s="190"/>
      <c r="H6" s="191"/>
      <c r="I6" s="134"/>
      <c r="J6" s="135"/>
      <c r="K6" s="136"/>
      <c r="L6" s="126"/>
    </row>
    <row r="7" spans="1:16" s="59" customFormat="1" ht="47.25" customHeight="1" thickBot="1" x14ac:dyDescent="0.25">
      <c r="A7" s="158"/>
      <c r="B7" s="183"/>
      <c r="C7" s="184"/>
      <c r="D7" s="199"/>
      <c r="E7" s="200"/>
      <c r="F7" s="189"/>
      <c r="G7" s="192"/>
      <c r="H7" s="193"/>
      <c r="I7" s="137"/>
      <c r="J7" s="138"/>
      <c r="K7" s="139"/>
      <c r="L7" s="126"/>
    </row>
    <row r="8" spans="1:16" s="59" customFormat="1" ht="13.5" thickBot="1" x14ac:dyDescent="0.25">
      <c r="A8" s="158"/>
      <c r="B8" s="57"/>
      <c r="C8" s="57"/>
      <c r="D8" s="57"/>
      <c r="E8" s="57"/>
      <c r="F8" s="57"/>
      <c r="G8" s="57"/>
      <c r="I8" s="57"/>
      <c r="J8" s="57"/>
      <c r="K8" s="94">
        <f>+I6</f>
        <v>0</v>
      </c>
      <c r="L8" s="126"/>
    </row>
    <row r="9" spans="1:16" s="59" customFormat="1" ht="22.5" customHeight="1" x14ac:dyDescent="0.2">
      <c r="A9" s="158"/>
      <c r="B9" s="176" t="s">
        <v>21</v>
      </c>
      <c r="C9" s="177"/>
      <c r="D9" s="177"/>
      <c r="E9" s="177"/>
      <c r="F9" s="177"/>
      <c r="G9" s="177"/>
      <c r="H9" s="177"/>
      <c r="I9" s="177"/>
      <c r="J9" s="177"/>
      <c r="K9" s="178"/>
      <c r="L9" s="126"/>
    </row>
    <row r="10" spans="1:16" s="59" customFormat="1" ht="15" customHeight="1" x14ac:dyDescent="0.2">
      <c r="A10" s="158"/>
      <c r="B10" s="60"/>
      <c r="C10" s="61"/>
      <c r="D10" s="61"/>
      <c r="E10" s="61"/>
      <c r="F10" s="61"/>
      <c r="G10" s="61"/>
      <c r="H10" s="61"/>
      <c r="I10" s="61"/>
      <c r="J10" s="61"/>
      <c r="K10" s="62"/>
      <c r="L10" s="126"/>
    </row>
    <row r="11" spans="1:16" s="59" customFormat="1" ht="15" customHeight="1" x14ac:dyDescent="0.2">
      <c r="A11" s="158"/>
      <c r="B11" s="152" t="s">
        <v>53</v>
      </c>
      <c r="C11" s="153"/>
      <c r="D11" s="153"/>
      <c r="E11" s="153"/>
      <c r="F11" s="154"/>
      <c r="G11" s="61"/>
      <c r="H11" s="196" t="s">
        <v>61</v>
      </c>
      <c r="I11" s="196"/>
      <c r="J11" s="196"/>
      <c r="K11" s="197"/>
      <c r="L11" s="126"/>
    </row>
    <row r="12" spans="1:16" s="59" customFormat="1" ht="15" customHeight="1" x14ac:dyDescent="0.2">
      <c r="A12" s="158"/>
      <c r="B12" s="63" t="s">
        <v>54</v>
      </c>
      <c r="C12" s="64" t="s">
        <v>55</v>
      </c>
      <c r="D12" s="64" t="s">
        <v>56</v>
      </c>
      <c r="E12" s="64" t="s">
        <v>57</v>
      </c>
      <c r="F12" s="64" t="s">
        <v>58</v>
      </c>
      <c r="G12" s="57"/>
      <c r="H12" s="61"/>
      <c r="I12" s="61"/>
      <c r="J12" s="61"/>
      <c r="K12" s="62"/>
      <c r="L12" s="126"/>
    </row>
    <row r="13" spans="1:16" s="59" customFormat="1" ht="15" customHeight="1" x14ac:dyDescent="0.2">
      <c r="A13" s="158"/>
      <c r="B13" s="106" t="str">
        <f>IFERROR(VLOOKUP($K$8,'Plan de Acción 2018 BD'!A3:BH142,18,0)," ")</f>
        <v xml:space="preserve"> </v>
      </c>
      <c r="C13" s="107" t="str">
        <f>IFERROR(VLOOKUP($K$8,'Plan de Acción 2018 BD'!A3:BH142,12,0)," ")</f>
        <v xml:space="preserve"> </v>
      </c>
      <c r="D13" s="107" t="str">
        <f>IFERROR(VLOOKUP($K$8,'Plan de Acción 2018 BD'!A3:BH142,43,0)," ")</f>
        <v xml:space="preserve"> </v>
      </c>
      <c r="E13" s="107" t="str">
        <f>IFERROR(VLOOKUP($K$8,'Plan de Acción 2018 BD'!A3:BH142,44,0)," ")</f>
        <v xml:space="preserve"> </v>
      </c>
      <c r="F13" s="107" t="str">
        <f>IFERROR(VLOOKUP($K$8,'Plan de Acción 2018 BD'!A3:BH142,45,0)," ")</f>
        <v xml:space="preserve"> </v>
      </c>
      <c r="G13" s="57"/>
      <c r="H13" s="57"/>
      <c r="I13" s="57"/>
      <c r="J13" s="57"/>
      <c r="K13" s="58"/>
      <c r="L13" s="126"/>
    </row>
    <row r="14" spans="1:16" s="59" customFormat="1" ht="15" customHeight="1" x14ac:dyDescent="0.2">
      <c r="A14" s="158"/>
      <c r="B14" s="60"/>
      <c r="C14" s="57"/>
      <c r="D14" s="95"/>
      <c r="E14" s="57"/>
      <c r="F14" s="57"/>
      <c r="G14" s="57"/>
      <c r="H14" s="57"/>
      <c r="I14" s="57"/>
      <c r="J14" s="57"/>
      <c r="K14" s="58"/>
      <c r="L14" s="126"/>
    </row>
    <row r="15" spans="1:16" s="59" customFormat="1" ht="15" customHeight="1" x14ac:dyDescent="0.2">
      <c r="A15" s="158"/>
      <c r="B15" s="152" t="s">
        <v>633</v>
      </c>
      <c r="C15" s="153"/>
      <c r="D15" s="153"/>
      <c r="E15" s="153"/>
      <c r="F15" s="154"/>
      <c r="G15" s="57"/>
      <c r="H15" s="57"/>
      <c r="I15" s="57"/>
      <c r="J15" s="57"/>
      <c r="K15" s="58"/>
      <c r="L15" s="126"/>
    </row>
    <row r="16" spans="1:16" s="59" customFormat="1" ht="15" customHeight="1" x14ac:dyDescent="0.2">
      <c r="A16" s="158"/>
      <c r="B16" s="90" t="s">
        <v>22</v>
      </c>
      <c r="C16" s="108" t="s">
        <v>629</v>
      </c>
      <c r="D16" s="108" t="s">
        <v>631</v>
      </c>
      <c r="E16" s="108" t="s">
        <v>632</v>
      </c>
      <c r="F16" s="108" t="s">
        <v>630</v>
      </c>
      <c r="G16" s="57"/>
      <c r="H16" s="57"/>
      <c r="I16" s="57"/>
      <c r="J16" s="57"/>
      <c r="K16" s="58"/>
      <c r="L16" s="126"/>
      <c r="N16" s="66" t="str">
        <f>+F17</f>
        <v xml:space="preserve"> </v>
      </c>
      <c r="O16" s="59" t="s">
        <v>26</v>
      </c>
      <c r="P16" s="67" t="s">
        <v>27</v>
      </c>
    </row>
    <row r="17" spans="1:16" s="59" customFormat="1" ht="15" customHeight="1" x14ac:dyDescent="0.2">
      <c r="A17" s="158"/>
      <c r="B17" s="106" t="str">
        <f>IFERROR(VLOOKUP($K$8,'Plan de Acción 2018 BD'!A3:BH142,43,0)," ")</f>
        <v xml:space="preserve"> </v>
      </c>
      <c r="C17" s="107" t="str">
        <f>IFERROR(VLOOKUP($K$8,'Plan de Acción 2018 BD'!A3:BH142,19,0)," ")</f>
        <v xml:space="preserve"> </v>
      </c>
      <c r="D17" s="107" t="str">
        <f>IFERROR(VLOOKUP($K$8,'Plan de Acción 2018 BD'!A3:BH142,20,0)," ")</f>
        <v xml:space="preserve"> </v>
      </c>
      <c r="E17" s="107" t="str">
        <f>IFERROR(VLOOKUP($K$8,'Plan de Acción 2018 BD'!A3:BH142,21,0)," ")</f>
        <v xml:space="preserve"> </v>
      </c>
      <c r="F17" s="107" t="str">
        <f>IFERROR(VLOOKUP($K$8,'Plan de Acción 2018 BD'!A3:BH142,22,0)," ")</f>
        <v xml:space="preserve"> </v>
      </c>
      <c r="G17" s="57"/>
      <c r="H17" s="57"/>
      <c r="I17" s="57"/>
      <c r="J17" s="57"/>
      <c r="K17" s="58"/>
      <c r="L17" s="126"/>
    </row>
    <row r="18" spans="1:16" s="59" customFormat="1" ht="15" customHeight="1" x14ac:dyDescent="0.2">
      <c r="A18" s="158"/>
      <c r="B18" s="68"/>
      <c r="C18" s="69"/>
      <c r="D18" s="69"/>
      <c r="E18" s="69"/>
      <c r="F18" s="69"/>
      <c r="G18" s="57"/>
      <c r="H18" s="57"/>
      <c r="I18" s="57"/>
      <c r="J18" s="57"/>
      <c r="K18" s="58"/>
      <c r="L18" s="126"/>
    </row>
    <row r="19" spans="1:16" s="59" customFormat="1" ht="15" customHeight="1" x14ac:dyDescent="0.2">
      <c r="A19" s="158"/>
      <c r="B19" s="152" t="s">
        <v>634</v>
      </c>
      <c r="C19" s="153"/>
      <c r="D19" s="153"/>
      <c r="E19" s="153"/>
      <c r="F19" s="154"/>
      <c r="G19" s="57"/>
      <c r="H19" s="70"/>
      <c r="I19" s="70"/>
      <c r="J19" s="70"/>
      <c r="K19" s="71"/>
      <c r="L19" s="126"/>
      <c r="N19" s="59" t="s">
        <v>28</v>
      </c>
    </row>
    <row r="20" spans="1:16" s="59" customFormat="1" ht="15" customHeight="1" x14ac:dyDescent="0.2">
      <c r="A20" s="158"/>
      <c r="B20" s="72" t="s">
        <v>29</v>
      </c>
      <c r="C20" s="73" t="s">
        <v>11</v>
      </c>
      <c r="D20" s="73" t="s">
        <v>12</v>
      </c>
      <c r="E20" s="73" t="s">
        <v>60</v>
      </c>
      <c r="F20" s="73" t="s">
        <v>59</v>
      </c>
      <c r="G20" s="57"/>
      <c r="H20" s="57"/>
      <c r="I20" s="57"/>
      <c r="J20" s="57"/>
      <c r="K20" s="58"/>
      <c r="L20" s="126"/>
      <c r="N20" s="57" t="s">
        <v>30</v>
      </c>
      <c r="O20" s="57" t="s">
        <v>31</v>
      </c>
      <c r="P20" s="57" t="s">
        <v>32</v>
      </c>
    </row>
    <row r="21" spans="1:16" s="59" customFormat="1" ht="15" customHeight="1" x14ac:dyDescent="0.2">
      <c r="A21" s="158"/>
      <c r="B21" s="65" t="s">
        <v>22</v>
      </c>
      <c r="C21" s="74" t="str">
        <f>IFERROR(VLOOKUP($K$8,'Plan de Acción 2018 BD'!A3:BH142,31,0)," ")</f>
        <v xml:space="preserve"> </v>
      </c>
      <c r="D21" s="74" t="str">
        <f>IFERROR(VLOOKUP($K$8,'Plan de Acción 2018 BD'!A3:BH142,32,0)," ")</f>
        <v xml:space="preserve"> </v>
      </c>
      <c r="E21" s="74" t="b">
        <f>IF($I$42="Número",P26,IF($I$42="Porcentaje",O26))</f>
        <v>0</v>
      </c>
      <c r="F21" s="75" t="e">
        <f>E21/B17</f>
        <v>#VALUE!</v>
      </c>
      <c r="G21" s="57"/>
      <c r="H21" s="57"/>
      <c r="I21" s="57"/>
      <c r="J21" s="57"/>
      <c r="K21" s="58"/>
      <c r="L21" s="126"/>
      <c r="N21" s="57"/>
      <c r="O21" s="57"/>
      <c r="P21" s="57"/>
    </row>
    <row r="22" spans="1:16" s="59" customFormat="1" ht="15" customHeight="1" x14ac:dyDescent="0.2">
      <c r="A22" s="158"/>
      <c r="B22" s="89" t="s">
        <v>629</v>
      </c>
      <c r="C22" s="74" t="str">
        <f>IFERROR(VLOOKUP($K$8,'Plan de Acción 2018 BD'!A3:BH142,23,0)," ")</f>
        <v xml:space="preserve"> </v>
      </c>
      <c r="D22" s="74" t="str">
        <f>IFERROR(VLOOKUP($K$8,'Plan de Acción 2018 BD'!A3:BH142,24,0)," ")</f>
        <v xml:space="preserve"> </v>
      </c>
      <c r="E22" s="74" t="b">
        <f>IF($I$42="Número",P22,IF($I$42="Porcentaje",O22))</f>
        <v>0</v>
      </c>
      <c r="F22" s="75" t="e">
        <f>+E22/C17</f>
        <v>#VALUE!</v>
      </c>
      <c r="G22" s="57"/>
      <c r="H22" s="57"/>
      <c r="I22" s="57"/>
      <c r="J22" s="57"/>
      <c r="K22" s="58"/>
      <c r="L22" s="126"/>
      <c r="M22" s="57" t="s">
        <v>23</v>
      </c>
      <c r="N22" s="76" t="e">
        <f>C22/D22</f>
        <v>#VALUE!</v>
      </c>
      <c r="O22" s="77" t="e">
        <f>N22</f>
        <v>#VALUE!</v>
      </c>
      <c r="P22" s="109" t="str">
        <f>C22</f>
        <v xml:space="preserve"> </v>
      </c>
    </row>
    <row r="23" spans="1:16" s="59" customFormat="1" ht="15" customHeight="1" x14ac:dyDescent="0.2">
      <c r="A23" s="158"/>
      <c r="B23" s="89" t="s">
        <v>631</v>
      </c>
      <c r="C23" s="74" t="str">
        <f>IFERROR(VLOOKUP($K$8,'Plan de Acción 2018 BD'!A3:BH142,25,0)," ")</f>
        <v xml:space="preserve"> </v>
      </c>
      <c r="D23" s="74" t="str">
        <f>IFERROR(VLOOKUP($K$8,'Plan de Acción 2018 BD'!A3:BH142,26,0)," ")</f>
        <v xml:space="preserve"> </v>
      </c>
      <c r="E23" s="74" t="b">
        <f>IF($I$42="Número",P23,IF($I$42="Porcentaje",O23))</f>
        <v>0</v>
      </c>
      <c r="F23" s="78" t="e">
        <f>+E23/D17</f>
        <v>#VALUE!</v>
      </c>
      <c r="G23" s="57"/>
      <c r="H23" s="57"/>
      <c r="I23" s="57"/>
      <c r="J23" s="57"/>
      <c r="K23" s="58"/>
      <c r="L23" s="126"/>
      <c r="M23" s="57" t="s">
        <v>33</v>
      </c>
      <c r="N23" s="76" t="e">
        <f>C23/D23</f>
        <v>#VALUE!</v>
      </c>
      <c r="O23" s="77" t="e">
        <f>N23</f>
        <v>#VALUE!</v>
      </c>
      <c r="P23" s="76" t="str">
        <f>C23</f>
        <v xml:space="preserve"> </v>
      </c>
    </row>
    <row r="24" spans="1:16" s="59" customFormat="1" ht="15" customHeight="1" x14ac:dyDescent="0.2">
      <c r="A24" s="158"/>
      <c r="B24" s="89" t="s">
        <v>632</v>
      </c>
      <c r="C24" s="74" t="str">
        <f>IFERROR(VLOOKUP($K$8,'Plan de Acción 2018 BD'!A3:BH142,27,0)," ")</f>
        <v xml:space="preserve"> </v>
      </c>
      <c r="D24" s="74" t="str">
        <f>IFERROR(VLOOKUP($K$8,'Plan de Acción 2018 BD'!A3:BH142,28,0)," ")</f>
        <v xml:space="preserve"> </v>
      </c>
      <c r="E24" s="74" t="b">
        <f>IF($I$42="Número",P24,IF($I$42="Porcentaje",O24))</f>
        <v>0</v>
      </c>
      <c r="F24" s="75" t="e">
        <f>E24/E17</f>
        <v>#VALUE!</v>
      </c>
      <c r="G24" s="57"/>
      <c r="H24" s="57"/>
      <c r="I24" s="57"/>
      <c r="J24" s="57"/>
      <c r="K24" s="58"/>
      <c r="L24" s="126"/>
      <c r="M24" s="57" t="s">
        <v>24</v>
      </c>
      <c r="N24" s="76" t="e">
        <f>C24/D24</f>
        <v>#VALUE!</v>
      </c>
      <c r="O24" s="77" t="e">
        <f>N24</f>
        <v>#VALUE!</v>
      </c>
      <c r="P24" s="76" t="str">
        <f>C24</f>
        <v xml:space="preserve"> </v>
      </c>
    </row>
    <row r="25" spans="1:16" s="59" customFormat="1" ht="15" customHeight="1" x14ac:dyDescent="0.2">
      <c r="A25" s="158"/>
      <c r="B25" s="89" t="s">
        <v>630</v>
      </c>
      <c r="C25" s="74" t="str">
        <f>IFERROR(VLOOKUP($K$8,'Plan de Acción 2018 BD'!A3:BH142,29,0)," ")</f>
        <v xml:space="preserve"> </v>
      </c>
      <c r="D25" s="74" t="str">
        <f>IFERROR(VLOOKUP($K$8,'Plan de Acción 2018 BD'!A3:BH142,30,0)," ")</f>
        <v xml:space="preserve"> </v>
      </c>
      <c r="E25" s="74" t="b">
        <f>IF($I$42="Número",P25,IF($I$42="Porcentaje",O25))</f>
        <v>0</v>
      </c>
      <c r="F25" s="75" t="e">
        <f>E25/F17</f>
        <v>#VALUE!</v>
      </c>
      <c r="G25" s="57"/>
      <c r="H25" s="57"/>
      <c r="I25" s="57"/>
      <c r="J25" s="57"/>
      <c r="K25" s="58"/>
      <c r="L25" s="126"/>
      <c r="M25" s="57" t="s">
        <v>25</v>
      </c>
      <c r="N25" s="76" t="e">
        <f>C25/D25</f>
        <v>#VALUE!</v>
      </c>
      <c r="O25" s="77" t="e">
        <f>N25</f>
        <v>#VALUE!</v>
      </c>
      <c r="P25" s="76" t="str">
        <f>C25</f>
        <v xml:space="preserve"> </v>
      </c>
    </row>
    <row r="26" spans="1:16" s="59" customFormat="1" ht="15" customHeight="1" thickBot="1" x14ac:dyDescent="0.25">
      <c r="A26" s="158"/>
      <c r="B26" s="79"/>
      <c r="C26" s="80"/>
      <c r="D26" s="80"/>
      <c r="E26" s="80"/>
      <c r="F26" s="80"/>
      <c r="G26" s="80"/>
      <c r="H26" s="80"/>
      <c r="I26" s="80"/>
      <c r="J26" s="80"/>
      <c r="K26" s="81"/>
      <c r="L26" s="126"/>
      <c r="N26" s="59" t="e">
        <f>C21/D21</f>
        <v>#VALUE!</v>
      </c>
      <c r="O26" s="82" t="e">
        <f>N26</f>
        <v>#VALUE!</v>
      </c>
      <c r="P26" s="59" t="str">
        <f>C21</f>
        <v xml:space="preserve"> </v>
      </c>
    </row>
    <row r="27" spans="1:16" s="59" customFormat="1" ht="22.5" customHeight="1" thickBot="1" x14ac:dyDescent="0.25">
      <c r="A27" s="158"/>
      <c r="B27" s="57"/>
      <c r="C27" s="57"/>
      <c r="D27" s="57"/>
      <c r="E27" s="57"/>
      <c r="F27" s="57"/>
      <c r="G27" s="57"/>
      <c r="H27" s="57"/>
      <c r="I27" s="57"/>
      <c r="J27" s="57"/>
      <c r="K27" s="57"/>
      <c r="L27" s="126"/>
    </row>
    <row r="28" spans="1:16" s="59" customFormat="1" ht="22.5" customHeight="1" x14ac:dyDescent="0.2">
      <c r="A28" s="158"/>
      <c r="B28" s="176" t="s">
        <v>34</v>
      </c>
      <c r="C28" s="177"/>
      <c r="D28" s="177"/>
      <c r="E28" s="177"/>
      <c r="F28" s="177"/>
      <c r="G28" s="177"/>
      <c r="H28" s="177"/>
      <c r="I28" s="177"/>
      <c r="J28" s="177"/>
      <c r="K28" s="178"/>
      <c r="L28" s="126"/>
    </row>
    <row r="29" spans="1:16" s="59" customFormat="1" ht="15" customHeight="1" x14ac:dyDescent="0.2">
      <c r="A29" s="158"/>
      <c r="B29" s="83"/>
      <c r="C29" s="84"/>
      <c r="D29" s="84"/>
      <c r="E29" s="84"/>
      <c r="F29" s="84"/>
      <c r="G29" s="84"/>
      <c r="H29" s="84"/>
      <c r="I29" s="84"/>
      <c r="J29" s="84"/>
      <c r="K29" s="85"/>
      <c r="L29" s="126"/>
    </row>
    <row r="30" spans="1:16" s="59" customFormat="1" ht="22.5" customHeight="1" x14ac:dyDescent="0.2">
      <c r="A30" s="158"/>
      <c r="B30" s="179" t="s">
        <v>35</v>
      </c>
      <c r="C30" s="180"/>
      <c r="D30" s="194" t="s">
        <v>36</v>
      </c>
      <c r="E30" s="153"/>
      <c r="F30" s="153"/>
      <c r="G30" s="153"/>
      <c r="H30" s="153"/>
      <c r="I30" s="153"/>
      <c r="J30" s="153"/>
      <c r="K30" s="195"/>
      <c r="L30" s="126"/>
    </row>
    <row r="31" spans="1:16" s="59" customFormat="1" ht="143.25" customHeight="1" thickBot="1" x14ac:dyDescent="0.25">
      <c r="A31" s="158"/>
      <c r="B31" s="156" t="str">
        <f>IFERROR(VLOOKUP($K$8,'Plan de Acción 2018 BD'!A3:BH142,11,0)," ")</f>
        <v xml:space="preserve"> </v>
      </c>
      <c r="C31" s="157"/>
      <c r="D31" s="185" t="str">
        <f>IFERROR(VLOOKUP($K$8,'Plan de Acción 2018 BD'!A3:BH142,15,0)," ")</f>
        <v xml:space="preserve"> </v>
      </c>
      <c r="E31" s="186"/>
      <c r="F31" s="186"/>
      <c r="G31" s="186"/>
      <c r="H31" s="186"/>
      <c r="I31" s="186"/>
      <c r="J31" s="186"/>
      <c r="K31" s="187"/>
      <c r="L31" s="126"/>
      <c r="M31" s="59" t="str">
        <f>D31</f>
        <v xml:space="preserve"> </v>
      </c>
      <c r="N31" s="59">
        <f>F31</f>
        <v>0</v>
      </c>
      <c r="O31" s="59">
        <f>H31</f>
        <v>0</v>
      </c>
      <c r="P31" s="59">
        <f>J31</f>
        <v>0</v>
      </c>
    </row>
    <row r="32" spans="1:16" s="59" customFormat="1" ht="22.5" customHeight="1" thickBot="1" x14ac:dyDescent="0.25">
      <c r="A32" s="158"/>
      <c r="B32" s="141"/>
      <c r="C32" s="141"/>
      <c r="D32" s="141"/>
      <c r="E32" s="141"/>
      <c r="F32" s="141"/>
      <c r="G32" s="141"/>
      <c r="H32" s="141"/>
      <c r="I32" s="141"/>
      <c r="J32" s="141"/>
      <c r="K32" s="141"/>
      <c r="L32" s="126"/>
    </row>
    <row r="33" spans="1:24" s="86" customFormat="1" ht="22.5" customHeight="1" x14ac:dyDescent="0.2">
      <c r="A33" s="158"/>
      <c r="B33" s="165" t="s">
        <v>4</v>
      </c>
      <c r="C33" s="166"/>
      <c r="D33" s="166"/>
      <c r="E33" s="166"/>
      <c r="F33" s="166"/>
      <c r="G33" s="166"/>
      <c r="H33" s="166"/>
      <c r="I33" s="166"/>
      <c r="J33" s="166"/>
      <c r="K33" s="167"/>
      <c r="L33" s="126"/>
      <c r="M33" s="87"/>
      <c r="N33" s="87"/>
      <c r="O33" s="87"/>
      <c r="P33" s="88"/>
      <c r="Q33" s="88"/>
    </row>
    <row r="34" spans="1:24" s="86" customFormat="1" ht="52.5" customHeight="1" x14ac:dyDescent="0.2">
      <c r="A34" s="158"/>
      <c r="B34" s="116" t="s">
        <v>37</v>
      </c>
      <c r="C34" s="155" t="str">
        <f>IFERROR(VLOOKUP($K$8,'Plan de Acción 2018 BD'!A3:BI142,61,0)," ")</f>
        <v xml:space="preserve"> </v>
      </c>
      <c r="D34" s="155"/>
      <c r="E34" s="118" t="s">
        <v>38</v>
      </c>
      <c r="F34" s="140" t="str">
        <f>IFERROR(VLOOKUP($K$8,'Plan de Acción 2018 BD'!A3:BH142,8,0)," ")</f>
        <v xml:space="preserve"> </v>
      </c>
      <c r="G34" s="140"/>
      <c r="H34" s="118" t="s">
        <v>8</v>
      </c>
      <c r="I34" s="140" t="str">
        <f>IFERROR(VLOOKUP($K$8,'Plan de Acción 2018 BD'!A3:BH142,4,0)," ")</f>
        <v xml:space="preserve"> </v>
      </c>
      <c r="J34" s="140"/>
      <c r="K34" s="160"/>
      <c r="L34" s="126"/>
      <c r="M34" s="88"/>
      <c r="N34" s="88"/>
      <c r="O34" s="88"/>
      <c r="P34" s="88"/>
    </row>
    <row r="35" spans="1:24" s="86" customFormat="1" ht="70.5" customHeight="1" thickBot="1" x14ac:dyDescent="0.25">
      <c r="A35" s="158"/>
      <c r="B35" s="117" t="s">
        <v>10</v>
      </c>
      <c r="C35" s="213" t="str">
        <f>IFERROR(VLOOKUP($K$8,'Plan de Acción 2018 BD'!A3:BH142,6,0)," ")</f>
        <v xml:space="preserve"> </v>
      </c>
      <c r="D35" s="213"/>
      <c r="E35" s="119" t="s">
        <v>9</v>
      </c>
      <c r="F35" s="214" t="str">
        <f>IFERROR(VLOOKUP($K$8,'Plan de Acción 2018 BD'!A3:BH142,5,0)," ")</f>
        <v xml:space="preserve"> </v>
      </c>
      <c r="G35" s="214"/>
      <c r="H35" s="215" t="s">
        <v>15</v>
      </c>
      <c r="I35" s="214" t="str">
        <f>IFERROR(VLOOKUP($K$8,'Plan de Acción 2018 BD'!A3:BH142,46,0)," ")</f>
        <v xml:space="preserve"> </v>
      </c>
      <c r="J35" s="214"/>
      <c r="K35" s="216"/>
      <c r="L35" s="126"/>
      <c r="M35" s="88"/>
      <c r="N35" s="88"/>
      <c r="O35" s="88"/>
      <c r="P35" s="88"/>
    </row>
    <row r="36" spans="1:24" s="86" customFormat="1" ht="51.75" hidden="1" customHeight="1" x14ac:dyDescent="0.2">
      <c r="A36" s="158"/>
      <c r="D36" s="211"/>
      <c r="E36" s="211"/>
      <c r="F36" s="211"/>
      <c r="G36" s="211"/>
      <c r="H36" s="211"/>
      <c r="I36" s="211"/>
      <c r="J36" s="211"/>
      <c r="K36" s="212"/>
      <c r="L36" s="126"/>
    </row>
    <row r="37" spans="1:24" s="86" customFormat="1" ht="22.5" hidden="1" customHeight="1" thickBot="1" x14ac:dyDescent="0.25">
      <c r="A37" s="158"/>
      <c r="B37" s="123"/>
      <c r="C37" s="120"/>
      <c r="D37" s="121"/>
      <c r="E37" s="121"/>
      <c r="F37" s="121"/>
      <c r="G37" s="121"/>
      <c r="H37" s="121"/>
      <c r="I37" s="121"/>
      <c r="J37" s="121"/>
      <c r="K37" s="122"/>
      <c r="L37" s="126"/>
    </row>
    <row r="38" spans="1:24" s="86" customFormat="1" ht="22.5" customHeight="1" thickBot="1" x14ac:dyDescent="0.25">
      <c r="A38" s="158"/>
      <c r="B38" s="168"/>
      <c r="C38" s="168"/>
      <c r="D38" s="168"/>
      <c r="E38" s="168"/>
      <c r="F38" s="168"/>
      <c r="G38" s="168"/>
      <c r="H38" s="168"/>
      <c r="I38" s="168"/>
      <c r="J38" s="168"/>
      <c r="K38" s="168"/>
      <c r="L38" s="126"/>
    </row>
    <row r="39" spans="1:24" s="86" customFormat="1" ht="22.5" customHeight="1" x14ac:dyDescent="0.2">
      <c r="A39" s="158"/>
      <c r="B39" s="165" t="s">
        <v>39</v>
      </c>
      <c r="C39" s="166"/>
      <c r="D39" s="166"/>
      <c r="E39" s="166"/>
      <c r="F39" s="166"/>
      <c r="G39" s="166"/>
      <c r="H39" s="166"/>
      <c r="I39" s="166"/>
      <c r="J39" s="166"/>
      <c r="K39" s="167"/>
      <c r="L39" s="126"/>
      <c r="M39" s="87"/>
      <c r="N39" s="87"/>
      <c r="O39" s="87"/>
      <c r="P39" s="88"/>
      <c r="Q39" s="88"/>
    </row>
    <row r="40" spans="1:24" s="86" customFormat="1" ht="26.25" customHeight="1" x14ac:dyDescent="0.2">
      <c r="A40" s="158"/>
      <c r="B40" s="96" t="s">
        <v>52</v>
      </c>
      <c r="C40" s="128" t="str">
        <f>IFERROR(VLOOKUP($K$8,'Plan de Acción 2018 BD'!A3:BH142,9,0)," ")</f>
        <v xml:space="preserve"> </v>
      </c>
      <c r="D40" s="129"/>
      <c r="E40" s="129"/>
      <c r="F40" s="129"/>
      <c r="G40" s="129"/>
      <c r="H40" s="129"/>
      <c r="I40" s="129"/>
      <c r="J40" s="129"/>
      <c r="K40" s="130"/>
      <c r="L40" s="126"/>
      <c r="M40" s="86" t="s">
        <v>41</v>
      </c>
      <c r="P40" s="86" t="s">
        <v>42</v>
      </c>
      <c r="S40" s="86" t="s">
        <v>43</v>
      </c>
      <c r="V40" s="86" t="s">
        <v>44</v>
      </c>
    </row>
    <row r="41" spans="1:24" s="86" customFormat="1" ht="26.25" customHeight="1" x14ac:dyDescent="0.2">
      <c r="A41" s="158"/>
      <c r="B41" s="96" t="s">
        <v>40</v>
      </c>
      <c r="C41" s="128" t="str">
        <f>IFERROR(VLOOKUP($K$8,'Plan de Acción 2018 BD'!A3:BH142,10,0)," ")</f>
        <v xml:space="preserve"> </v>
      </c>
      <c r="D41" s="129"/>
      <c r="E41" s="129"/>
      <c r="F41" s="129"/>
      <c r="G41" s="129"/>
      <c r="H41" s="129"/>
      <c r="I41" s="129"/>
      <c r="J41" s="129"/>
      <c r="K41" s="130"/>
      <c r="L41" s="126"/>
      <c r="M41" s="86" t="e">
        <f>IF(#REF!=O40,O41,M40)</f>
        <v>#REF!</v>
      </c>
      <c r="N41" s="86" t="s">
        <v>45</v>
      </c>
      <c r="O41" s="86" t="s">
        <v>45</v>
      </c>
      <c r="P41" s="86" t="e">
        <f>IF(#REF!=R40,R41,P40)</f>
        <v>#REF!</v>
      </c>
      <c r="Q41" s="86" t="s">
        <v>45</v>
      </c>
      <c r="R41" s="86" t="s">
        <v>46</v>
      </c>
      <c r="S41" s="86" t="e">
        <f>IF(#REF!=U40,U41,S40)</f>
        <v>#REF!</v>
      </c>
      <c r="T41" s="86" t="s">
        <v>45</v>
      </c>
      <c r="U41" s="86" t="s">
        <v>46</v>
      </c>
      <c r="V41" s="86" t="e">
        <f>IF(#REF!=X40,X41,V40)</f>
        <v>#REF!</v>
      </c>
      <c r="W41" s="86" t="s">
        <v>45</v>
      </c>
      <c r="X41" s="86" t="s">
        <v>46</v>
      </c>
    </row>
    <row r="42" spans="1:24" s="86" customFormat="1" ht="26.25" customHeight="1" x14ac:dyDescent="0.2">
      <c r="A42" s="158"/>
      <c r="B42" s="161" t="s">
        <v>47</v>
      </c>
      <c r="C42" s="169" t="str">
        <f>IFERROR(VLOOKUP($K$8,'Plan de Acción 2018 BD'!A3:BH142,60,0)," ")</f>
        <v xml:space="preserve"> </v>
      </c>
      <c r="D42" s="163" t="s">
        <v>48</v>
      </c>
      <c r="E42" s="171" t="str">
        <f>IFERROR(VLOOKUP($K$8,'Plan de Acción 2018 BD'!A3:BH142,59,0)," ")</f>
        <v xml:space="preserve"> </v>
      </c>
      <c r="F42" s="163" t="s">
        <v>51</v>
      </c>
      <c r="G42" s="169" t="str">
        <f>IFERROR(VLOOKUP($K$8,'Plan de Acción 2018 BD'!A3:BH142,55,0)," ")</f>
        <v xml:space="preserve"> </v>
      </c>
      <c r="H42" s="97" t="s">
        <v>13</v>
      </c>
      <c r="I42" s="112" t="str">
        <f>IFERROR(VLOOKUP($K$8,'Plan de Acción 2018 BD'!A3:BH142,57,0)," ")</f>
        <v xml:space="preserve"> </v>
      </c>
      <c r="J42" s="97" t="s">
        <v>49</v>
      </c>
      <c r="K42" s="110" t="str">
        <f>IFERROR(VLOOKUP($K$8,'Plan de Acción 2018 BD'!A3:BH142,16,0)," ")</f>
        <v xml:space="preserve"> </v>
      </c>
      <c r="L42" s="126"/>
    </row>
    <row r="43" spans="1:24" s="86" customFormat="1" ht="26.25" customHeight="1" thickBot="1" x14ac:dyDescent="0.25">
      <c r="A43" s="158"/>
      <c r="B43" s="162"/>
      <c r="C43" s="170"/>
      <c r="D43" s="164"/>
      <c r="E43" s="172"/>
      <c r="F43" s="164"/>
      <c r="G43" s="170"/>
      <c r="H43" s="98" t="s">
        <v>14</v>
      </c>
      <c r="I43" s="113" t="str">
        <f>IFERROR(VLOOKUP($K$8,'Plan de Acción 2018 BD'!A3:BH142,56,0)," ")</f>
        <v xml:space="preserve"> </v>
      </c>
      <c r="J43" s="98" t="s">
        <v>50</v>
      </c>
      <c r="K43" s="111" t="str">
        <f>IFERROR(VLOOKUP($K$8,'Plan de Acción 2018 BD'!A3:BH142,17,0)," ")</f>
        <v xml:space="preserve"> </v>
      </c>
      <c r="L43" s="126"/>
    </row>
    <row r="44" spans="1:24" ht="30" customHeight="1" x14ac:dyDescent="0.3">
      <c r="A44" s="158"/>
      <c r="B44" s="127"/>
      <c r="C44" s="127"/>
      <c r="D44" s="127"/>
      <c r="E44" s="127"/>
      <c r="F44" s="127"/>
      <c r="G44" s="127"/>
      <c r="H44" s="127"/>
      <c r="I44" s="127"/>
      <c r="J44" s="127"/>
      <c r="K44" s="127"/>
      <c r="L44" s="126"/>
    </row>
    <row r="45" spans="1:24" s="91" customFormat="1" ht="30" hidden="1" customHeight="1" x14ac:dyDescent="0.3">
      <c r="A45" s="92"/>
      <c r="B45" s="92"/>
      <c r="C45" s="114" t="s">
        <v>64</v>
      </c>
      <c r="D45" s="114" t="s">
        <v>70</v>
      </c>
      <c r="E45" s="93"/>
      <c r="F45" s="93"/>
      <c r="G45" s="93"/>
      <c r="H45" s="93"/>
      <c r="I45" s="93"/>
      <c r="J45" s="93"/>
      <c r="K45" s="93"/>
      <c r="L45" s="93"/>
    </row>
    <row r="46" spans="1:24" s="91" customFormat="1" ht="30" hidden="1" customHeight="1" x14ac:dyDescent="0.3">
      <c r="A46" s="92"/>
      <c r="B46" s="92">
        <v>1</v>
      </c>
      <c r="C46" s="49" t="s">
        <v>496</v>
      </c>
      <c r="D46" s="49" t="s">
        <v>499</v>
      </c>
      <c r="E46" s="93"/>
      <c r="F46" s="93" t="str">
        <f>+D46</f>
        <v>Nivel de satisfacción de los servicios protocolarios prestados, supera el 85%</v>
      </c>
      <c r="G46" s="93"/>
      <c r="H46" s="93"/>
      <c r="I46" s="93"/>
      <c r="J46" s="93"/>
      <c r="K46" s="93"/>
      <c r="L46" s="93"/>
    </row>
    <row r="47" spans="1:24" s="91" customFormat="1" ht="30" hidden="1" customHeight="1" x14ac:dyDescent="0.3">
      <c r="A47" s="92"/>
      <c r="B47" s="92">
        <v>2</v>
      </c>
      <c r="C47" s="49"/>
      <c r="D47" s="49"/>
      <c r="E47" s="93"/>
      <c r="F47" s="93">
        <f t="shared" ref="F47:F65" si="0">+D47</f>
        <v>0</v>
      </c>
      <c r="G47" s="93"/>
      <c r="H47" s="93"/>
      <c r="I47" s="93"/>
      <c r="J47" s="93"/>
      <c r="K47" s="93"/>
      <c r="L47" s="93"/>
    </row>
    <row r="48" spans="1:24" s="91" customFormat="1" ht="30" hidden="1" customHeight="1" x14ac:dyDescent="0.3">
      <c r="A48" s="92"/>
      <c r="B48" s="92">
        <v>3</v>
      </c>
      <c r="C48" s="49"/>
      <c r="D48" s="49"/>
      <c r="E48" s="93"/>
      <c r="F48" s="93">
        <f t="shared" si="0"/>
        <v>0</v>
      </c>
      <c r="G48" s="93"/>
      <c r="H48" s="93"/>
      <c r="I48" s="93"/>
      <c r="J48" s="93"/>
      <c r="K48" s="93"/>
      <c r="L48" s="93"/>
    </row>
    <row r="49" spans="1:12" s="91" customFormat="1" ht="30" hidden="1" customHeight="1" x14ac:dyDescent="0.3">
      <c r="A49" s="92"/>
      <c r="B49" s="92">
        <v>4</v>
      </c>
      <c r="C49" s="49"/>
      <c r="D49" s="49"/>
      <c r="E49" s="93"/>
      <c r="F49" s="93">
        <f t="shared" si="0"/>
        <v>0</v>
      </c>
      <c r="G49" s="93"/>
      <c r="H49" s="93"/>
      <c r="I49" s="93"/>
      <c r="J49" s="93"/>
      <c r="K49" s="93"/>
      <c r="L49" s="93"/>
    </row>
    <row r="50" spans="1:12" s="91" customFormat="1" ht="30" hidden="1" customHeight="1" x14ac:dyDescent="0.3">
      <c r="A50" s="92"/>
      <c r="B50" s="92">
        <v>5</v>
      </c>
      <c r="C50" s="49"/>
      <c r="D50" s="49"/>
      <c r="E50" s="93"/>
      <c r="F50" s="93">
        <f t="shared" si="0"/>
        <v>0</v>
      </c>
      <c r="G50" s="93"/>
      <c r="H50" s="93"/>
      <c r="I50" s="93"/>
      <c r="J50" s="93"/>
      <c r="K50" s="93"/>
      <c r="L50" s="93"/>
    </row>
    <row r="51" spans="1:12" s="91" customFormat="1" ht="30" hidden="1" customHeight="1" x14ac:dyDescent="0.3">
      <c r="A51" s="92"/>
      <c r="B51" s="92">
        <v>6</v>
      </c>
      <c r="C51" s="49"/>
      <c r="D51" s="49"/>
      <c r="E51" s="93"/>
      <c r="F51" s="93">
        <f t="shared" si="0"/>
        <v>0</v>
      </c>
      <c r="G51" s="93"/>
      <c r="H51" s="93"/>
      <c r="I51" s="93"/>
      <c r="J51" s="93"/>
      <c r="K51" s="93"/>
      <c r="L51" s="93"/>
    </row>
    <row r="52" spans="1:12" s="91" customFormat="1" ht="30" hidden="1" customHeight="1" x14ac:dyDescent="0.3">
      <c r="A52" s="92"/>
      <c r="B52" s="92">
        <v>7</v>
      </c>
      <c r="C52" s="49"/>
      <c r="D52" s="49"/>
      <c r="E52" s="93"/>
      <c r="F52" s="93">
        <f t="shared" si="0"/>
        <v>0</v>
      </c>
      <c r="G52" s="93"/>
      <c r="H52" s="93"/>
      <c r="I52" s="93"/>
      <c r="J52" s="93"/>
      <c r="K52" s="93"/>
      <c r="L52" s="93"/>
    </row>
    <row r="53" spans="1:12" s="91" customFormat="1" ht="30" hidden="1" customHeight="1" x14ac:dyDescent="0.3">
      <c r="A53" s="92"/>
      <c r="B53" s="92">
        <v>8</v>
      </c>
      <c r="C53" s="49"/>
      <c r="D53" s="49"/>
      <c r="E53" s="93"/>
      <c r="F53" s="93">
        <f t="shared" si="0"/>
        <v>0</v>
      </c>
      <c r="G53" s="93"/>
      <c r="H53" s="93"/>
      <c r="I53" s="93"/>
      <c r="J53" s="93"/>
      <c r="K53" s="93"/>
      <c r="L53" s="93"/>
    </row>
    <row r="54" spans="1:12" s="91" customFormat="1" ht="30" hidden="1" customHeight="1" x14ac:dyDescent="0.3">
      <c r="A54" s="92"/>
      <c r="B54" s="92">
        <v>9</v>
      </c>
      <c r="C54" s="49"/>
      <c r="D54" s="49"/>
      <c r="E54" s="93"/>
      <c r="F54" s="93">
        <f t="shared" si="0"/>
        <v>0</v>
      </c>
      <c r="G54" s="93"/>
      <c r="H54" s="93"/>
      <c r="I54" s="93"/>
      <c r="J54" s="93"/>
      <c r="K54" s="93"/>
      <c r="L54" s="93"/>
    </row>
    <row r="55" spans="1:12" s="91" customFormat="1" ht="30" hidden="1" customHeight="1" x14ac:dyDescent="0.3">
      <c r="A55" s="92"/>
      <c r="B55" s="92">
        <v>10</v>
      </c>
      <c r="C55" s="49"/>
      <c r="D55" s="49"/>
      <c r="E55" s="93"/>
      <c r="F55" s="93">
        <f t="shared" si="0"/>
        <v>0</v>
      </c>
      <c r="G55" s="93"/>
      <c r="H55" s="93"/>
      <c r="I55" s="93"/>
      <c r="J55" s="93"/>
      <c r="K55" s="93"/>
      <c r="L55" s="93"/>
    </row>
    <row r="56" spans="1:12" s="91" customFormat="1" ht="30" hidden="1" customHeight="1" x14ac:dyDescent="0.3">
      <c r="A56" s="92"/>
      <c r="B56" s="92">
        <v>11</v>
      </c>
      <c r="C56" s="49"/>
      <c r="D56" s="49"/>
      <c r="E56" s="93"/>
      <c r="F56" s="93">
        <f t="shared" si="0"/>
        <v>0</v>
      </c>
      <c r="G56" s="93"/>
      <c r="H56" s="93"/>
      <c r="I56" s="93"/>
      <c r="J56" s="93"/>
      <c r="K56" s="93"/>
      <c r="L56" s="93"/>
    </row>
    <row r="57" spans="1:12" s="91" customFormat="1" ht="30" hidden="1" customHeight="1" x14ac:dyDescent="0.3">
      <c r="A57" s="92"/>
      <c r="B57" s="92">
        <v>12</v>
      </c>
      <c r="C57" s="49"/>
      <c r="D57" s="105"/>
      <c r="E57" s="93"/>
      <c r="F57" s="93">
        <f t="shared" si="0"/>
        <v>0</v>
      </c>
      <c r="G57" s="93"/>
      <c r="H57" s="93"/>
      <c r="I57" s="93"/>
      <c r="J57" s="93"/>
      <c r="K57" s="93"/>
      <c r="L57" s="93"/>
    </row>
    <row r="58" spans="1:12" s="91" customFormat="1" ht="30" hidden="1" customHeight="1" x14ac:dyDescent="0.3">
      <c r="A58" s="92"/>
      <c r="B58" s="92">
        <v>13</v>
      </c>
      <c r="C58" s="49"/>
      <c r="D58" s="105"/>
      <c r="E58" s="93"/>
      <c r="F58" s="93">
        <f t="shared" si="0"/>
        <v>0</v>
      </c>
      <c r="G58" s="93"/>
      <c r="H58" s="93"/>
      <c r="I58" s="93"/>
      <c r="J58" s="93"/>
      <c r="K58" s="93"/>
      <c r="L58" s="93"/>
    </row>
    <row r="59" spans="1:12" s="91" customFormat="1" ht="30" hidden="1" customHeight="1" x14ac:dyDescent="0.3">
      <c r="A59" s="92"/>
      <c r="B59" s="92">
        <v>14</v>
      </c>
      <c r="C59" s="49"/>
      <c r="D59" s="49"/>
      <c r="E59" s="93"/>
      <c r="F59" s="93">
        <f t="shared" si="0"/>
        <v>0</v>
      </c>
      <c r="G59" s="93"/>
      <c r="H59" s="93"/>
      <c r="I59" s="93"/>
      <c r="J59" s="93"/>
      <c r="K59" s="93"/>
      <c r="L59" s="93"/>
    </row>
    <row r="60" spans="1:12" s="91" customFormat="1" ht="30" hidden="1" customHeight="1" x14ac:dyDescent="0.3">
      <c r="A60" s="92"/>
      <c r="B60" s="92">
        <v>15</v>
      </c>
      <c r="C60" s="49"/>
      <c r="D60" s="105"/>
      <c r="E60" s="93"/>
      <c r="F60" s="93">
        <f t="shared" si="0"/>
        <v>0</v>
      </c>
      <c r="G60" s="93"/>
      <c r="H60" s="93"/>
      <c r="I60" s="93"/>
      <c r="J60" s="93"/>
      <c r="K60" s="93"/>
      <c r="L60" s="93"/>
    </row>
    <row r="61" spans="1:12" s="91" customFormat="1" ht="30" hidden="1" customHeight="1" x14ac:dyDescent="0.3">
      <c r="A61" s="92"/>
      <c r="B61" s="92">
        <v>16</v>
      </c>
      <c r="C61" s="49"/>
      <c r="D61" s="105"/>
      <c r="E61" s="93"/>
      <c r="F61" s="93">
        <f t="shared" si="0"/>
        <v>0</v>
      </c>
      <c r="G61" s="93"/>
      <c r="H61" s="93"/>
      <c r="I61" s="93"/>
      <c r="J61" s="93"/>
      <c r="K61" s="93"/>
      <c r="L61" s="93"/>
    </row>
    <row r="62" spans="1:12" s="91" customFormat="1" ht="30" hidden="1" customHeight="1" x14ac:dyDescent="0.3">
      <c r="A62" s="92"/>
      <c r="B62" s="92">
        <v>17</v>
      </c>
      <c r="C62" s="49"/>
      <c r="D62" s="105"/>
      <c r="E62" s="93"/>
      <c r="F62" s="93">
        <f t="shared" si="0"/>
        <v>0</v>
      </c>
      <c r="G62" s="93"/>
      <c r="H62" s="93"/>
      <c r="I62" s="93"/>
      <c r="J62" s="93"/>
      <c r="K62" s="93"/>
      <c r="L62" s="93"/>
    </row>
    <row r="63" spans="1:12" s="91" customFormat="1" ht="30" hidden="1" customHeight="1" x14ac:dyDescent="0.3">
      <c r="A63" s="92"/>
      <c r="B63" s="92">
        <v>18</v>
      </c>
      <c r="C63" s="49"/>
      <c r="D63" s="49"/>
      <c r="E63" s="93"/>
      <c r="F63" s="93">
        <f t="shared" si="0"/>
        <v>0</v>
      </c>
      <c r="G63" s="93"/>
      <c r="H63" s="93"/>
      <c r="I63" s="93"/>
      <c r="J63" s="93"/>
      <c r="K63" s="93"/>
      <c r="L63" s="93"/>
    </row>
    <row r="64" spans="1:12" s="91" customFormat="1" ht="30" hidden="1" customHeight="1" x14ac:dyDescent="0.3">
      <c r="A64" s="92"/>
      <c r="B64" s="92">
        <v>19</v>
      </c>
      <c r="C64" s="99"/>
      <c r="D64" s="99"/>
      <c r="E64" s="93"/>
      <c r="F64" s="93">
        <f t="shared" si="0"/>
        <v>0</v>
      </c>
      <c r="G64" s="93"/>
      <c r="H64" s="93"/>
      <c r="I64" s="93"/>
      <c r="J64" s="93"/>
      <c r="K64" s="93"/>
      <c r="L64" s="93"/>
    </row>
    <row r="65" spans="1:12" s="91" customFormat="1" ht="30" hidden="1" customHeight="1" x14ac:dyDescent="0.3">
      <c r="A65" s="92"/>
      <c r="B65" s="92">
        <v>20</v>
      </c>
      <c r="C65" s="99"/>
      <c r="D65" s="99"/>
      <c r="E65" s="93"/>
      <c r="F65" s="93">
        <f t="shared" si="0"/>
        <v>0</v>
      </c>
      <c r="G65" s="93"/>
      <c r="H65" s="93"/>
      <c r="I65" s="93"/>
      <c r="J65" s="93"/>
      <c r="K65" s="93"/>
      <c r="L65" s="93"/>
    </row>
    <row r="66" spans="1:12" ht="0" hidden="1" customHeight="1" x14ac:dyDescent="0.2">
      <c r="C66" s="99"/>
      <c r="D66" s="99"/>
    </row>
    <row r="67" spans="1:12" ht="0" hidden="1" customHeight="1" x14ac:dyDescent="0.2">
      <c r="C67" s="99"/>
      <c r="D67" s="99"/>
    </row>
    <row r="68" spans="1:12" ht="0" hidden="1" customHeight="1" x14ac:dyDescent="0.2">
      <c r="C68" s="99"/>
      <c r="D68" s="99"/>
    </row>
    <row r="69" spans="1:12" ht="0" hidden="1" customHeight="1" x14ac:dyDescent="0.2">
      <c r="C69" s="99"/>
      <c r="D69" s="99"/>
    </row>
    <row r="70" spans="1:12" ht="0" hidden="1" customHeight="1" x14ac:dyDescent="0.2">
      <c r="C70" s="99"/>
      <c r="D70" s="99"/>
    </row>
    <row r="71" spans="1:12" ht="0" hidden="1" customHeight="1" x14ac:dyDescent="0.2">
      <c r="C71" s="99"/>
      <c r="D71" s="99"/>
    </row>
    <row r="72" spans="1:12" ht="0" hidden="1" customHeight="1" x14ac:dyDescent="0.2">
      <c r="C72" s="99"/>
      <c r="D72" s="99"/>
    </row>
    <row r="73" spans="1:12" ht="0" hidden="1" customHeight="1" x14ac:dyDescent="0.2">
      <c r="C73" s="99"/>
      <c r="D73" s="99"/>
    </row>
    <row r="74" spans="1:12" ht="0" hidden="1" customHeight="1" x14ac:dyDescent="0.2">
      <c r="C74" s="99"/>
      <c r="D74" s="99"/>
    </row>
    <row r="75" spans="1:12" ht="0" hidden="1" customHeight="1" x14ac:dyDescent="0.2">
      <c r="C75" s="99"/>
      <c r="D75" s="99"/>
    </row>
    <row r="76" spans="1:12" ht="0" hidden="1" customHeight="1" x14ac:dyDescent="0.2">
      <c r="C76" s="99"/>
      <c r="D76" s="99"/>
    </row>
    <row r="77" spans="1:12" ht="0" hidden="1" customHeight="1" x14ac:dyDescent="0.2">
      <c r="C77" s="99"/>
      <c r="D77" s="99"/>
    </row>
    <row r="78" spans="1:12" ht="0" hidden="1" customHeight="1" x14ac:dyDescent="0.2">
      <c r="C78" s="99"/>
      <c r="D78" s="99"/>
    </row>
    <row r="79" spans="1:12" ht="0" hidden="1" customHeight="1" x14ac:dyDescent="0.2">
      <c r="C79" s="99"/>
      <c r="D79" s="99"/>
    </row>
    <row r="80" spans="1:12" ht="0" hidden="1" customHeight="1" x14ac:dyDescent="0.2">
      <c r="C80" s="99"/>
      <c r="D80" s="99"/>
    </row>
    <row r="81" spans="3:4" ht="0" hidden="1" customHeight="1" x14ac:dyDescent="0.2">
      <c r="C81" s="99"/>
      <c r="D81" s="99"/>
    </row>
    <row r="82" spans="3:4" ht="0" hidden="1" customHeight="1" x14ac:dyDescent="0.2">
      <c r="C82" s="99"/>
      <c r="D82" s="99"/>
    </row>
    <row r="83" spans="3:4" ht="0" hidden="1" customHeight="1" x14ac:dyDescent="0.2">
      <c r="C83" s="99"/>
      <c r="D83" s="99"/>
    </row>
    <row r="84" spans="3:4" ht="0" hidden="1" customHeight="1" x14ac:dyDescent="0.2">
      <c r="C84" s="99"/>
      <c r="D84" s="99"/>
    </row>
    <row r="85" spans="3:4" ht="0" hidden="1" customHeight="1" x14ac:dyDescent="0.2">
      <c r="C85" s="99"/>
      <c r="D85" s="99"/>
    </row>
    <row r="86" spans="3:4" ht="0" hidden="1" customHeight="1" x14ac:dyDescent="0.2">
      <c r="C86" s="99"/>
      <c r="D86" s="99"/>
    </row>
    <row r="87" spans="3:4" ht="0" hidden="1" customHeight="1" x14ac:dyDescent="0.2">
      <c r="C87" s="99"/>
      <c r="D87" s="99"/>
    </row>
    <row r="88" spans="3:4" ht="0" hidden="1" customHeight="1" x14ac:dyDescent="0.2">
      <c r="C88" s="99"/>
      <c r="D88" s="99"/>
    </row>
    <row r="89" spans="3:4" ht="0" hidden="1" customHeight="1" x14ac:dyDescent="0.2">
      <c r="C89" s="99"/>
      <c r="D89" s="99"/>
    </row>
    <row r="90" spans="3:4" ht="0" hidden="1" customHeight="1" x14ac:dyDescent="0.2">
      <c r="C90" s="100"/>
      <c r="D90" s="99"/>
    </row>
    <row r="91" spans="3:4" ht="0" hidden="1" customHeight="1" x14ac:dyDescent="0.2">
      <c r="C91" s="100"/>
      <c r="D91" s="99"/>
    </row>
    <row r="92" spans="3:4" ht="0" hidden="1" customHeight="1" x14ac:dyDescent="0.2">
      <c r="C92" s="100"/>
      <c r="D92" s="99"/>
    </row>
    <row r="93" spans="3:4" ht="0" hidden="1" customHeight="1" x14ac:dyDescent="0.2">
      <c r="C93" s="99"/>
      <c r="D93" s="99"/>
    </row>
    <row r="94" spans="3:4" ht="0" hidden="1" customHeight="1" x14ac:dyDescent="0.2">
      <c r="C94" s="99"/>
      <c r="D94" s="99"/>
    </row>
    <row r="95" spans="3:4" ht="0" hidden="1" customHeight="1" x14ac:dyDescent="0.2">
      <c r="C95" s="99"/>
      <c r="D95" s="99"/>
    </row>
    <row r="96" spans="3:4" ht="0" hidden="1" customHeight="1" x14ac:dyDescent="0.2">
      <c r="C96" s="99"/>
      <c r="D96" s="99"/>
    </row>
    <row r="97" spans="3:4" ht="0" hidden="1" customHeight="1" x14ac:dyDescent="0.2">
      <c r="C97" s="99"/>
      <c r="D97" s="99"/>
    </row>
    <row r="98" spans="3:4" ht="0" hidden="1" customHeight="1" x14ac:dyDescent="0.2">
      <c r="C98" s="99"/>
      <c r="D98" s="99"/>
    </row>
    <row r="99" spans="3:4" ht="0" hidden="1" customHeight="1" x14ac:dyDescent="0.2">
      <c r="C99" s="99"/>
      <c r="D99" s="99"/>
    </row>
    <row r="100" spans="3:4" ht="0" hidden="1" customHeight="1" x14ac:dyDescent="0.2">
      <c r="C100" s="99"/>
      <c r="D100" s="99"/>
    </row>
    <row r="101" spans="3:4" ht="0" hidden="1" customHeight="1" x14ac:dyDescent="0.2">
      <c r="C101" s="99"/>
      <c r="D101" s="99"/>
    </row>
    <row r="102" spans="3:4" ht="0" hidden="1" customHeight="1" x14ac:dyDescent="0.2">
      <c r="C102" s="99"/>
      <c r="D102" s="99"/>
    </row>
    <row r="103" spans="3:4" ht="0" hidden="1" customHeight="1" x14ac:dyDescent="0.2">
      <c r="C103" s="99"/>
      <c r="D103" s="99"/>
    </row>
    <row r="104" spans="3:4" ht="0" hidden="1" customHeight="1" x14ac:dyDescent="0.2">
      <c r="C104" s="99"/>
      <c r="D104" s="99"/>
    </row>
    <row r="105" spans="3:4" ht="0" hidden="1" customHeight="1" x14ac:dyDescent="0.2">
      <c r="C105" s="99"/>
      <c r="D105" s="99"/>
    </row>
    <row r="106" spans="3:4" ht="0" hidden="1" customHeight="1" x14ac:dyDescent="0.2">
      <c r="C106" s="99"/>
      <c r="D106" s="99"/>
    </row>
    <row r="107" spans="3:4" ht="0" hidden="1" customHeight="1" x14ac:dyDescent="0.2">
      <c r="C107" s="99"/>
      <c r="D107" s="99"/>
    </row>
    <row r="108" spans="3:4" ht="0" hidden="1" customHeight="1" x14ac:dyDescent="0.2">
      <c r="C108" s="99"/>
      <c r="D108" s="99"/>
    </row>
    <row r="109" spans="3:4" ht="0" hidden="1" customHeight="1" x14ac:dyDescent="0.2">
      <c r="C109" s="99"/>
      <c r="D109" s="99"/>
    </row>
    <row r="110" spans="3:4" ht="0" hidden="1" customHeight="1" x14ac:dyDescent="0.2">
      <c r="C110" s="99"/>
      <c r="D110" s="99"/>
    </row>
    <row r="111" spans="3:4" ht="0" hidden="1" customHeight="1" x14ac:dyDescent="0.2">
      <c r="C111" s="99"/>
      <c r="D111" s="99"/>
    </row>
    <row r="112" spans="3:4" ht="0" hidden="1" customHeight="1" x14ac:dyDescent="0.2">
      <c r="C112" s="99"/>
      <c r="D112" s="99"/>
    </row>
    <row r="113" spans="3:4" ht="0" hidden="1" customHeight="1" x14ac:dyDescent="0.2">
      <c r="C113" s="99"/>
      <c r="D113" s="99"/>
    </row>
    <row r="114" spans="3:4" ht="0" hidden="1" customHeight="1" x14ac:dyDescent="0.2">
      <c r="C114" s="99"/>
      <c r="D114" s="99"/>
    </row>
    <row r="115" spans="3:4" ht="0" hidden="1" customHeight="1" x14ac:dyDescent="0.2">
      <c r="C115" s="99"/>
      <c r="D115" s="99"/>
    </row>
    <row r="116" spans="3:4" ht="0" hidden="1" customHeight="1" x14ac:dyDescent="0.2">
      <c r="C116" s="99"/>
      <c r="D116" s="99"/>
    </row>
    <row r="117" spans="3:4" ht="0" hidden="1" customHeight="1" x14ac:dyDescent="0.2">
      <c r="C117" s="99"/>
      <c r="D117" s="99"/>
    </row>
    <row r="118" spans="3:4" ht="0" hidden="1" customHeight="1" x14ac:dyDescent="0.2">
      <c r="C118" s="99"/>
      <c r="D118" s="99"/>
    </row>
    <row r="119" spans="3:4" ht="0" hidden="1" customHeight="1" x14ac:dyDescent="0.2">
      <c r="C119" s="99"/>
      <c r="D119" s="99"/>
    </row>
    <row r="120" spans="3:4" ht="0" hidden="1" customHeight="1" x14ac:dyDescent="0.2">
      <c r="C120" s="99"/>
      <c r="D120" s="99"/>
    </row>
    <row r="121" spans="3:4" ht="0" hidden="1" customHeight="1" x14ac:dyDescent="0.2">
      <c r="C121" s="99"/>
      <c r="D121" s="101"/>
    </row>
    <row r="122" spans="3:4" ht="0" hidden="1" customHeight="1" x14ac:dyDescent="0.2">
      <c r="C122" s="99"/>
      <c r="D122" s="99"/>
    </row>
    <row r="123" spans="3:4" ht="0" hidden="1" customHeight="1" x14ac:dyDescent="0.2">
      <c r="C123" s="99"/>
      <c r="D123" s="99"/>
    </row>
    <row r="124" spans="3:4" ht="0" hidden="1" customHeight="1" x14ac:dyDescent="0.2">
      <c r="C124" s="99"/>
      <c r="D124" s="99"/>
    </row>
    <row r="125" spans="3:4" ht="0" hidden="1" customHeight="1" x14ac:dyDescent="0.2">
      <c r="C125" s="99"/>
      <c r="D125" s="99"/>
    </row>
    <row r="126" spans="3:4" ht="0" hidden="1" customHeight="1" x14ac:dyDescent="0.2">
      <c r="C126" s="99"/>
      <c r="D126" s="99"/>
    </row>
    <row r="127" spans="3:4" ht="0" hidden="1" customHeight="1" x14ac:dyDescent="0.2">
      <c r="C127" s="99"/>
      <c r="D127" s="99"/>
    </row>
    <row r="128" spans="3:4" ht="0" hidden="1" customHeight="1" x14ac:dyDescent="0.2">
      <c r="C128" s="99"/>
      <c r="D128" s="99"/>
    </row>
    <row r="129" spans="3:4" ht="0" hidden="1" customHeight="1" x14ac:dyDescent="0.2">
      <c r="C129" s="99"/>
      <c r="D129" s="99"/>
    </row>
    <row r="130" spans="3:4" ht="0" hidden="1" customHeight="1" x14ac:dyDescent="0.2">
      <c r="C130" s="99"/>
      <c r="D130" s="99"/>
    </row>
    <row r="131" spans="3:4" ht="0" hidden="1" customHeight="1" x14ac:dyDescent="0.2">
      <c r="C131" s="99"/>
      <c r="D131" s="99"/>
    </row>
    <row r="132" spans="3:4" ht="0" hidden="1" customHeight="1" x14ac:dyDescent="0.2">
      <c r="C132" s="99"/>
      <c r="D132" s="99"/>
    </row>
    <row r="133" spans="3:4" ht="0" hidden="1" customHeight="1" x14ac:dyDescent="0.2">
      <c r="C133" s="99"/>
      <c r="D133" s="99"/>
    </row>
    <row r="134" spans="3:4" ht="0" hidden="1" customHeight="1" x14ac:dyDescent="0.2">
      <c r="C134" s="99"/>
      <c r="D134" s="99"/>
    </row>
    <row r="135" spans="3:4" ht="0" hidden="1" customHeight="1" x14ac:dyDescent="0.2">
      <c r="C135" s="99"/>
      <c r="D135" s="99"/>
    </row>
    <row r="136" spans="3:4" ht="0" hidden="1" customHeight="1" x14ac:dyDescent="0.2">
      <c r="C136" s="99"/>
      <c r="D136" s="99"/>
    </row>
    <row r="137" spans="3:4" ht="0" hidden="1" customHeight="1" x14ac:dyDescent="0.2">
      <c r="C137" s="99"/>
      <c r="D137" s="99"/>
    </row>
    <row r="138" spans="3:4" ht="0" hidden="1" customHeight="1" x14ac:dyDescent="0.2">
      <c r="C138" s="99"/>
      <c r="D138" s="99"/>
    </row>
    <row r="139" spans="3:4" ht="0" hidden="1" customHeight="1" x14ac:dyDescent="0.2">
      <c r="C139" s="99"/>
      <c r="D139" s="99"/>
    </row>
    <row r="140" spans="3:4" ht="0" hidden="1" customHeight="1" x14ac:dyDescent="0.2">
      <c r="C140" s="99"/>
      <c r="D140" s="99"/>
    </row>
    <row r="141" spans="3:4" ht="0" hidden="1" customHeight="1" x14ac:dyDescent="0.2">
      <c r="C141" s="99"/>
      <c r="D141" s="99"/>
    </row>
    <row r="142" spans="3:4" ht="0" hidden="1" customHeight="1" x14ac:dyDescent="0.2">
      <c r="C142" s="99"/>
      <c r="D142" s="99"/>
    </row>
    <row r="143" spans="3:4" ht="0" hidden="1" customHeight="1" x14ac:dyDescent="0.2">
      <c r="C143" s="99"/>
      <c r="D143" s="99"/>
    </row>
    <row r="144" spans="3:4" ht="0" hidden="1" customHeight="1" x14ac:dyDescent="0.2">
      <c r="C144" s="99"/>
      <c r="D144" s="99"/>
    </row>
    <row r="145" spans="3:4" ht="0" hidden="1" customHeight="1" x14ac:dyDescent="0.2">
      <c r="C145" s="99"/>
      <c r="D145" s="99"/>
    </row>
    <row r="146" spans="3:4" ht="0" hidden="1" customHeight="1" x14ac:dyDescent="0.2">
      <c r="C146" s="99"/>
      <c r="D146" s="99"/>
    </row>
    <row r="147" spans="3:4" ht="0" hidden="1" customHeight="1" x14ac:dyDescent="0.2">
      <c r="C147" s="99"/>
      <c r="D147" s="99"/>
    </row>
    <row r="148" spans="3:4" ht="0" hidden="1" customHeight="1" x14ac:dyDescent="0.2">
      <c r="C148" s="99"/>
      <c r="D148" s="99"/>
    </row>
    <row r="149" spans="3:4" ht="0" hidden="1" customHeight="1" x14ac:dyDescent="0.2">
      <c r="C149" s="99"/>
      <c r="D149" s="99"/>
    </row>
    <row r="150" spans="3:4" ht="0" hidden="1" customHeight="1" x14ac:dyDescent="0.2">
      <c r="C150" s="99"/>
      <c r="D150" s="99"/>
    </row>
    <row r="151" spans="3:4" ht="0" hidden="1" customHeight="1" x14ac:dyDescent="0.2">
      <c r="C151" s="99"/>
      <c r="D151" s="99"/>
    </row>
    <row r="152" spans="3:4" ht="0" hidden="1" customHeight="1" x14ac:dyDescent="0.2">
      <c r="C152" s="99"/>
      <c r="D152" s="99"/>
    </row>
    <row r="153" spans="3:4" ht="0" hidden="1" customHeight="1" x14ac:dyDescent="0.2">
      <c r="C153" s="99"/>
      <c r="D153" s="99"/>
    </row>
    <row r="154" spans="3:4" ht="0" hidden="1" customHeight="1" x14ac:dyDescent="0.2">
      <c r="C154" s="99"/>
      <c r="D154" s="99"/>
    </row>
    <row r="155" spans="3:4" ht="0" hidden="1" customHeight="1" x14ac:dyDescent="0.2">
      <c r="C155" s="99"/>
      <c r="D155" s="99"/>
    </row>
    <row r="156" spans="3:4" ht="0" hidden="1" customHeight="1" x14ac:dyDescent="0.2">
      <c r="C156" s="99"/>
      <c r="D156" s="99"/>
    </row>
    <row r="157" spans="3:4" ht="0" hidden="1" customHeight="1" x14ac:dyDescent="0.2">
      <c r="C157" s="99"/>
      <c r="D157" s="99"/>
    </row>
    <row r="158" spans="3:4" ht="0" hidden="1" customHeight="1" x14ac:dyDescent="0.2">
      <c r="C158" s="99"/>
      <c r="D158" s="99"/>
    </row>
    <row r="159" spans="3:4" ht="0" hidden="1" customHeight="1" x14ac:dyDescent="0.2">
      <c r="C159" s="99"/>
      <c r="D159" s="99"/>
    </row>
    <row r="160" spans="3:4" ht="0" hidden="1" customHeight="1" x14ac:dyDescent="0.2">
      <c r="C160" s="99"/>
      <c r="D160" s="99"/>
    </row>
    <row r="161" spans="3:4" ht="0" hidden="1" customHeight="1" x14ac:dyDescent="0.2">
      <c r="C161" s="99"/>
      <c r="D161" s="99"/>
    </row>
    <row r="162" spans="3:4" ht="0" hidden="1" customHeight="1" x14ac:dyDescent="0.2">
      <c r="C162" s="99"/>
      <c r="D162" s="99"/>
    </row>
    <row r="163" spans="3:4" ht="0" hidden="1" customHeight="1" x14ac:dyDescent="0.2">
      <c r="C163" s="99"/>
      <c r="D163" s="99"/>
    </row>
    <row r="164" spans="3:4" ht="0" hidden="1" customHeight="1" x14ac:dyDescent="0.2">
      <c r="C164" s="99"/>
      <c r="D164" s="99"/>
    </row>
    <row r="165" spans="3:4" ht="0" hidden="1" customHeight="1" x14ac:dyDescent="0.2">
      <c r="C165" s="99"/>
      <c r="D165" s="99"/>
    </row>
    <row r="166" spans="3:4" ht="0" hidden="1" customHeight="1" x14ac:dyDescent="0.2">
      <c r="C166" s="99"/>
      <c r="D166" s="99"/>
    </row>
    <row r="167" spans="3:4" ht="0" hidden="1" customHeight="1" x14ac:dyDescent="0.2">
      <c r="C167" s="99"/>
      <c r="D167" s="99"/>
    </row>
    <row r="168" spans="3:4" ht="0" hidden="1" customHeight="1" x14ac:dyDescent="0.2">
      <c r="C168" s="99"/>
      <c r="D168" s="99"/>
    </row>
    <row r="169" spans="3:4" ht="0" hidden="1" customHeight="1" x14ac:dyDescent="0.2">
      <c r="C169" s="99"/>
      <c r="D169" s="99"/>
    </row>
    <row r="170" spans="3:4" ht="0" hidden="1" customHeight="1" x14ac:dyDescent="0.2">
      <c r="C170" s="99"/>
      <c r="D170" s="99"/>
    </row>
    <row r="171" spans="3:4" ht="0" hidden="1" customHeight="1" x14ac:dyDescent="0.2">
      <c r="C171" s="99"/>
      <c r="D171" s="99"/>
    </row>
    <row r="172" spans="3:4" ht="0" hidden="1" customHeight="1" x14ac:dyDescent="0.2">
      <c r="C172" s="99"/>
      <c r="D172" s="99"/>
    </row>
    <row r="173" spans="3:4" ht="0" hidden="1" customHeight="1" x14ac:dyDescent="0.2">
      <c r="C173" s="99"/>
      <c r="D173" s="99"/>
    </row>
    <row r="174" spans="3:4" ht="0" hidden="1" customHeight="1" x14ac:dyDescent="0.2">
      <c r="C174" s="99"/>
      <c r="D174" s="99"/>
    </row>
    <row r="175" spans="3:4" ht="0" hidden="1" customHeight="1" x14ac:dyDescent="0.2">
      <c r="C175" s="99"/>
      <c r="D175" s="99"/>
    </row>
    <row r="176" spans="3:4" ht="0" hidden="1" customHeight="1" x14ac:dyDescent="0.2">
      <c r="C176" s="99"/>
      <c r="D176" s="99"/>
    </row>
    <row r="177" spans="3:4" ht="0" hidden="1" customHeight="1" x14ac:dyDescent="0.2">
      <c r="C177" s="99"/>
      <c r="D177" s="99"/>
    </row>
    <row r="178" spans="3:4" ht="0" hidden="1" customHeight="1" x14ac:dyDescent="0.2">
      <c r="C178" s="99"/>
      <c r="D178" s="99"/>
    </row>
    <row r="179" spans="3:4" ht="0" hidden="1" customHeight="1" x14ac:dyDescent="0.2">
      <c r="C179" s="99"/>
      <c r="D179" s="102"/>
    </row>
    <row r="180" spans="3:4" ht="0" hidden="1" customHeight="1" x14ac:dyDescent="0.2">
      <c r="C180" s="99"/>
      <c r="D180" s="102"/>
    </row>
    <row r="181" spans="3:4" ht="0" hidden="1" customHeight="1" x14ac:dyDescent="0.2">
      <c r="C181" s="99"/>
      <c r="D181" s="102"/>
    </row>
    <row r="182" spans="3:4" ht="0" hidden="1" customHeight="1" x14ac:dyDescent="0.2">
      <c r="C182" s="99"/>
      <c r="D182" s="102"/>
    </row>
    <row r="183" spans="3:4" ht="0" hidden="1" customHeight="1" x14ac:dyDescent="0.2">
      <c r="C183" s="99"/>
      <c r="D183" s="102"/>
    </row>
    <row r="184" spans="3:4" ht="0" hidden="1" customHeight="1" x14ac:dyDescent="0.2">
      <c r="C184" s="99"/>
      <c r="D184" s="99"/>
    </row>
    <row r="185" spans="3:4" ht="0" hidden="1" customHeight="1" x14ac:dyDescent="0.2">
      <c r="C185" s="99"/>
      <c r="D185" s="99"/>
    </row>
    <row r="186" spans="3:4" ht="0" hidden="1" customHeight="1" x14ac:dyDescent="0.2">
      <c r="C186" s="99"/>
      <c r="D186" s="99"/>
    </row>
    <row r="187" spans="3:4" ht="0" hidden="1" customHeight="1" x14ac:dyDescent="0.2">
      <c r="C187" s="99"/>
      <c r="D187" s="99"/>
    </row>
    <row r="188" spans="3:4" ht="0" hidden="1" customHeight="1" x14ac:dyDescent="0.2">
      <c r="C188" s="99"/>
      <c r="D188" s="99"/>
    </row>
    <row r="189" spans="3:4" ht="0" hidden="1" customHeight="1" x14ac:dyDescent="0.2">
      <c r="C189" s="99"/>
      <c r="D189" s="99"/>
    </row>
    <row r="190" spans="3:4" ht="0" hidden="1" customHeight="1" x14ac:dyDescent="0.2">
      <c r="C190" s="99"/>
      <c r="D190" s="99"/>
    </row>
    <row r="191" spans="3:4" ht="0" hidden="1" customHeight="1" x14ac:dyDescent="0.2">
      <c r="C191" s="99"/>
      <c r="D191" s="99"/>
    </row>
    <row r="192" spans="3:4" ht="0" hidden="1" customHeight="1" x14ac:dyDescent="0.2">
      <c r="C192" s="99"/>
      <c r="D192" s="99"/>
    </row>
    <row r="193" spans="3:4" ht="0" hidden="1" customHeight="1" x14ac:dyDescent="0.2">
      <c r="C193" s="99"/>
      <c r="D193" s="99"/>
    </row>
    <row r="194" spans="3:4" ht="0" hidden="1" customHeight="1" x14ac:dyDescent="0.2">
      <c r="C194" s="99"/>
      <c r="D194" s="99"/>
    </row>
    <row r="195" spans="3:4" ht="0" hidden="1" customHeight="1" x14ac:dyDescent="0.2">
      <c r="C195" s="99"/>
      <c r="D195" s="99"/>
    </row>
    <row r="196" spans="3:4" ht="0" hidden="1" customHeight="1" x14ac:dyDescent="0.2">
      <c r="C196" s="99"/>
      <c r="D196" s="99"/>
    </row>
    <row r="197" spans="3:4" ht="0" hidden="1" customHeight="1" x14ac:dyDescent="0.2">
      <c r="C197" s="99"/>
      <c r="D197" s="99"/>
    </row>
    <row r="198" spans="3:4" ht="0" hidden="1" customHeight="1" x14ac:dyDescent="0.2">
      <c r="C198" s="99"/>
      <c r="D198" s="99"/>
    </row>
    <row r="199" spans="3:4" ht="0" hidden="1" customHeight="1" x14ac:dyDescent="0.2">
      <c r="C199" s="99"/>
      <c r="D199" s="99"/>
    </row>
    <row r="200" spans="3:4" ht="0" hidden="1" customHeight="1" x14ac:dyDescent="0.2">
      <c r="C200" s="99"/>
      <c r="D200" s="99"/>
    </row>
    <row r="201" spans="3:4" ht="0" hidden="1" customHeight="1" x14ac:dyDescent="0.2">
      <c r="C201" s="99"/>
      <c r="D201" s="99"/>
    </row>
    <row r="202" spans="3:4" ht="0" hidden="1" customHeight="1" x14ac:dyDescent="0.2">
      <c r="C202" s="99"/>
      <c r="D202" s="99"/>
    </row>
    <row r="203" spans="3:4" ht="0" hidden="1" customHeight="1" x14ac:dyDescent="0.2">
      <c r="C203" s="99"/>
      <c r="D203" s="99"/>
    </row>
    <row r="204" spans="3:4" ht="0" hidden="1" customHeight="1" x14ac:dyDescent="0.2">
      <c r="C204" s="99"/>
      <c r="D204" s="99"/>
    </row>
    <row r="205" spans="3:4" ht="0" hidden="1" customHeight="1" x14ac:dyDescent="0.2">
      <c r="C205" s="99"/>
      <c r="D205" s="99"/>
    </row>
    <row r="206" spans="3:4" ht="0" hidden="1" customHeight="1" x14ac:dyDescent="0.2">
      <c r="C206" s="99"/>
      <c r="D206" s="99"/>
    </row>
    <row r="207" spans="3:4" ht="0" hidden="1" customHeight="1" x14ac:dyDescent="0.2">
      <c r="C207" s="99"/>
      <c r="D207" s="99"/>
    </row>
    <row r="208" spans="3:4" ht="0" hidden="1" customHeight="1" x14ac:dyDescent="0.2">
      <c r="C208" s="99"/>
      <c r="D208" s="99"/>
    </row>
    <row r="209" spans="3:4" ht="0" hidden="1" customHeight="1" x14ac:dyDescent="0.2">
      <c r="C209" s="99"/>
      <c r="D209" s="99"/>
    </row>
    <row r="210" spans="3:4" ht="0" hidden="1" customHeight="1" x14ac:dyDescent="0.2">
      <c r="C210" s="99"/>
      <c r="D210" s="99"/>
    </row>
    <row r="211" spans="3:4" ht="0" hidden="1" customHeight="1" x14ac:dyDescent="0.2">
      <c r="C211" s="99"/>
      <c r="D211" s="99"/>
    </row>
    <row r="212" spans="3:4" ht="0" hidden="1" customHeight="1" x14ac:dyDescent="0.2">
      <c r="C212" s="99"/>
      <c r="D212" s="99"/>
    </row>
    <row r="213" spans="3:4" ht="0" hidden="1" customHeight="1" x14ac:dyDescent="0.2">
      <c r="C213" s="99"/>
      <c r="D213" s="99"/>
    </row>
    <row r="214" spans="3:4" ht="0" hidden="1" customHeight="1" x14ac:dyDescent="0.2">
      <c r="C214" s="99"/>
      <c r="D214" s="103"/>
    </row>
    <row r="215" spans="3:4" ht="0" hidden="1" customHeight="1" x14ac:dyDescent="0.2">
      <c r="C215" s="104"/>
      <c r="D215" s="104"/>
    </row>
    <row r="216" spans="3:4" ht="0" hidden="1" customHeight="1" x14ac:dyDescent="0.2">
      <c r="C216" s="99"/>
      <c r="D216" s="99"/>
    </row>
    <row r="217" spans="3:4" ht="0" hidden="1" customHeight="1" x14ac:dyDescent="0.2">
      <c r="C217" s="99"/>
      <c r="D217" s="99"/>
    </row>
    <row r="218" spans="3:4" ht="0" hidden="1" customHeight="1" x14ac:dyDescent="0.2">
      <c r="C218" s="99"/>
      <c r="D218" s="99"/>
    </row>
    <row r="219" spans="3:4" ht="0" hidden="1" customHeight="1" x14ac:dyDescent="0.2">
      <c r="C219" s="99"/>
      <c r="D219" s="99"/>
    </row>
    <row r="220" spans="3:4" ht="0" hidden="1" customHeight="1" x14ac:dyDescent="0.2">
      <c r="C220" s="99"/>
      <c r="D220" s="99"/>
    </row>
    <row r="221" spans="3:4" ht="0" hidden="1" customHeight="1" x14ac:dyDescent="0.2">
      <c r="C221" s="99"/>
      <c r="D221" s="99"/>
    </row>
    <row r="222" spans="3:4" ht="0" hidden="1" customHeight="1" x14ac:dyDescent="0.2">
      <c r="C222" s="99"/>
      <c r="D222" s="99"/>
    </row>
    <row r="223" spans="3:4" ht="0" hidden="1" customHeight="1" x14ac:dyDescent="0.2">
      <c r="C223" s="99"/>
      <c r="D223" s="99"/>
    </row>
    <row r="224" spans="3:4" ht="0" hidden="1" customHeight="1" x14ac:dyDescent="0.2">
      <c r="C224" s="99"/>
      <c r="D224" s="99"/>
    </row>
    <row r="225" spans="3:4" ht="0" hidden="1" customHeight="1" x14ac:dyDescent="0.2">
      <c r="C225" s="99"/>
      <c r="D225" s="99"/>
    </row>
    <row r="226" spans="3:4" ht="0" hidden="1" customHeight="1" x14ac:dyDescent="0.2">
      <c r="C226" s="99"/>
      <c r="D226" s="99"/>
    </row>
    <row r="227" spans="3:4" ht="0" hidden="1" customHeight="1" x14ac:dyDescent="0.2">
      <c r="C227" s="99"/>
      <c r="D227" s="99"/>
    </row>
    <row r="228" spans="3:4" ht="0" hidden="1" customHeight="1" x14ac:dyDescent="0.2">
      <c r="C228" s="99"/>
      <c r="D228" s="99"/>
    </row>
    <row r="229" spans="3:4" ht="0" hidden="1" customHeight="1" x14ac:dyDescent="0.2">
      <c r="C229" s="99"/>
      <c r="D229" s="99"/>
    </row>
    <row r="230" spans="3:4" ht="0" hidden="1" customHeight="1" x14ac:dyDescent="0.2">
      <c r="C230" s="99"/>
      <c r="D230" s="99"/>
    </row>
    <row r="231" spans="3:4" ht="0" hidden="1" customHeight="1" x14ac:dyDescent="0.2">
      <c r="C231" s="99"/>
      <c r="D231" s="99"/>
    </row>
    <row r="232" spans="3:4" ht="0" hidden="1" customHeight="1" x14ac:dyDescent="0.2">
      <c r="C232" s="99"/>
      <c r="D232" s="99"/>
    </row>
    <row r="233" spans="3:4" ht="0" hidden="1" customHeight="1" x14ac:dyDescent="0.2">
      <c r="C233" s="99"/>
      <c r="D233" s="99"/>
    </row>
    <row r="234" spans="3:4" ht="0" hidden="1" customHeight="1" x14ac:dyDescent="0.2">
      <c r="C234" s="99"/>
      <c r="D234" s="99"/>
    </row>
    <row r="235" spans="3:4" ht="0" hidden="1" customHeight="1" x14ac:dyDescent="0.2">
      <c r="C235" s="99"/>
      <c r="D235" s="99"/>
    </row>
    <row r="236" spans="3:4" ht="0" hidden="1" customHeight="1" x14ac:dyDescent="0.2">
      <c r="C236" s="99"/>
      <c r="D236" s="99"/>
    </row>
    <row r="237" spans="3:4" ht="0" hidden="1" customHeight="1" x14ac:dyDescent="0.2">
      <c r="C237" s="99"/>
      <c r="D237" s="99"/>
    </row>
    <row r="238" spans="3:4" ht="0" hidden="1" customHeight="1" x14ac:dyDescent="0.2">
      <c r="C238" s="99"/>
      <c r="D238" s="99"/>
    </row>
    <row r="239" spans="3:4" ht="0" hidden="1" customHeight="1" x14ac:dyDescent="0.2">
      <c r="C239" s="99"/>
      <c r="D239" s="99"/>
    </row>
    <row r="240" spans="3:4" ht="0" hidden="1" customHeight="1" x14ac:dyDescent="0.2">
      <c r="C240" s="99"/>
      <c r="D240" s="99"/>
    </row>
    <row r="241" spans="3:4" ht="0" hidden="1" customHeight="1" x14ac:dyDescent="0.2">
      <c r="C241" s="99"/>
      <c r="D241" s="99"/>
    </row>
    <row r="242" spans="3:4" ht="0" hidden="1" customHeight="1" x14ac:dyDescent="0.2">
      <c r="C242" s="99"/>
      <c r="D242" s="99"/>
    </row>
    <row r="243" spans="3:4" ht="0" hidden="1" customHeight="1" x14ac:dyDescent="0.2">
      <c r="C243" s="99"/>
      <c r="D243" s="99"/>
    </row>
    <row r="244" spans="3:4" ht="0" hidden="1" customHeight="1" x14ac:dyDescent="0.2">
      <c r="C244" s="99"/>
      <c r="D244" s="99"/>
    </row>
    <row r="245" spans="3:4" ht="0" hidden="1" customHeight="1" x14ac:dyDescent="0.2">
      <c r="C245" s="99"/>
      <c r="D245" s="99"/>
    </row>
    <row r="246" spans="3:4" ht="0" hidden="1" customHeight="1" x14ac:dyDescent="0.2">
      <c r="C246" s="99"/>
      <c r="D246" s="99"/>
    </row>
    <row r="247" spans="3:4" ht="0" hidden="1" customHeight="1" x14ac:dyDescent="0.2">
      <c r="C247" s="99"/>
      <c r="D247" s="99"/>
    </row>
    <row r="248" spans="3:4" ht="0" hidden="1" customHeight="1" x14ac:dyDescent="0.2">
      <c r="C248" s="99"/>
      <c r="D248" s="99"/>
    </row>
    <row r="249" spans="3:4" ht="0" hidden="1" customHeight="1" x14ac:dyDescent="0.2">
      <c r="C249" s="99"/>
      <c r="D249" s="99"/>
    </row>
    <row r="250" spans="3:4" ht="0" hidden="1" customHeight="1" x14ac:dyDescent="0.2">
      <c r="C250" s="99"/>
      <c r="D250" s="99"/>
    </row>
    <row r="251" spans="3:4" ht="0" hidden="1" customHeight="1" x14ac:dyDescent="0.2">
      <c r="C251" s="99"/>
      <c r="D251" s="99"/>
    </row>
    <row r="252" spans="3:4" ht="0" hidden="1" customHeight="1" x14ac:dyDescent="0.2">
      <c r="C252" s="99"/>
      <c r="D252" s="99"/>
    </row>
    <row r="253" spans="3:4" ht="0" hidden="1" customHeight="1" x14ac:dyDescent="0.2">
      <c r="C253" s="99"/>
      <c r="D253" s="99"/>
    </row>
  </sheetData>
  <mergeCells count="44">
    <mergeCell ref="B30:C30"/>
    <mergeCell ref="B6:C7"/>
    <mergeCell ref="D31:K31"/>
    <mergeCell ref="F6:F7"/>
    <mergeCell ref="G6:H7"/>
    <mergeCell ref="D30:K30"/>
    <mergeCell ref="H11:K11"/>
    <mergeCell ref="B9:K9"/>
    <mergeCell ref="B19:F19"/>
    <mergeCell ref="B15:F15"/>
    <mergeCell ref="D6:E6"/>
    <mergeCell ref="D7:E7"/>
    <mergeCell ref="A1:A44"/>
    <mergeCell ref="B1:K1"/>
    <mergeCell ref="I34:K34"/>
    <mergeCell ref="F35:G35"/>
    <mergeCell ref="B42:B43"/>
    <mergeCell ref="D42:D43"/>
    <mergeCell ref="F42:F43"/>
    <mergeCell ref="B39:K39"/>
    <mergeCell ref="C35:D35"/>
    <mergeCell ref="B38:K38"/>
    <mergeCell ref="C42:C43"/>
    <mergeCell ref="E42:E43"/>
    <mergeCell ref="G42:G43"/>
    <mergeCell ref="B5:J5"/>
    <mergeCell ref="B33:K33"/>
    <mergeCell ref="B28:K28"/>
    <mergeCell ref="I35:K35"/>
    <mergeCell ref="L1:L44"/>
    <mergeCell ref="B44:K44"/>
    <mergeCell ref="C40:K40"/>
    <mergeCell ref="C41:K41"/>
    <mergeCell ref="K2:K5"/>
    <mergeCell ref="I6:K7"/>
    <mergeCell ref="F34:G34"/>
    <mergeCell ref="B32:K32"/>
    <mergeCell ref="B2:J2"/>
    <mergeCell ref="B3:J3"/>
    <mergeCell ref="B4:E4"/>
    <mergeCell ref="F4:H4"/>
    <mergeCell ref="B11:F11"/>
    <mergeCell ref="C34:D34"/>
    <mergeCell ref="B31:C31"/>
  </mergeCells>
  <conditionalFormatting sqref="F21:F25">
    <cfRule type="cellIs" dxfId="2" priority="1" operator="between">
      <formula>0.69</formula>
      <formula>0</formula>
    </cfRule>
    <cfRule type="cellIs" dxfId="1" priority="2" operator="between">
      <formula>0.89</formula>
      <formula>0.7</formula>
    </cfRule>
    <cfRule type="cellIs" dxfId="0" priority="3" operator="greaterThanOrEqual">
      <formula>0.9</formula>
    </cfRule>
  </conditionalFormatting>
  <dataValidations count="1">
    <dataValidation type="list" allowBlank="1" showInputMessage="1" showErrorMessage="1" sqref="I6" xr:uid="{00000000-0002-0000-0100-000000000000}">
      <formula1>$D$46:$D$65</formula1>
    </dataValidation>
  </dataValidations>
  <printOptions horizontalCentered="1"/>
  <pageMargins left="0.31496062992125984" right="0.31496062992125984" top="0.15748031496062992" bottom="0.15748031496062992" header="0.31496062992125984" footer="0.31496062992125984"/>
  <pageSetup scale="34" orientation="portrait" r:id="rId1"/>
  <ignoredErrors>
    <ignoredError sqref="D21:D25 C41 D31" unlockedFormula="1"/>
  </ignoredErrors>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M!$E$2:$E$29</xm:f>
          </x14:formula1>
          <xm:sqref>D7:E7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E141"/>
  <sheetViews>
    <sheetView topLeftCell="A137" workbookViewId="0">
      <selection activeCell="A141" sqref="A141"/>
    </sheetView>
  </sheetViews>
  <sheetFormatPr baseColWidth="10" defaultRowHeight="15" x14ac:dyDescent="0.25"/>
  <cols>
    <col min="1" max="1" width="42.85546875" style="14" customWidth="1"/>
    <col min="2" max="2" width="50" style="14" customWidth="1"/>
    <col min="3" max="3" width="24.7109375" customWidth="1"/>
  </cols>
  <sheetData>
    <row r="1" spans="1:5" ht="15.75" customHeight="1" x14ac:dyDescent="0.25">
      <c r="A1" s="10" t="s">
        <v>64</v>
      </c>
      <c r="B1" s="10" t="s">
        <v>70</v>
      </c>
      <c r="C1" s="10" t="s">
        <v>63</v>
      </c>
      <c r="E1" s="52" t="s">
        <v>628</v>
      </c>
    </row>
    <row r="2" spans="1:5" ht="15.75" customHeight="1" x14ac:dyDescent="0.25">
      <c r="A2" s="16" t="s">
        <v>116</v>
      </c>
      <c r="B2" s="16" t="s">
        <v>724</v>
      </c>
      <c r="C2" s="15">
        <v>5</v>
      </c>
      <c r="E2" s="51" t="s">
        <v>385</v>
      </c>
    </row>
    <row r="3" spans="1:5" x14ac:dyDescent="0.25">
      <c r="A3" s="16" t="s">
        <v>116</v>
      </c>
      <c r="B3" s="16" t="s">
        <v>734</v>
      </c>
      <c r="C3" s="15">
        <v>10</v>
      </c>
      <c r="E3" s="51" t="s">
        <v>338</v>
      </c>
    </row>
    <row r="4" spans="1:5" ht="30" x14ac:dyDescent="0.25">
      <c r="A4" s="16" t="s">
        <v>720</v>
      </c>
      <c r="B4" s="16" t="s">
        <v>740</v>
      </c>
      <c r="C4" s="15">
        <v>11</v>
      </c>
      <c r="E4" s="51" t="s">
        <v>352</v>
      </c>
    </row>
    <row r="5" spans="1:5" ht="60" x14ac:dyDescent="0.25">
      <c r="A5" s="16" t="s">
        <v>191</v>
      </c>
      <c r="B5" s="16" t="s">
        <v>748</v>
      </c>
      <c r="C5" s="15">
        <v>13</v>
      </c>
      <c r="E5" s="51" t="s">
        <v>719</v>
      </c>
    </row>
    <row r="6" spans="1:5" x14ac:dyDescent="0.25">
      <c r="A6" s="16" t="s">
        <v>720</v>
      </c>
      <c r="B6" s="16" t="s">
        <v>752</v>
      </c>
      <c r="C6" s="15">
        <v>14</v>
      </c>
      <c r="E6" s="51" t="s">
        <v>720</v>
      </c>
    </row>
    <row r="7" spans="1:5" ht="45" x14ac:dyDescent="0.25">
      <c r="A7" s="16" t="s">
        <v>184</v>
      </c>
      <c r="B7" s="16" t="s">
        <v>758</v>
      </c>
      <c r="C7" s="15">
        <v>17</v>
      </c>
      <c r="E7" s="51" t="s">
        <v>285</v>
      </c>
    </row>
    <row r="8" spans="1:5" ht="30" x14ac:dyDescent="0.25">
      <c r="A8" s="16" t="s">
        <v>720</v>
      </c>
      <c r="B8" s="16" t="s">
        <v>763</v>
      </c>
      <c r="C8" s="15">
        <v>18</v>
      </c>
      <c r="E8" s="51" t="s">
        <v>196</v>
      </c>
    </row>
    <row r="9" spans="1:5" ht="30" x14ac:dyDescent="0.25">
      <c r="A9" s="16" t="s">
        <v>720</v>
      </c>
      <c r="B9" s="16" t="s">
        <v>771</v>
      </c>
      <c r="C9" s="15">
        <v>19</v>
      </c>
      <c r="E9" s="51" t="s">
        <v>233</v>
      </c>
    </row>
    <row r="10" spans="1:5" ht="30" x14ac:dyDescent="0.25">
      <c r="A10" s="16" t="s">
        <v>184</v>
      </c>
      <c r="B10" s="16" t="s">
        <v>777</v>
      </c>
      <c r="C10" s="15">
        <v>21</v>
      </c>
      <c r="E10" s="51" t="s">
        <v>721</v>
      </c>
    </row>
    <row r="11" spans="1:5" ht="45" x14ac:dyDescent="0.25">
      <c r="A11" s="16" t="s">
        <v>191</v>
      </c>
      <c r="B11" s="16" t="s">
        <v>782</v>
      </c>
      <c r="C11" s="15">
        <v>22</v>
      </c>
      <c r="E11" s="51" t="s">
        <v>501</v>
      </c>
    </row>
    <row r="12" spans="1:5" ht="75" x14ac:dyDescent="0.25">
      <c r="A12" s="16" t="s">
        <v>196</v>
      </c>
      <c r="B12" s="16" t="s">
        <v>786</v>
      </c>
      <c r="C12" s="15">
        <v>23</v>
      </c>
      <c r="E12" s="51" t="s">
        <v>481</v>
      </c>
    </row>
    <row r="13" spans="1:5" ht="75" x14ac:dyDescent="0.25">
      <c r="A13" s="16" t="s">
        <v>196</v>
      </c>
      <c r="B13" s="29" t="s">
        <v>791</v>
      </c>
      <c r="C13" s="15">
        <v>24</v>
      </c>
      <c r="E13" s="51" t="s">
        <v>465</v>
      </c>
    </row>
    <row r="14" spans="1:5" ht="105" x14ac:dyDescent="0.25">
      <c r="A14" s="16" t="s">
        <v>196</v>
      </c>
      <c r="B14" s="29" t="s">
        <v>799</v>
      </c>
      <c r="C14" s="15">
        <v>26</v>
      </c>
      <c r="E14" s="51" t="s">
        <v>722</v>
      </c>
    </row>
    <row r="15" spans="1:5" ht="30" x14ac:dyDescent="0.25">
      <c r="A15" s="16" t="s">
        <v>196</v>
      </c>
      <c r="B15" s="29" t="s">
        <v>805</v>
      </c>
      <c r="C15" s="15">
        <v>28</v>
      </c>
      <c r="E15" s="51" t="s">
        <v>441</v>
      </c>
    </row>
    <row r="16" spans="1:5" ht="30" x14ac:dyDescent="0.25">
      <c r="A16" s="16" t="s">
        <v>196</v>
      </c>
      <c r="B16" s="29" t="s">
        <v>810</v>
      </c>
      <c r="C16" s="15">
        <v>29</v>
      </c>
      <c r="E16" s="51" t="s">
        <v>491</v>
      </c>
    </row>
    <row r="17" spans="1:5" ht="30" x14ac:dyDescent="0.25">
      <c r="A17" s="16" t="s">
        <v>196</v>
      </c>
      <c r="B17" s="29" t="s">
        <v>815</v>
      </c>
      <c r="C17" s="15">
        <v>30</v>
      </c>
      <c r="E17" s="51" t="s">
        <v>496</v>
      </c>
    </row>
    <row r="18" spans="1:5" ht="45" x14ac:dyDescent="0.25">
      <c r="A18" s="16" t="s">
        <v>196</v>
      </c>
      <c r="B18" s="29" t="s">
        <v>821</v>
      </c>
      <c r="C18" s="15">
        <v>31</v>
      </c>
      <c r="E18" s="51" t="s">
        <v>447</v>
      </c>
    </row>
    <row r="19" spans="1:5" ht="75" x14ac:dyDescent="0.25">
      <c r="A19" s="16" t="s">
        <v>217</v>
      </c>
      <c r="B19" s="16" t="s">
        <v>828</v>
      </c>
      <c r="C19" s="15">
        <v>35</v>
      </c>
      <c r="E19" s="51" t="s">
        <v>221</v>
      </c>
    </row>
    <row r="20" spans="1:5" ht="30" x14ac:dyDescent="0.25">
      <c r="A20" s="16" t="s">
        <v>221</v>
      </c>
      <c r="B20" s="16" t="s">
        <v>833</v>
      </c>
      <c r="C20" s="15">
        <v>38</v>
      </c>
      <c r="E20" s="51" t="s">
        <v>248</v>
      </c>
    </row>
    <row r="21" spans="1:5" ht="30" x14ac:dyDescent="0.25">
      <c r="A21" s="16" t="s">
        <v>233</v>
      </c>
      <c r="B21" s="16" t="s">
        <v>840</v>
      </c>
      <c r="C21" s="15">
        <v>43</v>
      </c>
      <c r="E21" s="51" t="s">
        <v>723</v>
      </c>
    </row>
    <row r="22" spans="1:5" ht="30" x14ac:dyDescent="0.25">
      <c r="A22" s="16" t="s">
        <v>233</v>
      </c>
      <c r="B22" s="16" t="s">
        <v>845</v>
      </c>
      <c r="C22" s="15">
        <v>44</v>
      </c>
      <c r="E22" s="51" t="s">
        <v>423</v>
      </c>
    </row>
    <row r="23" spans="1:5" ht="30" x14ac:dyDescent="0.25">
      <c r="A23" s="16" t="s">
        <v>233</v>
      </c>
      <c r="B23" s="16" t="s">
        <v>851</v>
      </c>
      <c r="C23" s="15">
        <v>45</v>
      </c>
      <c r="E23" s="51" t="s">
        <v>191</v>
      </c>
    </row>
    <row r="24" spans="1:5" ht="30" x14ac:dyDescent="0.25">
      <c r="A24" s="16" t="s">
        <v>248</v>
      </c>
      <c r="B24" s="16" t="s">
        <v>854</v>
      </c>
      <c r="C24" s="15">
        <v>49</v>
      </c>
      <c r="E24" s="51" t="s">
        <v>407</v>
      </c>
    </row>
    <row r="25" spans="1:5" ht="30" x14ac:dyDescent="0.25">
      <c r="A25" s="16" t="s">
        <v>719</v>
      </c>
      <c r="B25" s="16" t="s">
        <v>253</v>
      </c>
      <c r="C25" s="15">
        <v>51</v>
      </c>
      <c r="E25" s="51" t="s">
        <v>184</v>
      </c>
    </row>
    <row r="26" spans="1:5" ht="30" x14ac:dyDescent="0.25">
      <c r="A26" s="16" t="s">
        <v>250</v>
      </c>
      <c r="B26" s="16" t="s">
        <v>866</v>
      </c>
      <c r="C26" s="15">
        <v>52</v>
      </c>
      <c r="E26" s="51" t="s">
        <v>217</v>
      </c>
    </row>
    <row r="27" spans="1:5" ht="30" x14ac:dyDescent="0.25">
      <c r="A27" s="16" t="s">
        <v>250</v>
      </c>
      <c r="B27" s="16" t="s">
        <v>258</v>
      </c>
      <c r="C27" s="15">
        <v>54</v>
      </c>
      <c r="E27" s="51" t="s">
        <v>327</v>
      </c>
    </row>
    <row r="28" spans="1:5" ht="30" x14ac:dyDescent="0.25">
      <c r="A28" s="16" t="s">
        <v>250</v>
      </c>
      <c r="B28" s="16" t="s">
        <v>877</v>
      </c>
      <c r="C28" s="15">
        <v>56</v>
      </c>
      <c r="E28" s="51" t="s">
        <v>250</v>
      </c>
    </row>
    <row r="29" spans="1:5" ht="30" x14ac:dyDescent="0.25">
      <c r="A29" s="16" t="s">
        <v>719</v>
      </c>
      <c r="B29" s="16" t="s">
        <v>883</v>
      </c>
      <c r="C29" s="15">
        <v>57</v>
      </c>
      <c r="E29" s="51" t="s">
        <v>116</v>
      </c>
    </row>
    <row r="30" spans="1:5" ht="30" x14ac:dyDescent="0.25">
      <c r="A30" s="16" t="s">
        <v>250</v>
      </c>
      <c r="B30" s="16" t="s">
        <v>268</v>
      </c>
      <c r="C30" s="15">
        <v>58</v>
      </c>
    </row>
    <row r="31" spans="1:5" ht="30" x14ac:dyDescent="0.25">
      <c r="A31" s="16" t="s">
        <v>719</v>
      </c>
      <c r="B31" s="16" t="s">
        <v>271</v>
      </c>
      <c r="C31" s="15">
        <v>59</v>
      </c>
    </row>
    <row r="32" spans="1:5" ht="60" x14ac:dyDescent="0.25">
      <c r="A32" s="16" t="s">
        <v>250</v>
      </c>
      <c r="B32" s="16" t="s">
        <v>275</v>
      </c>
      <c r="C32" s="15">
        <v>61</v>
      </c>
    </row>
    <row r="33" spans="1:3" ht="30" x14ac:dyDescent="0.25">
      <c r="A33" s="16" t="s">
        <v>285</v>
      </c>
      <c r="B33" s="16" t="s">
        <v>902</v>
      </c>
      <c r="C33" s="15">
        <v>65</v>
      </c>
    </row>
    <row r="34" spans="1:3" ht="75" x14ac:dyDescent="0.25">
      <c r="A34" s="16" t="s">
        <v>285</v>
      </c>
      <c r="B34" s="16" t="s">
        <v>906</v>
      </c>
      <c r="C34" s="15">
        <v>66</v>
      </c>
    </row>
    <row r="35" spans="1:3" ht="45" x14ac:dyDescent="0.25">
      <c r="A35" s="16" t="s">
        <v>285</v>
      </c>
      <c r="B35" s="16" t="s">
        <v>913</v>
      </c>
      <c r="C35" s="15">
        <v>67</v>
      </c>
    </row>
    <row r="36" spans="1:3" ht="60" x14ac:dyDescent="0.25">
      <c r="A36" s="16" t="s">
        <v>285</v>
      </c>
      <c r="B36" s="16" t="s">
        <v>918</v>
      </c>
      <c r="C36" s="15">
        <v>69</v>
      </c>
    </row>
    <row r="37" spans="1:3" ht="45" x14ac:dyDescent="0.25">
      <c r="A37" s="16" t="s">
        <v>719</v>
      </c>
      <c r="B37" s="16" t="s">
        <v>922</v>
      </c>
      <c r="C37" s="15">
        <v>72</v>
      </c>
    </row>
    <row r="38" spans="1:3" ht="30" x14ac:dyDescent="0.25">
      <c r="A38" s="16" t="s">
        <v>250</v>
      </c>
      <c r="B38" s="16" t="s">
        <v>313</v>
      </c>
      <c r="C38" s="15">
        <v>78</v>
      </c>
    </row>
    <row r="39" spans="1:3" ht="45" x14ac:dyDescent="0.25">
      <c r="A39" s="16" t="s">
        <v>723</v>
      </c>
      <c r="B39" s="16" t="s">
        <v>934</v>
      </c>
      <c r="C39" s="15">
        <v>82</v>
      </c>
    </row>
    <row r="40" spans="1:3" ht="45" x14ac:dyDescent="0.25">
      <c r="A40" s="16" t="s">
        <v>723</v>
      </c>
      <c r="B40" s="16" t="s">
        <v>941</v>
      </c>
      <c r="C40" s="15">
        <v>85</v>
      </c>
    </row>
    <row r="41" spans="1:3" ht="45" x14ac:dyDescent="0.25">
      <c r="A41" s="16" t="s">
        <v>723</v>
      </c>
      <c r="B41" s="16" t="s">
        <v>326</v>
      </c>
      <c r="C41" s="15">
        <v>87</v>
      </c>
    </row>
    <row r="42" spans="1:3" ht="45" x14ac:dyDescent="0.25">
      <c r="A42" s="16" t="s">
        <v>327</v>
      </c>
      <c r="B42" s="16" t="s">
        <v>951</v>
      </c>
      <c r="C42" s="15">
        <v>90</v>
      </c>
    </row>
    <row r="43" spans="1:3" ht="30" x14ac:dyDescent="0.25">
      <c r="A43" s="16" t="s">
        <v>338</v>
      </c>
      <c r="B43" s="29" t="s">
        <v>342</v>
      </c>
      <c r="C43" s="15">
        <v>93</v>
      </c>
    </row>
    <row r="44" spans="1:3" ht="30" x14ac:dyDescent="0.25">
      <c r="A44" s="16" t="s">
        <v>338</v>
      </c>
      <c r="B44" s="29" t="s">
        <v>960</v>
      </c>
      <c r="C44" s="15">
        <v>94</v>
      </c>
    </row>
    <row r="45" spans="1:3" ht="45" x14ac:dyDescent="0.25">
      <c r="A45" s="16" t="s">
        <v>338</v>
      </c>
      <c r="B45" s="16" t="s">
        <v>964</v>
      </c>
      <c r="C45" s="15">
        <v>95</v>
      </c>
    </row>
    <row r="46" spans="1:3" ht="30" x14ac:dyDescent="0.25">
      <c r="A46" s="37" t="s">
        <v>352</v>
      </c>
      <c r="B46" s="16" t="s">
        <v>970</v>
      </c>
      <c r="C46" s="15">
        <v>97</v>
      </c>
    </row>
    <row r="47" spans="1:3" ht="30" x14ac:dyDescent="0.25">
      <c r="A47" s="37" t="s">
        <v>352</v>
      </c>
      <c r="B47" s="16" t="s">
        <v>356</v>
      </c>
      <c r="C47" s="15">
        <v>98</v>
      </c>
    </row>
    <row r="48" spans="1:3" ht="60" x14ac:dyDescent="0.25">
      <c r="A48" s="37" t="s">
        <v>352</v>
      </c>
      <c r="B48" s="16" t="s">
        <v>988</v>
      </c>
      <c r="C48" s="15">
        <v>99</v>
      </c>
    </row>
    <row r="49" spans="1:3" ht="30" x14ac:dyDescent="0.25">
      <c r="A49" s="16" t="s">
        <v>352</v>
      </c>
      <c r="B49" s="29" t="s">
        <v>363</v>
      </c>
      <c r="C49" s="15">
        <v>101</v>
      </c>
    </row>
    <row r="50" spans="1:3" ht="30" x14ac:dyDescent="0.25">
      <c r="A50" s="16" t="s">
        <v>352</v>
      </c>
      <c r="B50" s="29" t="s">
        <v>367</v>
      </c>
      <c r="C50" s="15">
        <v>102</v>
      </c>
    </row>
    <row r="51" spans="1:3" ht="30" x14ac:dyDescent="0.25">
      <c r="A51" s="16" t="s">
        <v>352</v>
      </c>
      <c r="B51" s="29" t="s">
        <v>371</v>
      </c>
      <c r="C51" s="15">
        <v>103</v>
      </c>
    </row>
    <row r="52" spans="1:3" ht="30" x14ac:dyDescent="0.25">
      <c r="A52" s="16" t="s">
        <v>352</v>
      </c>
      <c r="B52" s="29" t="s">
        <v>375</v>
      </c>
      <c r="C52" s="15">
        <v>104</v>
      </c>
    </row>
    <row r="53" spans="1:3" x14ac:dyDescent="0.25">
      <c r="A53" s="16" t="s">
        <v>352</v>
      </c>
      <c r="B53" s="29" t="s">
        <v>377</v>
      </c>
      <c r="C53" s="15">
        <v>105</v>
      </c>
    </row>
    <row r="54" spans="1:3" ht="60" x14ac:dyDescent="0.25">
      <c r="A54" s="16" t="s">
        <v>352</v>
      </c>
      <c r="B54" s="29" t="s">
        <v>1014</v>
      </c>
      <c r="C54" s="15">
        <v>106</v>
      </c>
    </row>
    <row r="55" spans="1:3" ht="30" x14ac:dyDescent="0.25">
      <c r="A55" s="16" t="s">
        <v>352</v>
      </c>
      <c r="B55" s="29" t="s">
        <v>382</v>
      </c>
      <c r="C55" s="15">
        <v>107</v>
      </c>
    </row>
    <row r="56" spans="1:3" x14ac:dyDescent="0.25">
      <c r="A56" s="16" t="s">
        <v>352</v>
      </c>
      <c r="B56" s="29" t="s">
        <v>1022</v>
      </c>
      <c r="C56" s="15">
        <v>108</v>
      </c>
    </row>
    <row r="57" spans="1:3" ht="45" x14ac:dyDescent="0.25">
      <c r="A57" s="16" t="s">
        <v>423</v>
      </c>
      <c r="B57" s="29" t="s">
        <v>1026</v>
      </c>
      <c r="C57" s="15">
        <v>109</v>
      </c>
    </row>
    <row r="58" spans="1:3" x14ac:dyDescent="0.25">
      <c r="A58" s="16" t="s">
        <v>385</v>
      </c>
      <c r="B58" s="29" t="s">
        <v>1035</v>
      </c>
      <c r="C58" s="15">
        <v>115</v>
      </c>
    </row>
    <row r="59" spans="1:3" x14ac:dyDescent="0.25">
      <c r="A59" s="16" t="s">
        <v>385</v>
      </c>
      <c r="B59" s="16" t="s">
        <v>1040</v>
      </c>
      <c r="C59" s="15">
        <v>116</v>
      </c>
    </row>
    <row r="60" spans="1:3" x14ac:dyDescent="0.25">
      <c r="A60" s="16" t="s">
        <v>385</v>
      </c>
      <c r="B60" s="16" t="s">
        <v>401</v>
      </c>
      <c r="C60" s="15">
        <v>117</v>
      </c>
    </row>
    <row r="61" spans="1:3" ht="30" x14ac:dyDescent="0.25">
      <c r="A61" s="16" t="s">
        <v>407</v>
      </c>
      <c r="B61" s="16" t="s">
        <v>410</v>
      </c>
      <c r="C61" s="15">
        <v>121</v>
      </c>
    </row>
    <row r="62" spans="1:3" ht="45" x14ac:dyDescent="0.25">
      <c r="A62" s="16" t="s">
        <v>407</v>
      </c>
      <c r="B62" s="16" t="s">
        <v>1048</v>
      </c>
      <c r="C62" s="15">
        <v>122</v>
      </c>
    </row>
    <row r="63" spans="1:3" x14ac:dyDescent="0.25">
      <c r="A63" s="16" t="s">
        <v>407</v>
      </c>
      <c r="B63" s="16" t="s">
        <v>1053</v>
      </c>
      <c r="C63" s="15">
        <v>124</v>
      </c>
    </row>
    <row r="64" spans="1:3" ht="45" x14ac:dyDescent="0.25">
      <c r="A64" s="16" t="s">
        <v>407</v>
      </c>
      <c r="B64" s="16" t="s">
        <v>1058</v>
      </c>
      <c r="C64" s="15">
        <v>125</v>
      </c>
    </row>
    <row r="65" spans="1:3" ht="30" x14ac:dyDescent="0.25">
      <c r="A65" s="16" t="s">
        <v>423</v>
      </c>
      <c r="B65" s="16" t="s">
        <v>1061</v>
      </c>
      <c r="C65" s="15">
        <v>126</v>
      </c>
    </row>
    <row r="66" spans="1:3" ht="30" x14ac:dyDescent="0.25">
      <c r="A66" s="16" t="s">
        <v>423</v>
      </c>
      <c r="B66" s="16" t="s">
        <v>1067</v>
      </c>
      <c r="C66" s="15">
        <v>127</v>
      </c>
    </row>
    <row r="67" spans="1:3" ht="30" x14ac:dyDescent="0.25">
      <c r="A67" s="16" t="s">
        <v>423</v>
      </c>
      <c r="B67" s="16" t="s">
        <v>1071</v>
      </c>
      <c r="C67" s="15">
        <v>128</v>
      </c>
    </row>
    <row r="68" spans="1:3" ht="30" x14ac:dyDescent="0.25">
      <c r="A68" s="16" t="s">
        <v>423</v>
      </c>
      <c r="B68" s="16" t="s">
        <v>1076</v>
      </c>
      <c r="C68" s="15">
        <v>129</v>
      </c>
    </row>
    <row r="69" spans="1:3" ht="30" x14ac:dyDescent="0.25">
      <c r="A69" s="16" t="s">
        <v>423</v>
      </c>
      <c r="B69" s="16" t="s">
        <v>1082</v>
      </c>
      <c r="C69" s="15">
        <v>130</v>
      </c>
    </row>
    <row r="70" spans="1:3" x14ac:dyDescent="0.25">
      <c r="A70" s="16" t="s">
        <v>441</v>
      </c>
      <c r="B70" s="16" t="s">
        <v>1088</v>
      </c>
      <c r="C70" s="15">
        <v>134</v>
      </c>
    </row>
    <row r="71" spans="1:3" ht="30" x14ac:dyDescent="0.25">
      <c r="A71" s="16" t="s">
        <v>447</v>
      </c>
      <c r="B71" s="16" t="s">
        <v>1096</v>
      </c>
      <c r="C71" s="15">
        <v>137</v>
      </c>
    </row>
    <row r="72" spans="1:3" ht="30" x14ac:dyDescent="0.25">
      <c r="A72" s="16" t="s">
        <v>465</v>
      </c>
      <c r="B72" s="16" t="s">
        <v>472</v>
      </c>
      <c r="C72" s="15">
        <v>150</v>
      </c>
    </row>
    <row r="73" spans="1:3" ht="30" x14ac:dyDescent="0.25">
      <c r="A73" s="16" t="s">
        <v>465</v>
      </c>
      <c r="B73" s="16" t="s">
        <v>1105</v>
      </c>
      <c r="C73" s="15">
        <v>151</v>
      </c>
    </row>
    <row r="74" spans="1:3" ht="45" x14ac:dyDescent="0.25">
      <c r="A74" s="16" t="s">
        <v>481</v>
      </c>
      <c r="B74" s="29" t="s">
        <v>1109</v>
      </c>
      <c r="C74" s="15">
        <v>153</v>
      </c>
    </row>
    <row r="75" spans="1:3" x14ac:dyDescent="0.25">
      <c r="A75" s="16" t="s">
        <v>481</v>
      </c>
      <c r="B75" s="29" t="s">
        <v>1115</v>
      </c>
      <c r="C75" s="15">
        <v>154</v>
      </c>
    </row>
    <row r="76" spans="1:3" ht="30" x14ac:dyDescent="0.25">
      <c r="A76" s="16" t="s">
        <v>481</v>
      </c>
      <c r="B76" s="29" t="s">
        <v>1121</v>
      </c>
      <c r="C76" s="15">
        <v>156</v>
      </c>
    </row>
    <row r="77" spans="1:3" ht="30" x14ac:dyDescent="0.25">
      <c r="A77" s="16" t="s">
        <v>481</v>
      </c>
      <c r="B77" s="41" t="s">
        <v>1126</v>
      </c>
      <c r="C77" s="15">
        <v>159</v>
      </c>
    </row>
    <row r="78" spans="1:3" x14ac:dyDescent="0.25">
      <c r="A78" s="16" t="s">
        <v>491</v>
      </c>
      <c r="B78" s="29" t="s">
        <v>494</v>
      </c>
      <c r="C78" s="15">
        <v>160</v>
      </c>
    </row>
    <row r="79" spans="1:3" ht="30" x14ac:dyDescent="0.25">
      <c r="A79" s="16" t="s">
        <v>496</v>
      </c>
      <c r="B79" s="16" t="s">
        <v>499</v>
      </c>
      <c r="C79" s="15">
        <v>161</v>
      </c>
    </row>
    <row r="80" spans="1:3" ht="45" x14ac:dyDescent="0.25">
      <c r="A80" s="16" t="s">
        <v>501</v>
      </c>
      <c r="B80" s="29" t="s">
        <v>504</v>
      </c>
      <c r="C80" s="15">
        <v>162</v>
      </c>
    </row>
    <row r="81" spans="1:3" ht="45" x14ac:dyDescent="0.25">
      <c r="A81" s="16" t="s">
        <v>501</v>
      </c>
      <c r="B81" s="16" t="s">
        <v>1143</v>
      </c>
      <c r="C81" s="15">
        <v>163</v>
      </c>
    </row>
    <row r="82" spans="1:3" ht="45" x14ac:dyDescent="0.25">
      <c r="A82" s="16" t="s">
        <v>501</v>
      </c>
      <c r="B82" s="16" t="s">
        <v>1150</v>
      </c>
      <c r="C82" s="15">
        <v>164</v>
      </c>
    </row>
    <row r="83" spans="1:3" ht="60" x14ac:dyDescent="0.25">
      <c r="A83" s="16" t="s">
        <v>501</v>
      </c>
      <c r="B83" s="16" t="s">
        <v>1154</v>
      </c>
      <c r="C83" s="15">
        <v>165</v>
      </c>
    </row>
    <row r="84" spans="1:3" ht="45" x14ac:dyDescent="0.25">
      <c r="A84" s="16" t="s">
        <v>501</v>
      </c>
      <c r="B84" s="16" t="s">
        <v>1160</v>
      </c>
      <c r="C84" s="15">
        <v>166</v>
      </c>
    </row>
    <row r="85" spans="1:3" ht="45" x14ac:dyDescent="0.25">
      <c r="A85" s="16" t="s">
        <v>501</v>
      </c>
      <c r="B85" s="29" t="s">
        <v>1165</v>
      </c>
      <c r="C85" s="15">
        <v>167</v>
      </c>
    </row>
    <row r="86" spans="1:3" ht="45" x14ac:dyDescent="0.25">
      <c r="A86" s="16" t="s">
        <v>501</v>
      </c>
      <c r="B86" s="16" t="s">
        <v>527</v>
      </c>
      <c r="C86" s="15">
        <v>168</v>
      </c>
    </row>
    <row r="87" spans="1:3" ht="45" x14ac:dyDescent="0.25">
      <c r="A87" s="16" t="s">
        <v>501</v>
      </c>
      <c r="B87" s="16" t="s">
        <v>1172</v>
      </c>
      <c r="C87" s="15">
        <v>170</v>
      </c>
    </row>
    <row r="88" spans="1:3" ht="45" x14ac:dyDescent="0.25">
      <c r="A88" s="16" t="s">
        <v>501</v>
      </c>
      <c r="B88" s="16" t="s">
        <v>1177</v>
      </c>
      <c r="C88" s="15">
        <v>171</v>
      </c>
    </row>
    <row r="89" spans="1:3" ht="60" x14ac:dyDescent="0.25">
      <c r="A89" s="16" t="s">
        <v>501</v>
      </c>
      <c r="B89" s="16" t="s">
        <v>1182</v>
      </c>
      <c r="C89" s="15">
        <v>172</v>
      </c>
    </row>
    <row r="90" spans="1:3" ht="45" x14ac:dyDescent="0.25">
      <c r="A90" s="16" t="s">
        <v>501</v>
      </c>
      <c r="B90" s="29" t="s">
        <v>1187</v>
      </c>
      <c r="C90" s="15">
        <v>173</v>
      </c>
    </row>
    <row r="91" spans="1:3" ht="45" x14ac:dyDescent="0.25">
      <c r="A91" s="16" t="s">
        <v>501</v>
      </c>
      <c r="B91" s="29" t="s">
        <v>1191</v>
      </c>
      <c r="C91" s="15">
        <v>174</v>
      </c>
    </row>
    <row r="92" spans="1:3" ht="45" x14ac:dyDescent="0.25">
      <c r="A92" s="16" t="s">
        <v>721</v>
      </c>
      <c r="B92" s="16" t="s">
        <v>1196</v>
      </c>
      <c r="C92" s="15">
        <v>175</v>
      </c>
    </row>
    <row r="93" spans="1:3" ht="45" x14ac:dyDescent="0.25">
      <c r="A93" s="16" t="s">
        <v>721</v>
      </c>
      <c r="B93" s="16" t="s">
        <v>1200</v>
      </c>
      <c r="C93" s="15">
        <v>176</v>
      </c>
    </row>
    <row r="94" spans="1:3" ht="45" x14ac:dyDescent="0.25">
      <c r="A94" s="16" t="s">
        <v>721</v>
      </c>
      <c r="B94" s="16" t="s">
        <v>1203</v>
      </c>
      <c r="C94" s="15">
        <v>177</v>
      </c>
    </row>
    <row r="95" spans="1:3" ht="45" x14ac:dyDescent="0.25">
      <c r="A95" s="16" t="s">
        <v>721</v>
      </c>
      <c r="B95" s="16" t="s">
        <v>1207</v>
      </c>
      <c r="C95" s="15">
        <v>178</v>
      </c>
    </row>
    <row r="96" spans="1:3" ht="45" x14ac:dyDescent="0.25">
      <c r="A96" s="16" t="s">
        <v>721</v>
      </c>
      <c r="B96" s="16" t="s">
        <v>1210</v>
      </c>
      <c r="C96" s="15">
        <v>179</v>
      </c>
    </row>
    <row r="97" spans="1:3" ht="45" x14ac:dyDescent="0.25">
      <c r="A97" s="16" t="s">
        <v>721</v>
      </c>
      <c r="B97" s="16" t="s">
        <v>1213</v>
      </c>
      <c r="C97" s="15">
        <v>180</v>
      </c>
    </row>
    <row r="98" spans="1:3" ht="45" x14ac:dyDescent="0.25">
      <c r="A98" s="16" t="s">
        <v>721</v>
      </c>
      <c r="B98" s="16" t="s">
        <v>1216</v>
      </c>
      <c r="C98" s="15">
        <v>181</v>
      </c>
    </row>
    <row r="99" spans="1:3" ht="45" x14ac:dyDescent="0.25">
      <c r="A99" s="16" t="s">
        <v>721</v>
      </c>
      <c r="B99" s="16" t="s">
        <v>1220</v>
      </c>
      <c r="C99" s="15">
        <v>182</v>
      </c>
    </row>
    <row r="100" spans="1:3" ht="45" x14ac:dyDescent="0.25">
      <c r="A100" s="16" t="s">
        <v>721</v>
      </c>
      <c r="B100" s="16" t="s">
        <v>1223</v>
      </c>
      <c r="C100" s="15">
        <v>183</v>
      </c>
    </row>
    <row r="101" spans="1:3" ht="45" x14ac:dyDescent="0.25">
      <c r="A101" s="16" t="s">
        <v>721</v>
      </c>
      <c r="B101" s="16" t="s">
        <v>1227</v>
      </c>
      <c r="C101" s="15">
        <v>184</v>
      </c>
    </row>
    <row r="102" spans="1:3" ht="30" x14ac:dyDescent="0.25">
      <c r="A102" s="16" t="s">
        <v>722</v>
      </c>
      <c r="B102" s="16" t="s">
        <v>614</v>
      </c>
      <c r="C102" s="15">
        <v>185</v>
      </c>
    </row>
    <row r="103" spans="1:3" ht="75" x14ac:dyDescent="0.25">
      <c r="A103" s="16" t="s">
        <v>722</v>
      </c>
      <c r="B103" s="16" t="s">
        <v>1233</v>
      </c>
      <c r="C103" s="15">
        <v>186</v>
      </c>
    </row>
    <row r="104" spans="1:3" ht="45" x14ac:dyDescent="0.25">
      <c r="A104" s="16" t="s">
        <v>722</v>
      </c>
      <c r="B104" s="16" t="s">
        <v>1238</v>
      </c>
      <c r="C104" s="15">
        <v>187</v>
      </c>
    </row>
    <row r="105" spans="1:3" ht="75" x14ac:dyDescent="0.25">
      <c r="A105" s="16" t="s">
        <v>722</v>
      </c>
      <c r="B105" s="16" t="s">
        <v>1244</v>
      </c>
      <c r="C105" s="15">
        <v>188</v>
      </c>
    </row>
    <row r="106" spans="1:3" x14ac:dyDescent="0.25">
      <c r="A106" s="16" t="s">
        <v>116</v>
      </c>
      <c r="B106" s="17" t="s">
        <v>144</v>
      </c>
      <c r="C106" s="15" t="s">
        <v>143</v>
      </c>
    </row>
    <row r="107" spans="1:3" ht="30" x14ac:dyDescent="0.25">
      <c r="A107" s="16" t="s">
        <v>116</v>
      </c>
      <c r="B107" s="29" t="s">
        <v>155</v>
      </c>
      <c r="C107" s="15" t="s">
        <v>154</v>
      </c>
    </row>
    <row r="108" spans="1:3" ht="30" x14ac:dyDescent="0.25">
      <c r="A108" s="16" t="s">
        <v>116</v>
      </c>
      <c r="B108" s="17" t="s">
        <v>1259</v>
      </c>
      <c r="C108" s="15" t="s">
        <v>1260</v>
      </c>
    </row>
    <row r="109" spans="1:3" ht="30" x14ac:dyDescent="0.25">
      <c r="A109" s="16" t="s">
        <v>116</v>
      </c>
      <c r="B109" s="29" t="s">
        <v>1268</v>
      </c>
      <c r="C109" s="15" t="s">
        <v>1269</v>
      </c>
    </row>
    <row r="110" spans="1:3" ht="60" x14ac:dyDescent="0.25">
      <c r="A110" s="16" t="s">
        <v>327</v>
      </c>
      <c r="B110" s="29" t="s">
        <v>1276</v>
      </c>
      <c r="C110" s="15" t="s">
        <v>1277</v>
      </c>
    </row>
    <row r="111" spans="1:3" ht="30" x14ac:dyDescent="0.25">
      <c r="A111" s="16" t="s">
        <v>385</v>
      </c>
      <c r="B111" s="17" t="s">
        <v>1284</v>
      </c>
      <c r="C111" s="15" t="s">
        <v>1285</v>
      </c>
    </row>
    <row r="112" spans="1:3" ht="30" x14ac:dyDescent="0.25">
      <c r="A112" s="16" t="s">
        <v>441</v>
      </c>
      <c r="B112" s="17" t="s">
        <v>1290</v>
      </c>
      <c r="C112" s="15" t="s">
        <v>1291</v>
      </c>
    </row>
    <row r="113" spans="1:3" ht="30" x14ac:dyDescent="0.25">
      <c r="A113" s="16" t="s">
        <v>447</v>
      </c>
      <c r="B113" s="17" t="s">
        <v>463</v>
      </c>
      <c r="C113" s="15" t="s">
        <v>460</v>
      </c>
    </row>
    <row r="114" spans="1:3" ht="30" x14ac:dyDescent="0.25">
      <c r="A114" s="16" t="s">
        <v>447</v>
      </c>
      <c r="B114" s="29" t="s">
        <v>1300</v>
      </c>
      <c r="C114" s="15" t="s">
        <v>1301</v>
      </c>
    </row>
    <row r="115" spans="1:3" ht="30" x14ac:dyDescent="0.25">
      <c r="A115" s="16" t="s">
        <v>447</v>
      </c>
      <c r="B115" s="17" t="s">
        <v>1308</v>
      </c>
      <c r="C115" s="15" t="s">
        <v>1309</v>
      </c>
    </row>
    <row r="116" spans="1:3" ht="30" x14ac:dyDescent="0.25">
      <c r="A116" s="16" t="s">
        <v>465</v>
      </c>
      <c r="B116" s="29" t="s">
        <v>1316</v>
      </c>
      <c r="C116" s="15" t="s">
        <v>478</v>
      </c>
    </row>
    <row r="117" spans="1:3" ht="60" x14ac:dyDescent="0.25">
      <c r="A117" s="16" t="s">
        <v>465</v>
      </c>
      <c r="B117" s="42" t="s">
        <v>1276</v>
      </c>
      <c r="C117" s="15" t="s">
        <v>1323</v>
      </c>
    </row>
    <row r="118" spans="1:3" ht="30" x14ac:dyDescent="0.25">
      <c r="A118" s="17" t="s">
        <v>465</v>
      </c>
      <c r="B118" s="29" t="s">
        <v>1327</v>
      </c>
      <c r="C118" s="43" t="s">
        <v>1328</v>
      </c>
    </row>
    <row r="119" spans="1:3" ht="30" x14ac:dyDescent="0.25">
      <c r="A119" s="17" t="s">
        <v>491</v>
      </c>
      <c r="B119" s="29" t="s">
        <v>1337</v>
      </c>
      <c r="C119" s="43" t="s">
        <v>1338</v>
      </c>
    </row>
    <row r="120" spans="1:3" ht="45" x14ac:dyDescent="0.25">
      <c r="A120" s="17" t="s">
        <v>721</v>
      </c>
      <c r="B120" s="29" t="s">
        <v>579</v>
      </c>
      <c r="C120" s="43" t="s">
        <v>576</v>
      </c>
    </row>
    <row r="121" spans="1:3" ht="45" x14ac:dyDescent="0.25">
      <c r="A121" s="17" t="s">
        <v>721</v>
      </c>
      <c r="B121" s="29" t="s">
        <v>584</v>
      </c>
      <c r="C121" s="43" t="s">
        <v>581</v>
      </c>
    </row>
    <row r="122" spans="1:3" ht="45" x14ac:dyDescent="0.25">
      <c r="A122" s="17" t="s">
        <v>721</v>
      </c>
      <c r="B122" s="29" t="s">
        <v>589</v>
      </c>
      <c r="C122" s="43" t="s">
        <v>586</v>
      </c>
    </row>
    <row r="123" spans="1:3" ht="45" x14ac:dyDescent="0.25">
      <c r="A123" s="17" t="s">
        <v>721</v>
      </c>
      <c r="B123" s="17" t="s">
        <v>1351</v>
      </c>
      <c r="C123" s="43" t="s">
        <v>591</v>
      </c>
    </row>
    <row r="124" spans="1:3" ht="45" x14ac:dyDescent="0.25">
      <c r="A124" s="17" t="s">
        <v>721</v>
      </c>
      <c r="B124" s="17" t="s">
        <v>599</v>
      </c>
      <c r="C124" s="43" t="s">
        <v>596</v>
      </c>
    </row>
    <row r="125" spans="1:3" ht="45" x14ac:dyDescent="0.25">
      <c r="A125" s="17" t="s">
        <v>721</v>
      </c>
      <c r="B125" s="17" t="s">
        <v>604</v>
      </c>
      <c r="C125" s="43" t="s">
        <v>601</v>
      </c>
    </row>
    <row r="126" spans="1:3" ht="45" x14ac:dyDescent="0.25">
      <c r="A126" s="17" t="s">
        <v>721</v>
      </c>
      <c r="B126" s="17" t="s">
        <v>609</v>
      </c>
      <c r="C126" s="43" t="s">
        <v>606</v>
      </c>
    </row>
    <row r="127" spans="1:3" ht="45" x14ac:dyDescent="0.25">
      <c r="A127" s="17" t="s">
        <v>721</v>
      </c>
      <c r="B127" s="17" t="s">
        <v>1359</v>
      </c>
      <c r="C127" s="43" t="s">
        <v>1360</v>
      </c>
    </row>
    <row r="128" spans="1:3" ht="45" x14ac:dyDescent="0.25">
      <c r="A128" s="17" t="s">
        <v>721</v>
      </c>
      <c r="B128" s="17" t="s">
        <v>1364</v>
      </c>
      <c r="C128" s="43" t="s">
        <v>1365</v>
      </c>
    </row>
    <row r="129" spans="1:3" ht="60" x14ac:dyDescent="0.25">
      <c r="A129" s="17" t="s">
        <v>721</v>
      </c>
      <c r="B129" s="17" t="s">
        <v>1373</v>
      </c>
      <c r="C129" s="43" t="s">
        <v>1374</v>
      </c>
    </row>
    <row r="130" spans="1:3" x14ac:dyDescent="0.25">
      <c r="A130" s="16" t="s">
        <v>722</v>
      </c>
      <c r="B130" s="16" t="s">
        <v>627</v>
      </c>
      <c r="C130" s="15" t="s">
        <v>626</v>
      </c>
    </row>
    <row r="131" spans="1:3" ht="45" x14ac:dyDescent="0.25">
      <c r="A131" s="16" t="s">
        <v>722</v>
      </c>
      <c r="B131" s="16" t="s">
        <v>1385</v>
      </c>
      <c r="C131" s="15" t="s">
        <v>1386</v>
      </c>
    </row>
    <row r="132" spans="1:3" ht="45" x14ac:dyDescent="0.25">
      <c r="A132" s="16" t="s">
        <v>191</v>
      </c>
      <c r="B132" s="16" t="s">
        <v>1393</v>
      </c>
      <c r="C132" s="15" t="s">
        <v>1394</v>
      </c>
    </row>
    <row r="133" spans="1:3" ht="45" x14ac:dyDescent="0.25">
      <c r="A133" s="16" t="s">
        <v>217</v>
      </c>
      <c r="B133" s="16" t="s">
        <v>1401</v>
      </c>
      <c r="C133" s="15" t="s">
        <v>1402</v>
      </c>
    </row>
    <row r="134" spans="1:3" ht="45" x14ac:dyDescent="0.25">
      <c r="A134" s="16" t="s">
        <v>221</v>
      </c>
      <c r="B134" s="16" t="s">
        <v>1409</v>
      </c>
      <c r="C134" s="15" t="s">
        <v>1410</v>
      </c>
    </row>
    <row r="135" spans="1:3" ht="30" x14ac:dyDescent="0.25">
      <c r="A135" s="16" t="s">
        <v>221</v>
      </c>
      <c r="B135" s="20" t="s">
        <v>1418</v>
      </c>
      <c r="C135" s="15" t="s">
        <v>1419</v>
      </c>
    </row>
    <row r="136" spans="1:3" ht="60" x14ac:dyDescent="0.25">
      <c r="A136" s="16" t="s">
        <v>233</v>
      </c>
      <c r="B136" s="20" t="s">
        <v>1426</v>
      </c>
      <c r="C136" s="15" t="s">
        <v>1427</v>
      </c>
    </row>
    <row r="137" spans="1:3" ht="45" x14ac:dyDescent="0.25">
      <c r="A137" s="16" t="s">
        <v>233</v>
      </c>
      <c r="B137" s="20" t="s">
        <v>1434</v>
      </c>
      <c r="C137" s="15" t="s">
        <v>1435</v>
      </c>
    </row>
    <row r="138" spans="1:3" ht="30" x14ac:dyDescent="0.25">
      <c r="A138" s="16" t="s">
        <v>250</v>
      </c>
      <c r="B138" s="20" t="s">
        <v>1442</v>
      </c>
      <c r="C138" s="15" t="s">
        <v>1443</v>
      </c>
    </row>
    <row r="139" spans="1:3" ht="30" x14ac:dyDescent="0.25">
      <c r="A139" s="16" t="s">
        <v>250</v>
      </c>
      <c r="B139" s="20" t="s">
        <v>1359</v>
      </c>
      <c r="C139" s="15" t="s">
        <v>278</v>
      </c>
    </row>
    <row r="140" spans="1:3" ht="45" x14ac:dyDescent="0.25">
      <c r="A140" s="16" t="s">
        <v>719</v>
      </c>
      <c r="B140" s="16" t="s">
        <v>1455</v>
      </c>
      <c r="C140" s="15" t="s">
        <v>282</v>
      </c>
    </row>
    <row r="141" spans="1:3" ht="60" x14ac:dyDescent="0.25">
      <c r="A141" s="16" t="s">
        <v>327</v>
      </c>
      <c r="B141" s="16" t="s">
        <v>1463</v>
      </c>
      <c r="C141" s="15" t="s">
        <v>1464</v>
      </c>
    </row>
  </sheetData>
  <sheetProtection algorithmName="SHA-512" hashValue="O1qtHX7T1lW3qr0xWLtVV7wjup95sFTNo5VtpHliICcTBHUf8nu/qrVob1KyrwmkXlseHlfFVdYEJH/WjK2hDA==" saltValue="sq4W73PhIuQteTJc9SubCw=="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P75"/>
  <sheetViews>
    <sheetView showGridLines="0" showRowColHeaders="0" zoomScale="80" zoomScaleNormal="80" workbookViewId="0">
      <selection sqref="A1:P1"/>
    </sheetView>
  </sheetViews>
  <sheetFormatPr baseColWidth="10" defaultColWidth="0" defaultRowHeight="15" zeroHeight="1" x14ac:dyDescent="0.25"/>
  <cols>
    <col min="1" max="1" width="5.7109375" customWidth="1"/>
    <col min="2" max="3" width="11.42578125" customWidth="1"/>
    <col min="4" max="4" width="14.28515625" customWidth="1"/>
    <col min="5" max="10" width="11.42578125" customWidth="1"/>
    <col min="11" max="11" width="14.28515625" customWidth="1"/>
    <col min="12" max="15" width="11.42578125" customWidth="1"/>
    <col min="16" max="16" width="5.7109375" customWidth="1"/>
    <col min="17" max="16384" width="11.42578125" hidden="1"/>
  </cols>
  <sheetData>
    <row r="1" spans="1:16" ht="30" customHeight="1" x14ac:dyDescent="0.25">
      <c r="A1" s="125"/>
      <c r="B1" s="125"/>
      <c r="C1" s="125"/>
      <c r="D1" s="125"/>
      <c r="E1" s="125"/>
      <c r="F1" s="125"/>
      <c r="G1" s="125"/>
      <c r="H1" s="125"/>
      <c r="I1" s="125"/>
      <c r="J1" s="125"/>
      <c r="K1" s="125"/>
      <c r="L1" s="125"/>
      <c r="M1" s="125"/>
      <c r="N1" s="125"/>
      <c r="O1" s="125"/>
      <c r="P1" s="125"/>
    </row>
    <row r="2" spans="1:16" ht="30" customHeight="1" x14ac:dyDescent="0.25">
      <c r="A2" s="125"/>
      <c r="B2" s="210" t="s">
        <v>3</v>
      </c>
      <c r="C2" s="210"/>
      <c r="D2" s="210"/>
      <c r="E2" s="210"/>
      <c r="F2" s="210"/>
      <c r="G2" s="210"/>
      <c r="H2" s="210"/>
      <c r="I2" s="210"/>
      <c r="J2" s="210"/>
      <c r="K2" s="210"/>
      <c r="L2" s="210"/>
      <c r="M2" s="210"/>
      <c r="N2" s="210"/>
      <c r="O2" s="210"/>
      <c r="P2" s="125"/>
    </row>
    <row r="3" spans="1:16" ht="7.5" customHeight="1" thickBot="1" x14ac:dyDescent="0.3">
      <c r="A3" s="125"/>
      <c r="B3" s="7"/>
      <c r="C3" s="7"/>
      <c r="D3" s="7"/>
      <c r="E3" s="7"/>
      <c r="F3" s="7"/>
      <c r="G3" s="7"/>
      <c r="H3" s="7"/>
      <c r="I3" s="7"/>
      <c r="J3" s="7"/>
      <c r="K3" s="7"/>
      <c r="L3" s="7"/>
      <c r="M3" s="7"/>
      <c r="N3" s="7"/>
      <c r="O3" s="7"/>
      <c r="P3" s="125"/>
    </row>
    <row r="4" spans="1:16" ht="15" customHeight="1" x14ac:dyDescent="0.25">
      <c r="A4" s="125"/>
      <c r="B4" s="2"/>
      <c r="C4" s="3"/>
      <c r="D4" s="3"/>
      <c r="E4" s="201" t="s">
        <v>1</v>
      </c>
      <c r="F4" s="202"/>
      <c r="G4" s="202"/>
      <c r="H4" s="203"/>
      <c r="I4" s="3"/>
      <c r="J4" s="3"/>
      <c r="K4" s="3"/>
      <c r="L4" s="202" t="s">
        <v>2</v>
      </c>
      <c r="M4" s="202"/>
      <c r="N4" s="202"/>
      <c r="O4" s="203"/>
      <c r="P4" s="125"/>
    </row>
    <row r="5" spans="1:16" ht="15" customHeight="1" x14ac:dyDescent="0.25">
      <c r="A5" s="125"/>
      <c r="B5" s="4"/>
      <c r="C5" s="1"/>
      <c r="D5" s="1"/>
      <c r="E5" s="204"/>
      <c r="F5" s="205"/>
      <c r="G5" s="205"/>
      <c r="H5" s="206"/>
      <c r="I5" s="1"/>
      <c r="J5" s="1"/>
      <c r="K5" s="1"/>
      <c r="L5" s="205"/>
      <c r="M5" s="205"/>
      <c r="N5" s="205"/>
      <c r="O5" s="206"/>
      <c r="P5" s="125"/>
    </row>
    <row r="6" spans="1:16" ht="15" customHeight="1" x14ac:dyDescent="0.25">
      <c r="A6" s="125"/>
      <c r="B6" s="4"/>
      <c r="C6" s="1"/>
      <c r="D6" s="1"/>
      <c r="E6" s="204"/>
      <c r="F6" s="205"/>
      <c r="G6" s="205"/>
      <c r="H6" s="206"/>
      <c r="I6" s="1"/>
      <c r="J6" s="1"/>
      <c r="K6" s="1"/>
      <c r="L6" s="205"/>
      <c r="M6" s="205"/>
      <c r="N6" s="205"/>
      <c r="O6" s="206"/>
      <c r="P6" s="125"/>
    </row>
    <row r="7" spans="1:16" ht="15" customHeight="1" x14ac:dyDescent="0.25">
      <c r="A7" s="125"/>
      <c r="B7" s="4"/>
      <c r="C7" s="1"/>
      <c r="D7" s="1"/>
      <c r="E7" s="204"/>
      <c r="F7" s="205"/>
      <c r="G7" s="205"/>
      <c r="H7" s="206"/>
      <c r="I7" s="1"/>
      <c r="J7" s="1"/>
      <c r="K7" s="1"/>
      <c r="L7" s="205"/>
      <c r="M7" s="205"/>
      <c r="N7" s="205"/>
      <c r="O7" s="206"/>
      <c r="P7" s="125"/>
    </row>
    <row r="8" spans="1:16" ht="15" customHeight="1" x14ac:dyDescent="0.25">
      <c r="A8" s="125"/>
      <c r="B8" s="4"/>
      <c r="C8" s="1"/>
      <c r="D8" s="1"/>
      <c r="E8" s="204"/>
      <c r="F8" s="205"/>
      <c r="G8" s="205"/>
      <c r="H8" s="206"/>
      <c r="I8" s="1"/>
      <c r="J8" s="1"/>
      <c r="K8" s="1"/>
      <c r="L8" s="205"/>
      <c r="M8" s="205"/>
      <c r="N8" s="205"/>
      <c r="O8" s="206"/>
      <c r="P8" s="125"/>
    </row>
    <row r="9" spans="1:16" ht="15" customHeight="1" x14ac:dyDescent="0.25">
      <c r="A9" s="125"/>
      <c r="B9" s="4"/>
      <c r="C9" s="1"/>
      <c r="D9" s="1"/>
      <c r="E9" s="204"/>
      <c r="F9" s="205"/>
      <c r="G9" s="205"/>
      <c r="H9" s="206"/>
      <c r="I9" s="1"/>
      <c r="J9" s="1"/>
      <c r="K9" s="1"/>
      <c r="L9" s="205"/>
      <c r="M9" s="205"/>
      <c r="N9" s="205"/>
      <c r="O9" s="206"/>
      <c r="P9" s="125"/>
    </row>
    <row r="10" spans="1:16" ht="15" customHeight="1" x14ac:dyDescent="0.25">
      <c r="A10" s="125"/>
      <c r="B10" s="4"/>
      <c r="C10" s="1"/>
      <c r="D10" s="1"/>
      <c r="E10" s="204"/>
      <c r="F10" s="205"/>
      <c r="G10" s="205"/>
      <c r="H10" s="206"/>
      <c r="I10" s="1"/>
      <c r="J10" s="1"/>
      <c r="K10" s="1"/>
      <c r="L10" s="205"/>
      <c r="M10" s="205"/>
      <c r="N10" s="205"/>
      <c r="O10" s="206"/>
      <c r="P10" s="125"/>
    </row>
    <row r="11" spans="1:16" ht="15.75" customHeight="1" thickBot="1" x14ac:dyDescent="0.3">
      <c r="A11" s="125"/>
      <c r="B11" s="5"/>
      <c r="C11" s="6"/>
      <c r="D11" s="6"/>
      <c r="E11" s="207"/>
      <c r="F11" s="208"/>
      <c r="G11" s="208"/>
      <c r="H11" s="209"/>
      <c r="I11" s="6"/>
      <c r="J11" s="6"/>
      <c r="K11" s="6"/>
      <c r="L11" s="208"/>
      <c r="M11" s="208"/>
      <c r="N11" s="208"/>
      <c r="O11" s="209"/>
      <c r="P11" s="125"/>
    </row>
    <row r="12" spans="1:16" x14ac:dyDescent="0.25">
      <c r="A12" s="125"/>
      <c r="B12" s="125"/>
      <c r="C12" s="125"/>
      <c r="D12" s="125"/>
      <c r="E12" s="125"/>
      <c r="F12" s="125"/>
      <c r="G12" s="125"/>
      <c r="H12" s="125"/>
      <c r="I12" s="125"/>
      <c r="J12" s="125"/>
      <c r="K12" s="125"/>
      <c r="L12" s="125"/>
      <c r="M12" s="125"/>
      <c r="N12" s="125"/>
      <c r="O12" s="125"/>
      <c r="P12" s="125"/>
    </row>
    <row r="13" spans="1:16" x14ac:dyDescent="0.25">
      <c r="A13" s="125"/>
      <c r="P13" s="125"/>
    </row>
    <row r="14" spans="1:16" x14ac:dyDescent="0.25">
      <c r="A14" s="125"/>
      <c r="P14" s="125"/>
    </row>
    <row r="15" spans="1:16" x14ac:dyDescent="0.25">
      <c r="A15" s="125"/>
      <c r="P15" s="125"/>
    </row>
    <row r="16" spans="1:16" x14ac:dyDescent="0.25">
      <c r="A16" s="125"/>
      <c r="P16" s="125"/>
    </row>
    <row r="17" spans="1:16" x14ac:dyDescent="0.25">
      <c r="A17" s="125"/>
      <c r="P17" s="125"/>
    </row>
    <row r="18" spans="1:16" x14ac:dyDescent="0.25">
      <c r="A18" s="125"/>
      <c r="P18" s="125"/>
    </row>
    <row r="19" spans="1:16" x14ac:dyDescent="0.25">
      <c r="A19" s="125"/>
      <c r="P19" s="125"/>
    </row>
    <row r="20" spans="1:16" x14ac:dyDescent="0.25">
      <c r="A20" s="125"/>
      <c r="P20" s="125"/>
    </row>
    <row r="21" spans="1:16" x14ac:dyDescent="0.25">
      <c r="A21" s="125"/>
      <c r="P21" s="125"/>
    </row>
    <row r="22" spans="1:16" x14ac:dyDescent="0.25">
      <c r="A22" s="125"/>
      <c r="P22" s="125"/>
    </row>
    <row r="23" spans="1:16" x14ac:dyDescent="0.25">
      <c r="A23" s="125"/>
      <c r="P23" s="125"/>
    </row>
    <row r="24" spans="1:16" x14ac:dyDescent="0.25">
      <c r="A24" s="125"/>
      <c r="P24" s="125"/>
    </row>
    <row r="25" spans="1:16" x14ac:dyDescent="0.25">
      <c r="A25" s="125"/>
      <c r="P25" s="125"/>
    </row>
    <row r="26" spans="1:16" x14ac:dyDescent="0.25">
      <c r="A26" s="125"/>
      <c r="P26" s="125"/>
    </row>
    <row r="27" spans="1:16" x14ac:dyDescent="0.25">
      <c r="A27" s="125"/>
      <c r="P27" s="125"/>
    </row>
    <row r="28" spans="1:16" x14ac:dyDescent="0.25">
      <c r="A28" s="125"/>
      <c r="P28" s="125"/>
    </row>
    <row r="29" spans="1:16" x14ac:dyDescent="0.25">
      <c r="A29" s="125"/>
      <c r="P29" s="125"/>
    </row>
    <row r="30" spans="1:16" x14ac:dyDescent="0.25">
      <c r="A30" s="125"/>
      <c r="P30" s="125"/>
    </row>
    <row r="31" spans="1:16" x14ac:dyDescent="0.25">
      <c r="A31" s="125"/>
      <c r="P31" s="125"/>
    </row>
    <row r="32" spans="1:16" x14ac:dyDescent="0.25">
      <c r="A32" s="125"/>
      <c r="P32" s="125"/>
    </row>
    <row r="33" spans="1:16" x14ac:dyDescent="0.25">
      <c r="A33" s="125"/>
      <c r="P33" s="125"/>
    </row>
    <row r="34" spans="1:16" x14ac:dyDescent="0.25">
      <c r="A34" s="125"/>
      <c r="P34" s="125"/>
    </row>
    <row r="35" spans="1:16" x14ac:dyDescent="0.25">
      <c r="A35" s="125"/>
      <c r="P35" s="125"/>
    </row>
    <row r="36" spans="1:16" x14ac:dyDescent="0.25">
      <c r="A36" s="125"/>
      <c r="P36" s="125"/>
    </row>
    <row r="37" spans="1:16" x14ac:dyDescent="0.25">
      <c r="A37" s="125"/>
      <c r="P37" s="125"/>
    </row>
    <row r="38" spans="1:16" x14ac:dyDescent="0.25">
      <c r="A38" s="125"/>
      <c r="P38" s="125"/>
    </row>
    <row r="39" spans="1:16" x14ac:dyDescent="0.25">
      <c r="A39" s="125"/>
      <c r="P39" s="125"/>
    </row>
    <row r="40" spans="1:16" x14ac:dyDescent="0.25">
      <c r="A40" s="125"/>
      <c r="P40" s="125"/>
    </row>
    <row r="41" spans="1:16" x14ac:dyDescent="0.25">
      <c r="A41" s="125"/>
      <c r="P41" s="125"/>
    </row>
    <row r="42" spans="1:16" x14ac:dyDescent="0.25">
      <c r="A42" s="125"/>
      <c r="P42" s="125"/>
    </row>
    <row r="43" spans="1:16" x14ac:dyDescent="0.25">
      <c r="A43" s="125"/>
      <c r="P43" s="125"/>
    </row>
    <row r="44" spans="1:16" ht="52.5" customHeight="1" x14ac:dyDescent="0.25">
      <c r="A44" s="125"/>
      <c r="B44" s="125"/>
      <c r="C44" s="125"/>
      <c r="D44" s="125"/>
      <c r="E44" s="125"/>
      <c r="F44" s="125"/>
      <c r="G44" s="125"/>
      <c r="H44" s="125"/>
      <c r="I44" s="125"/>
      <c r="J44" s="125"/>
      <c r="K44" s="125"/>
      <c r="L44" s="125"/>
      <c r="M44" s="125"/>
      <c r="N44" s="125"/>
      <c r="O44" s="125"/>
      <c r="P44" s="125"/>
    </row>
    <row r="45" spans="1:16" ht="30" customHeight="1" x14ac:dyDescent="0.25">
      <c r="A45" s="125"/>
      <c r="B45" s="125"/>
      <c r="C45" s="125"/>
      <c r="D45" s="125"/>
      <c r="E45" s="125"/>
      <c r="F45" s="125"/>
      <c r="G45" s="125"/>
      <c r="H45" s="125"/>
      <c r="I45" s="125"/>
      <c r="J45" s="125"/>
      <c r="K45" s="125"/>
      <c r="L45" s="125"/>
      <c r="M45" s="125"/>
      <c r="N45" s="125"/>
      <c r="O45" s="125"/>
      <c r="P45" s="125"/>
    </row>
    <row r="46" spans="1:16" hidden="1" x14ac:dyDescent="0.25"/>
    <row r="47" spans="1:16" hidden="1" x14ac:dyDescent="0.25"/>
    <row r="48" spans="1:16"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sheetData>
  <sheetProtection algorithmName="SHA-512" hashValue="YkyoIDxVvPH9PBnGb7rVpjbr6BBY1WXXzkwvxxqa7BZGZcE5nqXeCgyCzmVmXW/P416ANH8QF3bRuFeZoX7PuA==" saltValue="60I6KaN+88zWy5K8IsOuWg==" spinCount="100000" sheet="1" objects="1" scenarios="1"/>
  <mergeCells count="9">
    <mergeCell ref="A45:P45"/>
    <mergeCell ref="E4:H11"/>
    <mergeCell ref="L4:O11"/>
    <mergeCell ref="A1:P1"/>
    <mergeCell ref="B2:O2"/>
    <mergeCell ref="P2:P43"/>
    <mergeCell ref="A2:A43"/>
    <mergeCell ref="A44:P44"/>
    <mergeCell ref="B12:O1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BI156"/>
  <sheetViews>
    <sheetView topLeftCell="A128" zoomScale="60" zoomScaleNormal="60" workbookViewId="0">
      <selection activeCell="E139" sqref="E139"/>
    </sheetView>
  </sheetViews>
  <sheetFormatPr baseColWidth="10" defaultRowHeight="14.25" customHeight="1" x14ac:dyDescent="0.25"/>
  <cols>
    <col min="1" max="1" width="50" style="14" customWidth="1"/>
    <col min="2" max="2" width="11.5703125" style="14" customWidth="1"/>
    <col min="3" max="3" width="42.85546875" style="14" customWidth="1"/>
    <col min="4" max="8" width="35.7109375" style="14" customWidth="1"/>
    <col min="9" max="11" width="50" style="14" customWidth="1"/>
    <col min="12" max="12" width="21.42578125" style="14" customWidth="1"/>
    <col min="13" max="15" width="31.42578125" style="14" customWidth="1"/>
    <col min="16" max="60" width="17.5703125" style="24" customWidth="1"/>
    <col min="61" max="16384" width="11.42578125" style="24"/>
  </cols>
  <sheetData>
    <row r="1" spans="1:61" ht="14.25" customHeight="1" thickBot="1" x14ac:dyDescent="0.3">
      <c r="A1" s="14">
        <v>1</v>
      </c>
      <c r="B1" s="14">
        <v>2</v>
      </c>
      <c r="C1" s="14">
        <v>3</v>
      </c>
      <c r="D1" s="14">
        <v>4</v>
      </c>
      <c r="E1" s="14">
        <v>5</v>
      </c>
      <c r="F1" s="14">
        <v>6</v>
      </c>
      <c r="G1" s="14">
        <v>7</v>
      </c>
      <c r="H1" s="14">
        <v>8</v>
      </c>
      <c r="I1" s="14">
        <v>9</v>
      </c>
      <c r="J1" s="14">
        <v>10</v>
      </c>
      <c r="K1" s="14">
        <v>11</v>
      </c>
      <c r="L1" s="14">
        <v>12</v>
      </c>
      <c r="M1" s="14">
        <v>13</v>
      </c>
      <c r="N1" s="14">
        <v>14</v>
      </c>
      <c r="O1" s="14">
        <v>15</v>
      </c>
      <c r="P1" s="14">
        <v>16</v>
      </c>
      <c r="Q1" s="14">
        <v>17</v>
      </c>
      <c r="R1" s="14">
        <v>18</v>
      </c>
      <c r="S1" s="14">
        <v>19</v>
      </c>
      <c r="T1" s="14">
        <v>20</v>
      </c>
      <c r="U1" s="14">
        <v>21</v>
      </c>
      <c r="V1" s="14">
        <v>22</v>
      </c>
      <c r="W1" s="14">
        <v>23</v>
      </c>
      <c r="X1" s="14">
        <v>24</v>
      </c>
      <c r="Y1" s="14">
        <v>25</v>
      </c>
      <c r="Z1" s="14">
        <v>26</v>
      </c>
      <c r="AA1" s="14">
        <v>27</v>
      </c>
      <c r="AB1" s="14">
        <v>28</v>
      </c>
      <c r="AC1" s="14">
        <v>29</v>
      </c>
      <c r="AD1" s="14">
        <v>30</v>
      </c>
      <c r="AE1" s="14">
        <v>31</v>
      </c>
      <c r="AF1" s="14">
        <v>32</v>
      </c>
      <c r="AG1" s="14">
        <v>33</v>
      </c>
      <c r="AH1" s="14">
        <v>34</v>
      </c>
      <c r="AI1" s="14">
        <v>35</v>
      </c>
      <c r="AJ1" s="14">
        <v>36</v>
      </c>
      <c r="AK1" s="14">
        <v>37</v>
      </c>
      <c r="AL1" s="14">
        <v>38</v>
      </c>
      <c r="AM1" s="14">
        <v>39</v>
      </c>
      <c r="AN1" s="14">
        <v>40</v>
      </c>
      <c r="AO1" s="14">
        <v>41</v>
      </c>
      <c r="AP1" s="14">
        <v>42</v>
      </c>
      <c r="AQ1" s="14">
        <v>43</v>
      </c>
      <c r="AR1" s="14">
        <v>44</v>
      </c>
      <c r="AS1" s="14">
        <v>45</v>
      </c>
      <c r="AT1" s="14">
        <v>46</v>
      </c>
      <c r="AU1" s="14">
        <v>47</v>
      </c>
      <c r="AV1" s="14">
        <v>48</v>
      </c>
      <c r="AW1" s="14">
        <v>49</v>
      </c>
      <c r="AX1" s="14">
        <v>50</v>
      </c>
      <c r="AY1" s="14">
        <v>51</v>
      </c>
      <c r="AZ1" s="14">
        <v>52</v>
      </c>
      <c r="BA1" s="14">
        <v>53</v>
      </c>
      <c r="BB1" s="14">
        <v>54</v>
      </c>
      <c r="BC1" s="14">
        <v>55</v>
      </c>
      <c r="BD1" s="14">
        <v>56</v>
      </c>
      <c r="BE1" s="14">
        <v>57</v>
      </c>
      <c r="BF1" s="14">
        <v>58</v>
      </c>
      <c r="BG1" s="14">
        <v>59</v>
      </c>
      <c r="BH1" s="14">
        <v>60</v>
      </c>
      <c r="BI1" s="14">
        <v>61</v>
      </c>
    </row>
    <row r="2" spans="1:61" s="14" customFormat="1" ht="47.25" x14ac:dyDescent="0.25">
      <c r="A2" s="10" t="s">
        <v>70</v>
      </c>
      <c r="B2" s="9" t="s">
        <v>63</v>
      </c>
      <c r="C2" s="10" t="s">
        <v>64</v>
      </c>
      <c r="D2" s="10" t="s">
        <v>65</v>
      </c>
      <c r="E2" s="10" t="s">
        <v>66</v>
      </c>
      <c r="F2" s="10" t="s">
        <v>67</v>
      </c>
      <c r="G2" s="10" t="s">
        <v>68</v>
      </c>
      <c r="H2" s="10" t="s">
        <v>69</v>
      </c>
      <c r="I2" s="10" t="s">
        <v>70</v>
      </c>
      <c r="J2" s="10" t="s">
        <v>71</v>
      </c>
      <c r="K2" s="11" t="s">
        <v>72</v>
      </c>
      <c r="L2" s="11" t="s">
        <v>73</v>
      </c>
      <c r="M2" s="11" t="s">
        <v>74</v>
      </c>
      <c r="N2" s="11" t="s">
        <v>75</v>
      </c>
      <c r="O2" s="12" t="s">
        <v>76</v>
      </c>
      <c r="P2" s="12" t="s">
        <v>77</v>
      </c>
      <c r="Q2" s="12" t="s">
        <v>78</v>
      </c>
      <c r="R2" s="12" t="s">
        <v>79</v>
      </c>
      <c r="S2" s="12" t="s">
        <v>80</v>
      </c>
      <c r="T2" s="12" t="s">
        <v>81</v>
      </c>
      <c r="U2" s="12" t="s">
        <v>82</v>
      </c>
      <c r="V2" s="12" t="s">
        <v>83</v>
      </c>
      <c r="W2" s="12" t="s">
        <v>84</v>
      </c>
      <c r="X2" s="12" t="s">
        <v>85</v>
      </c>
      <c r="Y2" s="12" t="s">
        <v>86</v>
      </c>
      <c r="Z2" s="12" t="s">
        <v>87</v>
      </c>
      <c r="AA2" s="12" t="s">
        <v>88</v>
      </c>
      <c r="AB2" s="12" t="s">
        <v>89</v>
      </c>
      <c r="AC2" s="12" t="s">
        <v>90</v>
      </c>
      <c r="AD2" s="12" t="s">
        <v>91</v>
      </c>
      <c r="AE2" s="12" t="s">
        <v>92</v>
      </c>
      <c r="AF2" s="12" t="s">
        <v>93</v>
      </c>
      <c r="AG2" s="12" t="s">
        <v>94</v>
      </c>
      <c r="AH2" s="12" t="s">
        <v>95</v>
      </c>
      <c r="AI2" s="12" t="s">
        <v>96</v>
      </c>
      <c r="AJ2" s="12" t="s">
        <v>97</v>
      </c>
      <c r="AK2" s="12" t="s">
        <v>98</v>
      </c>
      <c r="AL2" s="12" t="s">
        <v>99</v>
      </c>
      <c r="AM2" s="12" t="s">
        <v>100</v>
      </c>
      <c r="AN2" s="12" t="s">
        <v>101</v>
      </c>
      <c r="AO2" s="12" t="s">
        <v>102</v>
      </c>
      <c r="AP2" s="12" t="s">
        <v>103</v>
      </c>
      <c r="AQ2" s="12" t="s">
        <v>104</v>
      </c>
      <c r="AR2" s="12" t="s">
        <v>105</v>
      </c>
      <c r="AS2" s="12" t="s">
        <v>106</v>
      </c>
      <c r="AT2" s="12" t="s">
        <v>107</v>
      </c>
      <c r="AU2" s="12" t="s">
        <v>108</v>
      </c>
      <c r="AV2" s="12" t="s">
        <v>16</v>
      </c>
      <c r="AW2" s="12" t="s">
        <v>109</v>
      </c>
      <c r="AX2" s="12" t="s">
        <v>17</v>
      </c>
      <c r="AY2" s="12" t="s">
        <v>18</v>
      </c>
      <c r="AZ2" s="12" t="s">
        <v>0</v>
      </c>
      <c r="BA2" s="12" t="s">
        <v>19</v>
      </c>
      <c r="BB2" s="12" t="s">
        <v>20</v>
      </c>
      <c r="BC2" s="12" t="s">
        <v>110</v>
      </c>
      <c r="BD2" s="12" t="s">
        <v>111</v>
      </c>
      <c r="BE2" s="12" t="s">
        <v>112</v>
      </c>
      <c r="BF2" s="12" t="s">
        <v>113</v>
      </c>
      <c r="BG2" s="12" t="s">
        <v>114</v>
      </c>
      <c r="BH2" s="13" t="s">
        <v>115</v>
      </c>
      <c r="BI2" s="11" t="s">
        <v>636</v>
      </c>
    </row>
    <row r="3" spans="1:61" ht="56.25" customHeight="1" x14ac:dyDescent="0.25">
      <c r="A3" s="16" t="s">
        <v>724</v>
      </c>
      <c r="B3" s="15">
        <v>5</v>
      </c>
      <c r="C3" s="16" t="s">
        <v>116</v>
      </c>
      <c r="D3" s="16" t="s">
        <v>117</v>
      </c>
      <c r="E3" s="16" t="s">
        <v>725</v>
      </c>
      <c r="F3" s="17" t="s">
        <v>726</v>
      </c>
      <c r="G3" s="16" t="s">
        <v>727</v>
      </c>
      <c r="H3" s="16" t="s">
        <v>728</v>
      </c>
      <c r="I3" s="16" t="s">
        <v>724</v>
      </c>
      <c r="J3" s="16" t="s">
        <v>729</v>
      </c>
      <c r="K3" s="16" t="s">
        <v>730</v>
      </c>
      <c r="L3" s="18">
        <v>13</v>
      </c>
      <c r="M3" s="19">
        <v>13</v>
      </c>
      <c r="N3" s="20">
        <v>1</v>
      </c>
      <c r="O3" s="21" t="s">
        <v>731</v>
      </c>
      <c r="P3" s="22">
        <v>0</v>
      </c>
      <c r="Q3" s="22">
        <v>2016</v>
      </c>
      <c r="R3" s="22">
        <v>0</v>
      </c>
      <c r="S3" s="22">
        <v>1</v>
      </c>
      <c r="T3" s="22">
        <v>1</v>
      </c>
      <c r="U3" s="22">
        <v>1</v>
      </c>
      <c r="V3" s="22">
        <v>1</v>
      </c>
      <c r="W3" s="22">
        <v>1</v>
      </c>
      <c r="X3" s="22">
        <v>0</v>
      </c>
      <c r="Y3" s="22">
        <v>1</v>
      </c>
      <c r="Z3" s="22">
        <v>0</v>
      </c>
      <c r="AA3" s="22">
        <v>1</v>
      </c>
      <c r="AB3" s="22">
        <v>0</v>
      </c>
      <c r="AC3" s="22">
        <v>1</v>
      </c>
      <c r="AD3" s="22">
        <v>0</v>
      </c>
      <c r="AE3" s="22">
        <v>4</v>
      </c>
      <c r="AF3" s="22">
        <v>0</v>
      </c>
      <c r="AG3" s="22">
        <v>1</v>
      </c>
      <c r="AH3" s="22">
        <v>1</v>
      </c>
      <c r="AI3" s="22">
        <v>1</v>
      </c>
      <c r="AJ3" s="22">
        <v>1</v>
      </c>
      <c r="AK3" s="22">
        <v>1</v>
      </c>
      <c r="AL3" s="22">
        <v>1</v>
      </c>
      <c r="AM3" s="22">
        <v>1</v>
      </c>
      <c r="AN3" s="22">
        <v>1</v>
      </c>
      <c r="AO3" s="22">
        <v>1</v>
      </c>
      <c r="AP3" s="22">
        <v>1</v>
      </c>
      <c r="AQ3" s="22">
        <v>4</v>
      </c>
      <c r="AR3" s="22">
        <v>4</v>
      </c>
      <c r="AS3" s="22">
        <v>4</v>
      </c>
      <c r="AT3" s="22" t="s">
        <v>732</v>
      </c>
      <c r="AU3" s="22" t="s">
        <v>121</v>
      </c>
      <c r="AV3" s="22" t="s">
        <v>121</v>
      </c>
      <c r="AW3" s="22" t="s">
        <v>45</v>
      </c>
      <c r="AX3" s="22" t="s">
        <v>45</v>
      </c>
      <c r="AY3" s="22" t="s">
        <v>45</v>
      </c>
      <c r="AZ3" s="22" t="s">
        <v>45</v>
      </c>
      <c r="BA3" s="22" t="s">
        <v>45</v>
      </c>
      <c r="BB3" s="22" t="s">
        <v>45</v>
      </c>
      <c r="BC3" s="22" t="s">
        <v>122</v>
      </c>
      <c r="BD3" s="22" t="s">
        <v>131</v>
      </c>
      <c r="BE3" s="22" t="s">
        <v>32</v>
      </c>
      <c r="BF3" s="22" t="s">
        <v>161</v>
      </c>
      <c r="BG3" s="22" t="s">
        <v>124</v>
      </c>
      <c r="BH3" s="23" t="s">
        <v>125</v>
      </c>
      <c r="BI3" s="16" t="s">
        <v>733</v>
      </c>
    </row>
    <row r="4" spans="1:61" ht="56.25" customHeight="1" x14ac:dyDescent="0.25">
      <c r="A4" s="16" t="s">
        <v>734</v>
      </c>
      <c r="B4" s="15">
        <v>10</v>
      </c>
      <c r="C4" s="16" t="s">
        <v>116</v>
      </c>
      <c r="D4" s="16" t="s">
        <v>117</v>
      </c>
      <c r="E4" s="16" t="s">
        <v>735</v>
      </c>
      <c r="F4" s="17" t="s">
        <v>736</v>
      </c>
      <c r="G4" s="16" t="s">
        <v>140</v>
      </c>
      <c r="H4" s="16" t="s">
        <v>141</v>
      </c>
      <c r="I4" s="16" t="s">
        <v>734</v>
      </c>
      <c r="J4" s="16" t="s">
        <v>737</v>
      </c>
      <c r="K4" s="16" t="s">
        <v>142</v>
      </c>
      <c r="L4" s="16">
        <v>1</v>
      </c>
      <c r="M4" s="19">
        <v>1</v>
      </c>
      <c r="N4" s="20">
        <v>1</v>
      </c>
      <c r="O4" s="21" t="s">
        <v>738</v>
      </c>
      <c r="P4" s="22">
        <v>0</v>
      </c>
      <c r="Q4" s="22">
        <v>2016</v>
      </c>
      <c r="R4" s="22">
        <v>0</v>
      </c>
      <c r="S4" s="22">
        <v>1</v>
      </c>
      <c r="T4" s="22">
        <v>1</v>
      </c>
      <c r="U4" s="22">
        <v>1</v>
      </c>
      <c r="V4" s="22">
        <v>1</v>
      </c>
      <c r="W4" s="22">
        <v>1</v>
      </c>
      <c r="X4" s="22">
        <v>0</v>
      </c>
      <c r="Y4" s="22">
        <v>1</v>
      </c>
      <c r="Z4" s="22">
        <v>0</v>
      </c>
      <c r="AA4" s="22">
        <v>1</v>
      </c>
      <c r="AB4" s="22">
        <v>0</v>
      </c>
      <c r="AC4" s="22">
        <v>1</v>
      </c>
      <c r="AD4" s="22">
        <v>0</v>
      </c>
      <c r="AE4" s="22">
        <v>1</v>
      </c>
      <c r="AF4" s="22">
        <v>0</v>
      </c>
      <c r="AG4" s="22">
        <v>1</v>
      </c>
      <c r="AH4" s="22">
        <v>1</v>
      </c>
      <c r="AI4" s="22">
        <v>1</v>
      </c>
      <c r="AJ4" s="22">
        <v>1</v>
      </c>
      <c r="AK4" s="22">
        <v>1</v>
      </c>
      <c r="AL4" s="22">
        <v>1</v>
      </c>
      <c r="AM4" s="22">
        <v>1</v>
      </c>
      <c r="AN4" s="22">
        <v>1</v>
      </c>
      <c r="AO4" s="22">
        <v>1</v>
      </c>
      <c r="AP4" s="22">
        <v>1</v>
      </c>
      <c r="AQ4" s="22">
        <v>1</v>
      </c>
      <c r="AR4" s="22">
        <v>1</v>
      </c>
      <c r="AS4" s="22">
        <v>1</v>
      </c>
      <c r="AT4" s="22" t="s">
        <v>739</v>
      </c>
      <c r="AU4" s="22" t="s">
        <v>45</v>
      </c>
      <c r="AV4" s="22" t="s">
        <v>121</v>
      </c>
      <c r="AW4" s="22" t="s">
        <v>45</v>
      </c>
      <c r="AX4" s="22" t="s">
        <v>45</v>
      </c>
      <c r="AY4" s="22" t="s">
        <v>45</v>
      </c>
      <c r="AZ4" s="22" t="s">
        <v>45</v>
      </c>
      <c r="BA4" s="22" t="s">
        <v>45</v>
      </c>
      <c r="BB4" s="22" t="s">
        <v>45</v>
      </c>
      <c r="BC4" s="22" t="s">
        <v>122</v>
      </c>
      <c r="BD4" s="22" t="s">
        <v>127</v>
      </c>
      <c r="BE4" s="22" t="s">
        <v>32</v>
      </c>
      <c r="BF4" s="22" t="s">
        <v>161</v>
      </c>
      <c r="BG4" s="22" t="s">
        <v>124</v>
      </c>
      <c r="BH4" s="23" t="s">
        <v>139</v>
      </c>
      <c r="BI4" s="16" t="s">
        <v>637</v>
      </c>
    </row>
    <row r="5" spans="1:61" ht="56.25" customHeight="1" x14ac:dyDescent="0.25">
      <c r="A5" s="16" t="s">
        <v>740</v>
      </c>
      <c r="B5" s="15">
        <v>11</v>
      </c>
      <c r="C5" s="16" t="s">
        <v>720</v>
      </c>
      <c r="D5" s="16" t="s">
        <v>117</v>
      </c>
      <c r="E5" s="16" t="s">
        <v>741</v>
      </c>
      <c r="F5" s="17" t="s">
        <v>742</v>
      </c>
      <c r="G5" s="16" t="s">
        <v>158</v>
      </c>
      <c r="H5" s="16" t="s">
        <v>159</v>
      </c>
      <c r="I5" s="16" t="s">
        <v>740</v>
      </c>
      <c r="J5" s="16" t="s">
        <v>743</v>
      </c>
      <c r="K5" s="16" t="s">
        <v>744</v>
      </c>
      <c r="L5" s="16">
        <v>3</v>
      </c>
      <c r="M5" s="19">
        <v>3</v>
      </c>
      <c r="N5" s="20">
        <v>1</v>
      </c>
      <c r="O5" s="21" t="s">
        <v>745</v>
      </c>
      <c r="P5" s="22">
        <v>0</v>
      </c>
      <c r="Q5" s="22">
        <v>2016</v>
      </c>
      <c r="R5" s="22">
        <v>0</v>
      </c>
      <c r="S5" s="22">
        <v>0</v>
      </c>
      <c r="T5" s="22">
        <v>0.14000000000000001</v>
      </c>
      <c r="U5" s="22">
        <v>0.55000000000000004</v>
      </c>
      <c r="V5" s="22">
        <v>0.85</v>
      </c>
      <c r="W5" s="22">
        <v>0</v>
      </c>
      <c r="X5" s="22">
        <v>56</v>
      </c>
      <c r="Y5" s="22">
        <v>2</v>
      </c>
      <c r="Z5" s="22">
        <v>56</v>
      </c>
      <c r="AA5" s="22">
        <v>18</v>
      </c>
      <c r="AB5" s="22">
        <v>56</v>
      </c>
      <c r="AC5" s="22">
        <v>51</v>
      </c>
      <c r="AD5" s="22">
        <v>56</v>
      </c>
      <c r="AE5" s="22">
        <v>51</v>
      </c>
      <c r="AF5" s="22">
        <v>56</v>
      </c>
      <c r="AG5" s="22">
        <v>0</v>
      </c>
      <c r="AH5" s="22">
        <v>3.5714285714285712E-2</v>
      </c>
      <c r="AI5" s="22">
        <v>0.32142857142857145</v>
      </c>
      <c r="AJ5" s="22">
        <v>0.9107142857142857</v>
      </c>
      <c r="AK5" s="22">
        <v>0.9107142857142857</v>
      </c>
      <c r="AL5" s="22" t="e">
        <v>#DIV/0!</v>
      </c>
      <c r="AM5" s="22">
        <v>0.25510204081632648</v>
      </c>
      <c r="AN5" s="22">
        <v>0.58441558441558439</v>
      </c>
      <c r="AO5" s="22">
        <v>1.0714285714285714</v>
      </c>
      <c r="AP5" s="22">
        <v>1.0714285714285714</v>
      </c>
      <c r="AQ5" s="22">
        <v>0.9</v>
      </c>
      <c r="AR5" s="22">
        <v>1</v>
      </c>
      <c r="AS5" s="22">
        <v>0</v>
      </c>
      <c r="AT5" s="22" t="s">
        <v>746</v>
      </c>
      <c r="AU5" s="22" t="s">
        <v>45</v>
      </c>
      <c r="AV5" s="22" t="s">
        <v>121</v>
      </c>
      <c r="AW5" s="22" t="s">
        <v>45</v>
      </c>
      <c r="AX5" s="22" t="s">
        <v>45</v>
      </c>
      <c r="AY5" s="22" t="s">
        <v>45</v>
      </c>
      <c r="AZ5" s="22" t="s">
        <v>45</v>
      </c>
      <c r="BA5" s="22" t="s">
        <v>45</v>
      </c>
      <c r="BB5" s="22" t="s">
        <v>45</v>
      </c>
      <c r="BC5" s="22" t="s">
        <v>122</v>
      </c>
      <c r="BD5" s="22" t="s">
        <v>123</v>
      </c>
      <c r="BE5" s="22" t="s">
        <v>133</v>
      </c>
      <c r="BF5" s="22" t="s">
        <v>161</v>
      </c>
      <c r="BG5" s="22" t="s">
        <v>162</v>
      </c>
      <c r="BH5" s="23" t="s">
        <v>125</v>
      </c>
      <c r="BI5" s="16" t="s">
        <v>747</v>
      </c>
    </row>
    <row r="6" spans="1:61" ht="56.25" customHeight="1" x14ac:dyDescent="0.25">
      <c r="A6" s="16" t="s">
        <v>748</v>
      </c>
      <c r="B6" s="15">
        <v>13</v>
      </c>
      <c r="C6" s="16" t="s">
        <v>191</v>
      </c>
      <c r="D6" s="16" t="s">
        <v>117</v>
      </c>
      <c r="E6" s="16" t="s">
        <v>741</v>
      </c>
      <c r="F6" s="17" t="s">
        <v>742</v>
      </c>
      <c r="G6" s="16" t="s">
        <v>158</v>
      </c>
      <c r="H6" s="16" t="s">
        <v>165</v>
      </c>
      <c r="I6" s="16" t="s">
        <v>748</v>
      </c>
      <c r="J6" s="16" t="s">
        <v>749</v>
      </c>
      <c r="K6" s="16" t="s">
        <v>167</v>
      </c>
      <c r="L6" s="16">
        <v>4</v>
      </c>
      <c r="M6" s="19">
        <v>4</v>
      </c>
      <c r="N6" s="20">
        <v>1</v>
      </c>
      <c r="O6" s="21" t="s">
        <v>750</v>
      </c>
      <c r="P6" s="22">
        <v>0</v>
      </c>
      <c r="Q6" s="22">
        <v>2016</v>
      </c>
      <c r="R6" s="22">
        <v>0</v>
      </c>
      <c r="S6" s="22">
        <v>0</v>
      </c>
      <c r="T6" s="22">
        <v>88</v>
      </c>
      <c r="U6" s="22">
        <v>67</v>
      </c>
      <c r="V6" s="22">
        <v>8</v>
      </c>
      <c r="W6" s="22">
        <v>0</v>
      </c>
      <c r="X6" s="22">
        <v>0</v>
      </c>
      <c r="Y6" s="22">
        <v>88</v>
      </c>
      <c r="Z6" s="22">
        <v>0</v>
      </c>
      <c r="AA6" s="22">
        <v>21</v>
      </c>
      <c r="AB6" s="22">
        <v>0</v>
      </c>
      <c r="AC6" s="22">
        <v>54</v>
      </c>
      <c r="AD6" s="22">
        <v>0</v>
      </c>
      <c r="AE6" s="22">
        <v>163</v>
      </c>
      <c r="AF6" s="22">
        <v>0</v>
      </c>
      <c r="AG6" s="22">
        <v>0</v>
      </c>
      <c r="AH6" s="22">
        <v>88</v>
      </c>
      <c r="AI6" s="22">
        <v>21</v>
      </c>
      <c r="AJ6" s="22">
        <v>54</v>
      </c>
      <c r="AK6" s="22">
        <v>54</v>
      </c>
      <c r="AL6" s="22" t="e">
        <v>#DIV/0!</v>
      </c>
      <c r="AM6" s="22">
        <v>1</v>
      </c>
      <c r="AN6" s="22">
        <v>0.31343283582089554</v>
      </c>
      <c r="AO6" s="22">
        <v>6.75</v>
      </c>
      <c r="AP6" s="22">
        <v>1</v>
      </c>
      <c r="AQ6" s="22">
        <v>163</v>
      </c>
      <c r="AR6" s="22">
        <v>0</v>
      </c>
      <c r="AS6" s="22">
        <v>0</v>
      </c>
      <c r="AT6" s="22" t="s">
        <v>751</v>
      </c>
      <c r="AU6" s="22" t="s">
        <v>121</v>
      </c>
      <c r="AV6" s="22" t="s">
        <v>121</v>
      </c>
      <c r="AW6" s="22" t="s">
        <v>45</v>
      </c>
      <c r="AX6" s="22" t="s">
        <v>45</v>
      </c>
      <c r="AY6" s="22" t="s">
        <v>45</v>
      </c>
      <c r="AZ6" s="22" t="s">
        <v>45</v>
      </c>
      <c r="BA6" s="22" t="s">
        <v>45</v>
      </c>
      <c r="BB6" s="22" t="s">
        <v>45</v>
      </c>
      <c r="BC6" s="22" t="s">
        <v>122</v>
      </c>
      <c r="BD6" s="22" t="s">
        <v>131</v>
      </c>
      <c r="BE6" s="22" t="s">
        <v>32</v>
      </c>
      <c r="BF6" s="22" t="s">
        <v>161</v>
      </c>
      <c r="BG6" s="22" t="s">
        <v>162</v>
      </c>
      <c r="BH6" s="23" t="s">
        <v>139</v>
      </c>
      <c r="BI6" s="16" t="s">
        <v>640</v>
      </c>
    </row>
    <row r="7" spans="1:61" ht="56.25" customHeight="1" x14ac:dyDescent="0.25">
      <c r="A7" s="16" t="s">
        <v>752</v>
      </c>
      <c r="B7" s="15">
        <v>14</v>
      </c>
      <c r="C7" s="16" t="s">
        <v>720</v>
      </c>
      <c r="D7" s="16" t="s">
        <v>117</v>
      </c>
      <c r="E7" s="16" t="s">
        <v>725</v>
      </c>
      <c r="F7" s="17" t="s">
        <v>753</v>
      </c>
      <c r="G7" s="16" t="s">
        <v>158</v>
      </c>
      <c r="H7" s="16" t="s">
        <v>168</v>
      </c>
      <c r="I7" s="16" t="s">
        <v>752</v>
      </c>
      <c r="J7" s="16" t="s">
        <v>754</v>
      </c>
      <c r="K7" s="16" t="s">
        <v>170</v>
      </c>
      <c r="L7" s="16">
        <v>4</v>
      </c>
      <c r="M7" s="19">
        <v>4</v>
      </c>
      <c r="N7" s="20">
        <v>1</v>
      </c>
      <c r="O7" s="21" t="s">
        <v>755</v>
      </c>
      <c r="P7" s="22">
        <v>0</v>
      </c>
      <c r="Q7" s="22">
        <v>2016</v>
      </c>
      <c r="R7" s="22">
        <v>0</v>
      </c>
      <c r="S7" s="22">
        <v>0.1111</v>
      </c>
      <c r="T7" s="22">
        <v>0.22220000000000001</v>
      </c>
      <c r="U7" s="22">
        <v>0.33300000000000002</v>
      </c>
      <c r="V7" s="22">
        <v>0</v>
      </c>
      <c r="W7" s="22">
        <v>1</v>
      </c>
      <c r="X7" s="22">
        <v>9</v>
      </c>
      <c r="Y7" s="22">
        <v>2</v>
      </c>
      <c r="Z7" s="22">
        <v>9</v>
      </c>
      <c r="AA7" s="22">
        <v>2</v>
      </c>
      <c r="AB7" s="22">
        <v>9</v>
      </c>
      <c r="AC7" s="22">
        <v>3</v>
      </c>
      <c r="AD7" s="22">
        <v>9</v>
      </c>
      <c r="AE7" s="22">
        <v>9</v>
      </c>
      <c r="AF7" s="22">
        <v>9</v>
      </c>
      <c r="AG7" s="22">
        <v>0.1111111111111111</v>
      </c>
      <c r="AH7" s="22">
        <v>0.22222222222222221</v>
      </c>
      <c r="AI7" s="22">
        <v>0.22222222222222221</v>
      </c>
      <c r="AJ7" s="22">
        <v>0.33333333333333331</v>
      </c>
      <c r="AK7" s="22">
        <v>0.33333333333333331</v>
      </c>
      <c r="AL7" s="22">
        <v>1.000100010001</v>
      </c>
      <c r="AM7" s="22">
        <v>1.000100010001</v>
      </c>
      <c r="AN7" s="22">
        <v>0.66733400066733395</v>
      </c>
      <c r="AO7" s="22">
        <v>1</v>
      </c>
      <c r="AP7" s="22">
        <v>1.0010010010010011</v>
      </c>
      <c r="AQ7" s="22">
        <v>1</v>
      </c>
      <c r="AR7" s="22">
        <v>0</v>
      </c>
      <c r="AS7" s="22">
        <v>0</v>
      </c>
      <c r="AT7" s="22" t="s">
        <v>756</v>
      </c>
      <c r="AU7" s="22" t="s">
        <v>121</v>
      </c>
      <c r="AV7" s="22" t="s">
        <v>121</v>
      </c>
      <c r="AW7" s="22" t="s">
        <v>45</v>
      </c>
      <c r="AX7" s="22" t="s">
        <v>45</v>
      </c>
      <c r="AY7" s="22" t="s">
        <v>45</v>
      </c>
      <c r="AZ7" s="22" t="s">
        <v>45</v>
      </c>
      <c r="BA7" s="22" t="s">
        <v>45</v>
      </c>
      <c r="BB7" s="22" t="s">
        <v>45</v>
      </c>
      <c r="BC7" s="22" t="s">
        <v>122</v>
      </c>
      <c r="BD7" s="22" t="s">
        <v>123</v>
      </c>
      <c r="BE7" s="22" t="s">
        <v>133</v>
      </c>
      <c r="BF7" s="22" t="s">
        <v>161</v>
      </c>
      <c r="BG7" s="22" t="s">
        <v>162</v>
      </c>
      <c r="BH7" s="23" t="s">
        <v>125</v>
      </c>
      <c r="BI7" s="16" t="s">
        <v>757</v>
      </c>
    </row>
    <row r="8" spans="1:61" ht="56.25" customHeight="1" x14ac:dyDescent="0.25">
      <c r="A8" s="16" t="s">
        <v>758</v>
      </c>
      <c r="B8" s="15">
        <v>17</v>
      </c>
      <c r="C8" s="16" t="s">
        <v>184</v>
      </c>
      <c r="D8" s="16" t="s">
        <v>117</v>
      </c>
      <c r="E8" s="16" t="s">
        <v>741</v>
      </c>
      <c r="F8" s="17" t="s">
        <v>759</v>
      </c>
      <c r="G8" s="16" t="s">
        <v>173</v>
      </c>
      <c r="H8" s="16" t="s">
        <v>174</v>
      </c>
      <c r="I8" s="16" t="s">
        <v>758</v>
      </c>
      <c r="J8" s="16" t="s">
        <v>760</v>
      </c>
      <c r="K8" s="16" t="s">
        <v>176</v>
      </c>
      <c r="L8" s="20">
        <v>1</v>
      </c>
      <c r="M8" s="25">
        <v>1</v>
      </c>
      <c r="N8" s="20">
        <v>1</v>
      </c>
      <c r="O8" s="21" t="s">
        <v>761</v>
      </c>
      <c r="P8" s="22">
        <v>0</v>
      </c>
      <c r="Q8" s="22">
        <v>2016</v>
      </c>
      <c r="R8" s="22">
        <v>0</v>
      </c>
      <c r="S8" s="22">
        <v>3</v>
      </c>
      <c r="T8" s="22">
        <v>3</v>
      </c>
      <c r="U8" s="22">
        <v>3</v>
      </c>
      <c r="V8" s="22">
        <v>3</v>
      </c>
      <c r="W8" s="22">
        <v>3</v>
      </c>
      <c r="X8" s="22">
        <v>0</v>
      </c>
      <c r="Y8" s="22">
        <v>3</v>
      </c>
      <c r="Z8" s="22">
        <v>0</v>
      </c>
      <c r="AA8" s="22">
        <v>3</v>
      </c>
      <c r="AB8" s="22">
        <v>0</v>
      </c>
      <c r="AC8" s="22">
        <v>3</v>
      </c>
      <c r="AD8" s="22">
        <v>0</v>
      </c>
      <c r="AE8" s="22">
        <v>3</v>
      </c>
      <c r="AF8" s="22">
        <v>0</v>
      </c>
      <c r="AG8" s="22">
        <v>3</v>
      </c>
      <c r="AH8" s="22">
        <v>3</v>
      </c>
      <c r="AI8" s="22">
        <v>3</v>
      </c>
      <c r="AJ8" s="22">
        <v>3</v>
      </c>
      <c r="AK8" s="22">
        <v>3</v>
      </c>
      <c r="AL8" s="22">
        <v>1</v>
      </c>
      <c r="AM8" s="22">
        <v>1</v>
      </c>
      <c r="AN8" s="22">
        <v>1</v>
      </c>
      <c r="AO8" s="22">
        <v>1</v>
      </c>
      <c r="AP8" s="22">
        <v>1</v>
      </c>
      <c r="AQ8" s="22">
        <v>3</v>
      </c>
      <c r="AR8" s="22">
        <v>3</v>
      </c>
      <c r="AS8" s="22">
        <v>3</v>
      </c>
      <c r="AT8" s="22" t="s">
        <v>762</v>
      </c>
      <c r="AU8" s="22" t="s">
        <v>45</v>
      </c>
      <c r="AV8" s="22" t="s">
        <v>121</v>
      </c>
      <c r="AW8" s="22" t="s">
        <v>45</v>
      </c>
      <c r="AX8" s="22" t="s">
        <v>45</v>
      </c>
      <c r="AY8" s="22" t="s">
        <v>45</v>
      </c>
      <c r="AZ8" s="22" t="s">
        <v>45</v>
      </c>
      <c r="BA8" s="22" t="s">
        <v>45</v>
      </c>
      <c r="BB8" s="22" t="s">
        <v>45</v>
      </c>
      <c r="BC8" s="22" t="s">
        <v>122</v>
      </c>
      <c r="BD8" s="22" t="s">
        <v>127</v>
      </c>
      <c r="BE8" s="22" t="s">
        <v>32</v>
      </c>
      <c r="BF8" s="22" t="s">
        <v>161</v>
      </c>
      <c r="BG8" s="22" t="s">
        <v>162</v>
      </c>
      <c r="BH8" s="23" t="s">
        <v>139</v>
      </c>
      <c r="BI8" s="16" t="s">
        <v>641</v>
      </c>
    </row>
    <row r="9" spans="1:61" ht="56.25" customHeight="1" x14ac:dyDescent="0.25">
      <c r="A9" s="16" t="s">
        <v>763</v>
      </c>
      <c r="B9" s="15">
        <v>18</v>
      </c>
      <c r="C9" s="16" t="s">
        <v>720</v>
      </c>
      <c r="D9" s="16" t="s">
        <v>135</v>
      </c>
      <c r="E9" s="16" t="s">
        <v>764</v>
      </c>
      <c r="F9" s="17" t="s">
        <v>765</v>
      </c>
      <c r="G9" s="16" t="s">
        <v>177</v>
      </c>
      <c r="H9" s="16" t="s">
        <v>178</v>
      </c>
      <c r="I9" s="16" t="s">
        <v>763</v>
      </c>
      <c r="J9" s="16" t="s">
        <v>766</v>
      </c>
      <c r="K9" s="16" t="s">
        <v>767</v>
      </c>
      <c r="L9" s="16">
        <v>1</v>
      </c>
      <c r="M9" s="19">
        <v>1</v>
      </c>
      <c r="N9" s="20">
        <v>1</v>
      </c>
      <c r="O9" s="21" t="s">
        <v>768</v>
      </c>
      <c r="P9" s="22">
        <v>219530</v>
      </c>
      <c r="Q9" s="22">
        <v>2016</v>
      </c>
      <c r="R9" s="22">
        <v>0</v>
      </c>
      <c r="S9" s="22">
        <v>2282</v>
      </c>
      <c r="T9" s="22">
        <v>50850</v>
      </c>
      <c r="U9" s="22">
        <v>120850</v>
      </c>
      <c r="V9" s="22">
        <v>81205</v>
      </c>
      <c r="W9" s="22">
        <v>2282</v>
      </c>
      <c r="X9" s="22">
        <v>0</v>
      </c>
      <c r="Y9" s="22">
        <v>4267</v>
      </c>
      <c r="Z9" s="22">
        <v>0</v>
      </c>
      <c r="AA9" s="22">
        <v>195729</v>
      </c>
      <c r="AB9" s="22">
        <v>0</v>
      </c>
      <c r="AC9" s="22">
        <v>52909</v>
      </c>
      <c r="AD9" s="22">
        <v>0</v>
      </c>
      <c r="AE9" s="22">
        <v>255187</v>
      </c>
      <c r="AF9" s="22">
        <v>0</v>
      </c>
      <c r="AG9" s="22">
        <v>2282</v>
      </c>
      <c r="AH9" s="22">
        <v>4267</v>
      </c>
      <c r="AI9" s="22">
        <v>195729</v>
      </c>
      <c r="AJ9" s="22">
        <v>52909</v>
      </c>
      <c r="AK9" s="22">
        <v>52909</v>
      </c>
      <c r="AL9" s="22">
        <v>1</v>
      </c>
      <c r="AM9" s="22">
        <v>8.3913470993117009E-2</v>
      </c>
      <c r="AN9" s="22">
        <v>1.6196028134050475</v>
      </c>
      <c r="AO9" s="22">
        <v>0.65154854996613509</v>
      </c>
      <c r="AP9" s="22">
        <v>1</v>
      </c>
      <c r="AQ9" s="22">
        <v>255187</v>
      </c>
      <c r="AR9" s="22">
        <v>100000</v>
      </c>
      <c r="AS9" s="22">
        <v>0</v>
      </c>
      <c r="AT9" s="22" t="s">
        <v>769</v>
      </c>
      <c r="AU9" s="22" t="s">
        <v>121</v>
      </c>
      <c r="AV9" s="22" t="s">
        <v>121</v>
      </c>
      <c r="AW9" s="22" t="s">
        <v>45</v>
      </c>
      <c r="AX9" s="22" t="s">
        <v>45</v>
      </c>
      <c r="AY9" s="22" t="s">
        <v>45</v>
      </c>
      <c r="AZ9" s="22" t="s">
        <v>45</v>
      </c>
      <c r="BA9" s="22" t="s">
        <v>45</v>
      </c>
      <c r="BB9" s="22" t="s">
        <v>45</v>
      </c>
      <c r="BC9" s="22" t="s">
        <v>122</v>
      </c>
      <c r="BD9" s="22" t="s">
        <v>131</v>
      </c>
      <c r="BE9" s="22" t="s">
        <v>32</v>
      </c>
      <c r="BF9" s="22" t="s">
        <v>161</v>
      </c>
      <c r="BG9" s="22" t="s">
        <v>162</v>
      </c>
      <c r="BH9" s="23" t="s">
        <v>139</v>
      </c>
      <c r="BI9" s="16" t="s">
        <v>770</v>
      </c>
    </row>
    <row r="10" spans="1:61" ht="56.25" customHeight="1" x14ac:dyDescent="0.25">
      <c r="A10" s="16" t="s">
        <v>771</v>
      </c>
      <c r="B10" s="15">
        <v>19</v>
      </c>
      <c r="C10" s="16" t="s">
        <v>720</v>
      </c>
      <c r="D10" s="16" t="s">
        <v>135</v>
      </c>
      <c r="E10" s="16" t="s">
        <v>764</v>
      </c>
      <c r="F10" s="17" t="s">
        <v>765</v>
      </c>
      <c r="G10" s="16" t="s">
        <v>173</v>
      </c>
      <c r="H10" s="16" t="s">
        <v>180</v>
      </c>
      <c r="I10" s="16" t="s">
        <v>771</v>
      </c>
      <c r="J10" s="16" t="s">
        <v>772</v>
      </c>
      <c r="K10" s="16" t="s">
        <v>773</v>
      </c>
      <c r="L10" s="18">
        <v>1</v>
      </c>
      <c r="M10" s="19">
        <v>1</v>
      </c>
      <c r="N10" s="20">
        <v>1</v>
      </c>
      <c r="O10" s="21" t="s">
        <v>774</v>
      </c>
      <c r="P10" s="22">
        <v>0</v>
      </c>
      <c r="Q10" s="22">
        <v>2016</v>
      </c>
      <c r="R10" s="22">
        <v>0</v>
      </c>
      <c r="S10" s="22">
        <v>142</v>
      </c>
      <c r="T10" s="22">
        <v>132</v>
      </c>
      <c r="U10" s="22">
        <v>142</v>
      </c>
      <c r="V10" s="22">
        <v>132</v>
      </c>
      <c r="W10" s="22">
        <v>142</v>
      </c>
      <c r="X10" s="22">
        <v>0</v>
      </c>
      <c r="Y10" s="22">
        <v>132</v>
      </c>
      <c r="Z10" s="22">
        <v>0</v>
      </c>
      <c r="AA10" s="22">
        <v>142</v>
      </c>
      <c r="AB10" s="22">
        <v>0</v>
      </c>
      <c r="AC10" s="22">
        <v>132</v>
      </c>
      <c r="AD10" s="22">
        <v>0</v>
      </c>
      <c r="AE10" s="22">
        <v>548</v>
      </c>
      <c r="AF10" s="22">
        <v>0</v>
      </c>
      <c r="AG10" s="22">
        <v>142</v>
      </c>
      <c r="AH10" s="22">
        <v>132</v>
      </c>
      <c r="AI10" s="22">
        <v>142</v>
      </c>
      <c r="AJ10" s="22">
        <v>132</v>
      </c>
      <c r="AK10" s="22">
        <v>132</v>
      </c>
      <c r="AL10" s="22">
        <v>1</v>
      </c>
      <c r="AM10" s="22">
        <v>1</v>
      </c>
      <c r="AN10" s="22">
        <v>1</v>
      </c>
      <c r="AO10" s="22">
        <v>1</v>
      </c>
      <c r="AP10" s="22">
        <v>1</v>
      </c>
      <c r="AQ10" s="22">
        <v>548</v>
      </c>
      <c r="AR10" s="22">
        <v>300</v>
      </c>
      <c r="AS10" s="22">
        <v>0</v>
      </c>
      <c r="AT10" s="22" t="s">
        <v>775</v>
      </c>
      <c r="AU10" s="22" t="s">
        <v>121</v>
      </c>
      <c r="AV10" s="22" t="s">
        <v>121</v>
      </c>
      <c r="AW10" s="22" t="s">
        <v>45</v>
      </c>
      <c r="AX10" s="22" t="s">
        <v>45</v>
      </c>
      <c r="AY10" s="22" t="s">
        <v>45</v>
      </c>
      <c r="AZ10" s="22" t="s">
        <v>45</v>
      </c>
      <c r="BA10" s="22" t="s">
        <v>45</v>
      </c>
      <c r="BB10" s="22" t="s">
        <v>45</v>
      </c>
      <c r="BC10" s="22" t="s">
        <v>122</v>
      </c>
      <c r="BD10" s="22" t="s">
        <v>131</v>
      </c>
      <c r="BE10" s="22" t="s">
        <v>32</v>
      </c>
      <c r="BF10" s="22" t="s">
        <v>161</v>
      </c>
      <c r="BG10" s="22" t="s">
        <v>162</v>
      </c>
      <c r="BH10" s="23" t="s">
        <v>139</v>
      </c>
      <c r="BI10" s="16" t="s">
        <v>776</v>
      </c>
    </row>
    <row r="11" spans="1:61" ht="56.25" customHeight="1" x14ac:dyDescent="0.25">
      <c r="A11" s="16" t="s">
        <v>777</v>
      </c>
      <c r="B11" s="15">
        <v>21</v>
      </c>
      <c r="C11" s="16" t="s">
        <v>184</v>
      </c>
      <c r="D11" s="16" t="s">
        <v>135</v>
      </c>
      <c r="E11" s="16" t="s">
        <v>764</v>
      </c>
      <c r="F11" s="17" t="s">
        <v>778</v>
      </c>
      <c r="G11" s="16" t="s">
        <v>186</v>
      </c>
      <c r="H11" s="16" t="s">
        <v>187</v>
      </c>
      <c r="I11" s="16" t="s">
        <v>777</v>
      </c>
      <c r="J11" s="16" t="s">
        <v>779</v>
      </c>
      <c r="K11" s="16" t="s">
        <v>189</v>
      </c>
      <c r="L11" s="18">
        <v>1</v>
      </c>
      <c r="M11" s="19">
        <v>1</v>
      </c>
      <c r="N11" s="20">
        <v>1</v>
      </c>
      <c r="O11" s="21" t="s">
        <v>780</v>
      </c>
      <c r="P11" s="22">
        <v>0</v>
      </c>
      <c r="Q11" s="22">
        <v>2016</v>
      </c>
      <c r="R11" s="22">
        <v>0</v>
      </c>
      <c r="S11" s="22">
        <v>0.98</v>
      </c>
      <c r="T11" s="22">
        <v>0.98</v>
      </c>
      <c r="U11" s="22">
        <v>0.98</v>
      </c>
      <c r="V11" s="22">
        <v>0.98</v>
      </c>
      <c r="W11" s="22">
        <v>96</v>
      </c>
      <c r="X11" s="22">
        <v>100</v>
      </c>
      <c r="Y11" s="22">
        <v>98</v>
      </c>
      <c r="Z11" s="22">
        <v>100</v>
      </c>
      <c r="AA11" s="22">
        <v>98</v>
      </c>
      <c r="AB11" s="22">
        <v>100</v>
      </c>
      <c r="AC11" s="22">
        <v>97</v>
      </c>
      <c r="AD11" s="22">
        <v>100</v>
      </c>
      <c r="AE11" s="22">
        <v>97.25</v>
      </c>
      <c r="AF11" s="22">
        <v>100</v>
      </c>
      <c r="AG11" s="22">
        <v>0.96</v>
      </c>
      <c r="AH11" s="22">
        <v>0.98</v>
      </c>
      <c r="AI11" s="22">
        <v>0.98</v>
      </c>
      <c r="AJ11" s="22">
        <v>0.97</v>
      </c>
      <c r="AK11" s="22">
        <v>0.97</v>
      </c>
      <c r="AL11" s="22">
        <v>0.97959183673469385</v>
      </c>
      <c r="AM11" s="22">
        <v>1</v>
      </c>
      <c r="AN11" s="22">
        <v>1</v>
      </c>
      <c r="AO11" s="22">
        <v>0.98979591836734693</v>
      </c>
      <c r="AP11" s="22">
        <v>0.99234693877551028</v>
      </c>
      <c r="AQ11" s="22">
        <v>0.98</v>
      </c>
      <c r="AR11" s="22">
        <v>0.98</v>
      </c>
      <c r="AS11" s="22">
        <v>0.98</v>
      </c>
      <c r="AT11" s="22" t="s">
        <v>781</v>
      </c>
      <c r="AU11" s="22" t="s">
        <v>121</v>
      </c>
      <c r="AV11" s="22" t="s">
        <v>121</v>
      </c>
      <c r="AW11" s="22" t="s">
        <v>45</v>
      </c>
      <c r="AX11" s="22" t="s">
        <v>45</v>
      </c>
      <c r="AY11" s="22" t="s">
        <v>45</v>
      </c>
      <c r="AZ11" s="22" t="s">
        <v>45</v>
      </c>
      <c r="BA11" s="22" t="s">
        <v>45</v>
      </c>
      <c r="BB11" s="22" t="s">
        <v>45</v>
      </c>
      <c r="BC11" s="22" t="s">
        <v>122</v>
      </c>
      <c r="BD11" s="22" t="s">
        <v>127</v>
      </c>
      <c r="BE11" s="22" t="s">
        <v>133</v>
      </c>
      <c r="BF11" s="22" t="s">
        <v>164</v>
      </c>
      <c r="BG11" s="22" t="s">
        <v>190</v>
      </c>
      <c r="BH11" s="23" t="s">
        <v>125</v>
      </c>
      <c r="BI11" s="16" t="s">
        <v>642</v>
      </c>
    </row>
    <row r="12" spans="1:61" ht="56.25" customHeight="1" x14ac:dyDescent="0.25">
      <c r="A12" s="16" t="s">
        <v>782</v>
      </c>
      <c r="B12" s="15">
        <v>22</v>
      </c>
      <c r="C12" s="16" t="s">
        <v>191</v>
      </c>
      <c r="D12" s="16" t="s">
        <v>135</v>
      </c>
      <c r="E12" s="16" t="s">
        <v>764</v>
      </c>
      <c r="F12" s="17" t="s">
        <v>778</v>
      </c>
      <c r="G12" s="16" t="s">
        <v>192</v>
      </c>
      <c r="H12" s="16" t="s">
        <v>193</v>
      </c>
      <c r="I12" s="16" t="s">
        <v>782</v>
      </c>
      <c r="J12" s="16" t="s">
        <v>783</v>
      </c>
      <c r="K12" s="26" t="s">
        <v>195</v>
      </c>
      <c r="L12" s="18">
        <v>1</v>
      </c>
      <c r="M12" s="19">
        <v>1</v>
      </c>
      <c r="N12" s="20">
        <v>1</v>
      </c>
      <c r="O12" s="21" t="s">
        <v>784</v>
      </c>
      <c r="P12" s="22">
        <v>0.95499999999999996</v>
      </c>
      <c r="Q12" s="22">
        <v>2016</v>
      </c>
      <c r="R12" s="22">
        <v>0</v>
      </c>
      <c r="S12" s="22">
        <v>0.98</v>
      </c>
      <c r="T12" s="22">
        <v>0.98</v>
      </c>
      <c r="U12" s="22">
        <v>0.98</v>
      </c>
      <c r="V12" s="22">
        <v>0.98</v>
      </c>
      <c r="W12" s="22">
        <v>97</v>
      </c>
      <c r="X12" s="22">
        <v>100</v>
      </c>
      <c r="Y12" s="22">
        <v>97</v>
      </c>
      <c r="Z12" s="22">
        <v>100</v>
      </c>
      <c r="AA12" s="22">
        <v>94</v>
      </c>
      <c r="AB12" s="22">
        <v>100</v>
      </c>
      <c r="AC12" s="22">
        <v>95</v>
      </c>
      <c r="AD12" s="22">
        <v>100</v>
      </c>
      <c r="AE12" s="22">
        <v>95.75</v>
      </c>
      <c r="AF12" s="22">
        <v>100</v>
      </c>
      <c r="AG12" s="22">
        <v>0.97</v>
      </c>
      <c r="AH12" s="22">
        <v>0.97</v>
      </c>
      <c r="AI12" s="22">
        <v>0.94</v>
      </c>
      <c r="AJ12" s="22">
        <v>0.95</v>
      </c>
      <c r="AK12" s="22">
        <v>0.95</v>
      </c>
      <c r="AL12" s="22">
        <v>0.98979591836734693</v>
      </c>
      <c r="AM12" s="22">
        <v>0.98979591836734693</v>
      </c>
      <c r="AN12" s="22">
        <v>0.95918367346938771</v>
      </c>
      <c r="AO12" s="22">
        <v>0.96938775510204078</v>
      </c>
      <c r="AP12" s="22">
        <v>0.97704081632653061</v>
      </c>
      <c r="AQ12" s="22">
        <v>0.98</v>
      </c>
      <c r="AR12" s="22">
        <v>0.98</v>
      </c>
      <c r="AS12" s="22">
        <v>0.98</v>
      </c>
      <c r="AT12" s="22" t="s">
        <v>785</v>
      </c>
      <c r="AU12" s="22" t="s">
        <v>45</v>
      </c>
      <c r="AV12" s="22" t="s">
        <v>121</v>
      </c>
      <c r="AW12" s="22" t="s">
        <v>121</v>
      </c>
      <c r="AX12" s="22" t="s">
        <v>45</v>
      </c>
      <c r="AY12" s="22" t="s">
        <v>45</v>
      </c>
      <c r="AZ12" s="22" t="s">
        <v>45</v>
      </c>
      <c r="BA12" s="22" t="s">
        <v>45</v>
      </c>
      <c r="BB12" s="22" t="s">
        <v>45</v>
      </c>
      <c r="BC12" s="22" t="s">
        <v>122</v>
      </c>
      <c r="BD12" s="22" t="s">
        <v>127</v>
      </c>
      <c r="BE12" s="22" t="s">
        <v>133</v>
      </c>
      <c r="BF12" s="22" t="s">
        <v>164</v>
      </c>
      <c r="BG12" s="22" t="s">
        <v>190</v>
      </c>
      <c r="BH12" s="23" t="s">
        <v>125</v>
      </c>
      <c r="BI12" s="26" t="s">
        <v>642</v>
      </c>
    </row>
    <row r="13" spans="1:61" ht="56.25" customHeight="1" x14ac:dyDescent="0.25">
      <c r="A13" s="16" t="s">
        <v>786</v>
      </c>
      <c r="B13" s="15">
        <v>23</v>
      </c>
      <c r="C13" s="16" t="s">
        <v>196</v>
      </c>
      <c r="D13" s="16" t="s">
        <v>117</v>
      </c>
      <c r="E13" s="16" t="s">
        <v>741</v>
      </c>
      <c r="F13" s="17" t="s">
        <v>759</v>
      </c>
      <c r="G13" s="16" t="s">
        <v>197</v>
      </c>
      <c r="H13" s="16" t="s">
        <v>198</v>
      </c>
      <c r="I13" s="16" t="s">
        <v>786</v>
      </c>
      <c r="J13" s="16" t="s">
        <v>787</v>
      </c>
      <c r="K13" s="27" t="s">
        <v>788</v>
      </c>
      <c r="L13" s="18">
        <v>1</v>
      </c>
      <c r="M13" s="19">
        <v>1</v>
      </c>
      <c r="N13" s="20">
        <v>1</v>
      </c>
      <c r="O13" s="21" t="s">
        <v>789</v>
      </c>
      <c r="P13" s="22">
        <v>1</v>
      </c>
      <c r="Q13" s="22">
        <v>2016</v>
      </c>
      <c r="R13" s="22">
        <v>0</v>
      </c>
      <c r="S13" s="22">
        <v>0.3</v>
      </c>
      <c r="T13" s="22">
        <v>0.5</v>
      </c>
      <c r="U13" s="22">
        <v>0.6</v>
      </c>
      <c r="V13" s="22">
        <v>0.6</v>
      </c>
      <c r="W13" s="22">
        <v>0.30000000000000004</v>
      </c>
      <c r="X13" s="22">
        <v>0</v>
      </c>
      <c r="Y13" s="22">
        <v>0.5</v>
      </c>
      <c r="Z13" s="22">
        <v>0</v>
      </c>
      <c r="AA13" s="22">
        <v>0.60000000000000009</v>
      </c>
      <c r="AB13" s="22">
        <v>0</v>
      </c>
      <c r="AC13" s="22">
        <v>0.60000000000000009</v>
      </c>
      <c r="AD13" s="22">
        <v>0</v>
      </c>
      <c r="AE13" s="22">
        <v>2</v>
      </c>
      <c r="AF13" s="22">
        <v>0</v>
      </c>
      <c r="AG13" s="22">
        <v>0.30000000000000004</v>
      </c>
      <c r="AH13" s="22">
        <v>0.5</v>
      </c>
      <c r="AI13" s="22">
        <v>0.60000000000000009</v>
      </c>
      <c r="AJ13" s="22">
        <v>0.60000000000000009</v>
      </c>
      <c r="AK13" s="22">
        <v>0.60000000000000009</v>
      </c>
      <c r="AL13" s="22">
        <v>1.0000000000000002</v>
      </c>
      <c r="AM13" s="22">
        <v>1</v>
      </c>
      <c r="AN13" s="22">
        <v>1.0000000000000002</v>
      </c>
      <c r="AO13" s="22">
        <v>1.0000000000000002</v>
      </c>
      <c r="AP13" s="22">
        <v>1</v>
      </c>
      <c r="AQ13" s="22">
        <v>2</v>
      </c>
      <c r="AR13" s="22">
        <v>2</v>
      </c>
      <c r="AS13" s="22">
        <v>1</v>
      </c>
      <c r="AT13" s="22" t="s">
        <v>790</v>
      </c>
      <c r="AU13" s="22" t="s">
        <v>45</v>
      </c>
      <c r="AV13" s="22" t="s">
        <v>121</v>
      </c>
      <c r="AW13" s="22" t="s">
        <v>121</v>
      </c>
      <c r="AX13" s="22" t="s">
        <v>45</v>
      </c>
      <c r="AY13" s="22" t="s">
        <v>45</v>
      </c>
      <c r="AZ13" s="22" t="s">
        <v>45</v>
      </c>
      <c r="BA13" s="22" t="s">
        <v>45</v>
      </c>
      <c r="BB13" s="22" t="s">
        <v>45</v>
      </c>
      <c r="BC13" s="22" t="s">
        <v>122</v>
      </c>
      <c r="BD13" s="22" t="s">
        <v>131</v>
      </c>
      <c r="BE13" s="22" t="s">
        <v>32</v>
      </c>
      <c r="BF13" s="22" t="s">
        <v>161</v>
      </c>
      <c r="BG13" s="22" t="s">
        <v>162</v>
      </c>
      <c r="BH13" s="23" t="s">
        <v>139</v>
      </c>
      <c r="BI13" s="27" t="s">
        <v>643</v>
      </c>
    </row>
    <row r="14" spans="1:61" ht="56.25" customHeight="1" x14ac:dyDescent="0.25">
      <c r="A14" s="29" t="s">
        <v>791</v>
      </c>
      <c r="B14" s="15">
        <v>24</v>
      </c>
      <c r="C14" s="16" t="s">
        <v>196</v>
      </c>
      <c r="D14" s="16" t="s">
        <v>117</v>
      </c>
      <c r="E14" s="16" t="s">
        <v>741</v>
      </c>
      <c r="F14" s="17" t="s">
        <v>792</v>
      </c>
      <c r="G14" s="28" t="s">
        <v>793</v>
      </c>
      <c r="H14" s="26" t="s">
        <v>794</v>
      </c>
      <c r="I14" s="29" t="s">
        <v>791</v>
      </c>
      <c r="J14" s="16" t="s">
        <v>795</v>
      </c>
      <c r="K14" s="27" t="s">
        <v>796</v>
      </c>
      <c r="L14" s="18">
        <v>8</v>
      </c>
      <c r="M14" s="19">
        <v>11</v>
      </c>
      <c r="N14" s="20">
        <v>1.375</v>
      </c>
      <c r="O14" s="21" t="s">
        <v>797</v>
      </c>
      <c r="P14" s="22">
        <v>0</v>
      </c>
      <c r="Q14" s="22">
        <v>2016</v>
      </c>
      <c r="R14" s="22">
        <v>0</v>
      </c>
      <c r="S14" s="22">
        <v>0.3</v>
      </c>
      <c r="T14" s="22">
        <v>0.5</v>
      </c>
      <c r="U14" s="22">
        <v>0.6</v>
      </c>
      <c r="V14" s="22">
        <v>0.6</v>
      </c>
      <c r="W14" s="22">
        <v>0.30000000000000004</v>
      </c>
      <c r="X14" s="22">
        <v>0</v>
      </c>
      <c r="Y14" s="22">
        <v>0.5</v>
      </c>
      <c r="Z14" s="22">
        <v>0</v>
      </c>
      <c r="AA14" s="22">
        <v>0.60000000000000009</v>
      </c>
      <c r="AB14" s="22">
        <v>0</v>
      </c>
      <c r="AC14" s="22">
        <v>0.60000000000000009</v>
      </c>
      <c r="AD14" s="22">
        <v>0</v>
      </c>
      <c r="AE14" s="22">
        <v>2</v>
      </c>
      <c r="AF14" s="22">
        <v>0</v>
      </c>
      <c r="AG14" s="22">
        <v>0.30000000000000004</v>
      </c>
      <c r="AH14" s="22">
        <v>0.5</v>
      </c>
      <c r="AI14" s="22">
        <v>0.60000000000000009</v>
      </c>
      <c r="AJ14" s="22">
        <v>0.60000000000000009</v>
      </c>
      <c r="AK14" s="22">
        <v>0.60000000000000009</v>
      </c>
      <c r="AL14" s="22">
        <v>1.0000000000000002</v>
      </c>
      <c r="AM14" s="22">
        <v>1</v>
      </c>
      <c r="AN14" s="22">
        <v>1.0000000000000002</v>
      </c>
      <c r="AO14" s="22">
        <v>1.0000000000000002</v>
      </c>
      <c r="AP14" s="22">
        <v>1</v>
      </c>
      <c r="AQ14" s="22">
        <v>2</v>
      </c>
      <c r="AR14" s="22">
        <v>1</v>
      </c>
      <c r="AS14" s="22">
        <v>0</v>
      </c>
      <c r="AT14" s="22" t="s">
        <v>798</v>
      </c>
      <c r="AU14" s="22" t="s">
        <v>45</v>
      </c>
      <c r="AV14" s="22" t="s">
        <v>121</v>
      </c>
      <c r="AW14" s="22" t="s">
        <v>121</v>
      </c>
      <c r="AX14" s="22" t="s">
        <v>45</v>
      </c>
      <c r="AY14" s="22" t="s">
        <v>45</v>
      </c>
      <c r="AZ14" s="22" t="s">
        <v>45</v>
      </c>
      <c r="BA14" s="22" t="s">
        <v>45</v>
      </c>
      <c r="BB14" s="22" t="s">
        <v>45</v>
      </c>
      <c r="BC14" s="22" t="s">
        <v>122</v>
      </c>
      <c r="BD14" s="22" t="s">
        <v>131</v>
      </c>
      <c r="BE14" s="22" t="s">
        <v>32</v>
      </c>
      <c r="BF14" s="22" t="s">
        <v>161</v>
      </c>
      <c r="BG14" s="22" t="s">
        <v>162</v>
      </c>
      <c r="BH14" s="23" t="s">
        <v>139</v>
      </c>
      <c r="BI14" s="26" t="s">
        <v>644</v>
      </c>
    </row>
    <row r="15" spans="1:61" ht="56.25" customHeight="1" x14ac:dyDescent="0.25">
      <c r="A15" s="29" t="s">
        <v>799</v>
      </c>
      <c r="B15" s="15">
        <v>26</v>
      </c>
      <c r="C15" s="16" t="s">
        <v>196</v>
      </c>
      <c r="D15" s="16" t="s">
        <v>117</v>
      </c>
      <c r="E15" s="16" t="s">
        <v>741</v>
      </c>
      <c r="F15" s="17" t="s">
        <v>800</v>
      </c>
      <c r="G15" s="28" t="s">
        <v>197</v>
      </c>
      <c r="H15" s="26" t="s">
        <v>203</v>
      </c>
      <c r="I15" s="29" t="s">
        <v>799</v>
      </c>
      <c r="J15" s="16" t="s">
        <v>801</v>
      </c>
      <c r="K15" s="27" t="s">
        <v>802</v>
      </c>
      <c r="L15" s="30">
        <v>1</v>
      </c>
      <c r="M15" s="19">
        <v>1</v>
      </c>
      <c r="N15" s="20">
        <v>1</v>
      </c>
      <c r="O15" s="21" t="s">
        <v>803</v>
      </c>
      <c r="P15" s="22">
        <v>0</v>
      </c>
      <c r="Q15" s="22">
        <v>2016</v>
      </c>
      <c r="R15" s="22">
        <v>0</v>
      </c>
      <c r="S15" s="22">
        <v>0.45</v>
      </c>
      <c r="T15" s="22">
        <v>0.75</v>
      </c>
      <c r="U15" s="22">
        <v>0.9</v>
      </c>
      <c r="V15" s="22">
        <v>0.9</v>
      </c>
      <c r="W15" s="22">
        <v>0.44999999999999996</v>
      </c>
      <c r="X15" s="22">
        <v>0</v>
      </c>
      <c r="Y15" s="22">
        <v>0.75</v>
      </c>
      <c r="Z15" s="22">
        <v>0</v>
      </c>
      <c r="AA15" s="22">
        <v>0.9</v>
      </c>
      <c r="AB15" s="22">
        <v>0</v>
      </c>
      <c r="AC15" s="22">
        <v>0.9</v>
      </c>
      <c r="AD15" s="22">
        <v>0</v>
      </c>
      <c r="AE15" s="22">
        <v>3</v>
      </c>
      <c r="AF15" s="22">
        <v>0</v>
      </c>
      <c r="AG15" s="22">
        <v>0.44999999999999996</v>
      </c>
      <c r="AH15" s="22">
        <v>0.75</v>
      </c>
      <c r="AI15" s="22">
        <v>0.9</v>
      </c>
      <c r="AJ15" s="22">
        <v>0.9</v>
      </c>
      <c r="AK15" s="22">
        <v>0.9</v>
      </c>
      <c r="AL15" s="22">
        <v>0.99999999999999989</v>
      </c>
      <c r="AM15" s="22">
        <v>1</v>
      </c>
      <c r="AN15" s="22">
        <v>1</v>
      </c>
      <c r="AO15" s="22">
        <v>1</v>
      </c>
      <c r="AP15" s="22">
        <v>1</v>
      </c>
      <c r="AQ15" s="22">
        <v>3</v>
      </c>
      <c r="AR15" s="22">
        <v>1</v>
      </c>
      <c r="AS15" s="22">
        <v>0</v>
      </c>
      <c r="AT15" s="22" t="s">
        <v>769</v>
      </c>
      <c r="AU15" s="22" t="s">
        <v>45</v>
      </c>
      <c r="AV15" s="22" t="s">
        <v>121</v>
      </c>
      <c r="AW15" s="22" t="s">
        <v>121</v>
      </c>
      <c r="AX15" s="22" t="s">
        <v>45</v>
      </c>
      <c r="AY15" s="22" t="s">
        <v>45</v>
      </c>
      <c r="AZ15" s="22" t="s">
        <v>45</v>
      </c>
      <c r="BA15" s="22" t="s">
        <v>45</v>
      </c>
      <c r="BB15" s="22" t="s">
        <v>45</v>
      </c>
      <c r="BC15" s="22" t="s">
        <v>122</v>
      </c>
      <c r="BD15" s="22" t="s">
        <v>131</v>
      </c>
      <c r="BE15" s="22" t="s">
        <v>32</v>
      </c>
      <c r="BF15" s="22" t="s">
        <v>161</v>
      </c>
      <c r="BG15" s="22" t="s">
        <v>162</v>
      </c>
      <c r="BH15" s="23" t="s">
        <v>139</v>
      </c>
      <c r="BI15" s="26" t="s">
        <v>804</v>
      </c>
    </row>
    <row r="16" spans="1:61" ht="56.25" customHeight="1" x14ac:dyDescent="0.25">
      <c r="A16" s="29" t="s">
        <v>805</v>
      </c>
      <c r="B16" s="15">
        <v>28</v>
      </c>
      <c r="C16" s="16" t="s">
        <v>196</v>
      </c>
      <c r="D16" s="16" t="s">
        <v>117</v>
      </c>
      <c r="E16" s="16" t="s">
        <v>741</v>
      </c>
      <c r="F16" s="17" t="s">
        <v>800</v>
      </c>
      <c r="G16" s="28" t="s">
        <v>806</v>
      </c>
      <c r="H16" s="26" t="s">
        <v>805</v>
      </c>
      <c r="I16" s="29" t="s">
        <v>805</v>
      </c>
      <c r="J16" s="16" t="s">
        <v>807</v>
      </c>
      <c r="K16" s="27" t="s">
        <v>808</v>
      </c>
      <c r="L16" s="18">
        <v>5</v>
      </c>
      <c r="M16" s="19">
        <v>5</v>
      </c>
      <c r="N16" s="20">
        <v>1</v>
      </c>
      <c r="O16" s="21" t="s">
        <v>809</v>
      </c>
      <c r="P16" s="22">
        <v>0</v>
      </c>
      <c r="Q16" s="22">
        <v>2016</v>
      </c>
      <c r="R16" s="22">
        <v>0</v>
      </c>
      <c r="S16" s="22">
        <v>0.15</v>
      </c>
      <c r="T16" s="22">
        <v>0.15</v>
      </c>
      <c r="U16" s="22">
        <v>0.15</v>
      </c>
      <c r="V16" s="22">
        <v>0.15</v>
      </c>
      <c r="W16" s="22">
        <v>1</v>
      </c>
      <c r="X16" s="22">
        <v>4</v>
      </c>
      <c r="Y16" s="22">
        <v>0</v>
      </c>
      <c r="Z16" s="22">
        <v>4</v>
      </c>
      <c r="AA16" s="22">
        <v>2</v>
      </c>
      <c r="AB16" s="22">
        <v>4</v>
      </c>
      <c r="AC16" s="22">
        <v>1</v>
      </c>
      <c r="AD16" s="22">
        <v>4</v>
      </c>
      <c r="AE16" s="22">
        <v>4</v>
      </c>
      <c r="AF16" s="22">
        <v>4</v>
      </c>
      <c r="AG16" s="22">
        <v>0.15</v>
      </c>
      <c r="AH16" s="22">
        <v>0</v>
      </c>
      <c r="AI16" s="22">
        <v>0.3</v>
      </c>
      <c r="AJ16" s="22">
        <v>0.15</v>
      </c>
      <c r="AK16" s="22">
        <v>0.15</v>
      </c>
      <c r="AL16" s="22">
        <v>1</v>
      </c>
      <c r="AM16" s="22">
        <v>0</v>
      </c>
      <c r="AN16" s="22">
        <v>2</v>
      </c>
      <c r="AO16" s="22">
        <v>1</v>
      </c>
      <c r="AP16" s="22">
        <v>1</v>
      </c>
      <c r="AQ16" s="22">
        <v>0.6</v>
      </c>
      <c r="AR16" s="22">
        <v>0</v>
      </c>
      <c r="AS16" s="22">
        <v>0</v>
      </c>
      <c r="AT16" s="22" t="s">
        <v>732</v>
      </c>
      <c r="AU16" s="22" t="s">
        <v>45</v>
      </c>
      <c r="AV16" s="22" t="s">
        <v>121</v>
      </c>
      <c r="AW16" s="22" t="s">
        <v>121</v>
      </c>
      <c r="AX16" s="22" t="s">
        <v>45</v>
      </c>
      <c r="AY16" s="22" t="s">
        <v>45</v>
      </c>
      <c r="AZ16" s="22" t="s">
        <v>45</v>
      </c>
      <c r="BA16" s="22" t="s">
        <v>45</v>
      </c>
      <c r="BB16" s="22" t="s">
        <v>45</v>
      </c>
      <c r="BC16" s="22" t="s">
        <v>122</v>
      </c>
      <c r="BD16" s="22" t="s">
        <v>131</v>
      </c>
      <c r="BE16" s="22" t="s">
        <v>133</v>
      </c>
      <c r="BF16" s="22" t="s">
        <v>161</v>
      </c>
      <c r="BG16" s="22" t="s">
        <v>162</v>
      </c>
      <c r="BH16" s="23" t="s">
        <v>125</v>
      </c>
      <c r="BI16" s="26" t="s">
        <v>645</v>
      </c>
    </row>
    <row r="17" spans="1:61" ht="56.25" customHeight="1" x14ac:dyDescent="0.25">
      <c r="A17" s="29" t="s">
        <v>810</v>
      </c>
      <c r="B17" s="15">
        <v>29</v>
      </c>
      <c r="C17" s="16" t="s">
        <v>196</v>
      </c>
      <c r="D17" s="16" t="s">
        <v>117</v>
      </c>
      <c r="E17" s="16" t="s">
        <v>741</v>
      </c>
      <c r="F17" s="17" t="s">
        <v>811</v>
      </c>
      <c r="G17" s="28" t="s">
        <v>197</v>
      </c>
      <c r="H17" s="26" t="s">
        <v>207</v>
      </c>
      <c r="I17" s="29" t="s">
        <v>810</v>
      </c>
      <c r="J17" s="16" t="s">
        <v>812</v>
      </c>
      <c r="K17" s="27" t="s">
        <v>813</v>
      </c>
      <c r="L17" s="31">
        <v>0.1</v>
      </c>
      <c r="M17" s="25">
        <v>0.1</v>
      </c>
      <c r="N17" s="20">
        <v>1</v>
      </c>
      <c r="O17" s="21" t="s">
        <v>814</v>
      </c>
      <c r="P17" s="22">
        <v>0</v>
      </c>
      <c r="Q17" s="22">
        <v>2016</v>
      </c>
      <c r="R17" s="22">
        <v>0</v>
      </c>
      <c r="S17" s="22">
        <v>0.1</v>
      </c>
      <c r="T17" s="22">
        <v>0.1</v>
      </c>
      <c r="U17" s="22">
        <v>0.3</v>
      </c>
      <c r="V17" s="22">
        <v>0</v>
      </c>
      <c r="W17" s="22">
        <v>0.1</v>
      </c>
      <c r="X17" s="22">
        <v>0</v>
      </c>
      <c r="Y17" s="22">
        <v>0.1</v>
      </c>
      <c r="Z17" s="22">
        <v>0</v>
      </c>
      <c r="AA17" s="22">
        <v>0.30000000000000004</v>
      </c>
      <c r="AB17" s="22">
        <v>0</v>
      </c>
      <c r="AC17" s="22">
        <v>0</v>
      </c>
      <c r="AD17" s="22">
        <v>0</v>
      </c>
      <c r="AE17" s="22">
        <v>0.5</v>
      </c>
      <c r="AF17" s="22">
        <v>0</v>
      </c>
      <c r="AG17" s="22">
        <v>0.1</v>
      </c>
      <c r="AH17" s="22">
        <v>0.1</v>
      </c>
      <c r="AI17" s="22">
        <v>0.30000000000000004</v>
      </c>
      <c r="AJ17" s="22">
        <v>0</v>
      </c>
      <c r="AK17" s="22">
        <v>0</v>
      </c>
      <c r="AL17" s="22">
        <v>1</v>
      </c>
      <c r="AM17" s="22">
        <v>1</v>
      </c>
      <c r="AN17" s="22">
        <v>1.0000000000000002</v>
      </c>
      <c r="AO17" s="22">
        <v>1</v>
      </c>
      <c r="AP17" s="22">
        <v>1</v>
      </c>
      <c r="AQ17" s="22">
        <v>0.5</v>
      </c>
      <c r="AR17" s="22">
        <v>0.25</v>
      </c>
      <c r="AS17" s="22">
        <v>0</v>
      </c>
      <c r="AT17" s="22" t="s">
        <v>798</v>
      </c>
      <c r="AU17" s="22" t="s">
        <v>45</v>
      </c>
      <c r="AV17" s="22" t="s">
        <v>121</v>
      </c>
      <c r="AW17" s="22" t="s">
        <v>121</v>
      </c>
      <c r="AX17" s="22" t="s">
        <v>45</v>
      </c>
      <c r="AY17" s="22" t="s">
        <v>45</v>
      </c>
      <c r="AZ17" s="22" t="s">
        <v>45</v>
      </c>
      <c r="BA17" s="22" t="s">
        <v>45</v>
      </c>
      <c r="BB17" s="22" t="s">
        <v>45</v>
      </c>
      <c r="BC17" s="22" t="s">
        <v>122</v>
      </c>
      <c r="BD17" s="22" t="s">
        <v>131</v>
      </c>
      <c r="BE17" s="22" t="s">
        <v>32</v>
      </c>
      <c r="BF17" s="22" t="s">
        <v>164</v>
      </c>
      <c r="BG17" s="22" t="s">
        <v>162</v>
      </c>
      <c r="BH17" s="23" t="s">
        <v>125</v>
      </c>
      <c r="BI17" s="26" t="s">
        <v>646</v>
      </c>
    </row>
    <row r="18" spans="1:61" ht="56.25" customHeight="1" x14ac:dyDescent="0.25">
      <c r="A18" s="29" t="s">
        <v>815</v>
      </c>
      <c r="B18" s="15">
        <v>30</v>
      </c>
      <c r="C18" s="16" t="s">
        <v>196</v>
      </c>
      <c r="D18" s="16" t="s">
        <v>117</v>
      </c>
      <c r="E18" s="16" t="s">
        <v>741</v>
      </c>
      <c r="F18" s="17" t="s">
        <v>816</v>
      </c>
      <c r="G18" s="16" t="s">
        <v>817</v>
      </c>
      <c r="H18" s="26" t="s">
        <v>815</v>
      </c>
      <c r="I18" s="29" t="s">
        <v>815</v>
      </c>
      <c r="J18" s="16" t="s">
        <v>818</v>
      </c>
      <c r="K18" s="16" t="s">
        <v>819</v>
      </c>
      <c r="L18" s="25">
        <v>1</v>
      </c>
      <c r="M18" s="25">
        <v>1</v>
      </c>
      <c r="N18" s="20">
        <v>1</v>
      </c>
      <c r="O18" s="21" t="s">
        <v>820</v>
      </c>
      <c r="P18" s="22">
        <v>0</v>
      </c>
      <c r="Q18" s="22">
        <v>2016</v>
      </c>
      <c r="R18" s="22">
        <v>0</v>
      </c>
      <c r="S18" s="22">
        <v>0.15</v>
      </c>
      <c r="T18" s="22">
        <v>0.25</v>
      </c>
      <c r="U18" s="22">
        <v>0.3</v>
      </c>
      <c r="V18" s="22">
        <v>0.3</v>
      </c>
      <c r="W18" s="22">
        <v>0.15000000000000002</v>
      </c>
      <c r="X18" s="22">
        <v>0</v>
      </c>
      <c r="Y18" s="22">
        <v>0.25</v>
      </c>
      <c r="Z18" s="22">
        <v>0</v>
      </c>
      <c r="AA18" s="22">
        <v>0.30000000000000004</v>
      </c>
      <c r="AB18" s="22">
        <v>0</v>
      </c>
      <c r="AC18" s="22">
        <v>0.30000000000000004</v>
      </c>
      <c r="AD18" s="22">
        <v>0</v>
      </c>
      <c r="AE18" s="22">
        <v>1</v>
      </c>
      <c r="AF18" s="22">
        <v>0</v>
      </c>
      <c r="AG18" s="22">
        <v>0.15000000000000002</v>
      </c>
      <c r="AH18" s="22">
        <v>0.25</v>
      </c>
      <c r="AI18" s="22">
        <v>0.30000000000000004</v>
      </c>
      <c r="AJ18" s="22">
        <v>0.30000000000000004</v>
      </c>
      <c r="AK18" s="22">
        <v>0.30000000000000004</v>
      </c>
      <c r="AL18" s="22">
        <v>1.0000000000000002</v>
      </c>
      <c r="AM18" s="22">
        <v>1</v>
      </c>
      <c r="AN18" s="22">
        <v>1.0000000000000002</v>
      </c>
      <c r="AO18" s="22">
        <v>1.0000000000000002</v>
      </c>
      <c r="AP18" s="22">
        <v>1</v>
      </c>
      <c r="AQ18" s="22">
        <v>1</v>
      </c>
      <c r="AR18" s="22">
        <v>1</v>
      </c>
      <c r="AS18" s="22">
        <v>1</v>
      </c>
      <c r="AT18" s="22" t="s">
        <v>746</v>
      </c>
      <c r="AU18" s="22" t="s">
        <v>121</v>
      </c>
      <c r="AV18" s="22" t="s">
        <v>121</v>
      </c>
      <c r="AW18" s="22" t="s">
        <v>45</v>
      </c>
      <c r="AX18" s="22" t="s">
        <v>45</v>
      </c>
      <c r="AY18" s="22" t="s">
        <v>45</v>
      </c>
      <c r="AZ18" s="22" t="s">
        <v>45</v>
      </c>
      <c r="BA18" s="22" t="s">
        <v>45</v>
      </c>
      <c r="BB18" s="22" t="s">
        <v>45</v>
      </c>
      <c r="BC18" s="22" t="s">
        <v>122</v>
      </c>
      <c r="BD18" s="22" t="s">
        <v>127</v>
      </c>
      <c r="BE18" s="22" t="s">
        <v>32</v>
      </c>
      <c r="BF18" s="22" t="s">
        <v>161</v>
      </c>
      <c r="BG18" s="22" t="s">
        <v>162</v>
      </c>
      <c r="BH18" s="23" t="s">
        <v>139</v>
      </c>
      <c r="BI18" s="26" t="s">
        <v>647</v>
      </c>
    </row>
    <row r="19" spans="1:61" ht="56.25" customHeight="1" x14ac:dyDescent="0.25">
      <c r="A19" s="29" t="s">
        <v>821</v>
      </c>
      <c r="B19" s="15">
        <v>31</v>
      </c>
      <c r="C19" s="16" t="s">
        <v>196</v>
      </c>
      <c r="D19" s="16" t="s">
        <v>117</v>
      </c>
      <c r="E19" s="16" t="s">
        <v>725</v>
      </c>
      <c r="F19" s="17" t="s">
        <v>822</v>
      </c>
      <c r="G19" s="16" t="s">
        <v>823</v>
      </c>
      <c r="H19" s="26" t="s">
        <v>210</v>
      </c>
      <c r="I19" s="29" t="s">
        <v>821</v>
      </c>
      <c r="J19" s="16" t="s">
        <v>824</v>
      </c>
      <c r="K19" s="16" t="s">
        <v>825</v>
      </c>
      <c r="L19" s="18">
        <v>1</v>
      </c>
      <c r="M19" s="19">
        <v>1</v>
      </c>
      <c r="N19" s="20">
        <v>1</v>
      </c>
      <c r="O19" s="21" t="s">
        <v>826</v>
      </c>
      <c r="P19" s="22">
        <v>4</v>
      </c>
      <c r="Q19" s="22">
        <v>2016</v>
      </c>
      <c r="R19" s="22">
        <v>0</v>
      </c>
      <c r="S19" s="22">
        <v>0.4</v>
      </c>
      <c r="T19" s="22">
        <v>0.4</v>
      </c>
      <c r="U19" s="22">
        <v>0.6</v>
      </c>
      <c r="V19" s="22">
        <v>0.6</v>
      </c>
      <c r="W19" s="22">
        <v>0.4</v>
      </c>
      <c r="X19" s="22">
        <v>0</v>
      </c>
      <c r="Y19" s="22">
        <v>0.4</v>
      </c>
      <c r="Z19" s="22">
        <v>0</v>
      </c>
      <c r="AA19" s="22">
        <v>0.60000000000000009</v>
      </c>
      <c r="AB19" s="22">
        <v>0</v>
      </c>
      <c r="AC19" s="22">
        <v>0.60000000000000009</v>
      </c>
      <c r="AD19" s="22">
        <v>0</v>
      </c>
      <c r="AE19" s="22">
        <v>2</v>
      </c>
      <c r="AF19" s="22">
        <v>0</v>
      </c>
      <c r="AG19" s="22">
        <v>0.4</v>
      </c>
      <c r="AH19" s="22">
        <v>0.4</v>
      </c>
      <c r="AI19" s="22">
        <v>0.60000000000000009</v>
      </c>
      <c r="AJ19" s="22">
        <v>0.60000000000000009</v>
      </c>
      <c r="AK19" s="22">
        <v>0.60000000000000009</v>
      </c>
      <c r="AL19" s="22">
        <v>1</v>
      </c>
      <c r="AM19" s="22">
        <v>1</v>
      </c>
      <c r="AN19" s="22">
        <v>1.0000000000000002</v>
      </c>
      <c r="AO19" s="22">
        <v>1.0000000000000002</v>
      </c>
      <c r="AP19" s="22">
        <v>1</v>
      </c>
      <c r="AQ19" s="22">
        <v>2</v>
      </c>
      <c r="AR19" s="22">
        <v>2</v>
      </c>
      <c r="AS19" s="22">
        <v>1</v>
      </c>
      <c r="AT19" s="22" t="s">
        <v>827</v>
      </c>
      <c r="AU19" s="22" t="s">
        <v>121</v>
      </c>
      <c r="AV19" s="22" t="s">
        <v>121</v>
      </c>
      <c r="AW19" s="22" t="s">
        <v>45</v>
      </c>
      <c r="AX19" s="22" t="s">
        <v>45</v>
      </c>
      <c r="AY19" s="22" t="s">
        <v>45</v>
      </c>
      <c r="AZ19" s="22" t="s">
        <v>45</v>
      </c>
      <c r="BA19" s="22" t="s">
        <v>45</v>
      </c>
      <c r="BB19" s="22" t="s">
        <v>45</v>
      </c>
      <c r="BC19" s="22" t="s">
        <v>122</v>
      </c>
      <c r="BD19" s="22" t="s">
        <v>131</v>
      </c>
      <c r="BE19" s="22" t="s">
        <v>32</v>
      </c>
      <c r="BF19" s="22" t="s">
        <v>161</v>
      </c>
      <c r="BG19" s="22" t="s">
        <v>162</v>
      </c>
      <c r="BH19" s="23" t="s">
        <v>139</v>
      </c>
      <c r="BI19" s="26" t="s">
        <v>648</v>
      </c>
    </row>
    <row r="20" spans="1:61" ht="56.25" customHeight="1" x14ac:dyDescent="0.25">
      <c r="A20" s="16" t="s">
        <v>828</v>
      </c>
      <c r="B20" s="15">
        <v>35</v>
      </c>
      <c r="C20" s="16" t="s">
        <v>217</v>
      </c>
      <c r="D20" s="16" t="s">
        <v>117</v>
      </c>
      <c r="E20" s="16" t="s">
        <v>741</v>
      </c>
      <c r="F20" s="17" t="s">
        <v>792</v>
      </c>
      <c r="G20" s="16" t="s">
        <v>197</v>
      </c>
      <c r="H20" s="26" t="s">
        <v>201</v>
      </c>
      <c r="I20" s="16" t="s">
        <v>828</v>
      </c>
      <c r="J20" s="16" t="s">
        <v>829</v>
      </c>
      <c r="K20" s="16" t="s">
        <v>830</v>
      </c>
      <c r="L20" s="18">
        <v>2</v>
      </c>
      <c r="M20" s="19">
        <v>5</v>
      </c>
      <c r="N20" s="20">
        <v>2.5</v>
      </c>
      <c r="O20" s="21" t="s">
        <v>831</v>
      </c>
      <c r="P20" s="22">
        <v>0</v>
      </c>
      <c r="Q20" s="22">
        <v>2016</v>
      </c>
      <c r="R20" s="22">
        <v>0</v>
      </c>
      <c r="S20" s="22">
        <v>0.3</v>
      </c>
      <c r="T20" s="22">
        <v>0.5</v>
      </c>
      <c r="U20" s="22">
        <v>0.6</v>
      </c>
      <c r="V20" s="22">
        <v>0.6</v>
      </c>
      <c r="W20" s="22">
        <v>0.30000000000000004</v>
      </c>
      <c r="X20" s="22">
        <v>0</v>
      </c>
      <c r="Y20" s="22">
        <v>0.5</v>
      </c>
      <c r="Z20" s="22">
        <v>0</v>
      </c>
      <c r="AA20" s="22">
        <v>0.60000000000000009</v>
      </c>
      <c r="AB20" s="22">
        <v>0</v>
      </c>
      <c r="AC20" s="22">
        <v>0.60000000000000009</v>
      </c>
      <c r="AD20" s="22">
        <v>0</v>
      </c>
      <c r="AE20" s="22">
        <v>2</v>
      </c>
      <c r="AF20" s="22">
        <v>0</v>
      </c>
      <c r="AG20" s="22">
        <v>0.30000000000000004</v>
      </c>
      <c r="AH20" s="22">
        <v>0.5</v>
      </c>
      <c r="AI20" s="22">
        <v>0.60000000000000009</v>
      </c>
      <c r="AJ20" s="22">
        <v>0.60000000000000009</v>
      </c>
      <c r="AK20" s="22">
        <v>0.60000000000000009</v>
      </c>
      <c r="AL20" s="22">
        <v>1.0000000000000002</v>
      </c>
      <c r="AM20" s="22">
        <v>1</v>
      </c>
      <c r="AN20" s="22">
        <v>1.0000000000000002</v>
      </c>
      <c r="AO20" s="22">
        <v>1.0000000000000002</v>
      </c>
      <c r="AP20" s="22">
        <v>1</v>
      </c>
      <c r="AQ20" s="22">
        <v>2</v>
      </c>
      <c r="AR20" s="22">
        <v>1</v>
      </c>
      <c r="AS20" s="22">
        <v>0</v>
      </c>
      <c r="AT20" s="22" t="s">
        <v>832</v>
      </c>
      <c r="AU20" s="22" t="s">
        <v>121</v>
      </c>
      <c r="AV20" s="22" t="s">
        <v>121</v>
      </c>
      <c r="AW20" s="22" t="s">
        <v>45</v>
      </c>
      <c r="AX20" s="22" t="s">
        <v>45</v>
      </c>
      <c r="AY20" s="22" t="s">
        <v>45</v>
      </c>
      <c r="AZ20" s="22" t="s">
        <v>45</v>
      </c>
      <c r="BA20" s="22" t="s">
        <v>45</v>
      </c>
      <c r="BB20" s="22" t="s">
        <v>45</v>
      </c>
      <c r="BC20" s="22" t="s">
        <v>122</v>
      </c>
      <c r="BD20" s="22" t="s">
        <v>131</v>
      </c>
      <c r="BE20" s="22" t="s">
        <v>32</v>
      </c>
      <c r="BF20" s="22" t="s">
        <v>161</v>
      </c>
      <c r="BG20" s="22" t="s">
        <v>162</v>
      </c>
      <c r="BH20" s="23" t="s">
        <v>139</v>
      </c>
      <c r="BI20" s="16" t="s">
        <v>649</v>
      </c>
    </row>
    <row r="21" spans="1:61" ht="56.25" customHeight="1" x14ac:dyDescent="0.25">
      <c r="A21" s="16" t="s">
        <v>833</v>
      </c>
      <c r="B21" s="15">
        <v>38</v>
      </c>
      <c r="C21" s="16" t="s">
        <v>221</v>
      </c>
      <c r="D21" s="16" t="s">
        <v>185</v>
      </c>
      <c r="E21" s="16" t="s">
        <v>834</v>
      </c>
      <c r="F21" s="16" t="s">
        <v>835</v>
      </c>
      <c r="G21" s="16" t="s">
        <v>223</v>
      </c>
      <c r="H21" s="16" t="s">
        <v>224</v>
      </c>
      <c r="I21" s="16" t="s">
        <v>833</v>
      </c>
      <c r="J21" s="16" t="s">
        <v>836</v>
      </c>
      <c r="K21" s="16" t="s">
        <v>837</v>
      </c>
      <c r="L21" s="32">
        <v>0.05</v>
      </c>
      <c r="M21" s="33">
        <v>5.2999999999999999E-2</v>
      </c>
      <c r="N21" s="20">
        <v>1.07</v>
      </c>
      <c r="O21" s="21" t="s">
        <v>838</v>
      </c>
      <c r="P21" s="22">
        <v>0</v>
      </c>
      <c r="Q21" s="22">
        <v>2016</v>
      </c>
      <c r="R21" s="22">
        <v>0</v>
      </c>
      <c r="S21" s="22">
        <v>0.92</v>
      </c>
      <c r="T21" s="22">
        <v>0.93</v>
      </c>
      <c r="U21" s="22">
        <v>0.94</v>
      </c>
      <c r="V21" s="22">
        <v>0.95</v>
      </c>
      <c r="W21" s="22">
        <v>0.93920000000000003</v>
      </c>
      <c r="X21" s="22">
        <v>0</v>
      </c>
      <c r="Y21" s="22">
        <v>0.95750000000000002</v>
      </c>
      <c r="Z21" s="22">
        <v>0</v>
      </c>
      <c r="AA21" s="22">
        <v>0.97</v>
      </c>
      <c r="AB21" s="22">
        <v>0</v>
      </c>
      <c r="AC21" s="22">
        <v>0.98150000000000004</v>
      </c>
      <c r="AD21" s="22">
        <v>0</v>
      </c>
      <c r="AE21" s="22">
        <v>0.98150000000000004</v>
      </c>
      <c r="AF21" s="22">
        <v>0</v>
      </c>
      <c r="AG21" s="22">
        <v>0.93920000000000003</v>
      </c>
      <c r="AH21" s="22">
        <v>0.95750000000000002</v>
      </c>
      <c r="AI21" s="22">
        <v>0.97</v>
      </c>
      <c r="AJ21" s="22">
        <v>0.98150000000000004</v>
      </c>
      <c r="AK21" s="22">
        <v>0.98150000000000004</v>
      </c>
      <c r="AL21" s="22">
        <v>1.0208695652173914</v>
      </c>
      <c r="AM21" s="22">
        <v>1.0295698924731183</v>
      </c>
      <c r="AN21" s="22">
        <v>1.0319148936170213</v>
      </c>
      <c r="AO21" s="22">
        <v>1.0331578947368423</v>
      </c>
      <c r="AP21" s="22">
        <v>1.0331578947368423</v>
      </c>
      <c r="AQ21" s="22">
        <v>0.95</v>
      </c>
      <c r="AR21" s="22">
        <v>0.95</v>
      </c>
      <c r="AS21" s="22">
        <v>0.95</v>
      </c>
      <c r="AT21" s="22" t="s">
        <v>839</v>
      </c>
      <c r="AU21" s="22" t="s">
        <v>121</v>
      </c>
      <c r="AV21" s="22" t="s">
        <v>121</v>
      </c>
      <c r="AW21" s="22" t="s">
        <v>121</v>
      </c>
      <c r="AX21" s="22" t="s">
        <v>45</v>
      </c>
      <c r="AY21" s="22" t="s">
        <v>45</v>
      </c>
      <c r="AZ21" s="22" t="s">
        <v>45</v>
      </c>
      <c r="BA21" s="22" t="s">
        <v>45</v>
      </c>
      <c r="BB21" s="22" t="s">
        <v>45</v>
      </c>
      <c r="BC21" s="22" t="s">
        <v>122</v>
      </c>
      <c r="BD21" s="22" t="s">
        <v>123</v>
      </c>
      <c r="BE21" s="22" t="s">
        <v>32</v>
      </c>
      <c r="BF21" s="22" t="s">
        <v>164</v>
      </c>
      <c r="BG21" s="22" t="s">
        <v>138</v>
      </c>
      <c r="BH21" s="23" t="s">
        <v>125</v>
      </c>
      <c r="BI21" s="16" t="s">
        <v>650</v>
      </c>
    </row>
    <row r="22" spans="1:61" ht="56.25" customHeight="1" x14ac:dyDescent="0.25">
      <c r="A22" s="16" t="s">
        <v>840</v>
      </c>
      <c r="B22" s="15">
        <v>43</v>
      </c>
      <c r="C22" s="16" t="s">
        <v>233</v>
      </c>
      <c r="D22" s="16" t="s">
        <v>117</v>
      </c>
      <c r="E22" s="16" t="s">
        <v>841</v>
      </c>
      <c r="F22" s="16" t="s">
        <v>842</v>
      </c>
      <c r="G22" s="16" t="s">
        <v>234</v>
      </c>
      <c r="H22" s="16" t="s">
        <v>235</v>
      </c>
      <c r="I22" s="16" t="s">
        <v>840</v>
      </c>
      <c r="J22" s="16" t="s">
        <v>843</v>
      </c>
      <c r="K22" s="16" t="s">
        <v>237</v>
      </c>
      <c r="L22" s="16">
        <v>102</v>
      </c>
      <c r="M22" s="19">
        <v>104</v>
      </c>
      <c r="N22" s="20">
        <v>1.0196078431372548</v>
      </c>
      <c r="O22" s="21" t="s">
        <v>844</v>
      </c>
      <c r="P22" s="22">
        <v>0</v>
      </c>
      <c r="Q22" s="22">
        <v>2016</v>
      </c>
      <c r="R22" s="22">
        <v>80</v>
      </c>
      <c r="S22" s="22">
        <v>0</v>
      </c>
      <c r="T22" s="22">
        <v>2</v>
      </c>
      <c r="U22" s="22">
        <v>3</v>
      </c>
      <c r="V22" s="22">
        <v>5</v>
      </c>
      <c r="W22" s="22">
        <v>0</v>
      </c>
      <c r="X22" s="22">
        <v>0</v>
      </c>
      <c r="Y22" s="22">
        <v>1</v>
      </c>
      <c r="Z22" s="22">
        <v>0</v>
      </c>
      <c r="AA22" s="22">
        <v>3</v>
      </c>
      <c r="AB22" s="22">
        <v>0</v>
      </c>
      <c r="AC22" s="22">
        <v>6</v>
      </c>
      <c r="AD22" s="22">
        <v>0</v>
      </c>
      <c r="AE22" s="22">
        <v>10</v>
      </c>
      <c r="AF22" s="22">
        <v>0</v>
      </c>
      <c r="AG22" s="22">
        <v>0</v>
      </c>
      <c r="AH22" s="22">
        <v>1</v>
      </c>
      <c r="AI22" s="22">
        <v>3</v>
      </c>
      <c r="AJ22" s="22">
        <v>6</v>
      </c>
      <c r="AK22" s="22">
        <v>6</v>
      </c>
      <c r="AL22" s="22" t="e">
        <v>#DIV/0!</v>
      </c>
      <c r="AM22" s="22">
        <v>0.5</v>
      </c>
      <c r="AN22" s="22">
        <v>1</v>
      </c>
      <c r="AO22" s="22">
        <v>1.2</v>
      </c>
      <c r="AP22" s="22">
        <v>1</v>
      </c>
      <c r="AQ22" s="22">
        <v>10</v>
      </c>
      <c r="AR22" s="22">
        <v>3</v>
      </c>
      <c r="AS22" s="22">
        <v>1</v>
      </c>
      <c r="AT22" s="22" t="s">
        <v>775</v>
      </c>
      <c r="AU22" s="22" t="s">
        <v>45</v>
      </c>
      <c r="AV22" s="22" t="s">
        <v>121</v>
      </c>
      <c r="AW22" s="22" t="s">
        <v>121</v>
      </c>
      <c r="AX22" s="22" t="s">
        <v>45</v>
      </c>
      <c r="AY22" s="22" t="s">
        <v>45</v>
      </c>
      <c r="AZ22" s="22" t="s">
        <v>45</v>
      </c>
      <c r="BA22" s="22" t="s">
        <v>45</v>
      </c>
      <c r="BB22" s="22" t="s">
        <v>45</v>
      </c>
      <c r="BC22" s="22" t="s">
        <v>122</v>
      </c>
      <c r="BD22" s="22" t="s">
        <v>131</v>
      </c>
      <c r="BE22" s="22" t="s">
        <v>32</v>
      </c>
      <c r="BF22" s="22" t="s">
        <v>161</v>
      </c>
      <c r="BG22" s="22" t="s">
        <v>124</v>
      </c>
      <c r="BH22" s="23" t="s">
        <v>139</v>
      </c>
      <c r="BI22" s="16" t="s">
        <v>651</v>
      </c>
    </row>
    <row r="23" spans="1:61" ht="56.25" customHeight="1" x14ac:dyDescent="0.25">
      <c r="A23" s="16" t="s">
        <v>845</v>
      </c>
      <c r="B23" s="15">
        <v>44</v>
      </c>
      <c r="C23" s="16" t="s">
        <v>233</v>
      </c>
      <c r="D23" s="16" t="s">
        <v>117</v>
      </c>
      <c r="E23" s="16" t="s">
        <v>841</v>
      </c>
      <c r="F23" s="16" t="s">
        <v>846</v>
      </c>
      <c r="G23" s="16" t="s">
        <v>238</v>
      </c>
      <c r="H23" s="16" t="s">
        <v>239</v>
      </c>
      <c r="I23" s="16" t="s">
        <v>845</v>
      </c>
      <c r="J23" s="16" t="s">
        <v>847</v>
      </c>
      <c r="K23" s="16" t="s">
        <v>848</v>
      </c>
      <c r="L23" s="16">
        <v>110</v>
      </c>
      <c r="M23" s="19">
        <v>253</v>
      </c>
      <c r="N23" s="20">
        <v>2.2999999999999998</v>
      </c>
      <c r="O23" s="21" t="s">
        <v>849</v>
      </c>
      <c r="P23" s="22">
        <v>36</v>
      </c>
      <c r="Q23" s="22">
        <v>2016</v>
      </c>
      <c r="R23" s="22">
        <v>0</v>
      </c>
      <c r="S23" s="22">
        <v>0</v>
      </c>
      <c r="T23" s="22">
        <v>2</v>
      </c>
      <c r="U23" s="22">
        <v>2</v>
      </c>
      <c r="V23" s="22">
        <v>3</v>
      </c>
      <c r="W23" s="22">
        <v>0</v>
      </c>
      <c r="X23" s="22">
        <v>0</v>
      </c>
      <c r="Y23" s="22">
        <v>2</v>
      </c>
      <c r="Z23" s="22">
        <v>0</v>
      </c>
      <c r="AA23" s="22">
        <v>2</v>
      </c>
      <c r="AB23" s="22">
        <v>0</v>
      </c>
      <c r="AC23" s="22">
        <v>3</v>
      </c>
      <c r="AD23" s="22">
        <v>0</v>
      </c>
      <c r="AE23" s="22">
        <v>7</v>
      </c>
      <c r="AF23" s="22">
        <v>0</v>
      </c>
      <c r="AG23" s="22">
        <v>0</v>
      </c>
      <c r="AH23" s="22">
        <v>2</v>
      </c>
      <c r="AI23" s="22">
        <v>2</v>
      </c>
      <c r="AJ23" s="22">
        <v>3</v>
      </c>
      <c r="AK23" s="22">
        <v>3</v>
      </c>
      <c r="AL23" s="22" t="e">
        <v>#DIV/0!</v>
      </c>
      <c r="AM23" s="22">
        <v>1</v>
      </c>
      <c r="AN23" s="22">
        <v>1</v>
      </c>
      <c r="AO23" s="22">
        <v>1</v>
      </c>
      <c r="AP23" s="22">
        <v>1</v>
      </c>
      <c r="AQ23" s="22">
        <v>7</v>
      </c>
      <c r="AR23" s="22">
        <v>1</v>
      </c>
      <c r="AS23" s="22">
        <v>0</v>
      </c>
      <c r="AT23" s="22" t="s">
        <v>850</v>
      </c>
      <c r="AU23" s="22" t="s">
        <v>45</v>
      </c>
      <c r="AV23" s="22" t="s">
        <v>121</v>
      </c>
      <c r="AW23" s="22" t="s">
        <v>121</v>
      </c>
      <c r="AX23" s="22" t="s">
        <v>45</v>
      </c>
      <c r="AY23" s="22" t="s">
        <v>45</v>
      </c>
      <c r="AZ23" s="22" t="s">
        <v>45</v>
      </c>
      <c r="BA23" s="22" t="s">
        <v>45</v>
      </c>
      <c r="BB23" s="22" t="s">
        <v>45</v>
      </c>
      <c r="BC23" s="22" t="s">
        <v>122</v>
      </c>
      <c r="BD23" s="22" t="s">
        <v>131</v>
      </c>
      <c r="BE23" s="22" t="s">
        <v>32</v>
      </c>
      <c r="BF23" s="22" t="s">
        <v>161</v>
      </c>
      <c r="BG23" s="22" t="s">
        <v>124</v>
      </c>
      <c r="BH23" s="23" t="s">
        <v>139</v>
      </c>
      <c r="BI23" s="16" t="s">
        <v>652</v>
      </c>
    </row>
    <row r="24" spans="1:61" ht="56.25" customHeight="1" x14ac:dyDescent="0.25">
      <c r="A24" s="16" t="s">
        <v>851</v>
      </c>
      <c r="B24" s="15">
        <v>45</v>
      </c>
      <c r="C24" s="16" t="s">
        <v>233</v>
      </c>
      <c r="D24" s="16" t="s">
        <v>117</v>
      </c>
      <c r="E24" s="16" t="s">
        <v>841</v>
      </c>
      <c r="F24" s="16" t="s">
        <v>846</v>
      </c>
      <c r="G24" s="16" t="s">
        <v>241</v>
      </c>
      <c r="H24" s="16" t="s">
        <v>242</v>
      </c>
      <c r="I24" s="16" t="s">
        <v>851</v>
      </c>
      <c r="J24" s="16" t="s">
        <v>852</v>
      </c>
      <c r="K24" s="16" t="s">
        <v>244</v>
      </c>
      <c r="L24" s="20">
        <v>0.66</v>
      </c>
      <c r="M24" s="20">
        <v>0.66</v>
      </c>
      <c r="N24" s="20">
        <v>1</v>
      </c>
      <c r="O24" s="21" t="s">
        <v>853</v>
      </c>
      <c r="P24" s="22">
        <v>0</v>
      </c>
      <c r="Q24" s="22">
        <v>2016</v>
      </c>
      <c r="R24" s="22">
        <v>0</v>
      </c>
      <c r="S24" s="22">
        <v>0</v>
      </c>
      <c r="T24" s="22">
        <v>2</v>
      </c>
      <c r="U24" s="22">
        <v>0</v>
      </c>
      <c r="V24" s="22">
        <v>3</v>
      </c>
      <c r="W24" s="22">
        <v>0</v>
      </c>
      <c r="X24" s="22">
        <v>0</v>
      </c>
      <c r="Y24" s="22">
        <v>2</v>
      </c>
      <c r="Z24" s="22">
        <v>0</v>
      </c>
      <c r="AA24" s="22">
        <v>0</v>
      </c>
      <c r="AB24" s="22">
        <v>0</v>
      </c>
      <c r="AC24" s="22">
        <v>3</v>
      </c>
      <c r="AD24" s="22">
        <v>0</v>
      </c>
      <c r="AE24" s="22">
        <v>5</v>
      </c>
      <c r="AF24" s="22">
        <v>0</v>
      </c>
      <c r="AG24" s="22">
        <v>0</v>
      </c>
      <c r="AH24" s="22">
        <v>2</v>
      </c>
      <c r="AI24" s="22">
        <v>0</v>
      </c>
      <c r="AJ24" s="22">
        <v>3</v>
      </c>
      <c r="AK24" s="22">
        <v>3</v>
      </c>
      <c r="AL24" s="22" t="e">
        <v>#DIV/0!</v>
      </c>
      <c r="AM24" s="22">
        <v>1</v>
      </c>
      <c r="AN24" s="22" t="e">
        <v>#DIV/0!</v>
      </c>
      <c r="AO24" s="22">
        <v>1</v>
      </c>
      <c r="AP24" s="22">
        <v>1</v>
      </c>
      <c r="AQ24" s="22">
        <v>5</v>
      </c>
      <c r="AR24" s="22">
        <v>2</v>
      </c>
      <c r="AS24" s="22">
        <v>0</v>
      </c>
      <c r="AT24" s="22" t="s">
        <v>850</v>
      </c>
      <c r="AU24" s="22" t="s">
        <v>45</v>
      </c>
      <c r="AV24" s="22" t="s">
        <v>121</v>
      </c>
      <c r="AW24" s="22" t="s">
        <v>121</v>
      </c>
      <c r="AX24" s="22" t="s">
        <v>45</v>
      </c>
      <c r="AY24" s="22" t="s">
        <v>45</v>
      </c>
      <c r="AZ24" s="22" t="s">
        <v>45</v>
      </c>
      <c r="BA24" s="22" t="s">
        <v>45</v>
      </c>
      <c r="BB24" s="22" t="s">
        <v>45</v>
      </c>
      <c r="BC24" s="22" t="s">
        <v>122</v>
      </c>
      <c r="BD24" s="22" t="s">
        <v>131</v>
      </c>
      <c r="BE24" s="22" t="s">
        <v>32</v>
      </c>
      <c r="BF24" s="22" t="s">
        <v>161</v>
      </c>
      <c r="BG24" s="22" t="s">
        <v>124</v>
      </c>
      <c r="BH24" s="23" t="s">
        <v>139</v>
      </c>
      <c r="BI24" s="16" t="s">
        <v>653</v>
      </c>
    </row>
    <row r="25" spans="1:61" ht="56.25" customHeight="1" x14ac:dyDescent="0.25">
      <c r="A25" s="16" t="s">
        <v>854</v>
      </c>
      <c r="B25" s="15">
        <v>49</v>
      </c>
      <c r="C25" s="16" t="s">
        <v>248</v>
      </c>
      <c r="D25" s="16" t="s">
        <v>117</v>
      </c>
      <c r="E25" s="16" t="s">
        <v>841</v>
      </c>
      <c r="F25" s="16" t="s">
        <v>855</v>
      </c>
      <c r="G25" s="16" t="s">
        <v>856</v>
      </c>
      <c r="H25" s="16" t="s">
        <v>854</v>
      </c>
      <c r="I25" s="16" t="s">
        <v>854</v>
      </c>
      <c r="J25" s="16" t="s">
        <v>857</v>
      </c>
      <c r="K25" s="16" t="s">
        <v>858</v>
      </c>
      <c r="L25" s="20">
        <v>0.5</v>
      </c>
      <c r="M25" s="20">
        <v>0.5</v>
      </c>
      <c r="N25" s="20">
        <v>1</v>
      </c>
      <c r="O25" s="21" t="s">
        <v>859</v>
      </c>
      <c r="P25" s="22">
        <v>0</v>
      </c>
      <c r="Q25" s="22">
        <v>2016</v>
      </c>
      <c r="R25" s="22">
        <v>0</v>
      </c>
      <c r="S25" s="22">
        <v>0</v>
      </c>
      <c r="T25" s="22">
        <v>2</v>
      </c>
      <c r="U25" s="22">
        <v>1</v>
      </c>
      <c r="V25" s="22">
        <v>2</v>
      </c>
      <c r="W25" s="22">
        <v>1</v>
      </c>
      <c r="X25" s="22">
        <v>0</v>
      </c>
      <c r="Y25" s="22">
        <v>1</v>
      </c>
      <c r="Z25" s="22">
        <v>0</v>
      </c>
      <c r="AA25" s="22">
        <v>1</v>
      </c>
      <c r="AB25" s="22">
        <v>0</v>
      </c>
      <c r="AC25" s="22">
        <v>2</v>
      </c>
      <c r="AD25" s="22">
        <v>0</v>
      </c>
      <c r="AE25" s="22">
        <v>5</v>
      </c>
      <c r="AF25" s="22">
        <v>0</v>
      </c>
      <c r="AG25" s="22">
        <v>1</v>
      </c>
      <c r="AH25" s="22">
        <v>1</v>
      </c>
      <c r="AI25" s="22">
        <v>1</v>
      </c>
      <c r="AJ25" s="22">
        <v>2</v>
      </c>
      <c r="AK25" s="22">
        <v>2</v>
      </c>
      <c r="AL25" s="22" t="e">
        <v>#DIV/0!</v>
      </c>
      <c r="AM25" s="22">
        <v>0.5</v>
      </c>
      <c r="AN25" s="22">
        <v>1</v>
      </c>
      <c r="AO25" s="22">
        <v>1</v>
      </c>
      <c r="AP25" s="22">
        <v>1</v>
      </c>
      <c r="AQ25" s="22">
        <v>5</v>
      </c>
      <c r="AR25" s="22">
        <v>4</v>
      </c>
      <c r="AS25" s="22">
        <v>1</v>
      </c>
      <c r="AT25" s="22" t="s">
        <v>860</v>
      </c>
      <c r="AU25" s="22" t="s">
        <v>45</v>
      </c>
      <c r="AV25" s="22" t="s">
        <v>121</v>
      </c>
      <c r="AW25" s="22" t="s">
        <v>121</v>
      </c>
      <c r="AX25" s="22" t="s">
        <v>45</v>
      </c>
      <c r="AY25" s="22" t="s">
        <v>45</v>
      </c>
      <c r="AZ25" s="22" t="s">
        <v>45</v>
      </c>
      <c r="BA25" s="22" t="s">
        <v>45</v>
      </c>
      <c r="BB25" s="22" t="s">
        <v>45</v>
      </c>
      <c r="BC25" s="22" t="s">
        <v>122</v>
      </c>
      <c r="BD25" s="22" t="s">
        <v>131</v>
      </c>
      <c r="BE25" s="22" t="s">
        <v>32</v>
      </c>
      <c r="BF25" s="22" t="s">
        <v>161</v>
      </c>
      <c r="BG25" s="22" t="s">
        <v>124</v>
      </c>
      <c r="BH25" s="23" t="s">
        <v>139</v>
      </c>
      <c r="BI25" s="16" t="s">
        <v>654</v>
      </c>
    </row>
    <row r="26" spans="1:61" ht="56.25" customHeight="1" x14ac:dyDescent="0.25">
      <c r="A26" s="16" t="s">
        <v>253</v>
      </c>
      <c r="B26" s="15">
        <v>51</v>
      </c>
      <c r="C26" s="16" t="s">
        <v>719</v>
      </c>
      <c r="D26" s="16" t="s">
        <v>185</v>
      </c>
      <c r="E26" s="16" t="s">
        <v>861</v>
      </c>
      <c r="F26" s="16" t="s">
        <v>862</v>
      </c>
      <c r="G26" s="16" t="s">
        <v>251</v>
      </c>
      <c r="H26" s="16" t="s">
        <v>252</v>
      </c>
      <c r="I26" s="16" t="s">
        <v>253</v>
      </c>
      <c r="J26" s="16" t="s">
        <v>863</v>
      </c>
      <c r="K26" s="16" t="s">
        <v>864</v>
      </c>
      <c r="L26" s="16">
        <v>3</v>
      </c>
      <c r="M26" s="19">
        <v>2</v>
      </c>
      <c r="N26" s="20">
        <v>0.66666666666666663</v>
      </c>
      <c r="O26" s="21" t="s">
        <v>865</v>
      </c>
      <c r="P26" s="22">
        <v>0</v>
      </c>
      <c r="Q26" s="22">
        <v>2016</v>
      </c>
      <c r="R26" s="22">
        <v>0</v>
      </c>
      <c r="S26" s="22">
        <v>0</v>
      </c>
      <c r="T26" s="22">
        <v>0</v>
      </c>
      <c r="U26" s="22">
        <v>0</v>
      </c>
      <c r="V26" s="22">
        <v>1</v>
      </c>
      <c r="W26" s="22">
        <v>0</v>
      </c>
      <c r="X26" s="22">
        <v>0</v>
      </c>
      <c r="Y26" s="22">
        <v>0</v>
      </c>
      <c r="Z26" s="22">
        <v>0</v>
      </c>
      <c r="AA26" s="22">
        <v>0</v>
      </c>
      <c r="AB26" s="22">
        <v>0</v>
      </c>
      <c r="AC26" s="22">
        <v>1</v>
      </c>
      <c r="AD26" s="22">
        <v>0</v>
      </c>
      <c r="AE26" s="22">
        <v>1</v>
      </c>
      <c r="AF26" s="22">
        <v>0</v>
      </c>
      <c r="AG26" s="22">
        <v>0</v>
      </c>
      <c r="AH26" s="22">
        <v>0</v>
      </c>
      <c r="AI26" s="22">
        <v>0</v>
      </c>
      <c r="AJ26" s="22">
        <v>1</v>
      </c>
      <c r="AK26" s="22">
        <v>1</v>
      </c>
      <c r="AL26" s="22" t="e">
        <v>#DIV/0!</v>
      </c>
      <c r="AM26" s="22" t="e">
        <v>#DIV/0!</v>
      </c>
      <c r="AN26" s="22" t="e">
        <v>#DIV/0!</v>
      </c>
      <c r="AO26" s="22">
        <v>1</v>
      </c>
      <c r="AP26" s="22">
        <v>1</v>
      </c>
      <c r="AQ26" s="22">
        <v>1</v>
      </c>
      <c r="AR26" s="22">
        <v>1</v>
      </c>
      <c r="AS26" s="22">
        <v>1</v>
      </c>
      <c r="AT26" s="22" t="s">
        <v>732</v>
      </c>
      <c r="AU26" s="22" t="s">
        <v>45</v>
      </c>
      <c r="AV26" s="22" t="s">
        <v>121</v>
      </c>
      <c r="AW26" s="22" t="s">
        <v>121</v>
      </c>
      <c r="AX26" s="22" t="s">
        <v>45</v>
      </c>
      <c r="AY26" s="22" t="s">
        <v>45</v>
      </c>
      <c r="AZ26" s="22" t="s">
        <v>45</v>
      </c>
      <c r="BA26" s="22" t="s">
        <v>45</v>
      </c>
      <c r="BB26" s="22" t="s">
        <v>45</v>
      </c>
      <c r="BC26" s="22" t="s">
        <v>122</v>
      </c>
      <c r="BD26" s="22" t="s">
        <v>127</v>
      </c>
      <c r="BE26" s="22" t="s">
        <v>32</v>
      </c>
      <c r="BF26" s="22" t="s">
        <v>161</v>
      </c>
      <c r="BG26" s="22" t="s">
        <v>162</v>
      </c>
      <c r="BH26" s="23" t="s">
        <v>125</v>
      </c>
      <c r="BI26" s="16" t="s">
        <v>655</v>
      </c>
    </row>
    <row r="27" spans="1:61" ht="56.25" customHeight="1" x14ac:dyDescent="0.25">
      <c r="A27" s="16" t="s">
        <v>866</v>
      </c>
      <c r="B27" s="15">
        <v>52</v>
      </c>
      <c r="C27" s="16" t="s">
        <v>250</v>
      </c>
      <c r="D27" s="16" t="s">
        <v>185</v>
      </c>
      <c r="E27" s="16" t="s">
        <v>834</v>
      </c>
      <c r="F27" s="16" t="s">
        <v>835</v>
      </c>
      <c r="G27" s="16" t="s">
        <v>254</v>
      </c>
      <c r="H27" s="16" t="s">
        <v>255</v>
      </c>
      <c r="I27" s="16" t="s">
        <v>866</v>
      </c>
      <c r="J27" s="16" t="s">
        <v>867</v>
      </c>
      <c r="K27" s="16" t="s">
        <v>868</v>
      </c>
      <c r="L27" s="16">
        <v>3</v>
      </c>
      <c r="M27" s="19">
        <v>3</v>
      </c>
      <c r="N27" s="20">
        <v>1</v>
      </c>
      <c r="O27" s="21" t="s">
        <v>869</v>
      </c>
      <c r="P27" s="22">
        <v>0</v>
      </c>
      <c r="Q27" s="22">
        <v>2016</v>
      </c>
      <c r="R27" s="22">
        <v>0</v>
      </c>
      <c r="S27" s="22">
        <v>3</v>
      </c>
      <c r="T27" s="22">
        <v>3</v>
      </c>
      <c r="U27" s="22">
        <v>3</v>
      </c>
      <c r="V27" s="22">
        <v>3</v>
      </c>
      <c r="W27" s="22">
        <v>1.4133333333333333</v>
      </c>
      <c r="X27" s="22">
        <v>0</v>
      </c>
      <c r="Y27" s="22">
        <v>1.2933333333333332</v>
      </c>
      <c r="Z27" s="22">
        <v>0</v>
      </c>
      <c r="AA27" s="22">
        <v>1.0899999999999999</v>
      </c>
      <c r="AB27" s="22">
        <v>0</v>
      </c>
      <c r="AC27" s="22">
        <v>1.4649999999999999</v>
      </c>
      <c r="AD27" s="22">
        <v>0</v>
      </c>
      <c r="AE27" s="22">
        <v>1.3154166666666667</v>
      </c>
      <c r="AF27" s="22">
        <v>0</v>
      </c>
      <c r="AG27" s="22">
        <v>1.4133333333333333</v>
      </c>
      <c r="AH27" s="22">
        <v>1.2933333333333332</v>
      </c>
      <c r="AI27" s="22">
        <v>1.0899999999999999</v>
      </c>
      <c r="AJ27" s="22">
        <v>1.4649999999999999</v>
      </c>
      <c r="AK27" s="22">
        <v>1.4649999999999999</v>
      </c>
      <c r="AL27" s="22">
        <v>1.471111111111111</v>
      </c>
      <c r="AM27" s="22">
        <v>1.431111111111111</v>
      </c>
      <c r="AN27" s="22">
        <v>1.3633333333333333</v>
      </c>
      <c r="AO27" s="22">
        <v>1.4883333333333333</v>
      </c>
      <c r="AP27" s="22">
        <v>1.4384722222222222</v>
      </c>
      <c r="AQ27" s="22">
        <v>3</v>
      </c>
      <c r="AR27" s="22">
        <v>3</v>
      </c>
      <c r="AS27" s="22">
        <v>3</v>
      </c>
      <c r="AT27" s="22" t="s">
        <v>870</v>
      </c>
      <c r="AU27" s="22" t="s">
        <v>45</v>
      </c>
      <c r="AV27" s="22" t="s">
        <v>121</v>
      </c>
      <c r="AW27" s="22" t="s">
        <v>121</v>
      </c>
      <c r="AX27" s="22" t="s">
        <v>45</v>
      </c>
      <c r="AY27" s="22" t="s">
        <v>45</v>
      </c>
      <c r="AZ27" s="22" t="s">
        <v>45</v>
      </c>
      <c r="BA27" s="22" t="s">
        <v>45</v>
      </c>
      <c r="BB27" s="22" t="s">
        <v>45</v>
      </c>
      <c r="BC27" s="22" t="s">
        <v>122</v>
      </c>
      <c r="BD27" s="22" t="s">
        <v>127</v>
      </c>
      <c r="BE27" s="22" t="s">
        <v>32</v>
      </c>
      <c r="BF27" s="22" t="s">
        <v>161</v>
      </c>
      <c r="BG27" s="22" t="s">
        <v>162</v>
      </c>
      <c r="BH27" s="23" t="s">
        <v>125</v>
      </c>
      <c r="BI27" s="16" t="s">
        <v>656</v>
      </c>
    </row>
    <row r="28" spans="1:61" ht="56.25" customHeight="1" x14ac:dyDescent="0.25">
      <c r="A28" s="16" t="s">
        <v>258</v>
      </c>
      <c r="B28" s="15">
        <v>54</v>
      </c>
      <c r="C28" s="16" t="s">
        <v>250</v>
      </c>
      <c r="D28" s="16" t="s">
        <v>185</v>
      </c>
      <c r="E28" s="16" t="s">
        <v>871</v>
      </c>
      <c r="F28" s="17" t="s">
        <v>872</v>
      </c>
      <c r="G28" s="16" t="s">
        <v>257</v>
      </c>
      <c r="H28" s="16" t="s">
        <v>258</v>
      </c>
      <c r="I28" s="16" t="s">
        <v>258</v>
      </c>
      <c r="J28" s="16" t="s">
        <v>873</v>
      </c>
      <c r="K28" s="16" t="s">
        <v>874</v>
      </c>
      <c r="L28" s="34">
        <v>100000</v>
      </c>
      <c r="M28" s="34">
        <v>132334</v>
      </c>
      <c r="N28" s="20">
        <v>1.32334</v>
      </c>
      <c r="O28" s="21" t="s">
        <v>875</v>
      </c>
      <c r="P28" s="22">
        <v>0</v>
      </c>
      <c r="Q28" s="22">
        <v>2016</v>
      </c>
      <c r="R28" s="22">
        <v>12479</v>
      </c>
      <c r="S28" s="22">
        <v>0</v>
      </c>
      <c r="T28" s="22">
        <v>0</v>
      </c>
      <c r="U28" s="22">
        <v>0</v>
      </c>
      <c r="V28" s="22">
        <v>1</v>
      </c>
      <c r="W28" s="22">
        <v>0</v>
      </c>
      <c r="X28" s="22">
        <v>0</v>
      </c>
      <c r="Y28" s="22">
        <v>0</v>
      </c>
      <c r="Z28" s="22">
        <v>0</v>
      </c>
      <c r="AA28" s="22">
        <v>0</v>
      </c>
      <c r="AB28" s="22">
        <v>0</v>
      </c>
      <c r="AC28" s="22">
        <v>1</v>
      </c>
      <c r="AD28" s="22">
        <v>0</v>
      </c>
      <c r="AE28" s="22">
        <v>1</v>
      </c>
      <c r="AF28" s="22">
        <v>0</v>
      </c>
      <c r="AG28" s="22">
        <v>0</v>
      </c>
      <c r="AH28" s="22">
        <v>0</v>
      </c>
      <c r="AI28" s="22">
        <v>0</v>
      </c>
      <c r="AJ28" s="22">
        <v>1</v>
      </c>
      <c r="AK28" s="22">
        <v>1</v>
      </c>
      <c r="AL28" s="22" t="e">
        <v>#DIV/0!</v>
      </c>
      <c r="AM28" s="22" t="e">
        <v>#DIV/0!</v>
      </c>
      <c r="AN28" s="22" t="e">
        <v>#DIV/0!</v>
      </c>
      <c r="AO28" s="22">
        <v>1</v>
      </c>
      <c r="AP28" s="22">
        <v>1</v>
      </c>
      <c r="AQ28" s="22">
        <v>1</v>
      </c>
      <c r="AR28" s="22">
        <v>1</v>
      </c>
      <c r="AS28" s="22">
        <v>1</v>
      </c>
      <c r="AT28" s="22" t="s">
        <v>876</v>
      </c>
      <c r="AU28" s="22" t="s">
        <v>121</v>
      </c>
      <c r="AV28" s="22" t="s">
        <v>121</v>
      </c>
      <c r="AW28" s="22" t="s">
        <v>121</v>
      </c>
      <c r="AX28" s="22" t="s">
        <v>45</v>
      </c>
      <c r="AY28" s="22" t="s">
        <v>45</v>
      </c>
      <c r="AZ28" s="22" t="s">
        <v>45</v>
      </c>
      <c r="BA28" s="22" t="s">
        <v>45</v>
      </c>
      <c r="BB28" s="22" t="s">
        <v>45</v>
      </c>
      <c r="BC28" s="22" t="s">
        <v>122</v>
      </c>
      <c r="BD28" s="22" t="s">
        <v>131</v>
      </c>
      <c r="BE28" s="22" t="s">
        <v>32</v>
      </c>
      <c r="BF28" s="22" t="s">
        <v>161</v>
      </c>
      <c r="BG28" s="22" t="s">
        <v>162</v>
      </c>
      <c r="BH28" s="23" t="s">
        <v>139</v>
      </c>
      <c r="BI28" s="16" t="s">
        <v>657</v>
      </c>
    </row>
    <row r="29" spans="1:61" ht="56.25" customHeight="1" x14ac:dyDescent="0.25">
      <c r="A29" s="16" t="s">
        <v>877</v>
      </c>
      <c r="B29" s="15">
        <v>56</v>
      </c>
      <c r="C29" s="16" t="s">
        <v>250</v>
      </c>
      <c r="D29" s="16" t="s">
        <v>185</v>
      </c>
      <c r="E29" s="16" t="s">
        <v>871</v>
      </c>
      <c r="F29" s="17" t="s">
        <v>878</v>
      </c>
      <c r="G29" s="16" t="s">
        <v>260</v>
      </c>
      <c r="H29" s="16" t="s">
        <v>261</v>
      </c>
      <c r="I29" s="16" t="s">
        <v>877</v>
      </c>
      <c r="J29" s="16" t="s">
        <v>879</v>
      </c>
      <c r="K29" s="16" t="s">
        <v>880</v>
      </c>
      <c r="L29" s="16">
        <v>405</v>
      </c>
      <c r="M29" s="19">
        <v>580</v>
      </c>
      <c r="N29" s="20">
        <v>1.4320987654320987</v>
      </c>
      <c r="O29" s="21" t="s">
        <v>881</v>
      </c>
      <c r="P29" s="22">
        <v>0</v>
      </c>
      <c r="Q29" s="22">
        <v>2016</v>
      </c>
      <c r="R29" s="22">
        <v>0</v>
      </c>
      <c r="S29" s="22">
        <v>0</v>
      </c>
      <c r="T29" s="22">
        <v>0</v>
      </c>
      <c r="U29" s="22">
        <v>0</v>
      </c>
      <c r="V29" s="22">
        <v>1</v>
      </c>
      <c r="W29" s="22">
        <v>0</v>
      </c>
      <c r="X29" s="22">
        <v>0</v>
      </c>
      <c r="Y29" s="22">
        <v>0</v>
      </c>
      <c r="Z29" s="22">
        <v>0</v>
      </c>
      <c r="AA29" s="22">
        <v>0</v>
      </c>
      <c r="AB29" s="22">
        <v>0</v>
      </c>
      <c r="AC29" s="22">
        <v>1</v>
      </c>
      <c r="AD29" s="22">
        <v>0</v>
      </c>
      <c r="AE29" s="22">
        <v>1</v>
      </c>
      <c r="AF29" s="22">
        <v>0</v>
      </c>
      <c r="AG29" s="22">
        <v>0</v>
      </c>
      <c r="AH29" s="22">
        <v>0</v>
      </c>
      <c r="AI29" s="22">
        <v>0</v>
      </c>
      <c r="AJ29" s="22">
        <v>1</v>
      </c>
      <c r="AK29" s="22">
        <v>1</v>
      </c>
      <c r="AL29" s="22" t="e">
        <v>#DIV/0!</v>
      </c>
      <c r="AM29" s="22" t="e">
        <v>#DIV/0!</v>
      </c>
      <c r="AN29" s="22" t="e">
        <v>#DIV/0!</v>
      </c>
      <c r="AO29" s="22">
        <v>1</v>
      </c>
      <c r="AP29" s="22">
        <v>1</v>
      </c>
      <c r="AQ29" s="22">
        <v>1</v>
      </c>
      <c r="AR29" s="22">
        <v>1</v>
      </c>
      <c r="AS29" s="22">
        <v>1</v>
      </c>
      <c r="AT29" s="22" t="s">
        <v>882</v>
      </c>
      <c r="AU29" s="22" t="s">
        <v>121</v>
      </c>
      <c r="AV29" s="22" t="s">
        <v>121</v>
      </c>
      <c r="AW29" s="22" t="s">
        <v>121</v>
      </c>
      <c r="AX29" s="22" t="s">
        <v>45</v>
      </c>
      <c r="AY29" s="22" t="s">
        <v>45</v>
      </c>
      <c r="AZ29" s="22" t="s">
        <v>45</v>
      </c>
      <c r="BA29" s="22" t="s">
        <v>45</v>
      </c>
      <c r="BB29" s="22" t="s">
        <v>45</v>
      </c>
      <c r="BC29" s="22" t="s">
        <v>122</v>
      </c>
      <c r="BD29" s="22" t="s">
        <v>131</v>
      </c>
      <c r="BE29" s="22" t="s">
        <v>32</v>
      </c>
      <c r="BF29" s="22" t="s">
        <v>164</v>
      </c>
      <c r="BG29" s="22" t="s">
        <v>162</v>
      </c>
      <c r="BH29" s="23" t="s">
        <v>139</v>
      </c>
      <c r="BI29" s="16" t="s">
        <v>658</v>
      </c>
    </row>
    <row r="30" spans="1:61" ht="56.25" customHeight="1" x14ac:dyDescent="0.25">
      <c r="A30" s="16" t="s">
        <v>883</v>
      </c>
      <c r="B30" s="15">
        <v>57</v>
      </c>
      <c r="C30" s="16" t="s">
        <v>719</v>
      </c>
      <c r="D30" s="16" t="s">
        <v>185</v>
      </c>
      <c r="E30" s="16" t="s">
        <v>861</v>
      </c>
      <c r="F30" s="16" t="s">
        <v>884</v>
      </c>
      <c r="G30" s="16" t="s">
        <v>263</v>
      </c>
      <c r="H30" s="16" t="s">
        <v>264</v>
      </c>
      <c r="I30" s="16" t="s">
        <v>883</v>
      </c>
      <c r="J30" s="16" t="s">
        <v>885</v>
      </c>
      <c r="K30" s="16" t="s">
        <v>886</v>
      </c>
      <c r="L30" s="16">
        <v>0</v>
      </c>
      <c r="M30" s="19">
        <v>0</v>
      </c>
      <c r="N30" s="20" t="s">
        <v>183</v>
      </c>
      <c r="O30" s="21" t="s">
        <v>887</v>
      </c>
      <c r="P30" s="22">
        <v>0</v>
      </c>
      <c r="Q30" s="22">
        <v>2016</v>
      </c>
      <c r="R30" s="22">
        <v>72</v>
      </c>
      <c r="S30" s="22">
        <v>5</v>
      </c>
      <c r="T30" s="22">
        <v>5</v>
      </c>
      <c r="U30" s="22">
        <v>5</v>
      </c>
      <c r="V30" s="22">
        <v>5</v>
      </c>
      <c r="W30" s="22">
        <v>4</v>
      </c>
      <c r="X30" s="22">
        <v>0</v>
      </c>
      <c r="Y30" s="22">
        <v>3</v>
      </c>
      <c r="Z30" s="22">
        <v>0</v>
      </c>
      <c r="AA30" s="22">
        <v>8</v>
      </c>
      <c r="AB30" s="22">
        <v>0</v>
      </c>
      <c r="AC30" s="22">
        <v>5</v>
      </c>
      <c r="AD30" s="22">
        <v>0</v>
      </c>
      <c r="AE30" s="22">
        <v>20</v>
      </c>
      <c r="AF30" s="22">
        <v>0</v>
      </c>
      <c r="AG30" s="22">
        <v>4</v>
      </c>
      <c r="AH30" s="22">
        <v>3</v>
      </c>
      <c r="AI30" s="22">
        <v>8</v>
      </c>
      <c r="AJ30" s="22">
        <v>5</v>
      </c>
      <c r="AK30" s="22">
        <v>5</v>
      </c>
      <c r="AL30" s="22">
        <v>0.8</v>
      </c>
      <c r="AM30" s="22">
        <v>0.6</v>
      </c>
      <c r="AN30" s="22">
        <v>1.6</v>
      </c>
      <c r="AO30" s="22">
        <v>1</v>
      </c>
      <c r="AP30" s="22">
        <v>1</v>
      </c>
      <c r="AQ30" s="22">
        <v>20</v>
      </c>
      <c r="AR30" s="22">
        <v>20</v>
      </c>
      <c r="AS30" s="22">
        <v>12</v>
      </c>
      <c r="AT30" s="22" t="s">
        <v>888</v>
      </c>
      <c r="AU30" s="22" t="s">
        <v>45</v>
      </c>
      <c r="AV30" s="22" t="s">
        <v>121</v>
      </c>
      <c r="AW30" s="22" t="s">
        <v>121</v>
      </c>
      <c r="AX30" s="22" t="s">
        <v>45</v>
      </c>
      <c r="AY30" s="22" t="s">
        <v>45</v>
      </c>
      <c r="AZ30" s="22" t="s">
        <v>45</v>
      </c>
      <c r="BA30" s="22" t="s">
        <v>45</v>
      </c>
      <c r="BB30" s="22" t="s">
        <v>45</v>
      </c>
      <c r="BC30" s="22" t="s">
        <v>122</v>
      </c>
      <c r="BD30" s="22" t="s">
        <v>131</v>
      </c>
      <c r="BE30" s="22" t="s">
        <v>32</v>
      </c>
      <c r="BF30" s="22" t="s">
        <v>161</v>
      </c>
      <c r="BG30" s="22" t="s">
        <v>162</v>
      </c>
      <c r="BH30" s="23" t="s">
        <v>125</v>
      </c>
      <c r="BI30" s="16" t="s">
        <v>889</v>
      </c>
    </row>
    <row r="31" spans="1:61" ht="56.25" customHeight="1" x14ac:dyDescent="0.25">
      <c r="A31" s="16" t="s">
        <v>268</v>
      </c>
      <c r="B31" s="15">
        <v>58</v>
      </c>
      <c r="C31" s="16" t="s">
        <v>250</v>
      </c>
      <c r="D31" s="16" t="s">
        <v>185</v>
      </c>
      <c r="E31" s="16" t="s">
        <v>861</v>
      </c>
      <c r="F31" s="16" t="s">
        <v>890</v>
      </c>
      <c r="G31" s="16" t="s">
        <v>266</v>
      </c>
      <c r="H31" s="16" t="s">
        <v>267</v>
      </c>
      <c r="I31" s="16" t="s">
        <v>268</v>
      </c>
      <c r="J31" s="16" t="s">
        <v>891</v>
      </c>
      <c r="K31" s="16" t="s">
        <v>892</v>
      </c>
      <c r="L31" s="20">
        <v>0.98</v>
      </c>
      <c r="M31" s="20">
        <v>0.98</v>
      </c>
      <c r="N31" s="20">
        <v>1</v>
      </c>
      <c r="O31" s="21" t="s">
        <v>893</v>
      </c>
      <c r="P31" s="22">
        <v>0</v>
      </c>
      <c r="Q31" s="22">
        <v>2016</v>
      </c>
      <c r="R31" s="22">
        <v>0</v>
      </c>
      <c r="S31" s="22">
        <v>9525000</v>
      </c>
      <c r="T31" s="22">
        <v>9525000</v>
      </c>
      <c r="U31" s="22">
        <v>9525000</v>
      </c>
      <c r="V31" s="22">
        <v>9525000</v>
      </c>
      <c r="W31" s="22">
        <v>11750999</v>
      </c>
      <c r="X31" s="22">
        <v>0</v>
      </c>
      <c r="Y31" s="22">
        <v>10438649</v>
      </c>
      <c r="Z31" s="22">
        <v>0</v>
      </c>
      <c r="AA31" s="22">
        <v>13285972</v>
      </c>
      <c r="AB31" s="22">
        <v>0</v>
      </c>
      <c r="AC31" s="22">
        <v>15130579</v>
      </c>
      <c r="AD31" s="22">
        <v>0</v>
      </c>
      <c r="AE31" s="22">
        <v>50606199</v>
      </c>
      <c r="AF31" s="22">
        <v>0</v>
      </c>
      <c r="AG31" s="22">
        <v>11750999</v>
      </c>
      <c r="AH31" s="22">
        <v>10438649</v>
      </c>
      <c r="AI31" s="22">
        <v>13285972</v>
      </c>
      <c r="AJ31" s="22">
        <v>15130579</v>
      </c>
      <c r="AK31" s="22">
        <v>50606199</v>
      </c>
      <c r="AL31" s="22">
        <v>1.2337006824146981</v>
      </c>
      <c r="AM31" s="22">
        <v>1.0959211548556431</v>
      </c>
      <c r="AN31" s="22">
        <v>1.3948527034120735</v>
      </c>
      <c r="AO31" s="22">
        <v>1.5885122309711286</v>
      </c>
      <c r="AP31" s="22">
        <v>1.3282466929133858</v>
      </c>
      <c r="AQ31" s="22">
        <v>38100000</v>
      </c>
      <c r="AR31" s="22">
        <v>38350000</v>
      </c>
      <c r="AS31" s="22">
        <v>32904627</v>
      </c>
      <c r="AT31" s="22" t="s">
        <v>894</v>
      </c>
      <c r="AU31" s="22" t="s">
        <v>45</v>
      </c>
      <c r="AV31" s="22" t="s">
        <v>121</v>
      </c>
      <c r="AW31" s="22" t="s">
        <v>45</v>
      </c>
      <c r="AX31" s="22" t="s">
        <v>45</v>
      </c>
      <c r="AY31" s="22" t="s">
        <v>45</v>
      </c>
      <c r="AZ31" s="22" t="s">
        <v>45</v>
      </c>
      <c r="BA31" s="22" t="s">
        <v>45</v>
      </c>
      <c r="BB31" s="22" t="s">
        <v>45</v>
      </c>
      <c r="BC31" s="22" t="s">
        <v>122</v>
      </c>
      <c r="BD31" s="22" t="s">
        <v>131</v>
      </c>
      <c r="BE31" s="22" t="s">
        <v>32</v>
      </c>
      <c r="BF31" s="22" t="s">
        <v>161</v>
      </c>
      <c r="BG31" s="22" t="s">
        <v>162</v>
      </c>
      <c r="BH31" s="23" t="s">
        <v>125</v>
      </c>
      <c r="BI31" s="16" t="s">
        <v>659</v>
      </c>
    </row>
    <row r="32" spans="1:61" ht="56.25" customHeight="1" x14ac:dyDescent="0.25">
      <c r="A32" s="16" t="s">
        <v>271</v>
      </c>
      <c r="B32" s="15">
        <v>59</v>
      </c>
      <c r="C32" s="16" t="s">
        <v>719</v>
      </c>
      <c r="D32" s="16" t="s">
        <v>185</v>
      </c>
      <c r="E32" s="16" t="s">
        <v>861</v>
      </c>
      <c r="F32" s="16" t="s">
        <v>895</v>
      </c>
      <c r="G32" s="16" t="s">
        <v>269</v>
      </c>
      <c r="H32" s="16" t="s">
        <v>270</v>
      </c>
      <c r="I32" s="16" t="s">
        <v>271</v>
      </c>
      <c r="J32" s="16" t="s">
        <v>896</v>
      </c>
      <c r="K32" s="16" t="s">
        <v>897</v>
      </c>
      <c r="L32" s="20">
        <v>0.98</v>
      </c>
      <c r="M32" s="20">
        <v>0.98</v>
      </c>
      <c r="N32" s="20">
        <v>1</v>
      </c>
      <c r="O32" s="21" t="s">
        <v>898</v>
      </c>
      <c r="P32" s="22">
        <v>0</v>
      </c>
      <c r="Q32" s="22">
        <v>2016</v>
      </c>
      <c r="R32" s="22">
        <v>0</v>
      </c>
      <c r="S32" s="22">
        <v>0</v>
      </c>
      <c r="T32" s="22">
        <v>0</v>
      </c>
      <c r="U32" s="22">
        <v>0</v>
      </c>
      <c r="V32" s="22">
        <v>1</v>
      </c>
      <c r="W32" s="22">
        <v>0</v>
      </c>
      <c r="X32" s="22">
        <v>0</v>
      </c>
      <c r="Y32" s="22">
        <v>0</v>
      </c>
      <c r="Z32" s="22">
        <v>0</v>
      </c>
      <c r="AA32" s="22">
        <v>0</v>
      </c>
      <c r="AB32" s="22">
        <v>0</v>
      </c>
      <c r="AC32" s="22">
        <v>1</v>
      </c>
      <c r="AD32" s="22">
        <v>0</v>
      </c>
      <c r="AE32" s="22">
        <v>1</v>
      </c>
      <c r="AF32" s="22">
        <v>0</v>
      </c>
      <c r="AG32" s="22">
        <v>0</v>
      </c>
      <c r="AH32" s="22">
        <v>0</v>
      </c>
      <c r="AI32" s="22">
        <v>0</v>
      </c>
      <c r="AJ32" s="22">
        <v>1</v>
      </c>
      <c r="AK32" s="22">
        <v>1</v>
      </c>
      <c r="AL32" s="22" t="e">
        <v>#DIV/0!</v>
      </c>
      <c r="AM32" s="22" t="e">
        <v>#DIV/0!</v>
      </c>
      <c r="AN32" s="22" t="e">
        <v>#DIV/0!</v>
      </c>
      <c r="AO32" s="22">
        <v>1</v>
      </c>
      <c r="AP32" s="22">
        <v>1</v>
      </c>
      <c r="AQ32" s="22">
        <v>1</v>
      </c>
      <c r="AR32" s="22">
        <v>1</v>
      </c>
      <c r="AS32" s="22">
        <v>0</v>
      </c>
      <c r="AT32" s="22" t="s">
        <v>732</v>
      </c>
      <c r="AU32" s="22" t="s">
        <v>45</v>
      </c>
      <c r="AV32" s="22" t="s">
        <v>121</v>
      </c>
      <c r="AW32" s="22" t="s">
        <v>45</v>
      </c>
      <c r="AX32" s="22" t="s">
        <v>45</v>
      </c>
      <c r="AY32" s="22" t="s">
        <v>45</v>
      </c>
      <c r="AZ32" s="22" t="s">
        <v>45</v>
      </c>
      <c r="BA32" s="22" t="s">
        <v>45</v>
      </c>
      <c r="BB32" s="22" t="s">
        <v>45</v>
      </c>
      <c r="BC32" s="22" t="s">
        <v>122</v>
      </c>
      <c r="BD32" s="22" t="s">
        <v>131</v>
      </c>
      <c r="BE32" s="22" t="s">
        <v>32</v>
      </c>
      <c r="BF32" s="22" t="s">
        <v>161</v>
      </c>
      <c r="BG32" s="22" t="s">
        <v>162</v>
      </c>
      <c r="BH32" s="23" t="s">
        <v>125</v>
      </c>
      <c r="BI32" s="16" t="s">
        <v>660</v>
      </c>
    </row>
    <row r="33" spans="1:61" ht="56.25" customHeight="1" x14ac:dyDescent="0.25">
      <c r="A33" s="16" t="s">
        <v>275</v>
      </c>
      <c r="B33" s="15">
        <v>61</v>
      </c>
      <c r="C33" s="16" t="s">
        <v>250</v>
      </c>
      <c r="D33" s="16" t="s">
        <v>117</v>
      </c>
      <c r="E33" s="16" t="s">
        <v>725</v>
      </c>
      <c r="F33" s="16" t="s">
        <v>753</v>
      </c>
      <c r="G33" s="16" t="s">
        <v>273</v>
      </c>
      <c r="H33" s="16" t="s">
        <v>274</v>
      </c>
      <c r="I33" s="16" t="s">
        <v>275</v>
      </c>
      <c r="J33" s="16" t="s">
        <v>899</v>
      </c>
      <c r="K33" s="16" t="s">
        <v>900</v>
      </c>
      <c r="L33" s="16">
        <v>2</v>
      </c>
      <c r="M33" s="19">
        <v>1.9950000000000001</v>
      </c>
      <c r="N33" s="20">
        <v>0.99750000000000005</v>
      </c>
      <c r="O33" s="21" t="s">
        <v>901</v>
      </c>
      <c r="P33" s="22">
        <v>0</v>
      </c>
      <c r="Q33" s="22">
        <v>2018</v>
      </c>
      <c r="R33" s="22">
        <v>1</v>
      </c>
      <c r="S33" s="22">
        <v>0</v>
      </c>
      <c r="T33" s="22">
        <v>0</v>
      </c>
      <c r="U33" s="22">
        <v>0</v>
      </c>
      <c r="V33" s="22">
        <v>1</v>
      </c>
      <c r="W33" s="22">
        <v>0</v>
      </c>
      <c r="X33" s="22">
        <v>0</v>
      </c>
      <c r="Y33" s="22">
        <v>0</v>
      </c>
      <c r="Z33" s="22">
        <v>0</v>
      </c>
      <c r="AA33" s="22">
        <v>0</v>
      </c>
      <c r="AB33" s="22">
        <v>0</v>
      </c>
      <c r="AC33" s="22">
        <v>1</v>
      </c>
      <c r="AD33" s="22">
        <v>0</v>
      </c>
      <c r="AE33" s="22">
        <v>1</v>
      </c>
      <c r="AF33" s="22">
        <v>0</v>
      </c>
      <c r="AG33" s="22">
        <v>0</v>
      </c>
      <c r="AH33" s="22">
        <v>0</v>
      </c>
      <c r="AI33" s="22">
        <v>0</v>
      </c>
      <c r="AJ33" s="22">
        <v>1</v>
      </c>
      <c r="AK33" s="22">
        <v>1</v>
      </c>
      <c r="AL33" s="22" t="e">
        <v>#DIV/0!</v>
      </c>
      <c r="AM33" s="22" t="e">
        <v>#DIV/0!</v>
      </c>
      <c r="AN33" s="22" t="e">
        <v>#DIV/0!</v>
      </c>
      <c r="AO33" s="22">
        <v>1</v>
      </c>
      <c r="AP33" s="22">
        <v>1</v>
      </c>
      <c r="AQ33" s="22">
        <v>1</v>
      </c>
      <c r="AR33" s="22">
        <v>2</v>
      </c>
      <c r="AS33" s="22">
        <v>1</v>
      </c>
      <c r="AT33" s="22" t="s">
        <v>751</v>
      </c>
      <c r="AU33" s="22" t="s">
        <v>121</v>
      </c>
      <c r="AV33" s="22" t="s">
        <v>121</v>
      </c>
      <c r="AW33" s="22" t="s">
        <v>121</v>
      </c>
      <c r="AX33" s="22" t="s">
        <v>45</v>
      </c>
      <c r="AY33" s="22" t="s">
        <v>45</v>
      </c>
      <c r="AZ33" s="22" t="s">
        <v>45</v>
      </c>
      <c r="BA33" s="22" t="s">
        <v>45</v>
      </c>
      <c r="BB33" s="22" t="s">
        <v>45</v>
      </c>
      <c r="BC33" s="22" t="s">
        <v>122</v>
      </c>
      <c r="BD33" s="22" t="s">
        <v>131</v>
      </c>
      <c r="BE33" s="22" t="s">
        <v>32</v>
      </c>
      <c r="BF33" s="22" t="s">
        <v>161</v>
      </c>
      <c r="BG33" s="22" t="s">
        <v>162</v>
      </c>
      <c r="BH33" s="23" t="s">
        <v>125</v>
      </c>
      <c r="BI33" s="16" t="s">
        <v>661</v>
      </c>
    </row>
    <row r="34" spans="1:61" ht="56.25" customHeight="1" x14ac:dyDescent="0.25">
      <c r="A34" s="16" t="s">
        <v>902</v>
      </c>
      <c r="B34" s="15">
        <v>65</v>
      </c>
      <c r="C34" s="16" t="s">
        <v>285</v>
      </c>
      <c r="D34" s="16" t="s">
        <v>185</v>
      </c>
      <c r="E34" s="16" t="s">
        <v>834</v>
      </c>
      <c r="F34" s="16" t="s">
        <v>835</v>
      </c>
      <c r="G34" s="16" t="s">
        <v>289</v>
      </c>
      <c r="H34" s="16" t="s">
        <v>290</v>
      </c>
      <c r="I34" s="16" t="s">
        <v>902</v>
      </c>
      <c r="J34" s="16" t="s">
        <v>903</v>
      </c>
      <c r="K34" s="16" t="s">
        <v>292</v>
      </c>
      <c r="L34" s="19">
        <v>2</v>
      </c>
      <c r="M34" s="19">
        <v>2</v>
      </c>
      <c r="N34" s="20">
        <v>1</v>
      </c>
      <c r="O34" s="21" t="s">
        <v>904</v>
      </c>
      <c r="P34" s="22">
        <v>2400</v>
      </c>
      <c r="Q34" s="22">
        <v>2016</v>
      </c>
      <c r="R34" s="22">
        <v>0</v>
      </c>
      <c r="S34" s="22">
        <v>4811</v>
      </c>
      <c r="T34" s="22">
        <v>4746</v>
      </c>
      <c r="U34" s="22">
        <v>4852</v>
      </c>
      <c r="V34" s="22">
        <v>3591</v>
      </c>
      <c r="W34" s="22">
        <v>4811</v>
      </c>
      <c r="X34" s="22">
        <v>0</v>
      </c>
      <c r="Y34" s="22">
        <v>5099</v>
      </c>
      <c r="Z34" s="22">
        <v>0</v>
      </c>
      <c r="AA34" s="22">
        <v>5432</v>
      </c>
      <c r="AB34" s="22">
        <v>0</v>
      </c>
      <c r="AC34" s="22">
        <v>4690</v>
      </c>
      <c r="AD34" s="22">
        <v>0</v>
      </c>
      <c r="AE34" s="22">
        <v>20032</v>
      </c>
      <c r="AF34" s="22">
        <v>0</v>
      </c>
      <c r="AG34" s="22">
        <v>4811</v>
      </c>
      <c r="AH34" s="22">
        <v>5099</v>
      </c>
      <c r="AI34" s="22">
        <v>5432</v>
      </c>
      <c r="AJ34" s="22">
        <v>4690</v>
      </c>
      <c r="AK34" s="22">
        <v>4690</v>
      </c>
      <c r="AL34" s="22">
        <v>1</v>
      </c>
      <c r="AM34" s="22">
        <v>1.074378423935946</v>
      </c>
      <c r="AN34" s="22">
        <v>1.1195383347073371</v>
      </c>
      <c r="AO34" s="22">
        <v>1.3060428849902534</v>
      </c>
      <c r="AP34" s="22">
        <v>1.1128888888888888</v>
      </c>
      <c r="AQ34" s="22">
        <v>18000</v>
      </c>
      <c r="AR34" s="22">
        <v>0</v>
      </c>
      <c r="AS34" s="22">
        <v>0</v>
      </c>
      <c r="AT34" s="22" t="s">
        <v>905</v>
      </c>
      <c r="AU34" s="22" t="s">
        <v>121</v>
      </c>
      <c r="AV34" s="22" t="s">
        <v>121</v>
      </c>
      <c r="AW34" s="22" t="s">
        <v>121</v>
      </c>
      <c r="AX34" s="22" t="s">
        <v>45</v>
      </c>
      <c r="AY34" s="22" t="s">
        <v>45</v>
      </c>
      <c r="AZ34" s="22" t="s">
        <v>45</v>
      </c>
      <c r="BA34" s="22" t="s">
        <v>45</v>
      </c>
      <c r="BB34" s="22" t="s">
        <v>45</v>
      </c>
      <c r="BC34" s="22" t="s">
        <v>122</v>
      </c>
      <c r="BD34" s="22" t="s">
        <v>131</v>
      </c>
      <c r="BE34" s="22" t="s">
        <v>32</v>
      </c>
      <c r="BF34" s="22" t="s">
        <v>161</v>
      </c>
      <c r="BG34" s="22" t="s">
        <v>162</v>
      </c>
      <c r="BH34" s="23" t="s">
        <v>139</v>
      </c>
      <c r="BI34" s="16" t="s">
        <v>291</v>
      </c>
    </row>
    <row r="35" spans="1:61" ht="56.25" customHeight="1" x14ac:dyDescent="0.25">
      <c r="A35" s="16" t="s">
        <v>906</v>
      </c>
      <c r="B35" s="15">
        <v>66</v>
      </c>
      <c r="C35" s="16" t="s">
        <v>285</v>
      </c>
      <c r="D35" s="16" t="s">
        <v>185</v>
      </c>
      <c r="E35" s="16" t="s">
        <v>834</v>
      </c>
      <c r="F35" s="16" t="s">
        <v>835</v>
      </c>
      <c r="G35" s="16" t="s">
        <v>907</v>
      </c>
      <c r="H35" s="16" t="s">
        <v>908</v>
      </c>
      <c r="I35" s="16" t="s">
        <v>906</v>
      </c>
      <c r="J35" s="16" t="s">
        <v>909</v>
      </c>
      <c r="K35" s="16" t="s">
        <v>910</v>
      </c>
      <c r="L35" s="18">
        <v>4</v>
      </c>
      <c r="M35" s="19">
        <v>4</v>
      </c>
      <c r="N35" s="20">
        <v>1</v>
      </c>
      <c r="O35" s="21" t="s">
        <v>911</v>
      </c>
      <c r="P35" s="22">
        <v>10</v>
      </c>
      <c r="Q35" s="22">
        <v>2016</v>
      </c>
      <c r="R35" s="22">
        <v>3.6</v>
      </c>
      <c r="S35" s="22">
        <v>26</v>
      </c>
      <c r="T35" s="22">
        <v>29</v>
      </c>
      <c r="U35" s="22">
        <v>27</v>
      </c>
      <c r="V35" s="22">
        <v>18</v>
      </c>
      <c r="W35" s="22">
        <v>26</v>
      </c>
      <c r="X35" s="22">
        <v>0</v>
      </c>
      <c r="Y35" s="22">
        <v>30</v>
      </c>
      <c r="Z35" s="22">
        <v>0</v>
      </c>
      <c r="AA35" s="22">
        <v>33</v>
      </c>
      <c r="AB35" s="22">
        <v>0</v>
      </c>
      <c r="AC35" s="22">
        <v>36</v>
      </c>
      <c r="AD35" s="22">
        <v>0</v>
      </c>
      <c r="AE35" s="22">
        <v>125</v>
      </c>
      <c r="AF35" s="22">
        <v>0</v>
      </c>
      <c r="AG35" s="22">
        <v>26</v>
      </c>
      <c r="AH35" s="22">
        <v>30</v>
      </c>
      <c r="AI35" s="22">
        <v>33</v>
      </c>
      <c r="AJ35" s="22">
        <v>36</v>
      </c>
      <c r="AK35" s="22">
        <v>36</v>
      </c>
      <c r="AL35" s="22">
        <v>1</v>
      </c>
      <c r="AM35" s="22">
        <v>1.0344827586206897</v>
      </c>
      <c r="AN35" s="22">
        <v>1.2222222222222223</v>
      </c>
      <c r="AO35" s="22">
        <v>2</v>
      </c>
      <c r="AP35" s="22">
        <v>1.25</v>
      </c>
      <c r="AQ35" s="22">
        <v>100</v>
      </c>
      <c r="AR35" s="22">
        <v>0</v>
      </c>
      <c r="AS35" s="22">
        <v>0</v>
      </c>
      <c r="AT35" s="22" t="s">
        <v>905</v>
      </c>
      <c r="AU35" s="22" t="s">
        <v>45</v>
      </c>
      <c r="AV35" s="22" t="s">
        <v>121</v>
      </c>
      <c r="AW35" s="22" t="s">
        <v>121</v>
      </c>
      <c r="AX35" s="22" t="s">
        <v>45</v>
      </c>
      <c r="AY35" s="22" t="s">
        <v>45</v>
      </c>
      <c r="AZ35" s="22" t="s">
        <v>45</v>
      </c>
      <c r="BA35" s="22" t="s">
        <v>45</v>
      </c>
      <c r="BB35" s="22" t="s">
        <v>45</v>
      </c>
      <c r="BC35" s="22" t="s">
        <v>122</v>
      </c>
      <c r="BD35" s="22" t="s">
        <v>131</v>
      </c>
      <c r="BE35" s="22" t="s">
        <v>32</v>
      </c>
      <c r="BF35" s="22" t="s">
        <v>161</v>
      </c>
      <c r="BG35" s="22" t="s">
        <v>162</v>
      </c>
      <c r="BH35" s="23" t="s">
        <v>139</v>
      </c>
      <c r="BI35" s="16" t="s">
        <v>912</v>
      </c>
    </row>
    <row r="36" spans="1:61" ht="56.25" customHeight="1" x14ac:dyDescent="0.25">
      <c r="A36" s="16" t="s">
        <v>913</v>
      </c>
      <c r="B36" s="15">
        <v>67</v>
      </c>
      <c r="C36" s="16" t="s">
        <v>285</v>
      </c>
      <c r="D36" s="16" t="s">
        <v>185</v>
      </c>
      <c r="E36" s="16" t="s">
        <v>834</v>
      </c>
      <c r="F36" s="16" t="s">
        <v>914</v>
      </c>
      <c r="G36" s="16" t="s">
        <v>294</v>
      </c>
      <c r="H36" s="16" t="s">
        <v>295</v>
      </c>
      <c r="I36" s="16" t="s">
        <v>913</v>
      </c>
      <c r="J36" s="16" t="s">
        <v>915</v>
      </c>
      <c r="K36" s="16" t="s">
        <v>297</v>
      </c>
      <c r="L36" s="18">
        <v>2</v>
      </c>
      <c r="M36" s="19">
        <v>2</v>
      </c>
      <c r="N36" s="20">
        <v>1</v>
      </c>
      <c r="O36" s="21" t="s">
        <v>916</v>
      </c>
      <c r="P36" s="22">
        <v>1003</v>
      </c>
      <c r="Q36" s="22">
        <v>2016</v>
      </c>
      <c r="R36" s="22">
        <v>0</v>
      </c>
      <c r="S36" s="22">
        <v>1297</v>
      </c>
      <c r="T36" s="22">
        <v>3389</v>
      </c>
      <c r="U36" s="22">
        <v>1800</v>
      </c>
      <c r="V36" s="22">
        <v>514</v>
      </c>
      <c r="W36" s="22">
        <v>1297</v>
      </c>
      <c r="X36" s="22">
        <v>0</v>
      </c>
      <c r="Y36" s="22">
        <v>3502</v>
      </c>
      <c r="Z36" s="22">
        <v>0</v>
      </c>
      <c r="AA36" s="22">
        <v>1916</v>
      </c>
      <c r="AB36" s="22">
        <v>0</v>
      </c>
      <c r="AC36" s="22">
        <v>705</v>
      </c>
      <c r="AD36" s="22">
        <v>0</v>
      </c>
      <c r="AE36" s="22">
        <v>7420</v>
      </c>
      <c r="AF36" s="22">
        <v>0</v>
      </c>
      <c r="AG36" s="22">
        <v>1297</v>
      </c>
      <c r="AH36" s="22">
        <v>3502</v>
      </c>
      <c r="AI36" s="22">
        <v>1916</v>
      </c>
      <c r="AJ36" s="22">
        <v>705</v>
      </c>
      <c r="AK36" s="22">
        <v>705</v>
      </c>
      <c r="AL36" s="22">
        <v>1</v>
      </c>
      <c r="AM36" s="22">
        <v>1.0333431690764237</v>
      </c>
      <c r="AN36" s="22">
        <v>1.0644444444444445</v>
      </c>
      <c r="AO36" s="22">
        <v>1.3715953307392996</v>
      </c>
      <c r="AP36" s="22">
        <v>1.06</v>
      </c>
      <c r="AQ36" s="22">
        <v>7000</v>
      </c>
      <c r="AR36" s="22">
        <v>0</v>
      </c>
      <c r="AS36" s="22">
        <v>0</v>
      </c>
      <c r="AT36" s="22" t="s">
        <v>917</v>
      </c>
      <c r="AU36" s="22" t="s">
        <v>45</v>
      </c>
      <c r="AV36" s="22" t="s">
        <v>121</v>
      </c>
      <c r="AW36" s="22" t="s">
        <v>121</v>
      </c>
      <c r="AX36" s="22" t="s">
        <v>45</v>
      </c>
      <c r="AY36" s="22" t="s">
        <v>45</v>
      </c>
      <c r="AZ36" s="22" t="s">
        <v>45</v>
      </c>
      <c r="BA36" s="22" t="s">
        <v>45</v>
      </c>
      <c r="BB36" s="22" t="s">
        <v>45</v>
      </c>
      <c r="BC36" s="22" t="s">
        <v>122</v>
      </c>
      <c r="BD36" s="22" t="s">
        <v>131</v>
      </c>
      <c r="BE36" s="22" t="s">
        <v>32</v>
      </c>
      <c r="BF36" s="22" t="s">
        <v>161</v>
      </c>
      <c r="BG36" s="22" t="s">
        <v>162</v>
      </c>
      <c r="BH36" s="23" t="s">
        <v>139</v>
      </c>
      <c r="BI36" s="16" t="s">
        <v>663</v>
      </c>
    </row>
    <row r="37" spans="1:61" ht="56.25" customHeight="1" x14ac:dyDescent="0.25">
      <c r="A37" s="16" t="s">
        <v>918</v>
      </c>
      <c r="B37" s="15">
        <v>69</v>
      </c>
      <c r="C37" s="16" t="s">
        <v>285</v>
      </c>
      <c r="D37" s="16" t="s">
        <v>185</v>
      </c>
      <c r="E37" s="16" t="s">
        <v>834</v>
      </c>
      <c r="F37" s="16" t="s">
        <v>919</v>
      </c>
      <c r="G37" s="16" t="s">
        <v>299</v>
      </c>
      <c r="H37" s="16" t="s">
        <v>300</v>
      </c>
      <c r="I37" s="16" t="s">
        <v>918</v>
      </c>
      <c r="J37" s="16" t="s">
        <v>920</v>
      </c>
      <c r="K37" s="16" t="s">
        <v>302</v>
      </c>
      <c r="L37" s="18">
        <v>21.85</v>
      </c>
      <c r="M37" s="35">
        <v>21.85</v>
      </c>
      <c r="N37" s="20">
        <v>1</v>
      </c>
      <c r="O37" s="21" t="s">
        <v>921</v>
      </c>
      <c r="P37" s="22">
        <v>0</v>
      </c>
      <c r="Q37" s="22">
        <v>2016</v>
      </c>
      <c r="R37" s="22">
        <v>20.85</v>
      </c>
      <c r="S37" s="22">
        <v>3</v>
      </c>
      <c r="T37" s="22">
        <v>3</v>
      </c>
      <c r="U37" s="22">
        <v>6</v>
      </c>
      <c r="V37" s="22">
        <v>4</v>
      </c>
      <c r="W37" s="22">
        <v>3</v>
      </c>
      <c r="X37" s="22">
        <v>0</v>
      </c>
      <c r="Y37" s="22">
        <v>3</v>
      </c>
      <c r="Z37" s="22">
        <v>0</v>
      </c>
      <c r="AA37" s="22">
        <v>6</v>
      </c>
      <c r="AB37" s="22">
        <v>0</v>
      </c>
      <c r="AC37" s="22">
        <v>4</v>
      </c>
      <c r="AD37" s="22">
        <v>0</v>
      </c>
      <c r="AE37" s="22">
        <v>16</v>
      </c>
      <c r="AF37" s="22">
        <v>0</v>
      </c>
      <c r="AG37" s="22">
        <v>3</v>
      </c>
      <c r="AH37" s="22">
        <v>3</v>
      </c>
      <c r="AI37" s="22">
        <v>6</v>
      </c>
      <c r="AJ37" s="22">
        <v>4</v>
      </c>
      <c r="AK37" s="22">
        <v>4</v>
      </c>
      <c r="AL37" s="22">
        <v>1</v>
      </c>
      <c r="AM37" s="22">
        <v>1</v>
      </c>
      <c r="AN37" s="22">
        <v>1</v>
      </c>
      <c r="AO37" s="22">
        <v>1</v>
      </c>
      <c r="AP37" s="22">
        <v>1</v>
      </c>
      <c r="AQ37" s="22">
        <v>16</v>
      </c>
      <c r="AR37" s="22">
        <v>3000</v>
      </c>
      <c r="AS37" s="22">
        <v>0</v>
      </c>
      <c r="AT37" s="22" t="s">
        <v>732</v>
      </c>
      <c r="AU37" s="22" t="s">
        <v>45</v>
      </c>
      <c r="AV37" s="22" t="s">
        <v>121</v>
      </c>
      <c r="AW37" s="22" t="s">
        <v>121</v>
      </c>
      <c r="AX37" s="22" t="s">
        <v>45</v>
      </c>
      <c r="AY37" s="22" t="s">
        <v>45</v>
      </c>
      <c r="AZ37" s="22" t="s">
        <v>45</v>
      </c>
      <c r="BA37" s="22" t="s">
        <v>45</v>
      </c>
      <c r="BB37" s="22" t="s">
        <v>45</v>
      </c>
      <c r="BC37" s="22" t="s">
        <v>122</v>
      </c>
      <c r="BD37" s="22" t="s">
        <v>127</v>
      </c>
      <c r="BE37" s="22" t="s">
        <v>32</v>
      </c>
      <c r="BF37" s="22" t="s">
        <v>161</v>
      </c>
      <c r="BG37" s="22" t="s">
        <v>162</v>
      </c>
      <c r="BH37" s="23" t="s">
        <v>125</v>
      </c>
      <c r="BI37" s="16" t="s">
        <v>664</v>
      </c>
    </row>
    <row r="38" spans="1:61" ht="56.25" customHeight="1" x14ac:dyDescent="0.25">
      <c r="A38" s="16" t="s">
        <v>922</v>
      </c>
      <c r="B38" s="15">
        <v>72</v>
      </c>
      <c r="C38" s="16" t="s">
        <v>719</v>
      </c>
      <c r="D38" s="16" t="s">
        <v>117</v>
      </c>
      <c r="E38" s="16" t="s">
        <v>741</v>
      </c>
      <c r="F38" s="16" t="s">
        <v>923</v>
      </c>
      <c r="G38" s="16" t="s">
        <v>304</v>
      </c>
      <c r="H38" s="16" t="s">
        <v>924</v>
      </c>
      <c r="I38" s="16" t="s">
        <v>922</v>
      </c>
      <c r="J38" s="16" t="s">
        <v>925</v>
      </c>
      <c r="K38" s="16" t="s">
        <v>926</v>
      </c>
      <c r="L38" s="20">
        <v>0.4</v>
      </c>
      <c r="M38" s="25">
        <v>0.30000000000000004</v>
      </c>
      <c r="N38" s="20">
        <v>0.75000000000000011</v>
      </c>
      <c r="O38" s="21" t="s">
        <v>927</v>
      </c>
      <c r="P38" s="22">
        <v>0</v>
      </c>
      <c r="Q38" s="22">
        <v>2016</v>
      </c>
      <c r="R38" s="22">
        <v>0</v>
      </c>
      <c r="S38" s="22">
        <v>3</v>
      </c>
      <c r="T38" s="22">
        <v>3</v>
      </c>
      <c r="U38" s="22">
        <v>3</v>
      </c>
      <c r="V38" s="22">
        <v>3</v>
      </c>
      <c r="W38" s="22">
        <v>3</v>
      </c>
      <c r="X38" s="22">
        <v>0</v>
      </c>
      <c r="Y38" s="22">
        <v>3</v>
      </c>
      <c r="Z38" s="22">
        <v>0</v>
      </c>
      <c r="AA38" s="22">
        <v>3</v>
      </c>
      <c r="AB38" s="22">
        <v>0</v>
      </c>
      <c r="AC38" s="22">
        <v>2</v>
      </c>
      <c r="AD38" s="22">
        <v>0</v>
      </c>
      <c r="AE38" s="22">
        <v>11</v>
      </c>
      <c r="AF38" s="22">
        <v>0</v>
      </c>
      <c r="AG38" s="22">
        <v>3</v>
      </c>
      <c r="AH38" s="22">
        <v>3</v>
      </c>
      <c r="AI38" s="22">
        <v>3</v>
      </c>
      <c r="AJ38" s="22">
        <v>2</v>
      </c>
      <c r="AK38" s="22">
        <v>2</v>
      </c>
      <c r="AL38" s="22">
        <v>1</v>
      </c>
      <c r="AM38" s="22">
        <v>1</v>
      </c>
      <c r="AN38" s="22">
        <v>1</v>
      </c>
      <c r="AO38" s="22">
        <v>0.66666666666666663</v>
      </c>
      <c r="AP38" s="22">
        <v>0.91666666666666663</v>
      </c>
      <c r="AQ38" s="22">
        <v>12</v>
      </c>
      <c r="AR38" s="22">
        <v>12</v>
      </c>
      <c r="AS38" s="22">
        <v>12</v>
      </c>
      <c r="AT38" s="22" t="s">
        <v>928</v>
      </c>
      <c r="AU38" s="22" t="s">
        <v>121</v>
      </c>
      <c r="AV38" s="22" t="s">
        <v>121</v>
      </c>
      <c r="AW38" s="22" t="s">
        <v>45</v>
      </c>
      <c r="AX38" s="22" t="s">
        <v>45</v>
      </c>
      <c r="AY38" s="22" t="s">
        <v>45</v>
      </c>
      <c r="AZ38" s="22" t="s">
        <v>45</v>
      </c>
      <c r="BA38" s="22" t="s">
        <v>45</v>
      </c>
      <c r="BB38" s="22" t="s">
        <v>45</v>
      </c>
      <c r="BC38" s="22" t="s">
        <v>122</v>
      </c>
      <c r="BD38" s="22" t="s">
        <v>131</v>
      </c>
      <c r="BE38" s="22" t="s">
        <v>32</v>
      </c>
      <c r="BF38" s="22" t="s">
        <v>164</v>
      </c>
      <c r="BG38" s="22" t="s">
        <v>162</v>
      </c>
      <c r="BH38" s="23" t="s">
        <v>125</v>
      </c>
      <c r="BI38" s="16" t="s">
        <v>665</v>
      </c>
    </row>
    <row r="39" spans="1:61" ht="56.25" customHeight="1" x14ac:dyDescent="0.25">
      <c r="A39" s="16" t="s">
        <v>313</v>
      </c>
      <c r="B39" s="15">
        <v>78</v>
      </c>
      <c r="C39" s="16" t="s">
        <v>250</v>
      </c>
      <c r="D39" s="16" t="s">
        <v>185</v>
      </c>
      <c r="E39" s="16" t="s">
        <v>871</v>
      </c>
      <c r="F39" s="16" t="s">
        <v>929</v>
      </c>
      <c r="G39" s="16" t="s">
        <v>311</v>
      </c>
      <c r="H39" s="16" t="s">
        <v>312</v>
      </c>
      <c r="I39" s="16" t="s">
        <v>313</v>
      </c>
      <c r="J39" s="16" t="s">
        <v>930</v>
      </c>
      <c r="K39" s="16" t="s">
        <v>931</v>
      </c>
      <c r="L39" s="20">
        <v>0.25</v>
      </c>
      <c r="M39" s="25">
        <v>0.25</v>
      </c>
      <c r="N39" s="20">
        <v>1</v>
      </c>
      <c r="O39" s="21" t="s">
        <v>932</v>
      </c>
      <c r="P39" s="22">
        <v>0</v>
      </c>
      <c r="Q39" s="22">
        <v>2016</v>
      </c>
      <c r="R39" s="22">
        <v>0</v>
      </c>
      <c r="S39" s="22">
        <v>0</v>
      </c>
      <c r="T39" s="22">
        <v>0</v>
      </c>
      <c r="U39" s="22">
        <v>0</v>
      </c>
      <c r="V39" s="22">
        <v>1</v>
      </c>
      <c r="W39" s="22">
        <v>0</v>
      </c>
      <c r="X39" s="22">
        <v>0</v>
      </c>
      <c r="Y39" s="22">
        <v>0</v>
      </c>
      <c r="Z39" s="22">
        <v>0</v>
      </c>
      <c r="AA39" s="22">
        <v>0</v>
      </c>
      <c r="AB39" s="22">
        <v>0</v>
      </c>
      <c r="AC39" s="22">
        <v>1</v>
      </c>
      <c r="AD39" s="22">
        <v>0</v>
      </c>
      <c r="AE39" s="22">
        <v>1</v>
      </c>
      <c r="AF39" s="22">
        <v>0</v>
      </c>
      <c r="AG39" s="22">
        <v>0</v>
      </c>
      <c r="AH39" s="22">
        <v>0</v>
      </c>
      <c r="AI39" s="22">
        <v>0</v>
      </c>
      <c r="AJ39" s="22">
        <v>1</v>
      </c>
      <c r="AK39" s="22">
        <v>1</v>
      </c>
      <c r="AL39" s="22" t="e">
        <v>#DIV/0!</v>
      </c>
      <c r="AM39" s="22" t="e">
        <v>#DIV/0!</v>
      </c>
      <c r="AN39" s="22" t="e">
        <v>#DIV/0!</v>
      </c>
      <c r="AO39" s="22">
        <v>1</v>
      </c>
      <c r="AP39" s="22">
        <v>1</v>
      </c>
      <c r="AQ39" s="22">
        <v>1</v>
      </c>
      <c r="AR39" s="22">
        <v>1</v>
      </c>
      <c r="AS39" s="22">
        <v>1</v>
      </c>
      <c r="AT39" s="22" t="s">
        <v>933</v>
      </c>
      <c r="AU39" s="22" t="s">
        <v>121</v>
      </c>
      <c r="AV39" s="22" t="s">
        <v>121</v>
      </c>
      <c r="AW39" s="22" t="s">
        <v>121</v>
      </c>
      <c r="AX39" s="22" t="s">
        <v>45</v>
      </c>
      <c r="AY39" s="22" t="s">
        <v>45</v>
      </c>
      <c r="AZ39" s="22" t="s">
        <v>45</v>
      </c>
      <c r="BA39" s="22" t="s">
        <v>45</v>
      </c>
      <c r="BB39" s="22" t="s">
        <v>45</v>
      </c>
      <c r="BC39" s="22" t="s">
        <v>122</v>
      </c>
      <c r="BD39" s="22" t="s">
        <v>127</v>
      </c>
      <c r="BE39" s="22" t="s">
        <v>32</v>
      </c>
      <c r="BF39" s="22" t="s">
        <v>161</v>
      </c>
      <c r="BG39" s="22" t="s">
        <v>162</v>
      </c>
      <c r="BH39" s="23" t="s">
        <v>125</v>
      </c>
      <c r="BI39" s="16" t="s">
        <v>666</v>
      </c>
    </row>
    <row r="40" spans="1:61" ht="56.25" customHeight="1" x14ac:dyDescent="0.25">
      <c r="A40" s="16" t="s">
        <v>934</v>
      </c>
      <c r="B40" s="15">
        <v>82</v>
      </c>
      <c r="C40" s="16" t="s">
        <v>723</v>
      </c>
      <c r="D40" s="16" t="s">
        <v>117</v>
      </c>
      <c r="E40" s="16" t="s">
        <v>841</v>
      </c>
      <c r="F40" s="16" t="s">
        <v>855</v>
      </c>
      <c r="G40" s="16" t="s">
        <v>317</v>
      </c>
      <c r="H40" s="16" t="s">
        <v>935</v>
      </c>
      <c r="I40" s="16" t="s">
        <v>934</v>
      </c>
      <c r="J40" s="16" t="s">
        <v>936</v>
      </c>
      <c r="K40" s="16" t="s">
        <v>937</v>
      </c>
      <c r="L40" s="18">
        <v>1</v>
      </c>
      <c r="M40" s="19">
        <v>1</v>
      </c>
      <c r="N40" s="20">
        <v>1</v>
      </c>
      <c r="O40" s="21" t="s">
        <v>938</v>
      </c>
      <c r="P40" s="22">
        <v>0</v>
      </c>
      <c r="Q40" s="22">
        <v>2016</v>
      </c>
      <c r="R40" s="22">
        <v>0</v>
      </c>
      <c r="S40" s="22">
        <v>0</v>
      </c>
      <c r="T40" s="22">
        <v>0</v>
      </c>
      <c r="U40" s="22">
        <v>0</v>
      </c>
      <c r="V40" s="22">
        <v>1</v>
      </c>
      <c r="W40" s="22">
        <v>0</v>
      </c>
      <c r="X40" s="22">
        <v>0</v>
      </c>
      <c r="Y40" s="22">
        <v>0</v>
      </c>
      <c r="Z40" s="22">
        <v>0</v>
      </c>
      <c r="AA40" s="22">
        <v>0</v>
      </c>
      <c r="AB40" s="22">
        <v>0</v>
      </c>
      <c r="AC40" s="22">
        <v>1</v>
      </c>
      <c r="AD40" s="22">
        <v>0</v>
      </c>
      <c r="AE40" s="22">
        <v>1</v>
      </c>
      <c r="AF40" s="22">
        <v>0</v>
      </c>
      <c r="AG40" s="22">
        <v>0</v>
      </c>
      <c r="AH40" s="22">
        <v>0</v>
      </c>
      <c r="AI40" s="22">
        <v>0</v>
      </c>
      <c r="AJ40" s="22">
        <v>1</v>
      </c>
      <c r="AK40" s="22">
        <v>1</v>
      </c>
      <c r="AL40" s="22" t="e">
        <v>#DIV/0!</v>
      </c>
      <c r="AM40" s="22" t="e">
        <v>#DIV/0!</v>
      </c>
      <c r="AN40" s="22" t="e">
        <v>#DIV/0!</v>
      </c>
      <c r="AO40" s="22">
        <v>1</v>
      </c>
      <c r="AP40" s="22">
        <v>1</v>
      </c>
      <c r="AQ40" s="22">
        <v>1</v>
      </c>
      <c r="AR40" s="22">
        <v>0</v>
      </c>
      <c r="AS40" s="22">
        <v>0</v>
      </c>
      <c r="AT40" s="22" t="s">
        <v>939</v>
      </c>
      <c r="AU40" s="22" t="s">
        <v>45</v>
      </c>
      <c r="AV40" s="22" t="s">
        <v>121</v>
      </c>
      <c r="AW40" s="22" t="s">
        <v>121</v>
      </c>
      <c r="AX40" s="22" t="s">
        <v>45</v>
      </c>
      <c r="AY40" s="22" t="s">
        <v>45</v>
      </c>
      <c r="AZ40" s="22" t="s">
        <v>45</v>
      </c>
      <c r="BA40" s="22" t="s">
        <v>45</v>
      </c>
      <c r="BB40" s="22" t="s">
        <v>45</v>
      </c>
      <c r="BC40" s="22" t="s">
        <v>122</v>
      </c>
      <c r="BD40" s="22" t="s">
        <v>131</v>
      </c>
      <c r="BE40" s="22" t="s">
        <v>32</v>
      </c>
      <c r="BF40" s="22" t="s">
        <v>164</v>
      </c>
      <c r="BG40" s="22" t="s">
        <v>162</v>
      </c>
      <c r="BH40" s="23" t="s">
        <v>125</v>
      </c>
      <c r="BI40" s="16" t="s">
        <v>940</v>
      </c>
    </row>
    <row r="41" spans="1:61" ht="56.25" customHeight="1" x14ac:dyDescent="0.25">
      <c r="A41" s="16" t="s">
        <v>941</v>
      </c>
      <c r="B41" s="15">
        <v>85</v>
      </c>
      <c r="C41" s="16" t="s">
        <v>723</v>
      </c>
      <c r="D41" s="16" t="s">
        <v>117</v>
      </c>
      <c r="E41" s="16" t="s">
        <v>942</v>
      </c>
      <c r="F41" s="16" t="s">
        <v>943</v>
      </c>
      <c r="G41" s="16" t="s">
        <v>322</v>
      </c>
      <c r="H41" s="16" t="s">
        <v>941</v>
      </c>
      <c r="I41" s="16" t="s">
        <v>941</v>
      </c>
      <c r="J41" s="16" t="s">
        <v>944</v>
      </c>
      <c r="K41" s="16" t="s">
        <v>945</v>
      </c>
      <c r="L41" s="16">
        <v>4</v>
      </c>
      <c r="M41" s="19">
        <v>4</v>
      </c>
      <c r="N41" s="20">
        <v>1</v>
      </c>
      <c r="O41" s="21" t="s">
        <v>946</v>
      </c>
      <c r="P41" s="22">
        <v>0</v>
      </c>
      <c r="Q41" s="22">
        <v>2016</v>
      </c>
      <c r="R41" s="22">
        <v>4</v>
      </c>
      <c r="S41" s="22">
        <v>0.25</v>
      </c>
      <c r="T41" s="22">
        <v>0.25</v>
      </c>
      <c r="U41" s="22">
        <v>0.25</v>
      </c>
      <c r="V41" s="22">
        <v>0.25</v>
      </c>
      <c r="W41" s="22">
        <v>7</v>
      </c>
      <c r="X41" s="22">
        <v>31</v>
      </c>
      <c r="Y41" s="22">
        <v>5</v>
      </c>
      <c r="Z41" s="22">
        <v>31</v>
      </c>
      <c r="AA41" s="22">
        <v>5</v>
      </c>
      <c r="AB41" s="22">
        <v>31</v>
      </c>
      <c r="AC41" s="22">
        <v>11</v>
      </c>
      <c r="AD41" s="22">
        <v>31</v>
      </c>
      <c r="AE41" s="22">
        <v>28</v>
      </c>
      <c r="AF41" s="22">
        <v>31</v>
      </c>
      <c r="AG41" s="22">
        <v>0.22580645161290322</v>
      </c>
      <c r="AH41" s="22">
        <v>0.16129032258064516</v>
      </c>
      <c r="AI41" s="22">
        <v>0.16129032258064516</v>
      </c>
      <c r="AJ41" s="22">
        <v>0.35483870967741937</v>
      </c>
      <c r="AK41" s="22">
        <v>0.35483870967741937</v>
      </c>
      <c r="AL41" s="22">
        <v>0.90322580645161288</v>
      </c>
      <c r="AM41" s="22">
        <v>0.64516129032258063</v>
      </c>
      <c r="AN41" s="22">
        <v>0.64516129032258063</v>
      </c>
      <c r="AO41" s="22">
        <v>1.4193548387096775</v>
      </c>
      <c r="AP41" s="22">
        <v>0.90322580645161288</v>
      </c>
      <c r="AQ41" s="22">
        <v>1</v>
      </c>
      <c r="AR41" s="22">
        <v>1</v>
      </c>
      <c r="AS41" s="22">
        <v>1</v>
      </c>
      <c r="AT41" s="22" t="s">
        <v>839</v>
      </c>
      <c r="AU41" s="22" t="s">
        <v>121</v>
      </c>
      <c r="AV41" s="22" t="s">
        <v>121</v>
      </c>
      <c r="AW41" s="22" t="s">
        <v>121</v>
      </c>
      <c r="AX41" s="22" t="s">
        <v>45</v>
      </c>
      <c r="AY41" s="22" t="s">
        <v>45</v>
      </c>
      <c r="AZ41" s="22" t="s">
        <v>45</v>
      </c>
      <c r="BA41" s="22" t="s">
        <v>45</v>
      </c>
      <c r="BB41" s="22" t="s">
        <v>45</v>
      </c>
      <c r="BC41" s="22" t="s">
        <v>122</v>
      </c>
      <c r="BD41" s="22" t="s">
        <v>127</v>
      </c>
      <c r="BE41" s="22" t="s">
        <v>133</v>
      </c>
      <c r="BF41" s="22" t="s">
        <v>164</v>
      </c>
      <c r="BG41" s="22" t="s">
        <v>162</v>
      </c>
      <c r="BH41" s="23" t="s">
        <v>125</v>
      </c>
      <c r="BI41" s="16" t="s">
        <v>667</v>
      </c>
    </row>
    <row r="42" spans="1:61" ht="56.25" customHeight="1" x14ac:dyDescent="0.25">
      <c r="A42" s="16" t="s">
        <v>326</v>
      </c>
      <c r="B42" s="15">
        <v>87</v>
      </c>
      <c r="C42" s="16" t="s">
        <v>723</v>
      </c>
      <c r="D42" s="16" t="s">
        <v>117</v>
      </c>
      <c r="E42" s="16" t="s">
        <v>942</v>
      </c>
      <c r="F42" s="16" t="s">
        <v>943</v>
      </c>
      <c r="G42" s="16" t="s">
        <v>322</v>
      </c>
      <c r="H42" s="16" t="s">
        <v>325</v>
      </c>
      <c r="I42" s="16" t="s">
        <v>326</v>
      </c>
      <c r="J42" s="16" t="s">
        <v>947</v>
      </c>
      <c r="K42" s="16" t="s">
        <v>948</v>
      </c>
      <c r="L42" s="20">
        <v>0.2</v>
      </c>
      <c r="M42" s="25">
        <v>0.2</v>
      </c>
      <c r="N42" s="20">
        <v>1</v>
      </c>
      <c r="O42" s="21" t="s">
        <v>949</v>
      </c>
      <c r="P42" s="22">
        <v>0</v>
      </c>
      <c r="Q42" s="22">
        <v>2016</v>
      </c>
      <c r="R42" s="22">
        <v>0</v>
      </c>
      <c r="S42" s="22">
        <v>0.2</v>
      </c>
      <c r="T42" s="22">
        <v>0.4</v>
      </c>
      <c r="U42" s="22">
        <v>0</v>
      </c>
      <c r="V42" s="22">
        <v>0.4</v>
      </c>
      <c r="W42" s="22">
        <v>1</v>
      </c>
      <c r="X42" s="22">
        <v>5</v>
      </c>
      <c r="Y42" s="22">
        <v>0</v>
      </c>
      <c r="Z42" s="22">
        <v>5</v>
      </c>
      <c r="AA42" s="22">
        <v>2</v>
      </c>
      <c r="AB42" s="22">
        <v>5</v>
      </c>
      <c r="AC42" s="22">
        <v>2</v>
      </c>
      <c r="AD42" s="22">
        <v>5</v>
      </c>
      <c r="AE42" s="22">
        <v>5</v>
      </c>
      <c r="AF42" s="22">
        <v>5</v>
      </c>
      <c r="AG42" s="22">
        <v>0.2</v>
      </c>
      <c r="AH42" s="22">
        <v>0</v>
      </c>
      <c r="AI42" s="22">
        <v>0.4</v>
      </c>
      <c r="AJ42" s="22">
        <v>0.4</v>
      </c>
      <c r="AK42" s="22">
        <v>0.4</v>
      </c>
      <c r="AL42" s="22">
        <v>1</v>
      </c>
      <c r="AM42" s="22">
        <v>0</v>
      </c>
      <c r="AN42" s="22" t="e">
        <v>#DIV/0!</v>
      </c>
      <c r="AO42" s="22">
        <v>1</v>
      </c>
      <c r="AP42" s="22">
        <v>1</v>
      </c>
      <c r="AQ42" s="22">
        <v>1</v>
      </c>
      <c r="AR42" s="22">
        <v>1</v>
      </c>
      <c r="AS42" s="22">
        <v>1</v>
      </c>
      <c r="AT42" s="22" t="s">
        <v>950</v>
      </c>
      <c r="AU42" s="22" t="s">
        <v>45</v>
      </c>
      <c r="AV42" s="22" t="s">
        <v>121</v>
      </c>
      <c r="AW42" s="22" t="s">
        <v>121</v>
      </c>
      <c r="AX42" s="22" t="s">
        <v>45</v>
      </c>
      <c r="AY42" s="22" t="s">
        <v>45</v>
      </c>
      <c r="AZ42" s="22" t="s">
        <v>45</v>
      </c>
      <c r="BA42" s="22" t="s">
        <v>45</v>
      </c>
      <c r="BB42" s="22" t="s">
        <v>45</v>
      </c>
      <c r="BC42" s="22" t="s">
        <v>122</v>
      </c>
      <c r="BD42" s="22" t="s">
        <v>127</v>
      </c>
      <c r="BE42" s="22" t="s">
        <v>133</v>
      </c>
      <c r="BF42" s="22" t="s">
        <v>164</v>
      </c>
      <c r="BG42" s="22" t="s">
        <v>162</v>
      </c>
      <c r="BH42" s="23" t="s">
        <v>125</v>
      </c>
      <c r="BI42" s="16" t="s">
        <v>668</v>
      </c>
    </row>
    <row r="43" spans="1:61" ht="56.25" customHeight="1" x14ac:dyDescent="0.25">
      <c r="A43" s="16" t="s">
        <v>951</v>
      </c>
      <c r="B43" s="15">
        <v>90</v>
      </c>
      <c r="C43" s="16" t="s">
        <v>327</v>
      </c>
      <c r="D43" s="16" t="s">
        <v>329</v>
      </c>
      <c r="E43" s="16" t="s">
        <v>330</v>
      </c>
      <c r="F43" s="16" t="s">
        <v>331</v>
      </c>
      <c r="G43" s="16" t="s">
        <v>332</v>
      </c>
      <c r="H43" s="16" t="s">
        <v>333</v>
      </c>
      <c r="I43" s="16" t="s">
        <v>951</v>
      </c>
      <c r="J43" s="16" t="s">
        <v>952</v>
      </c>
      <c r="K43" s="16" t="s">
        <v>335</v>
      </c>
      <c r="L43" s="16">
        <v>2</v>
      </c>
      <c r="M43" s="19">
        <v>2</v>
      </c>
      <c r="N43" s="20">
        <v>1</v>
      </c>
      <c r="O43" s="21" t="s">
        <v>953</v>
      </c>
      <c r="P43" s="22">
        <v>0</v>
      </c>
      <c r="Q43" s="22">
        <v>2018</v>
      </c>
      <c r="R43" s="22">
        <v>0</v>
      </c>
      <c r="S43" s="22">
        <v>1</v>
      </c>
      <c r="T43" s="22">
        <v>1</v>
      </c>
      <c r="U43" s="22">
        <v>1</v>
      </c>
      <c r="V43" s="22">
        <v>1</v>
      </c>
      <c r="W43" s="22">
        <v>1</v>
      </c>
      <c r="X43" s="22">
        <v>1</v>
      </c>
      <c r="Y43" s="22">
        <v>1</v>
      </c>
      <c r="Z43" s="22">
        <v>1</v>
      </c>
      <c r="AA43" s="22">
        <v>1</v>
      </c>
      <c r="AB43" s="22">
        <v>1</v>
      </c>
      <c r="AC43" s="22">
        <v>1</v>
      </c>
      <c r="AD43" s="22">
        <v>1</v>
      </c>
      <c r="AE43" s="22">
        <v>4</v>
      </c>
      <c r="AF43" s="22">
        <v>4</v>
      </c>
      <c r="AG43" s="22">
        <v>1</v>
      </c>
      <c r="AH43" s="22">
        <v>1</v>
      </c>
      <c r="AI43" s="22">
        <v>1</v>
      </c>
      <c r="AJ43" s="22">
        <v>1</v>
      </c>
      <c r="AK43" s="22">
        <v>1</v>
      </c>
      <c r="AL43" s="22">
        <v>1</v>
      </c>
      <c r="AM43" s="22">
        <v>1</v>
      </c>
      <c r="AN43" s="22">
        <v>1</v>
      </c>
      <c r="AO43" s="22">
        <v>1</v>
      </c>
      <c r="AP43" s="22">
        <v>1</v>
      </c>
      <c r="AQ43" s="22">
        <v>1</v>
      </c>
      <c r="AR43" s="22">
        <v>1</v>
      </c>
      <c r="AS43" s="22">
        <v>1</v>
      </c>
      <c r="AT43" s="22" t="s">
        <v>954</v>
      </c>
      <c r="AU43" s="22" t="s">
        <v>45</v>
      </c>
      <c r="AV43" s="22" t="s">
        <v>121</v>
      </c>
      <c r="AW43" s="22" t="s">
        <v>121</v>
      </c>
      <c r="AX43" s="22" t="s">
        <v>45</v>
      </c>
      <c r="AY43" s="22" t="s">
        <v>45</v>
      </c>
      <c r="AZ43" s="22" t="s">
        <v>45</v>
      </c>
      <c r="BA43" s="22" t="s">
        <v>45</v>
      </c>
      <c r="BB43" s="22" t="s">
        <v>45</v>
      </c>
      <c r="BC43" s="22" t="s">
        <v>122</v>
      </c>
      <c r="BD43" s="22" t="s">
        <v>127</v>
      </c>
      <c r="BE43" s="22" t="s">
        <v>133</v>
      </c>
      <c r="BF43" s="22" t="s">
        <v>164</v>
      </c>
      <c r="BG43" s="22" t="s">
        <v>162</v>
      </c>
      <c r="BH43" s="23" t="s">
        <v>125</v>
      </c>
      <c r="BI43" s="16" t="s">
        <v>955</v>
      </c>
    </row>
    <row r="44" spans="1:61" ht="56.25" customHeight="1" x14ac:dyDescent="0.25">
      <c r="A44" s="29" t="s">
        <v>342</v>
      </c>
      <c r="B44" s="15">
        <v>93</v>
      </c>
      <c r="C44" s="16" t="s">
        <v>338</v>
      </c>
      <c r="D44" s="16" t="s">
        <v>329</v>
      </c>
      <c r="E44" s="16" t="s">
        <v>956</v>
      </c>
      <c r="F44" s="16" t="s">
        <v>957</v>
      </c>
      <c r="G44" s="36" t="s">
        <v>340</v>
      </c>
      <c r="H44" s="16" t="s">
        <v>341</v>
      </c>
      <c r="I44" s="29" t="s">
        <v>342</v>
      </c>
      <c r="J44" s="29" t="s">
        <v>958</v>
      </c>
      <c r="K44" s="16" t="s">
        <v>343</v>
      </c>
      <c r="L44" s="25">
        <v>1</v>
      </c>
      <c r="M44" s="25">
        <v>1</v>
      </c>
      <c r="N44" s="20">
        <v>1</v>
      </c>
      <c r="O44" s="21" t="s">
        <v>959</v>
      </c>
      <c r="P44" s="22">
        <v>0</v>
      </c>
      <c r="Q44" s="22">
        <v>2016</v>
      </c>
      <c r="R44" s="22">
        <v>0</v>
      </c>
      <c r="S44" s="22">
        <v>0</v>
      </c>
      <c r="T44" s="22">
        <v>1</v>
      </c>
      <c r="U44" s="22">
        <v>0</v>
      </c>
      <c r="V44" s="22">
        <v>0</v>
      </c>
      <c r="W44" s="22">
        <v>1</v>
      </c>
      <c r="X44" s="22">
        <v>0</v>
      </c>
      <c r="Y44" s="22">
        <v>0</v>
      </c>
      <c r="Z44" s="22">
        <v>0</v>
      </c>
      <c r="AA44" s="22">
        <v>0</v>
      </c>
      <c r="AB44" s="22">
        <v>0</v>
      </c>
      <c r="AC44" s="22">
        <v>0</v>
      </c>
      <c r="AD44" s="22">
        <v>0</v>
      </c>
      <c r="AE44" s="22">
        <v>1</v>
      </c>
      <c r="AF44" s="22">
        <v>0</v>
      </c>
      <c r="AG44" s="22">
        <v>1</v>
      </c>
      <c r="AH44" s="22">
        <v>0</v>
      </c>
      <c r="AI44" s="22">
        <v>0</v>
      </c>
      <c r="AJ44" s="22">
        <v>0</v>
      </c>
      <c r="AK44" s="22">
        <v>0</v>
      </c>
      <c r="AL44" s="22" t="e">
        <v>#DIV/0!</v>
      </c>
      <c r="AM44" s="22">
        <v>0</v>
      </c>
      <c r="AN44" s="22" t="e">
        <v>#DIV/0!</v>
      </c>
      <c r="AO44" s="22">
        <v>1</v>
      </c>
      <c r="AP44" s="22">
        <v>1</v>
      </c>
      <c r="AQ44" s="22">
        <v>1</v>
      </c>
      <c r="AR44" s="22">
        <v>1</v>
      </c>
      <c r="AS44" s="22">
        <v>1</v>
      </c>
      <c r="AT44" s="22" t="s">
        <v>939</v>
      </c>
      <c r="AU44" s="22" t="s">
        <v>121</v>
      </c>
      <c r="AV44" s="22" t="s">
        <v>121</v>
      </c>
      <c r="AW44" s="22" t="s">
        <v>45</v>
      </c>
      <c r="AX44" s="22" t="s">
        <v>45</v>
      </c>
      <c r="AY44" s="22" t="s">
        <v>45</v>
      </c>
      <c r="AZ44" s="22" t="s">
        <v>45</v>
      </c>
      <c r="BA44" s="22" t="s">
        <v>45</v>
      </c>
      <c r="BB44" s="22" t="s">
        <v>45</v>
      </c>
      <c r="BC44" s="22" t="s">
        <v>122</v>
      </c>
      <c r="BD44" s="22" t="s">
        <v>127</v>
      </c>
      <c r="BE44" s="22" t="s">
        <v>32</v>
      </c>
      <c r="BF44" s="22" t="s">
        <v>161</v>
      </c>
      <c r="BG44" s="22" t="s">
        <v>124</v>
      </c>
      <c r="BH44" s="23" t="s">
        <v>139</v>
      </c>
      <c r="BI44" s="29" t="s">
        <v>669</v>
      </c>
    </row>
    <row r="45" spans="1:61" ht="56.25" customHeight="1" x14ac:dyDescent="0.25">
      <c r="A45" s="29" t="s">
        <v>960</v>
      </c>
      <c r="B45" s="15">
        <v>94</v>
      </c>
      <c r="C45" s="16" t="s">
        <v>338</v>
      </c>
      <c r="D45" s="16" t="s">
        <v>329</v>
      </c>
      <c r="E45" s="16" t="s">
        <v>956</v>
      </c>
      <c r="F45" s="16" t="s">
        <v>961</v>
      </c>
      <c r="G45" s="36" t="s">
        <v>344</v>
      </c>
      <c r="H45" s="16" t="s">
        <v>345</v>
      </c>
      <c r="I45" s="29" t="s">
        <v>960</v>
      </c>
      <c r="J45" s="17" t="s">
        <v>962</v>
      </c>
      <c r="K45" s="16" t="s">
        <v>347</v>
      </c>
      <c r="L45" s="16">
        <v>1</v>
      </c>
      <c r="M45" s="19">
        <v>1</v>
      </c>
      <c r="N45" s="20">
        <v>1</v>
      </c>
      <c r="O45" s="21" t="s">
        <v>963</v>
      </c>
      <c r="P45" s="22">
        <v>0</v>
      </c>
      <c r="Q45" s="22">
        <v>2016</v>
      </c>
      <c r="R45" s="22">
        <v>0</v>
      </c>
      <c r="S45" s="22">
        <v>0</v>
      </c>
      <c r="T45" s="22">
        <v>1</v>
      </c>
      <c r="U45" s="22">
        <v>2</v>
      </c>
      <c r="V45" s="22">
        <v>1</v>
      </c>
      <c r="W45" s="22">
        <v>0</v>
      </c>
      <c r="X45" s="22">
        <v>0</v>
      </c>
      <c r="Y45" s="22">
        <v>1</v>
      </c>
      <c r="Z45" s="22">
        <v>0</v>
      </c>
      <c r="AA45" s="22">
        <v>5</v>
      </c>
      <c r="AB45" s="22">
        <v>0</v>
      </c>
      <c r="AC45" s="22">
        <v>0</v>
      </c>
      <c r="AD45" s="22">
        <v>0</v>
      </c>
      <c r="AE45" s="22">
        <v>6</v>
      </c>
      <c r="AF45" s="22">
        <v>0</v>
      </c>
      <c r="AG45" s="22">
        <v>0</v>
      </c>
      <c r="AH45" s="22">
        <v>1</v>
      </c>
      <c r="AI45" s="22">
        <v>5</v>
      </c>
      <c r="AJ45" s="22">
        <v>0</v>
      </c>
      <c r="AK45" s="22">
        <v>0</v>
      </c>
      <c r="AL45" s="22" t="e">
        <v>#DIV/0!</v>
      </c>
      <c r="AM45" s="22">
        <v>1</v>
      </c>
      <c r="AN45" s="22">
        <v>2.5</v>
      </c>
      <c r="AO45" s="22">
        <v>0</v>
      </c>
      <c r="AP45" s="22">
        <v>1.5</v>
      </c>
      <c r="AQ45" s="22">
        <v>4</v>
      </c>
      <c r="AR45" s="22">
        <v>4</v>
      </c>
      <c r="AS45" s="22">
        <v>4</v>
      </c>
      <c r="AT45" s="22" t="s">
        <v>939</v>
      </c>
      <c r="AU45" s="22" t="s">
        <v>121</v>
      </c>
      <c r="AV45" s="22" t="s">
        <v>121</v>
      </c>
      <c r="AW45" s="22" t="s">
        <v>45</v>
      </c>
      <c r="AX45" s="22" t="s">
        <v>45</v>
      </c>
      <c r="AY45" s="22" t="s">
        <v>45</v>
      </c>
      <c r="AZ45" s="22" t="s">
        <v>45</v>
      </c>
      <c r="BA45" s="22" t="s">
        <v>45</v>
      </c>
      <c r="BB45" s="22" t="s">
        <v>45</v>
      </c>
      <c r="BC45" s="22" t="s">
        <v>122</v>
      </c>
      <c r="BD45" s="22" t="s">
        <v>127</v>
      </c>
      <c r="BE45" s="22" t="s">
        <v>32</v>
      </c>
      <c r="BF45" s="22" t="s">
        <v>161</v>
      </c>
      <c r="BG45" s="22" t="s">
        <v>124</v>
      </c>
      <c r="BH45" s="23" t="s">
        <v>139</v>
      </c>
      <c r="BI45" s="16" t="s">
        <v>670</v>
      </c>
    </row>
    <row r="46" spans="1:61" ht="56.25" customHeight="1" x14ac:dyDescent="0.25">
      <c r="A46" s="16" t="s">
        <v>964</v>
      </c>
      <c r="B46" s="15">
        <v>95</v>
      </c>
      <c r="C46" s="16" t="s">
        <v>338</v>
      </c>
      <c r="D46" s="16" t="s">
        <v>135</v>
      </c>
      <c r="E46" s="16" t="s">
        <v>764</v>
      </c>
      <c r="F46" s="16" t="s">
        <v>778</v>
      </c>
      <c r="G46" s="36" t="s">
        <v>348</v>
      </c>
      <c r="H46" s="17" t="s">
        <v>349</v>
      </c>
      <c r="I46" s="16" t="s">
        <v>964</v>
      </c>
      <c r="J46" s="17" t="s">
        <v>965</v>
      </c>
      <c r="K46" s="16" t="s">
        <v>966</v>
      </c>
      <c r="L46" s="16">
        <v>1</v>
      </c>
      <c r="M46" s="19">
        <v>1</v>
      </c>
      <c r="N46" s="20">
        <v>1</v>
      </c>
      <c r="O46" s="21" t="s">
        <v>967</v>
      </c>
      <c r="P46" s="22">
        <v>0</v>
      </c>
      <c r="Q46" s="22">
        <v>2016</v>
      </c>
      <c r="R46" s="22">
        <v>0</v>
      </c>
      <c r="S46" s="22">
        <v>0</v>
      </c>
      <c r="T46" s="22">
        <v>0</v>
      </c>
      <c r="U46" s="22">
        <v>1</v>
      </c>
      <c r="V46" s="22">
        <v>0</v>
      </c>
      <c r="W46" s="22">
        <v>0</v>
      </c>
      <c r="X46" s="22">
        <v>0</v>
      </c>
      <c r="Y46" s="22">
        <v>1</v>
      </c>
      <c r="Z46" s="22">
        <v>0</v>
      </c>
      <c r="AA46" s="22">
        <v>0</v>
      </c>
      <c r="AB46" s="22">
        <v>0</v>
      </c>
      <c r="AC46" s="22">
        <v>0</v>
      </c>
      <c r="AD46" s="22">
        <v>0</v>
      </c>
      <c r="AE46" s="22">
        <v>1</v>
      </c>
      <c r="AF46" s="22">
        <v>0</v>
      </c>
      <c r="AG46" s="22">
        <v>0</v>
      </c>
      <c r="AH46" s="22">
        <v>1</v>
      </c>
      <c r="AI46" s="22">
        <v>0</v>
      </c>
      <c r="AJ46" s="22">
        <v>0</v>
      </c>
      <c r="AK46" s="22">
        <v>0</v>
      </c>
      <c r="AL46" s="22" t="e">
        <v>#DIV/0!</v>
      </c>
      <c r="AM46" s="22" t="e">
        <v>#DIV/0!</v>
      </c>
      <c r="AN46" s="22">
        <v>0</v>
      </c>
      <c r="AO46" s="22">
        <v>1</v>
      </c>
      <c r="AP46" s="22">
        <v>1</v>
      </c>
      <c r="AQ46" s="22">
        <v>1</v>
      </c>
      <c r="AR46" s="22">
        <v>1</v>
      </c>
      <c r="AS46" s="22">
        <v>1</v>
      </c>
      <c r="AT46" s="22" t="s">
        <v>968</v>
      </c>
      <c r="AU46" s="22" t="s">
        <v>121</v>
      </c>
      <c r="AV46" s="22" t="s">
        <v>121</v>
      </c>
      <c r="AW46" s="22" t="s">
        <v>45</v>
      </c>
      <c r="AX46" s="22" t="s">
        <v>45</v>
      </c>
      <c r="AY46" s="22" t="s">
        <v>45</v>
      </c>
      <c r="AZ46" s="22" t="s">
        <v>45</v>
      </c>
      <c r="BA46" s="22" t="s">
        <v>45</v>
      </c>
      <c r="BB46" s="22" t="s">
        <v>45</v>
      </c>
      <c r="BC46" s="22" t="s">
        <v>122</v>
      </c>
      <c r="BD46" s="22" t="s">
        <v>127</v>
      </c>
      <c r="BE46" s="22" t="s">
        <v>32</v>
      </c>
      <c r="BF46" s="22" t="s">
        <v>161</v>
      </c>
      <c r="BG46" s="22" t="s">
        <v>124</v>
      </c>
      <c r="BH46" s="23" t="s">
        <v>139</v>
      </c>
      <c r="BI46" s="17" t="s">
        <v>969</v>
      </c>
    </row>
    <row r="47" spans="1:61" ht="56.25" customHeight="1" x14ac:dyDescent="0.25">
      <c r="A47" s="16" t="s">
        <v>970</v>
      </c>
      <c r="B47" s="15">
        <v>97</v>
      </c>
      <c r="C47" s="37" t="s">
        <v>352</v>
      </c>
      <c r="D47" s="37" t="s">
        <v>971</v>
      </c>
      <c r="E47" s="37" t="s">
        <v>972</v>
      </c>
      <c r="F47" s="37" t="s">
        <v>973</v>
      </c>
      <c r="G47" s="16" t="s">
        <v>974</v>
      </c>
      <c r="H47" s="16" t="s">
        <v>353</v>
      </c>
      <c r="I47" s="16" t="s">
        <v>970</v>
      </c>
      <c r="J47" s="16" t="s">
        <v>975</v>
      </c>
      <c r="K47" s="16" t="s">
        <v>976</v>
      </c>
      <c r="L47" s="16">
        <v>9</v>
      </c>
      <c r="M47" s="19">
        <v>9</v>
      </c>
      <c r="N47" s="20">
        <v>1</v>
      </c>
      <c r="O47" s="21" t="s">
        <v>977</v>
      </c>
      <c r="P47" s="22">
        <v>0</v>
      </c>
      <c r="Q47" s="22">
        <v>2016</v>
      </c>
      <c r="R47" s="22">
        <v>0</v>
      </c>
      <c r="S47" s="22">
        <v>0.02</v>
      </c>
      <c r="T47" s="22">
        <v>0.33</v>
      </c>
      <c r="U47" s="22">
        <v>0.38</v>
      </c>
      <c r="V47" s="22">
        <v>0.27</v>
      </c>
      <c r="W47" s="22">
        <v>1</v>
      </c>
      <c r="X47" s="22">
        <v>40</v>
      </c>
      <c r="Y47" s="22">
        <v>13</v>
      </c>
      <c r="Z47" s="22">
        <v>40</v>
      </c>
      <c r="AA47" s="22">
        <v>14</v>
      </c>
      <c r="AB47" s="22">
        <v>40</v>
      </c>
      <c r="AC47" s="22">
        <v>12</v>
      </c>
      <c r="AD47" s="22">
        <v>40</v>
      </c>
      <c r="AE47" s="22">
        <v>40</v>
      </c>
      <c r="AF47" s="22">
        <v>40</v>
      </c>
      <c r="AG47" s="22">
        <v>0.02</v>
      </c>
      <c r="AH47" s="22">
        <v>0.33</v>
      </c>
      <c r="AI47" s="22">
        <v>0.35</v>
      </c>
      <c r="AJ47" s="22">
        <v>0.3</v>
      </c>
      <c r="AK47" s="22">
        <v>0.3</v>
      </c>
      <c r="AL47" s="22">
        <v>1</v>
      </c>
      <c r="AM47" s="22">
        <v>1</v>
      </c>
      <c r="AN47" s="22">
        <v>0.92105263157894735</v>
      </c>
      <c r="AO47" s="22">
        <v>1.1111111111111109</v>
      </c>
      <c r="AP47" s="22">
        <v>1</v>
      </c>
      <c r="AQ47" s="22">
        <v>1</v>
      </c>
      <c r="AR47" s="22">
        <v>1</v>
      </c>
      <c r="AS47" s="22">
        <v>1</v>
      </c>
      <c r="AT47" s="22" t="s">
        <v>978</v>
      </c>
      <c r="AU47" s="22"/>
      <c r="AV47" s="22" t="s">
        <v>121</v>
      </c>
      <c r="AW47" s="22"/>
      <c r="AX47" s="22"/>
      <c r="AY47" s="22"/>
      <c r="AZ47" s="22"/>
      <c r="BA47" s="22"/>
      <c r="BB47" s="22"/>
      <c r="BC47" s="22" t="s">
        <v>122</v>
      </c>
      <c r="BD47" s="22" t="s">
        <v>127</v>
      </c>
      <c r="BE47" s="22" t="s">
        <v>133</v>
      </c>
      <c r="BF47" s="22" t="s">
        <v>161</v>
      </c>
      <c r="BG47" s="22" t="s">
        <v>162</v>
      </c>
      <c r="BH47" s="23" t="s">
        <v>139</v>
      </c>
      <c r="BI47" s="16" t="s">
        <v>671</v>
      </c>
    </row>
    <row r="48" spans="1:61" ht="56.25" customHeight="1" x14ac:dyDescent="0.25">
      <c r="A48" s="16" t="s">
        <v>356</v>
      </c>
      <c r="B48" s="15">
        <v>98</v>
      </c>
      <c r="C48" s="37" t="s">
        <v>352</v>
      </c>
      <c r="D48" s="37" t="s">
        <v>979</v>
      </c>
      <c r="E48" s="37" t="s">
        <v>980</v>
      </c>
      <c r="F48" s="37" t="s">
        <v>981</v>
      </c>
      <c r="G48" s="16" t="s">
        <v>982</v>
      </c>
      <c r="H48" s="16" t="s">
        <v>355</v>
      </c>
      <c r="I48" s="16" t="s">
        <v>356</v>
      </c>
      <c r="J48" s="16" t="s">
        <v>983</v>
      </c>
      <c r="K48" s="16" t="s">
        <v>984</v>
      </c>
      <c r="L48" s="16">
        <v>7</v>
      </c>
      <c r="M48" s="19">
        <v>6.4</v>
      </c>
      <c r="N48" s="20">
        <v>0.91428571428571437</v>
      </c>
      <c r="O48" s="21" t="s">
        <v>985</v>
      </c>
      <c r="P48" s="22">
        <v>0</v>
      </c>
      <c r="Q48" s="22">
        <v>2016</v>
      </c>
      <c r="R48" s="22">
        <v>0</v>
      </c>
      <c r="S48" s="22">
        <v>0.01</v>
      </c>
      <c r="T48" s="22">
        <v>0.01</v>
      </c>
      <c r="U48" s="22">
        <v>0.01</v>
      </c>
      <c r="V48" s="22">
        <v>0.01</v>
      </c>
      <c r="W48" s="22">
        <v>4</v>
      </c>
      <c r="X48" s="22">
        <v>281</v>
      </c>
      <c r="Y48" s="22">
        <v>3</v>
      </c>
      <c r="Z48" s="22">
        <v>355</v>
      </c>
      <c r="AA48" s="22">
        <v>1</v>
      </c>
      <c r="AB48" s="22">
        <v>424</v>
      </c>
      <c r="AC48" s="22">
        <v>4</v>
      </c>
      <c r="AD48" s="22">
        <v>532</v>
      </c>
      <c r="AE48" s="22">
        <v>12</v>
      </c>
      <c r="AF48" s="22">
        <v>1592</v>
      </c>
      <c r="AG48" s="22">
        <v>1.4234875444839857E-2</v>
      </c>
      <c r="AH48" s="22">
        <v>8.4507042253521118E-3</v>
      </c>
      <c r="AI48" s="22">
        <v>2.3584905660377358E-3</v>
      </c>
      <c r="AJ48" s="22">
        <v>7.5187969924812026E-3</v>
      </c>
      <c r="AK48" s="22">
        <v>7.5187969924812026E-3</v>
      </c>
      <c r="AL48" s="22">
        <v>0.57651245551601438</v>
      </c>
      <c r="AM48" s="22">
        <v>1.154929577464789</v>
      </c>
      <c r="AN48" s="22">
        <v>1.7641509433962264</v>
      </c>
      <c r="AO48" s="22">
        <v>1.2481203007518797</v>
      </c>
      <c r="AP48" s="22">
        <v>1.2462311557788945</v>
      </c>
      <c r="AQ48" s="22">
        <v>0.01</v>
      </c>
      <c r="AR48" s="22">
        <v>0.01</v>
      </c>
      <c r="AS48" s="22">
        <v>0.01</v>
      </c>
      <c r="AT48" s="22" t="s">
        <v>986</v>
      </c>
      <c r="AU48" s="22"/>
      <c r="AV48" s="22" t="s">
        <v>121</v>
      </c>
      <c r="AW48" s="22"/>
      <c r="AX48" s="22"/>
      <c r="AY48" s="22"/>
      <c r="AZ48" s="22"/>
      <c r="BA48" s="22"/>
      <c r="BB48" s="22"/>
      <c r="BC48" s="22" t="s">
        <v>122</v>
      </c>
      <c r="BD48" s="22" t="s">
        <v>288</v>
      </c>
      <c r="BE48" s="22" t="s">
        <v>133</v>
      </c>
      <c r="BF48" s="22" t="s">
        <v>161</v>
      </c>
      <c r="BG48" s="22" t="s">
        <v>162</v>
      </c>
      <c r="BH48" s="23" t="s">
        <v>139</v>
      </c>
      <c r="BI48" s="16" t="s">
        <v>987</v>
      </c>
    </row>
    <row r="49" spans="1:61" ht="56.25" customHeight="1" x14ac:dyDescent="0.25">
      <c r="A49" s="16" t="s">
        <v>988</v>
      </c>
      <c r="B49" s="15">
        <v>99</v>
      </c>
      <c r="C49" s="37" t="s">
        <v>352</v>
      </c>
      <c r="D49" s="37" t="s">
        <v>979</v>
      </c>
      <c r="E49" s="37" t="s">
        <v>980</v>
      </c>
      <c r="F49" s="37" t="s">
        <v>981</v>
      </c>
      <c r="G49" s="37" t="s">
        <v>982</v>
      </c>
      <c r="H49" s="16" t="s">
        <v>989</v>
      </c>
      <c r="I49" s="16" t="s">
        <v>988</v>
      </c>
      <c r="J49" s="16" t="s">
        <v>990</v>
      </c>
      <c r="K49" s="16" t="s">
        <v>358</v>
      </c>
      <c r="L49" s="16">
        <v>1</v>
      </c>
      <c r="M49" s="19">
        <v>1</v>
      </c>
      <c r="N49" s="20">
        <v>1</v>
      </c>
      <c r="O49" s="21" t="s">
        <v>991</v>
      </c>
      <c r="P49" s="22">
        <v>0</v>
      </c>
      <c r="Q49" s="22">
        <v>2016</v>
      </c>
      <c r="R49" s="22">
        <v>0</v>
      </c>
      <c r="S49" s="22">
        <v>0.25</v>
      </c>
      <c r="T49" s="22">
        <v>0.25</v>
      </c>
      <c r="U49" s="22">
        <v>0.25</v>
      </c>
      <c r="V49" s="22">
        <v>0.25</v>
      </c>
      <c r="W49" s="22">
        <v>1</v>
      </c>
      <c r="X49" s="22">
        <v>4</v>
      </c>
      <c r="Y49" s="22">
        <v>1</v>
      </c>
      <c r="Z49" s="22">
        <v>4</v>
      </c>
      <c r="AA49" s="22">
        <v>1</v>
      </c>
      <c r="AB49" s="22">
        <v>4</v>
      </c>
      <c r="AC49" s="22">
        <v>1</v>
      </c>
      <c r="AD49" s="22">
        <v>4</v>
      </c>
      <c r="AE49" s="22">
        <v>4</v>
      </c>
      <c r="AF49" s="22">
        <v>4</v>
      </c>
      <c r="AG49" s="22">
        <v>0.25</v>
      </c>
      <c r="AH49" s="22">
        <v>0.25</v>
      </c>
      <c r="AI49" s="22">
        <v>0.25</v>
      </c>
      <c r="AJ49" s="22">
        <v>0.25</v>
      </c>
      <c r="AK49" s="22">
        <v>0.25</v>
      </c>
      <c r="AL49" s="22">
        <v>1</v>
      </c>
      <c r="AM49" s="22">
        <v>1</v>
      </c>
      <c r="AN49" s="22">
        <v>1</v>
      </c>
      <c r="AO49" s="22">
        <v>1</v>
      </c>
      <c r="AP49" s="22">
        <v>1</v>
      </c>
      <c r="AQ49" s="22">
        <v>1</v>
      </c>
      <c r="AR49" s="22">
        <v>1</v>
      </c>
      <c r="AS49" s="22">
        <v>1</v>
      </c>
      <c r="AT49" s="22" t="s">
        <v>978</v>
      </c>
      <c r="AU49" s="22"/>
      <c r="AV49" s="22" t="s">
        <v>121</v>
      </c>
      <c r="AW49" s="22"/>
      <c r="AX49" s="22"/>
      <c r="AY49" s="22"/>
      <c r="AZ49" s="22"/>
      <c r="BA49" s="22"/>
      <c r="BB49" s="22"/>
      <c r="BC49" s="22" t="s">
        <v>122</v>
      </c>
      <c r="BD49" s="22" t="s">
        <v>127</v>
      </c>
      <c r="BE49" s="22" t="s">
        <v>133</v>
      </c>
      <c r="BF49" s="22" t="s">
        <v>161</v>
      </c>
      <c r="BG49" s="22" t="s">
        <v>162</v>
      </c>
      <c r="BH49" s="23" t="s">
        <v>139</v>
      </c>
      <c r="BI49" s="16" t="s">
        <v>992</v>
      </c>
    </row>
    <row r="50" spans="1:61" ht="56.25" customHeight="1" x14ac:dyDescent="0.25">
      <c r="A50" s="29" t="s">
        <v>363</v>
      </c>
      <c r="B50" s="15">
        <v>101</v>
      </c>
      <c r="C50" s="16" t="s">
        <v>352</v>
      </c>
      <c r="D50" s="16" t="s">
        <v>979</v>
      </c>
      <c r="E50" s="16" t="s">
        <v>980</v>
      </c>
      <c r="F50" s="16" t="s">
        <v>981</v>
      </c>
      <c r="G50" s="16" t="s">
        <v>982</v>
      </c>
      <c r="H50" s="16" t="s">
        <v>362</v>
      </c>
      <c r="I50" s="29" t="s">
        <v>363</v>
      </c>
      <c r="J50" s="16" t="s">
        <v>993</v>
      </c>
      <c r="K50" s="16" t="s">
        <v>364</v>
      </c>
      <c r="L50" s="20">
        <v>1</v>
      </c>
      <c r="M50" s="20">
        <v>1</v>
      </c>
      <c r="N50" s="20">
        <v>1</v>
      </c>
      <c r="O50" s="21" t="s">
        <v>994</v>
      </c>
      <c r="P50" s="22">
        <v>0</v>
      </c>
      <c r="Q50" s="22">
        <v>2016</v>
      </c>
      <c r="R50" s="22">
        <v>0</v>
      </c>
      <c r="S50" s="22">
        <v>0.1</v>
      </c>
      <c r="T50" s="22">
        <v>0.2</v>
      </c>
      <c r="U50" s="22">
        <v>0.22</v>
      </c>
      <c r="V50" s="22">
        <v>0.48</v>
      </c>
      <c r="W50" s="22">
        <v>6</v>
      </c>
      <c r="X50" s="22">
        <v>60</v>
      </c>
      <c r="Y50" s="22">
        <v>10</v>
      </c>
      <c r="Z50" s="22">
        <v>60</v>
      </c>
      <c r="AA50" s="22">
        <v>12</v>
      </c>
      <c r="AB50" s="22">
        <v>60</v>
      </c>
      <c r="AC50" s="22">
        <v>30</v>
      </c>
      <c r="AD50" s="22">
        <v>60</v>
      </c>
      <c r="AE50" s="22">
        <v>58</v>
      </c>
      <c r="AF50" s="22">
        <v>60</v>
      </c>
      <c r="AG50" s="22">
        <v>0.1</v>
      </c>
      <c r="AH50" s="22">
        <v>0.17</v>
      </c>
      <c r="AI50" s="22">
        <v>0.2</v>
      </c>
      <c r="AJ50" s="22">
        <v>0.5</v>
      </c>
      <c r="AK50" s="22">
        <v>0.5</v>
      </c>
      <c r="AL50" s="22">
        <v>1</v>
      </c>
      <c r="AM50" s="22">
        <v>0.85</v>
      </c>
      <c r="AN50" s="22">
        <v>0.90909090909090917</v>
      </c>
      <c r="AO50" s="22">
        <v>1.0416666666666667</v>
      </c>
      <c r="AP50" s="22">
        <v>0.96666666666666667</v>
      </c>
      <c r="AQ50" s="22">
        <v>1</v>
      </c>
      <c r="AR50" s="22">
        <v>1</v>
      </c>
      <c r="AS50" s="22">
        <v>1</v>
      </c>
      <c r="AT50" s="22" t="s">
        <v>995</v>
      </c>
      <c r="AU50" s="22" t="s">
        <v>45</v>
      </c>
      <c r="AV50" s="22" t="s">
        <v>121</v>
      </c>
      <c r="AW50" s="22" t="s">
        <v>45</v>
      </c>
      <c r="AX50" s="22" t="s">
        <v>45</v>
      </c>
      <c r="AY50" s="22" t="s">
        <v>45</v>
      </c>
      <c r="AZ50" s="22" t="s">
        <v>45</v>
      </c>
      <c r="BA50" s="22" t="s">
        <v>45</v>
      </c>
      <c r="BB50" s="22" t="s">
        <v>45</v>
      </c>
      <c r="BC50" s="22" t="s">
        <v>122</v>
      </c>
      <c r="BD50" s="22" t="s">
        <v>127</v>
      </c>
      <c r="BE50" s="22" t="s">
        <v>133</v>
      </c>
      <c r="BF50" s="22" t="s">
        <v>161</v>
      </c>
      <c r="BG50" s="22" t="s">
        <v>162</v>
      </c>
      <c r="BH50" s="23" t="s">
        <v>139</v>
      </c>
      <c r="BI50" s="29" t="s">
        <v>996</v>
      </c>
    </row>
    <row r="51" spans="1:61" ht="56.25" customHeight="1" x14ac:dyDescent="0.25">
      <c r="A51" s="29" t="s">
        <v>367</v>
      </c>
      <c r="B51" s="15">
        <v>102</v>
      </c>
      <c r="C51" s="16" t="s">
        <v>352</v>
      </c>
      <c r="D51" s="16" t="s">
        <v>971</v>
      </c>
      <c r="E51" s="16" t="s">
        <v>972</v>
      </c>
      <c r="F51" s="16" t="s">
        <v>997</v>
      </c>
      <c r="G51" s="16" t="s">
        <v>365</v>
      </c>
      <c r="H51" s="16" t="s">
        <v>366</v>
      </c>
      <c r="I51" s="29" t="s">
        <v>367</v>
      </c>
      <c r="J51" s="16" t="s">
        <v>998</v>
      </c>
      <c r="K51" s="16" t="s">
        <v>368</v>
      </c>
      <c r="L51" s="20">
        <v>1</v>
      </c>
      <c r="M51" s="20">
        <v>1</v>
      </c>
      <c r="N51" s="20">
        <v>1</v>
      </c>
      <c r="O51" s="21" t="s">
        <v>999</v>
      </c>
      <c r="P51" s="22">
        <v>0</v>
      </c>
      <c r="Q51" s="22">
        <v>2016</v>
      </c>
      <c r="R51" s="22">
        <v>0</v>
      </c>
      <c r="S51" s="22">
        <v>0.05</v>
      </c>
      <c r="T51" s="22">
        <v>0.12</v>
      </c>
      <c r="U51" s="22">
        <v>0.16</v>
      </c>
      <c r="V51" s="22">
        <v>0.67</v>
      </c>
      <c r="W51" s="22">
        <v>3</v>
      </c>
      <c r="X51" s="22">
        <v>58</v>
      </c>
      <c r="Y51" s="22">
        <v>7</v>
      </c>
      <c r="Z51" s="22">
        <v>58</v>
      </c>
      <c r="AA51" s="22">
        <v>11</v>
      </c>
      <c r="AB51" s="22">
        <v>58</v>
      </c>
      <c r="AC51" s="22">
        <v>37</v>
      </c>
      <c r="AD51" s="22">
        <v>58</v>
      </c>
      <c r="AE51" s="22">
        <v>58</v>
      </c>
      <c r="AF51" s="22">
        <v>58</v>
      </c>
      <c r="AG51" s="22">
        <v>0.05</v>
      </c>
      <c r="AH51" s="22">
        <v>0.12</v>
      </c>
      <c r="AI51" s="22">
        <v>0.19</v>
      </c>
      <c r="AJ51" s="22">
        <v>0.64</v>
      </c>
      <c r="AK51" s="22">
        <v>0.64</v>
      </c>
      <c r="AL51" s="22">
        <v>1</v>
      </c>
      <c r="AM51" s="22">
        <v>1</v>
      </c>
      <c r="AN51" s="22">
        <v>1.1875</v>
      </c>
      <c r="AO51" s="22">
        <v>0.95522388059701491</v>
      </c>
      <c r="AP51" s="22">
        <v>1</v>
      </c>
      <c r="AQ51" s="22">
        <v>1</v>
      </c>
      <c r="AR51" s="22">
        <v>1</v>
      </c>
      <c r="AS51" s="22">
        <v>1</v>
      </c>
      <c r="AT51" s="22" t="s">
        <v>1000</v>
      </c>
      <c r="AU51" s="22" t="s">
        <v>45</v>
      </c>
      <c r="AV51" s="22" t="s">
        <v>121</v>
      </c>
      <c r="AW51" s="22" t="s">
        <v>45</v>
      </c>
      <c r="AX51" s="22" t="s">
        <v>45</v>
      </c>
      <c r="AY51" s="22" t="s">
        <v>45</v>
      </c>
      <c r="AZ51" s="22" t="s">
        <v>45</v>
      </c>
      <c r="BA51" s="22" t="s">
        <v>45</v>
      </c>
      <c r="BB51" s="22" t="s">
        <v>45</v>
      </c>
      <c r="BC51" s="22" t="s">
        <v>369</v>
      </c>
      <c r="BD51" s="22" t="s">
        <v>127</v>
      </c>
      <c r="BE51" s="22" t="s">
        <v>133</v>
      </c>
      <c r="BF51" s="22" t="s">
        <v>161</v>
      </c>
      <c r="BG51" s="22" t="s">
        <v>162</v>
      </c>
      <c r="BH51" s="23" t="s">
        <v>125</v>
      </c>
      <c r="BI51" s="16" t="s">
        <v>672</v>
      </c>
    </row>
    <row r="52" spans="1:61" ht="56.25" customHeight="1" x14ac:dyDescent="0.25">
      <c r="A52" s="29" t="s">
        <v>371</v>
      </c>
      <c r="B52" s="15">
        <v>103</v>
      </c>
      <c r="C52" s="16" t="s">
        <v>352</v>
      </c>
      <c r="D52" s="16" t="s">
        <v>1001</v>
      </c>
      <c r="E52" s="16" t="s">
        <v>1002</v>
      </c>
      <c r="F52" s="16" t="s">
        <v>1003</v>
      </c>
      <c r="G52" s="16" t="s">
        <v>1004</v>
      </c>
      <c r="H52" s="16" t="s">
        <v>370</v>
      </c>
      <c r="I52" s="29" t="s">
        <v>371</v>
      </c>
      <c r="J52" s="16" t="s">
        <v>1005</v>
      </c>
      <c r="K52" s="16" t="s">
        <v>372</v>
      </c>
      <c r="L52" s="20">
        <v>0.95</v>
      </c>
      <c r="M52" s="25">
        <v>0.98</v>
      </c>
      <c r="N52" s="20">
        <v>1.03</v>
      </c>
      <c r="O52" s="21" t="s">
        <v>1006</v>
      </c>
      <c r="P52" s="22">
        <v>0</v>
      </c>
      <c r="Q52" s="22">
        <v>2016</v>
      </c>
      <c r="R52" s="22">
        <v>0.85</v>
      </c>
      <c r="S52" s="22">
        <v>0.04</v>
      </c>
      <c r="T52" s="22">
        <v>0.2</v>
      </c>
      <c r="U52" s="22">
        <v>0.25</v>
      </c>
      <c r="V52" s="22">
        <v>0.51</v>
      </c>
      <c r="W52" s="22">
        <v>4</v>
      </c>
      <c r="X52" s="22">
        <v>98</v>
      </c>
      <c r="Y52" s="22">
        <v>20</v>
      </c>
      <c r="Z52" s="22">
        <v>98</v>
      </c>
      <c r="AA52" s="22">
        <v>25</v>
      </c>
      <c r="AB52" s="22">
        <v>98</v>
      </c>
      <c r="AC52" s="22">
        <v>49</v>
      </c>
      <c r="AD52" s="22">
        <v>98</v>
      </c>
      <c r="AE52" s="22">
        <v>98</v>
      </c>
      <c r="AF52" s="22">
        <v>98</v>
      </c>
      <c r="AG52" s="22">
        <v>0.04</v>
      </c>
      <c r="AH52" s="22">
        <v>0.2</v>
      </c>
      <c r="AI52" s="22">
        <v>0.26</v>
      </c>
      <c r="AJ52" s="22">
        <v>0.5</v>
      </c>
      <c r="AK52" s="22">
        <v>0.5</v>
      </c>
      <c r="AL52" s="22">
        <v>1</v>
      </c>
      <c r="AM52" s="22">
        <v>1</v>
      </c>
      <c r="AN52" s="22">
        <v>1.04</v>
      </c>
      <c r="AO52" s="22">
        <v>0.98039215686274506</v>
      </c>
      <c r="AP52" s="22">
        <v>1</v>
      </c>
      <c r="AQ52" s="22">
        <v>1</v>
      </c>
      <c r="AR52" s="22">
        <v>1</v>
      </c>
      <c r="AS52" s="22">
        <v>1</v>
      </c>
      <c r="AT52" s="22" t="s">
        <v>978</v>
      </c>
      <c r="AU52" s="22" t="s">
        <v>45</v>
      </c>
      <c r="AV52" s="22" t="s">
        <v>121</v>
      </c>
      <c r="AW52" s="22" t="s">
        <v>45</v>
      </c>
      <c r="AX52" s="22" t="s">
        <v>45</v>
      </c>
      <c r="AY52" s="22" t="s">
        <v>45</v>
      </c>
      <c r="AZ52" s="22" t="s">
        <v>45</v>
      </c>
      <c r="BA52" s="22" t="s">
        <v>45</v>
      </c>
      <c r="BB52" s="22" t="s">
        <v>45</v>
      </c>
      <c r="BC52" s="22" t="s">
        <v>122</v>
      </c>
      <c r="BD52" s="22" t="s">
        <v>127</v>
      </c>
      <c r="BE52" s="22" t="s">
        <v>133</v>
      </c>
      <c r="BF52" s="22" t="s">
        <v>161</v>
      </c>
      <c r="BG52" s="22" t="s">
        <v>162</v>
      </c>
      <c r="BH52" s="23" t="s">
        <v>125</v>
      </c>
      <c r="BI52" s="29" t="s">
        <v>1007</v>
      </c>
    </row>
    <row r="53" spans="1:61" ht="56.25" customHeight="1" x14ac:dyDescent="0.25">
      <c r="A53" s="29" t="s">
        <v>375</v>
      </c>
      <c r="B53" s="15">
        <v>104</v>
      </c>
      <c r="C53" s="16" t="s">
        <v>352</v>
      </c>
      <c r="D53" s="16" t="s">
        <v>1001</v>
      </c>
      <c r="E53" s="16" t="s">
        <v>1002</v>
      </c>
      <c r="F53" s="16" t="s">
        <v>1008</v>
      </c>
      <c r="G53" s="16" t="s">
        <v>373</v>
      </c>
      <c r="H53" s="16" t="s">
        <v>374</v>
      </c>
      <c r="I53" s="29" t="s">
        <v>375</v>
      </c>
      <c r="J53" s="16" t="s">
        <v>1005</v>
      </c>
      <c r="K53" s="16" t="s">
        <v>376</v>
      </c>
      <c r="L53" s="20">
        <v>1</v>
      </c>
      <c r="M53" s="20">
        <v>1</v>
      </c>
      <c r="N53" s="20">
        <v>1</v>
      </c>
      <c r="O53" s="21" t="s">
        <v>1009</v>
      </c>
      <c r="P53" s="22">
        <v>0</v>
      </c>
      <c r="Q53" s="22">
        <v>2016</v>
      </c>
      <c r="R53" s="22">
        <v>0</v>
      </c>
      <c r="S53" s="22">
        <v>0.04</v>
      </c>
      <c r="T53" s="22">
        <v>0.2</v>
      </c>
      <c r="U53" s="22">
        <v>0.25</v>
      </c>
      <c r="V53" s="22">
        <v>0.51</v>
      </c>
      <c r="W53" s="22">
        <v>4</v>
      </c>
      <c r="X53" s="22">
        <v>98</v>
      </c>
      <c r="Y53" s="22">
        <v>20</v>
      </c>
      <c r="Z53" s="22">
        <v>98</v>
      </c>
      <c r="AA53" s="22">
        <v>25</v>
      </c>
      <c r="AB53" s="22">
        <v>98</v>
      </c>
      <c r="AC53" s="22">
        <v>49</v>
      </c>
      <c r="AD53" s="22">
        <v>98</v>
      </c>
      <c r="AE53" s="22">
        <v>98</v>
      </c>
      <c r="AF53" s="22">
        <v>98</v>
      </c>
      <c r="AG53" s="22">
        <v>0.04</v>
      </c>
      <c r="AH53" s="22">
        <v>0.2</v>
      </c>
      <c r="AI53" s="22">
        <v>0.26</v>
      </c>
      <c r="AJ53" s="22">
        <v>0.5</v>
      </c>
      <c r="AK53" s="22">
        <v>0.5</v>
      </c>
      <c r="AL53" s="22">
        <v>1</v>
      </c>
      <c r="AM53" s="22">
        <v>1</v>
      </c>
      <c r="AN53" s="22">
        <v>1.04</v>
      </c>
      <c r="AO53" s="22">
        <v>0.98039215686274506</v>
      </c>
      <c r="AP53" s="22">
        <v>1</v>
      </c>
      <c r="AQ53" s="22">
        <v>1</v>
      </c>
      <c r="AR53" s="22">
        <v>1</v>
      </c>
      <c r="AS53" s="22">
        <v>1</v>
      </c>
      <c r="AT53" s="22" t="s">
        <v>1010</v>
      </c>
      <c r="AU53" s="22" t="s">
        <v>45</v>
      </c>
      <c r="AV53" s="22" t="s">
        <v>121</v>
      </c>
      <c r="AW53" s="22" t="s">
        <v>45</v>
      </c>
      <c r="AX53" s="22" t="s">
        <v>45</v>
      </c>
      <c r="AY53" s="22" t="s">
        <v>45</v>
      </c>
      <c r="AZ53" s="22" t="s">
        <v>45</v>
      </c>
      <c r="BA53" s="22" t="s">
        <v>45</v>
      </c>
      <c r="BB53" s="22" t="s">
        <v>45</v>
      </c>
      <c r="BC53" s="22" t="s">
        <v>122</v>
      </c>
      <c r="BD53" s="22" t="s">
        <v>127</v>
      </c>
      <c r="BE53" s="22" t="s">
        <v>133</v>
      </c>
      <c r="BF53" s="22" t="s">
        <v>161</v>
      </c>
      <c r="BG53" s="22" t="s">
        <v>162</v>
      </c>
      <c r="BH53" s="23" t="s">
        <v>125</v>
      </c>
      <c r="BI53" s="29" t="s">
        <v>1011</v>
      </c>
    </row>
    <row r="54" spans="1:61" ht="56.25" customHeight="1" x14ac:dyDescent="0.25">
      <c r="A54" s="29" t="s">
        <v>377</v>
      </c>
      <c r="B54" s="15">
        <v>105</v>
      </c>
      <c r="C54" s="16" t="s">
        <v>352</v>
      </c>
      <c r="D54" s="16" t="s">
        <v>1001</v>
      </c>
      <c r="E54" s="16" t="s">
        <v>1002</v>
      </c>
      <c r="F54" s="16" t="s">
        <v>1012</v>
      </c>
      <c r="G54" s="16" t="s">
        <v>373</v>
      </c>
      <c r="H54" s="16" t="s">
        <v>374</v>
      </c>
      <c r="I54" s="29" t="s">
        <v>377</v>
      </c>
      <c r="J54" s="16" t="s">
        <v>998</v>
      </c>
      <c r="K54" s="16" t="s">
        <v>378</v>
      </c>
      <c r="L54" s="16">
        <v>1</v>
      </c>
      <c r="M54" s="19">
        <v>1</v>
      </c>
      <c r="N54" s="20">
        <v>1</v>
      </c>
      <c r="O54" s="21" t="s">
        <v>999</v>
      </c>
      <c r="P54" s="22">
        <v>0</v>
      </c>
      <c r="Q54" s="22">
        <v>2016</v>
      </c>
      <c r="R54" s="22">
        <v>1</v>
      </c>
      <c r="S54" s="22">
        <v>0.05</v>
      </c>
      <c r="T54" s="22">
        <v>0.12</v>
      </c>
      <c r="U54" s="22">
        <v>0.16</v>
      </c>
      <c r="V54" s="22">
        <v>0.67</v>
      </c>
      <c r="W54" s="22">
        <v>3</v>
      </c>
      <c r="X54" s="22">
        <v>58</v>
      </c>
      <c r="Y54" s="22">
        <v>7</v>
      </c>
      <c r="Z54" s="22">
        <v>58</v>
      </c>
      <c r="AA54" s="22">
        <v>11</v>
      </c>
      <c r="AB54" s="22">
        <v>58</v>
      </c>
      <c r="AC54" s="22">
        <v>37</v>
      </c>
      <c r="AD54" s="22">
        <v>58</v>
      </c>
      <c r="AE54" s="22">
        <v>58</v>
      </c>
      <c r="AF54" s="22">
        <v>58</v>
      </c>
      <c r="AG54" s="22">
        <v>0.05</v>
      </c>
      <c r="AH54" s="22">
        <v>0.12</v>
      </c>
      <c r="AI54" s="22">
        <v>0.19</v>
      </c>
      <c r="AJ54" s="22">
        <v>0.64</v>
      </c>
      <c r="AK54" s="22">
        <v>0.64</v>
      </c>
      <c r="AL54" s="22">
        <v>1</v>
      </c>
      <c r="AM54" s="22">
        <v>1</v>
      </c>
      <c r="AN54" s="22">
        <v>1.1875</v>
      </c>
      <c r="AO54" s="22">
        <v>0.95522388059701491</v>
      </c>
      <c r="AP54" s="22">
        <v>1</v>
      </c>
      <c r="AQ54" s="22">
        <v>1</v>
      </c>
      <c r="AR54" s="22">
        <v>1</v>
      </c>
      <c r="AS54" s="22">
        <v>1</v>
      </c>
      <c r="AT54" s="22" t="s">
        <v>978</v>
      </c>
      <c r="AU54" s="22" t="s">
        <v>45</v>
      </c>
      <c r="AV54" s="22" t="s">
        <v>121</v>
      </c>
      <c r="AW54" s="22" t="s">
        <v>121</v>
      </c>
      <c r="AX54" s="22" t="s">
        <v>45</v>
      </c>
      <c r="AY54" s="22" t="s">
        <v>45</v>
      </c>
      <c r="AZ54" s="22" t="s">
        <v>45</v>
      </c>
      <c r="BA54" s="22" t="s">
        <v>45</v>
      </c>
      <c r="BB54" s="22" t="s">
        <v>45</v>
      </c>
      <c r="BC54" s="22" t="s">
        <v>122</v>
      </c>
      <c r="BD54" s="22" t="s">
        <v>127</v>
      </c>
      <c r="BE54" s="22" t="s">
        <v>133</v>
      </c>
      <c r="BF54" s="22" t="s">
        <v>164</v>
      </c>
      <c r="BG54" s="22" t="s">
        <v>162</v>
      </c>
      <c r="BH54" s="23" t="s">
        <v>125</v>
      </c>
      <c r="BI54" s="29" t="s">
        <v>1013</v>
      </c>
    </row>
    <row r="55" spans="1:61" ht="56.25" customHeight="1" x14ac:dyDescent="0.25">
      <c r="A55" s="29" t="s">
        <v>1014</v>
      </c>
      <c r="B55" s="15">
        <v>106</v>
      </c>
      <c r="C55" s="16" t="s">
        <v>352</v>
      </c>
      <c r="D55" s="16" t="s">
        <v>971</v>
      </c>
      <c r="E55" s="16" t="s">
        <v>972</v>
      </c>
      <c r="F55" s="16" t="s">
        <v>1015</v>
      </c>
      <c r="G55" s="16" t="s">
        <v>379</v>
      </c>
      <c r="H55" s="16" t="s">
        <v>1016</v>
      </c>
      <c r="I55" s="29" t="s">
        <v>1014</v>
      </c>
      <c r="J55" s="16" t="s">
        <v>1017</v>
      </c>
      <c r="K55" s="16" t="s">
        <v>381</v>
      </c>
      <c r="L55" s="16">
        <v>1</v>
      </c>
      <c r="M55" s="19">
        <v>1</v>
      </c>
      <c r="N55" s="20">
        <v>1</v>
      </c>
      <c r="O55" s="21" t="s">
        <v>1018</v>
      </c>
      <c r="P55" s="22">
        <v>0</v>
      </c>
      <c r="Q55" s="22">
        <v>2016</v>
      </c>
      <c r="R55" s="22">
        <v>1</v>
      </c>
      <c r="S55" s="22">
        <v>0.25</v>
      </c>
      <c r="T55" s="22">
        <v>0.25</v>
      </c>
      <c r="U55" s="22">
        <v>0.25</v>
      </c>
      <c r="V55" s="22">
        <v>0.25</v>
      </c>
      <c r="W55" s="22">
        <v>1</v>
      </c>
      <c r="X55" s="22">
        <v>4</v>
      </c>
      <c r="Y55" s="22">
        <v>1</v>
      </c>
      <c r="Z55" s="22">
        <v>4</v>
      </c>
      <c r="AA55" s="22">
        <v>5</v>
      </c>
      <c r="AB55" s="22">
        <v>4</v>
      </c>
      <c r="AC55" s="22">
        <v>3</v>
      </c>
      <c r="AD55" s="22">
        <v>4</v>
      </c>
      <c r="AE55" s="22">
        <v>10</v>
      </c>
      <c r="AF55" s="22">
        <v>4</v>
      </c>
      <c r="AG55" s="22">
        <v>0.25</v>
      </c>
      <c r="AH55" s="22">
        <v>0.25</v>
      </c>
      <c r="AI55" s="22">
        <v>1.25</v>
      </c>
      <c r="AJ55" s="22">
        <v>0.75</v>
      </c>
      <c r="AK55" s="22">
        <v>0.75</v>
      </c>
      <c r="AL55" s="22">
        <v>1</v>
      </c>
      <c r="AM55" s="22">
        <v>1</v>
      </c>
      <c r="AN55" s="22">
        <v>5</v>
      </c>
      <c r="AO55" s="22">
        <v>3</v>
      </c>
      <c r="AP55" s="22">
        <v>2.5</v>
      </c>
      <c r="AQ55" s="22">
        <v>1</v>
      </c>
      <c r="AR55" s="22">
        <v>1</v>
      </c>
      <c r="AS55" s="22">
        <v>1</v>
      </c>
      <c r="AT55" s="22" t="s">
        <v>978</v>
      </c>
      <c r="AU55" s="22" t="s">
        <v>45</v>
      </c>
      <c r="AV55" s="22" t="s">
        <v>121</v>
      </c>
      <c r="AW55" s="22" t="s">
        <v>121</v>
      </c>
      <c r="AX55" s="22" t="s">
        <v>45</v>
      </c>
      <c r="AY55" s="22" t="s">
        <v>45</v>
      </c>
      <c r="AZ55" s="22" t="s">
        <v>45</v>
      </c>
      <c r="BA55" s="22" t="s">
        <v>45</v>
      </c>
      <c r="BB55" s="22" t="s">
        <v>45</v>
      </c>
      <c r="BC55" s="22" t="s">
        <v>369</v>
      </c>
      <c r="BD55" s="22" t="s">
        <v>127</v>
      </c>
      <c r="BE55" s="22" t="s">
        <v>133</v>
      </c>
      <c r="BF55" s="22" t="s">
        <v>161</v>
      </c>
      <c r="BG55" s="22" t="s">
        <v>162</v>
      </c>
      <c r="BH55" s="23" t="s">
        <v>139</v>
      </c>
      <c r="BI55" s="29" t="s">
        <v>1019</v>
      </c>
    </row>
    <row r="56" spans="1:61" ht="56.25" customHeight="1" x14ac:dyDescent="0.25">
      <c r="A56" s="29" t="s">
        <v>382</v>
      </c>
      <c r="B56" s="15">
        <v>107</v>
      </c>
      <c r="C56" s="16" t="s">
        <v>352</v>
      </c>
      <c r="D56" s="16" t="s">
        <v>971</v>
      </c>
      <c r="E56" s="16" t="s">
        <v>972</v>
      </c>
      <c r="F56" s="16" t="s">
        <v>997</v>
      </c>
      <c r="G56" s="16" t="s">
        <v>365</v>
      </c>
      <c r="H56" s="29" t="s">
        <v>374</v>
      </c>
      <c r="I56" s="29" t="s">
        <v>382</v>
      </c>
      <c r="J56" s="29" t="s">
        <v>998</v>
      </c>
      <c r="K56" s="16" t="s">
        <v>376</v>
      </c>
      <c r="L56" s="16">
        <v>0</v>
      </c>
      <c r="M56" s="19">
        <v>0</v>
      </c>
      <c r="N56" s="20" t="s">
        <v>231</v>
      </c>
      <c r="O56" s="21" t="s">
        <v>999</v>
      </c>
      <c r="P56" s="22">
        <v>0</v>
      </c>
      <c r="Q56" s="22">
        <v>2017</v>
      </c>
      <c r="R56" s="22">
        <v>0</v>
      </c>
      <c r="S56" s="22">
        <v>0.05</v>
      </c>
      <c r="T56" s="22">
        <v>0.12</v>
      </c>
      <c r="U56" s="22">
        <v>0.16</v>
      </c>
      <c r="V56" s="22">
        <v>0.67</v>
      </c>
      <c r="W56" s="22">
        <v>3</v>
      </c>
      <c r="X56" s="22">
        <v>58</v>
      </c>
      <c r="Y56" s="22">
        <v>7</v>
      </c>
      <c r="Z56" s="22">
        <v>58</v>
      </c>
      <c r="AA56" s="22">
        <v>11</v>
      </c>
      <c r="AB56" s="22">
        <v>58</v>
      </c>
      <c r="AC56" s="22">
        <v>37</v>
      </c>
      <c r="AD56" s="22">
        <v>58</v>
      </c>
      <c r="AE56" s="22">
        <v>58</v>
      </c>
      <c r="AF56" s="22">
        <v>58</v>
      </c>
      <c r="AG56" s="22">
        <v>0.05</v>
      </c>
      <c r="AH56" s="22">
        <v>0.12</v>
      </c>
      <c r="AI56" s="22">
        <v>0.19</v>
      </c>
      <c r="AJ56" s="22">
        <v>0.64</v>
      </c>
      <c r="AK56" s="22">
        <v>0.64</v>
      </c>
      <c r="AL56" s="22">
        <v>1</v>
      </c>
      <c r="AM56" s="22">
        <v>1</v>
      </c>
      <c r="AN56" s="22">
        <v>1.1875</v>
      </c>
      <c r="AO56" s="22">
        <v>0.95522388059701491</v>
      </c>
      <c r="AP56" s="22">
        <v>1</v>
      </c>
      <c r="AQ56" s="22">
        <v>1</v>
      </c>
      <c r="AR56" s="22">
        <v>1</v>
      </c>
      <c r="AS56" s="22">
        <v>1</v>
      </c>
      <c r="AT56" s="22" t="s">
        <v>1020</v>
      </c>
      <c r="AU56" s="22" t="s">
        <v>121</v>
      </c>
      <c r="AV56" s="22" t="s">
        <v>121</v>
      </c>
      <c r="AW56" s="22" t="s">
        <v>45</v>
      </c>
      <c r="AX56" s="22" t="s">
        <v>45</v>
      </c>
      <c r="AY56" s="22" t="s">
        <v>45</v>
      </c>
      <c r="AZ56" s="22" t="s">
        <v>45</v>
      </c>
      <c r="BA56" s="22" t="s">
        <v>45</v>
      </c>
      <c r="BB56" s="22" t="s">
        <v>45</v>
      </c>
      <c r="BC56" s="22" t="s">
        <v>122</v>
      </c>
      <c r="BD56" s="22" t="s">
        <v>127</v>
      </c>
      <c r="BE56" s="22" t="s">
        <v>133</v>
      </c>
      <c r="BF56" s="22" t="s">
        <v>161</v>
      </c>
      <c r="BG56" s="22" t="s">
        <v>162</v>
      </c>
      <c r="BH56" s="23" t="s">
        <v>125</v>
      </c>
      <c r="BI56" s="29" t="s">
        <v>1021</v>
      </c>
    </row>
    <row r="57" spans="1:61" ht="56.25" customHeight="1" x14ac:dyDescent="0.25">
      <c r="A57" s="29" t="s">
        <v>1022</v>
      </c>
      <c r="B57" s="15">
        <v>108</v>
      </c>
      <c r="C57" s="16" t="s">
        <v>352</v>
      </c>
      <c r="D57" s="16" t="s">
        <v>971</v>
      </c>
      <c r="E57" s="16" t="s">
        <v>972</v>
      </c>
      <c r="F57" s="16" t="s">
        <v>1023</v>
      </c>
      <c r="G57" s="16" t="s">
        <v>365</v>
      </c>
      <c r="H57" s="16" t="s">
        <v>383</v>
      </c>
      <c r="I57" s="29" t="s">
        <v>1022</v>
      </c>
      <c r="J57" s="16" t="s">
        <v>975</v>
      </c>
      <c r="K57" s="16" t="s">
        <v>372</v>
      </c>
      <c r="L57" s="16">
        <v>6</v>
      </c>
      <c r="M57" s="19">
        <v>6</v>
      </c>
      <c r="N57" s="20">
        <v>1</v>
      </c>
      <c r="O57" s="21" t="s">
        <v>1024</v>
      </c>
      <c r="P57" s="22">
        <v>0</v>
      </c>
      <c r="Q57" s="22">
        <v>2016</v>
      </c>
      <c r="R57" s="22">
        <v>2</v>
      </c>
      <c r="S57" s="22">
        <v>0.02</v>
      </c>
      <c r="T57" s="22">
        <v>0.33</v>
      </c>
      <c r="U57" s="22">
        <v>0.38</v>
      </c>
      <c r="V57" s="22">
        <v>0.27</v>
      </c>
      <c r="W57" s="22">
        <v>1</v>
      </c>
      <c r="X57" s="22">
        <v>40</v>
      </c>
      <c r="Y57" s="22">
        <v>13</v>
      </c>
      <c r="Z57" s="22">
        <v>40</v>
      </c>
      <c r="AA57" s="22">
        <v>14</v>
      </c>
      <c r="AB57" s="22">
        <v>40</v>
      </c>
      <c r="AC57" s="22">
        <v>12</v>
      </c>
      <c r="AD57" s="22">
        <v>40</v>
      </c>
      <c r="AE57" s="22">
        <v>40</v>
      </c>
      <c r="AF57" s="22">
        <v>40</v>
      </c>
      <c r="AG57" s="22">
        <v>0.02</v>
      </c>
      <c r="AH57" s="22">
        <v>0.33</v>
      </c>
      <c r="AI57" s="22">
        <v>0.35</v>
      </c>
      <c r="AJ57" s="22">
        <v>0.3</v>
      </c>
      <c r="AK57" s="22">
        <v>0.3</v>
      </c>
      <c r="AL57" s="22">
        <v>1</v>
      </c>
      <c r="AM57" s="22">
        <v>1</v>
      </c>
      <c r="AN57" s="22">
        <v>0.92105263157894735</v>
      </c>
      <c r="AO57" s="22">
        <v>1.1111111111111109</v>
      </c>
      <c r="AP57" s="22">
        <v>1</v>
      </c>
      <c r="AQ57" s="22">
        <v>1</v>
      </c>
      <c r="AR57" s="22">
        <v>1</v>
      </c>
      <c r="AS57" s="22">
        <v>1</v>
      </c>
      <c r="AT57" s="22" t="s">
        <v>1025</v>
      </c>
      <c r="AU57" s="22" t="s">
        <v>45</v>
      </c>
      <c r="AV57" s="22" t="s">
        <v>121</v>
      </c>
      <c r="AW57" s="22" t="s">
        <v>121</v>
      </c>
      <c r="AX57" s="22" t="s">
        <v>45</v>
      </c>
      <c r="AY57" s="22" t="s">
        <v>45</v>
      </c>
      <c r="AZ57" s="22" t="s">
        <v>45</v>
      </c>
      <c r="BA57" s="22" t="s">
        <v>45</v>
      </c>
      <c r="BB57" s="22" t="s">
        <v>45</v>
      </c>
      <c r="BC57" s="22" t="s">
        <v>122</v>
      </c>
      <c r="BD57" s="22" t="s">
        <v>127</v>
      </c>
      <c r="BE57" s="22" t="s">
        <v>133</v>
      </c>
      <c r="BF57" s="22" t="s">
        <v>161</v>
      </c>
      <c r="BG57" s="22" t="s">
        <v>162</v>
      </c>
      <c r="BH57" s="23" t="s">
        <v>125</v>
      </c>
      <c r="BI57" s="16" t="s">
        <v>673</v>
      </c>
    </row>
    <row r="58" spans="1:61" ht="56.25" customHeight="1" x14ac:dyDescent="0.25">
      <c r="A58" s="29" t="s">
        <v>1026</v>
      </c>
      <c r="B58" s="15">
        <v>109</v>
      </c>
      <c r="C58" s="16" t="s">
        <v>423</v>
      </c>
      <c r="D58" s="16" t="s">
        <v>329</v>
      </c>
      <c r="E58" s="16" t="s">
        <v>1027</v>
      </c>
      <c r="F58" s="16" t="s">
        <v>1028</v>
      </c>
      <c r="G58" s="16" t="s">
        <v>1029</v>
      </c>
      <c r="H58" s="16" t="s">
        <v>1030</v>
      </c>
      <c r="I58" s="29" t="s">
        <v>1026</v>
      </c>
      <c r="J58" s="16" t="s">
        <v>1031</v>
      </c>
      <c r="K58" s="16" t="s">
        <v>1032</v>
      </c>
      <c r="L58" s="16">
        <v>6</v>
      </c>
      <c r="M58" s="19">
        <v>6</v>
      </c>
      <c r="N58" s="20">
        <v>1</v>
      </c>
      <c r="O58" s="21" t="s">
        <v>1033</v>
      </c>
      <c r="P58" s="22">
        <v>0</v>
      </c>
      <c r="Q58" s="22">
        <v>2016</v>
      </c>
      <c r="R58" s="22">
        <v>2</v>
      </c>
      <c r="S58" s="22">
        <v>0.1</v>
      </c>
      <c r="T58" s="22">
        <v>0.2</v>
      </c>
      <c r="U58" s="22">
        <v>0.2</v>
      </c>
      <c r="V58" s="22">
        <v>0.1</v>
      </c>
      <c r="W58" s="22">
        <v>4</v>
      </c>
      <c r="X58" s="22">
        <v>19</v>
      </c>
      <c r="Y58" s="22">
        <v>6</v>
      </c>
      <c r="Z58" s="22">
        <v>19</v>
      </c>
      <c r="AA58" s="22">
        <v>7</v>
      </c>
      <c r="AB58" s="22">
        <v>19</v>
      </c>
      <c r="AC58" s="22">
        <v>2</v>
      </c>
      <c r="AD58" s="22">
        <v>19</v>
      </c>
      <c r="AE58" s="22">
        <v>19</v>
      </c>
      <c r="AF58" s="22">
        <v>19</v>
      </c>
      <c r="AG58" s="22">
        <v>0.12631578947368419</v>
      </c>
      <c r="AH58" s="22">
        <v>0.18947368421052629</v>
      </c>
      <c r="AI58" s="22">
        <v>0.22105263157894736</v>
      </c>
      <c r="AJ58" s="22">
        <v>6.3157894736842093E-2</v>
      </c>
      <c r="AK58" s="22">
        <v>6.3157894736842093E-2</v>
      </c>
      <c r="AL58" s="22">
        <v>1.2631578947368418</v>
      </c>
      <c r="AM58" s="22">
        <v>0.94736842105263142</v>
      </c>
      <c r="AN58" s="22">
        <v>1.1052631578947367</v>
      </c>
      <c r="AO58" s="22">
        <v>0.63157894736842091</v>
      </c>
      <c r="AP58" s="22">
        <v>1</v>
      </c>
      <c r="AQ58" s="22">
        <v>0.6</v>
      </c>
      <c r="AR58" s="22">
        <v>0.2</v>
      </c>
      <c r="AS58" s="22">
        <v>0</v>
      </c>
      <c r="AT58" s="22" t="s">
        <v>1034</v>
      </c>
      <c r="AU58" s="22" t="s">
        <v>45</v>
      </c>
      <c r="AV58" s="22" t="s">
        <v>121</v>
      </c>
      <c r="AW58" s="22" t="s">
        <v>121</v>
      </c>
      <c r="AX58" s="22" t="s">
        <v>45</v>
      </c>
      <c r="AY58" s="22" t="s">
        <v>45</v>
      </c>
      <c r="AZ58" s="22" t="s">
        <v>45</v>
      </c>
      <c r="BA58" s="22" t="s">
        <v>45</v>
      </c>
      <c r="BB58" s="22" t="s">
        <v>45</v>
      </c>
      <c r="BC58" s="22" t="s">
        <v>122</v>
      </c>
      <c r="BD58" s="22" t="s">
        <v>131</v>
      </c>
      <c r="BE58" s="22" t="s">
        <v>133</v>
      </c>
      <c r="BF58" s="22" t="s">
        <v>164</v>
      </c>
      <c r="BG58" s="22" t="s">
        <v>162</v>
      </c>
      <c r="BH58" s="23" t="s">
        <v>125</v>
      </c>
      <c r="BI58" s="16" t="s">
        <v>1029</v>
      </c>
    </row>
    <row r="59" spans="1:61" ht="56.25" customHeight="1" x14ac:dyDescent="0.25">
      <c r="A59" s="29" t="s">
        <v>1035</v>
      </c>
      <c r="B59" s="15">
        <v>115</v>
      </c>
      <c r="C59" s="16" t="s">
        <v>385</v>
      </c>
      <c r="D59" s="16" t="s">
        <v>329</v>
      </c>
      <c r="E59" s="16" t="s">
        <v>1036</v>
      </c>
      <c r="F59" s="16" t="s">
        <v>1037</v>
      </c>
      <c r="G59" s="16" t="s">
        <v>392</v>
      </c>
      <c r="H59" s="16" t="s">
        <v>393</v>
      </c>
      <c r="I59" s="29" t="s">
        <v>1035</v>
      </c>
      <c r="J59" s="16" t="s">
        <v>1038</v>
      </c>
      <c r="K59" s="16" t="s">
        <v>395</v>
      </c>
      <c r="L59" s="16">
        <v>3</v>
      </c>
      <c r="M59" s="19">
        <v>3</v>
      </c>
      <c r="N59" s="20">
        <v>1</v>
      </c>
      <c r="O59" s="21" t="s">
        <v>1039</v>
      </c>
      <c r="P59" s="22">
        <v>0</v>
      </c>
      <c r="Q59" s="22">
        <v>2016</v>
      </c>
      <c r="R59" s="22">
        <v>2</v>
      </c>
      <c r="S59" s="22">
        <v>0</v>
      </c>
      <c r="T59" s="22">
        <v>0.15</v>
      </c>
      <c r="U59" s="22">
        <v>0.3</v>
      </c>
      <c r="V59" s="22">
        <v>0.35</v>
      </c>
      <c r="W59" s="22">
        <v>0</v>
      </c>
      <c r="X59" s="22">
        <v>5</v>
      </c>
      <c r="Y59" s="22">
        <v>0</v>
      </c>
      <c r="Z59" s="22">
        <v>5</v>
      </c>
      <c r="AA59" s="22">
        <v>2</v>
      </c>
      <c r="AB59" s="22">
        <v>5</v>
      </c>
      <c r="AC59" s="22">
        <v>2</v>
      </c>
      <c r="AD59" s="22">
        <v>5</v>
      </c>
      <c r="AE59" s="22">
        <v>4</v>
      </c>
      <c r="AF59" s="22">
        <v>5</v>
      </c>
      <c r="AG59" s="22">
        <v>0</v>
      </c>
      <c r="AH59" s="22">
        <v>0</v>
      </c>
      <c r="AI59" s="22">
        <v>0.4</v>
      </c>
      <c r="AJ59" s="22">
        <v>0.4</v>
      </c>
      <c r="AK59" s="22">
        <v>0.4</v>
      </c>
      <c r="AL59" s="22" t="e">
        <v>#DIV/0!</v>
      </c>
      <c r="AM59" s="22">
        <v>0</v>
      </c>
      <c r="AN59" s="22">
        <v>1.3333333333333335</v>
      </c>
      <c r="AO59" s="22">
        <v>1.142857142857143</v>
      </c>
      <c r="AP59" s="22">
        <v>1</v>
      </c>
      <c r="AQ59" s="22">
        <v>0.8</v>
      </c>
      <c r="AR59" s="22">
        <v>0.8</v>
      </c>
      <c r="AS59" s="22">
        <v>0.8</v>
      </c>
      <c r="AT59" s="22" t="s">
        <v>751</v>
      </c>
      <c r="AU59" s="22" t="s">
        <v>45</v>
      </c>
      <c r="AV59" s="22" t="s">
        <v>121</v>
      </c>
      <c r="AW59" s="22" t="s">
        <v>121</v>
      </c>
      <c r="AX59" s="22" t="s">
        <v>45</v>
      </c>
      <c r="AY59" s="22" t="s">
        <v>45</v>
      </c>
      <c r="AZ59" s="22" t="s">
        <v>45</v>
      </c>
      <c r="BA59" s="22" t="s">
        <v>45</v>
      </c>
      <c r="BB59" s="22" t="s">
        <v>45</v>
      </c>
      <c r="BC59" s="22" t="s">
        <v>122</v>
      </c>
      <c r="BD59" s="22" t="s">
        <v>127</v>
      </c>
      <c r="BE59" s="22" t="s">
        <v>133</v>
      </c>
      <c r="BF59" s="22" t="s">
        <v>164</v>
      </c>
      <c r="BG59" s="22" t="s">
        <v>124</v>
      </c>
      <c r="BH59" s="23" t="s">
        <v>125</v>
      </c>
      <c r="BI59" s="16" t="s">
        <v>674</v>
      </c>
    </row>
    <row r="60" spans="1:61" ht="56.25" customHeight="1" x14ac:dyDescent="0.25">
      <c r="A60" s="16" t="s">
        <v>1040</v>
      </c>
      <c r="B60" s="15">
        <v>116</v>
      </c>
      <c r="C60" s="16" t="s">
        <v>385</v>
      </c>
      <c r="D60" s="16" t="s">
        <v>329</v>
      </c>
      <c r="E60" s="16" t="s">
        <v>1036</v>
      </c>
      <c r="F60" s="16" t="s">
        <v>1037</v>
      </c>
      <c r="G60" s="16" t="s">
        <v>396</v>
      </c>
      <c r="H60" s="16" t="s">
        <v>397</v>
      </c>
      <c r="I60" s="16" t="s">
        <v>1040</v>
      </c>
      <c r="J60" s="16" t="s">
        <v>1041</v>
      </c>
      <c r="K60" s="16" t="s">
        <v>1042</v>
      </c>
      <c r="L60" s="16">
        <v>3</v>
      </c>
      <c r="M60" s="19">
        <v>4</v>
      </c>
      <c r="N60" s="20">
        <v>1.3333333333333333</v>
      </c>
      <c r="O60" s="21" t="s">
        <v>1043</v>
      </c>
      <c r="P60" s="22">
        <v>0</v>
      </c>
      <c r="Q60" s="22">
        <v>2016</v>
      </c>
      <c r="R60" s="22">
        <v>0</v>
      </c>
      <c r="S60" s="22">
        <v>0.25</v>
      </c>
      <c r="T60" s="22">
        <v>0.25</v>
      </c>
      <c r="U60" s="22">
        <v>0.25</v>
      </c>
      <c r="V60" s="22">
        <v>0.25</v>
      </c>
      <c r="W60" s="22">
        <v>93</v>
      </c>
      <c r="X60" s="22">
        <v>350</v>
      </c>
      <c r="Y60" s="22">
        <v>213</v>
      </c>
      <c r="Z60" s="22">
        <v>350</v>
      </c>
      <c r="AA60" s="22">
        <v>315</v>
      </c>
      <c r="AB60" s="22">
        <v>350</v>
      </c>
      <c r="AC60" s="22">
        <v>381</v>
      </c>
      <c r="AD60" s="22">
        <v>350</v>
      </c>
      <c r="AE60" s="22">
        <v>381</v>
      </c>
      <c r="AF60" s="22">
        <v>350</v>
      </c>
      <c r="AG60" s="22">
        <v>0.26571428571428574</v>
      </c>
      <c r="AH60" s="22">
        <v>0.60857142857142854</v>
      </c>
      <c r="AI60" s="22">
        <v>0.9</v>
      </c>
      <c r="AJ60" s="22">
        <v>1.0885714285714285</v>
      </c>
      <c r="AK60" s="22">
        <v>1.0885714285714285</v>
      </c>
      <c r="AL60" s="22">
        <v>1.0628571428571429</v>
      </c>
      <c r="AM60" s="22">
        <v>2.4342857142857142</v>
      </c>
      <c r="AN60" s="22">
        <v>3.6</v>
      </c>
      <c r="AO60" s="22">
        <v>4.3542857142857141</v>
      </c>
      <c r="AP60" s="22">
        <v>1.0885714285714285</v>
      </c>
      <c r="AQ60" s="22">
        <v>1</v>
      </c>
      <c r="AR60" s="22">
        <v>1</v>
      </c>
      <c r="AS60" s="22">
        <v>1</v>
      </c>
      <c r="AT60" s="22" t="s">
        <v>769</v>
      </c>
      <c r="AU60" s="22" t="s">
        <v>45</v>
      </c>
      <c r="AV60" s="22" t="s">
        <v>121</v>
      </c>
      <c r="AW60" s="22" t="s">
        <v>45</v>
      </c>
      <c r="AX60" s="22" t="s">
        <v>45</v>
      </c>
      <c r="AY60" s="22" t="s">
        <v>45</v>
      </c>
      <c r="AZ60" s="22" t="s">
        <v>45</v>
      </c>
      <c r="BA60" s="22" t="s">
        <v>45</v>
      </c>
      <c r="BB60" s="22" t="s">
        <v>45</v>
      </c>
      <c r="BC60" s="22" t="s">
        <v>122</v>
      </c>
      <c r="BD60" s="22" t="s">
        <v>123</v>
      </c>
      <c r="BE60" s="22" t="s">
        <v>133</v>
      </c>
      <c r="BF60" s="22" t="s">
        <v>164</v>
      </c>
      <c r="BG60" s="22" t="s">
        <v>124</v>
      </c>
      <c r="BH60" s="23" t="s">
        <v>125</v>
      </c>
      <c r="BI60" s="16" t="s">
        <v>675</v>
      </c>
    </row>
    <row r="61" spans="1:61" ht="56.25" customHeight="1" x14ac:dyDescent="0.25">
      <c r="A61" s="16" t="s">
        <v>401</v>
      </c>
      <c r="B61" s="15">
        <v>117</v>
      </c>
      <c r="C61" s="16" t="s">
        <v>385</v>
      </c>
      <c r="D61" s="16" t="s">
        <v>329</v>
      </c>
      <c r="E61" s="16" t="s">
        <v>1036</v>
      </c>
      <c r="F61" s="16" t="s">
        <v>1037</v>
      </c>
      <c r="G61" s="16" t="s">
        <v>399</v>
      </c>
      <c r="H61" s="16" t="s">
        <v>400</v>
      </c>
      <c r="I61" s="16" t="s">
        <v>401</v>
      </c>
      <c r="J61" s="16" t="s">
        <v>1044</v>
      </c>
      <c r="K61" s="16" t="s">
        <v>402</v>
      </c>
      <c r="L61" s="16">
        <v>2</v>
      </c>
      <c r="M61" s="19">
        <v>3</v>
      </c>
      <c r="N61" s="20">
        <v>1.5</v>
      </c>
      <c r="O61" s="21" t="s">
        <v>1045</v>
      </c>
      <c r="P61" s="22">
        <v>0</v>
      </c>
      <c r="Q61" s="22">
        <v>2016</v>
      </c>
      <c r="R61" s="22">
        <v>0</v>
      </c>
      <c r="S61" s="22">
        <v>0</v>
      </c>
      <c r="T61" s="22">
        <v>0</v>
      </c>
      <c r="U61" s="22">
        <v>0.5</v>
      </c>
      <c r="V61" s="22">
        <v>0.5</v>
      </c>
      <c r="W61" s="22">
        <v>0</v>
      </c>
      <c r="X61" s="22">
        <v>0</v>
      </c>
      <c r="Y61" s="22">
        <v>0</v>
      </c>
      <c r="Z61" s="22">
        <v>0</v>
      </c>
      <c r="AA61" s="22">
        <v>0.5</v>
      </c>
      <c r="AB61" s="22">
        <v>0</v>
      </c>
      <c r="AC61" s="22">
        <v>0.5</v>
      </c>
      <c r="AD61" s="22">
        <v>0</v>
      </c>
      <c r="AE61" s="22">
        <v>1</v>
      </c>
      <c r="AF61" s="22">
        <v>0</v>
      </c>
      <c r="AG61" s="22">
        <v>0</v>
      </c>
      <c r="AH61" s="22">
        <v>0</v>
      </c>
      <c r="AI61" s="22">
        <v>0.5</v>
      </c>
      <c r="AJ61" s="22">
        <v>0.5</v>
      </c>
      <c r="AK61" s="22">
        <v>0.5</v>
      </c>
      <c r="AL61" s="22" t="e">
        <v>#DIV/0!</v>
      </c>
      <c r="AM61" s="22" t="e">
        <v>#DIV/0!</v>
      </c>
      <c r="AN61" s="22">
        <v>1</v>
      </c>
      <c r="AO61" s="22">
        <v>1</v>
      </c>
      <c r="AP61" s="22">
        <v>1</v>
      </c>
      <c r="AQ61" s="22">
        <v>1</v>
      </c>
      <c r="AR61" s="22">
        <v>0.5</v>
      </c>
      <c r="AS61" s="22">
        <v>0.5</v>
      </c>
      <c r="AT61" s="22" t="s">
        <v>751</v>
      </c>
      <c r="AU61" s="22" t="s">
        <v>45</v>
      </c>
      <c r="AV61" s="22" t="s">
        <v>121</v>
      </c>
      <c r="AW61" s="22" t="s">
        <v>45</v>
      </c>
      <c r="AX61" s="22" t="s">
        <v>45</v>
      </c>
      <c r="AY61" s="22" t="s">
        <v>45</v>
      </c>
      <c r="AZ61" s="22" t="s">
        <v>45</v>
      </c>
      <c r="BA61" s="22" t="s">
        <v>45</v>
      </c>
      <c r="BB61" s="22" t="s">
        <v>45</v>
      </c>
      <c r="BC61" s="22" t="s">
        <v>122</v>
      </c>
      <c r="BD61" s="22" t="s">
        <v>131</v>
      </c>
      <c r="BE61" s="22" t="s">
        <v>32</v>
      </c>
      <c r="BF61" s="22" t="s">
        <v>161</v>
      </c>
      <c r="BG61" s="22" t="s">
        <v>124</v>
      </c>
      <c r="BH61" s="23" t="s">
        <v>125</v>
      </c>
      <c r="BI61" s="16" t="s">
        <v>676</v>
      </c>
    </row>
    <row r="62" spans="1:61" ht="56.25" customHeight="1" x14ac:dyDescent="0.25">
      <c r="A62" s="16" t="s">
        <v>410</v>
      </c>
      <c r="B62" s="15">
        <v>121</v>
      </c>
      <c r="C62" s="16" t="s">
        <v>407</v>
      </c>
      <c r="D62" s="16" t="s">
        <v>329</v>
      </c>
      <c r="E62" s="16" t="s">
        <v>956</v>
      </c>
      <c r="F62" s="16" t="s">
        <v>961</v>
      </c>
      <c r="G62" s="16" t="s">
        <v>408</v>
      </c>
      <c r="H62" s="16" t="s">
        <v>409</v>
      </c>
      <c r="I62" s="16" t="s">
        <v>410</v>
      </c>
      <c r="J62" s="16" t="s">
        <v>1046</v>
      </c>
      <c r="K62" s="16" t="s">
        <v>411</v>
      </c>
      <c r="L62" s="25">
        <v>1</v>
      </c>
      <c r="M62" s="25">
        <v>1</v>
      </c>
      <c r="N62" s="20">
        <v>1</v>
      </c>
      <c r="O62" s="21" t="s">
        <v>1047</v>
      </c>
      <c r="P62" s="22">
        <v>0</v>
      </c>
      <c r="Q62" s="22">
        <v>2016</v>
      </c>
      <c r="R62" s="22">
        <v>0</v>
      </c>
      <c r="S62" s="22">
        <v>1</v>
      </c>
      <c r="T62" s="22">
        <v>1</v>
      </c>
      <c r="U62" s="22">
        <v>0</v>
      </c>
      <c r="V62" s="22">
        <v>1</v>
      </c>
      <c r="W62" s="22">
        <v>2</v>
      </c>
      <c r="X62" s="22">
        <v>0</v>
      </c>
      <c r="Y62" s="22">
        <v>0</v>
      </c>
      <c r="Z62" s="22">
        <v>0</v>
      </c>
      <c r="AA62" s="22">
        <v>1</v>
      </c>
      <c r="AB62" s="22">
        <v>0</v>
      </c>
      <c r="AC62" s="22">
        <v>0</v>
      </c>
      <c r="AD62" s="22">
        <v>0</v>
      </c>
      <c r="AE62" s="22">
        <v>3</v>
      </c>
      <c r="AF62" s="22">
        <v>0</v>
      </c>
      <c r="AG62" s="22">
        <v>2</v>
      </c>
      <c r="AH62" s="22">
        <v>0</v>
      </c>
      <c r="AI62" s="22">
        <v>1</v>
      </c>
      <c r="AJ62" s="22">
        <v>0</v>
      </c>
      <c r="AK62" s="22">
        <v>0</v>
      </c>
      <c r="AL62" s="22">
        <v>2</v>
      </c>
      <c r="AM62" s="22">
        <v>0</v>
      </c>
      <c r="AN62" s="22" t="e">
        <v>#DIV/0!</v>
      </c>
      <c r="AO62" s="22">
        <v>0</v>
      </c>
      <c r="AP62" s="22">
        <v>1</v>
      </c>
      <c r="AQ62" s="22">
        <v>3</v>
      </c>
      <c r="AR62" s="22">
        <v>3</v>
      </c>
      <c r="AS62" s="22">
        <v>1</v>
      </c>
      <c r="AT62" s="22" t="s">
        <v>860</v>
      </c>
      <c r="AU62" s="22" t="s">
        <v>121</v>
      </c>
      <c r="AV62" s="22" t="s">
        <v>121</v>
      </c>
      <c r="AW62" s="22" t="s">
        <v>45</v>
      </c>
      <c r="AX62" s="22" t="s">
        <v>45</v>
      </c>
      <c r="AY62" s="22" t="s">
        <v>45</v>
      </c>
      <c r="AZ62" s="22" t="s">
        <v>45</v>
      </c>
      <c r="BA62" s="22" t="s">
        <v>45</v>
      </c>
      <c r="BB62" s="22" t="s">
        <v>45</v>
      </c>
      <c r="BC62" s="22" t="s">
        <v>122</v>
      </c>
      <c r="BD62" s="22" t="s">
        <v>131</v>
      </c>
      <c r="BE62" s="22" t="s">
        <v>32</v>
      </c>
      <c r="BF62" s="22" t="s">
        <v>161</v>
      </c>
      <c r="BG62" s="22" t="s">
        <v>162</v>
      </c>
      <c r="BH62" s="23" t="s">
        <v>125</v>
      </c>
      <c r="BI62" s="16" t="s">
        <v>677</v>
      </c>
    </row>
    <row r="63" spans="1:61" ht="56.25" customHeight="1" x14ac:dyDescent="0.25">
      <c r="A63" s="16" t="s">
        <v>1048</v>
      </c>
      <c r="B63" s="15">
        <v>122</v>
      </c>
      <c r="C63" s="16" t="s">
        <v>407</v>
      </c>
      <c r="D63" s="16" t="s">
        <v>329</v>
      </c>
      <c r="E63" s="16" t="s">
        <v>956</v>
      </c>
      <c r="F63" s="16" t="s">
        <v>1049</v>
      </c>
      <c r="G63" s="16" t="s">
        <v>408</v>
      </c>
      <c r="H63" s="16" t="s">
        <v>412</v>
      </c>
      <c r="I63" s="16" t="s">
        <v>1048</v>
      </c>
      <c r="J63" s="16" t="s">
        <v>1050</v>
      </c>
      <c r="K63" s="16" t="s">
        <v>1051</v>
      </c>
      <c r="L63" s="16">
        <v>2</v>
      </c>
      <c r="M63" s="19">
        <v>2</v>
      </c>
      <c r="N63" s="20">
        <v>1</v>
      </c>
      <c r="O63" s="21" t="s">
        <v>1052</v>
      </c>
      <c r="P63" s="22">
        <v>0</v>
      </c>
      <c r="Q63" s="22">
        <v>2016</v>
      </c>
      <c r="R63" s="22">
        <v>0</v>
      </c>
      <c r="S63" s="22">
        <v>0</v>
      </c>
      <c r="T63" s="22">
        <v>1</v>
      </c>
      <c r="U63" s="22">
        <v>1</v>
      </c>
      <c r="V63" s="22">
        <v>1</v>
      </c>
      <c r="W63" s="22">
        <v>1</v>
      </c>
      <c r="X63" s="22">
        <v>0</v>
      </c>
      <c r="Y63" s="22">
        <v>1</v>
      </c>
      <c r="Z63" s="22">
        <v>0</v>
      </c>
      <c r="AA63" s="22">
        <v>1</v>
      </c>
      <c r="AB63" s="22">
        <v>0</v>
      </c>
      <c r="AC63" s="22">
        <v>1</v>
      </c>
      <c r="AD63" s="22">
        <v>0</v>
      </c>
      <c r="AE63" s="22">
        <v>4</v>
      </c>
      <c r="AF63" s="22">
        <v>0</v>
      </c>
      <c r="AG63" s="22">
        <v>1</v>
      </c>
      <c r="AH63" s="22">
        <v>1</v>
      </c>
      <c r="AI63" s="22">
        <v>1</v>
      </c>
      <c r="AJ63" s="22">
        <v>1</v>
      </c>
      <c r="AK63" s="22">
        <v>1</v>
      </c>
      <c r="AL63" s="22" t="e">
        <v>#DIV/0!</v>
      </c>
      <c r="AM63" s="22">
        <v>1</v>
      </c>
      <c r="AN63" s="22">
        <v>1</v>
      </c>
      <c r="AO63" s="22">
        <v>1</v>
      </c>
      <c r="AP63" s="22">
        <v>1.3333333333333333</v>
      </c>
      <c r="AQ63" s="22">
        <v>3</v>
      </c>
      <c r="AR63" s="22">
        <v>3</v>
      </c>
      <c r="AS63" s="22">
        <v>1</v>
      </c>
      <c r="AT63" s="22" t="s">
        <v>860</v>
      </c>
      <c r="AU63" s="22" t="s">
        <v>45</v>
      </c>
      <c r="AV63" s="22" t="s">
        <v>121</v>
      </c>
      <c r="AW63" s="22" t="s">
        <v>45</v>
      </c>
      <c r="AX63" s="22" t="s">
        <v>45</v>
      </c>
      <c r="AY63" s="22" t="s">
        <v>45</v>
      </c>
      <c r="AZ63" s="22" t="s">
        <v>45</v>
      </c>
      <c r="BA63" s="22" t="s">
        <v>45</v>
      </c>
      <c r="BB63" s="22" t="s">
        <v>45</v>
      </c>
      <c r="BC63" s="22" t="s">
        <v>122</v>
      </c>
      <c r="BD63" s="22" t="s">
        <v>131</v>
      </c>
      <c r="BE63" s="22" t="s">
        <v>32</v>
      </c>
      <c r="BF63" s="22" t="s">
        <v>161</v>
      </c>
      <c r="BG63" s="22" t="s">
        <v>162</v>
      </c>
      <c r="BH63" s="23" t="s">
        <v>125</v>
      </c>
      <c r="BI63" s="16" t="s">
        <v>678</v>
      </c>
    </row>
    <row r="64" spans="1:61" ht="56.25" customHeight="1" x14ac:dyDescent="0.25">
      <c r="A64" s="16" t="s">
        <v>1053</v>
      </c>
      <c r="B64" s="15">
        <v>124</v>
      </c>
      <c r="C64" s="16" t="s">
        <v>407</v>
      </c>
      <c r="D64" s="16" t="s">
        <v>329</v>
      </c>
      <c r="E64" s="16" t="s">
        <v>956</v>
      </c>
      <c r="F64" s="16" t="s">
        <v>1049</v>
      </c>
      <c r="G64" s="16" t="s">
        <v>415</v>
      </c>
      <c r="H64" s="16" t="s">
        <v>416</v>
      </c>
      <c r="I64" s="16" t="s">
        <v>1053</v>
      </c>
      <c r="J64" s="16" t="s">
        <v>1054</v>
      </c>
      <c r="K64" s="16" t="s">
        <v>418</v>
      </c>
      <c r="L64" s="16">
        <v>1</v>
      </c>
      <c r="M64" s="19">
        <v>2</v>
      </c>
      <c r="N64" s="20">
        <v>2</v>
      </c>
      <c r="O64" s="21" t="s">
        <v>1055</v>
      </c>
      <c r="P64" s="22">
        <v>0</v>
      </c>
      <c r="Q64" s="22">
        <v>2016</v>
      </c>
      <c r="R64" s="22">
        <v>0</v>
      </c>
      <c r="S64" s="22">
        <v>8</v>
      </c>
      <c r="T64" s="22">
        <v>8</v>
      </c>
      <c r="U64" s="22">
        <v>8</v>
      </c>
      <c r="V64" s="22">
        <v>8</v>
      </c>
      <c r="W64" s="22">
        <v>0</v>
      </c>
      <c r="X64" s="22">
        <v>0</v>
      </c>
      <c r="Y64" s="22">
        <v>0</v>
      </c>
      <c r="Z64" s="22">
        <v>0</v>
      </c>
      <c r="AA64" s="22">
        <v>0</v>
      </c>
      <c r="AB64" s="22">
        <v>0</v>
      </c>
      <c r="AC64" s="22">
        <v>3.3333333333333335</v>
      </c>
      <c r="AD64" s="22">
        <v>0</v>
      </c>
      <c r="AE64" s="22">
        <v>3.3333333333333335</v>
      </c>
      <c r="AF64" s="22">
        <v>0</v>
      </c>
      <c r="AG64" s="22">
        <v>0</v>
      </c>
      <c r="AH64" s="22">
        <v>0</v>
      </c>
      <c r="AI64" s="22">
        <v>0</v>
      </c>
      <c r="AJ64" s="22">
        <v>3.3333333333333335</v>
      </c>
      <c r="AK64" s="22">
        <v>3.3333333333333335</v>
      </c>
      <c r="AL64" s="22">
        <v>2</v>
      </c>
      <c r="AM64" s="22">
        <v>2</v>
      </c>
      <c r="AN64" s="22">
        <v>2</v>
      </c>
      <c r="AO64" s="22">
        <v>1.5833333333333333</v>
      </c>
      <c r="AP64" s="22">
        <v>1.5833333333333333</v>
      </c>
      <c r="AQ64" s="22">
        <v>8</v>
      </c>
      <c r="AR64" s="22">
        <v>8</v>
      </c>
      <c r="AS64" s="22">
        <v>8</v>
      </c>
      <c r="AT64" s="22" t="s">
        <v>1056</v>
      </c>
      <c r="AU64" s="22" t="s">
        <v>45</v>
      </c>
      <c r="AV64" s="22" t="s">
        <v>121</v>
      </c>
      <c r="AW64" s="22" t="s">
        <v>45</v>
      </c>
      <c r="AX64" s="22" t="s">
        <v>45</v>
      </c>
      <c r="AY64" s="22" t="s">
        <v>45</v>
      </c>
      <c r="AZ64" s="22" t="s">
        <v>45</v>
      </c>
      <c r="BA64" s="22" t="s">
        <v>45</v>
      </c>
      <c r="BB64" s="22" t="s">
        <v>45</v>
      </c>
      <c r="BC64" s="22" t="s">
        <v>122</v>
      </c>
      <c r="BD64" s="22" t="s">
        <v>288</v>
      </c>
      <c r="BE64" s="22" t="s">
        <v>32</v>
      </c>
      <c r="BF64" s="22" t="s">
        <v>391</v>
      </c>
      <c r="BG64" s="22" t="s">
        <v>361</v>
      </c>
      <c r="BH64" s="23" t="s">
        <v>125</v>
      </c>
      <c r="BI64" s="16" t="s">
        <v>1057</v>
      </c>
    </row>
    <row r="65" spans="1:61" ht="56.25" customHeight="1" x14ac:dyDescent="0.25">
      <c r="A65" s="16" t="s">
        <v>1058</v>
      </c>
      <c r="B65" s="15">
        <v>125</v>
      </c>
      <c r="C65" s="16" t="s">
        <v>407</v>
      </c>
      <c r="D65" s="16" t="s">
        <v>329</v>
      </c>
      <c r="E65" s="16" t="s">
        <v>956</v>
      </c>
      <c r="F65" s="16" t="s">
        <v>1049</v>
      </c>
      <c r="G65" s="16" t="s">
        <v>419</v>
      </c>
      <c r="H65" s="16" t="s">
        <v>420</v>
      </c>
      <c r="I65" s="16" t="s">
        <v>1058</v>
      </c>
      <c r="J65" s="16" t="s">
        <v>1059</v>
      </c>
      <c r="K65" s="16" t="s">
        <v>422</v>
      </c>
      <c r="L65" s="18">
        <v>1</v>
      </c>
      <c r="M65" s="19">
        <v>1</v>
      </c>
      <c r="N65" s="20">
        <v>1</v>
      </c>
      <c r="O65" s="21" t="s">
        <v>1060</v>
      </c>
      <c r="P65" s="22">
        <v>0</v>
      </c>
      <c r="Q65" s="22">
        <v>2016</v>
      </c>
      <c r="R65" s="22">
        <v>0</v>
      </c>
      <c r="S65" s="22">
        <v>3</v>
      </c>
      <c r="T65" s="22">
        <v>3</v>
      </c>
      <c r="U65" s="22">
        <v>3</v>
      </c>
      <c r="V65" s="22">
        <v>3</v>
      </c>
      <c r="W65" s="22">
        <v>3</v>
      </c>
      <c r="X65" s="22">
        <v>0</v>
      </c>
      <c r="Y65" s="22">
        <v>3</v>
      </c>
      <c r="Z65" s="22">
        <v>0</v>
      </c>
      <c r="AA65" s="22">
        <v>3</v>
      </c>
      <c r="AB65" s="22">
        <v>0</v>
      </c>
      <c r="AC65" s="22">
        <v>3</v>
      </c>
      <c r="AD65" s="22">
        <v>0</v>
      </c>
      <c r="AE65" s="22">
        <v>12</v>
      </c>
      <c r="AF65" s="22">
        <v>0</v>
      </c>
      <c r="AG65" s="22">
        <v>3</v>
      </c>
      <c r="AH65" s="22">
        <v>3</v>
      </c>
      <c r="AI65" s="22">
        <v>3</v>
      </c>
      <c r="AJ65" s="22">
        <v>3</v>
      </c>
      <c r="AK65" s="22">
        <v>3</v>
      </c>
      <c r="AL65" s="22">
        <v>1</v>
      </c>
      <c r="AM65" s="22">
        <v>1</v>
      </c>
      <c r="AN65" s="22">
        <v>1</v>
      </c>
      <c r="AO65" s="22">
        <v>1</v>
      </c>
      <c r="AP65" s="22">
        <v>1</v>
      </c>
      <c r="AQ65" s="22">
        <v>12</v>
      </c>
      <c r="AR65" s="22">
        <v>12</v>
      </c>
      <c r="AS65" s="22">
        <v>6</v>
      </c>
      <c r="AT65" s="22" t="s">
        <v>839</v>
      </c>
      <c r="AU65" s="22" t="s">
        <v>121</v>
      </c>
      <c r="AV65" s="22" t="s">
        <v>121</v>
      </c>
      <c r="AW65" s="22" t="s">
        <v>121</v>
      </c>
      <c r="AX65" s="22" t="s">
        <v>45</v>
      </c>
      <c r="AY65" s="22" t="s">
        <v>45</v>
      </c>
      <c r="AZ65" s="22" t="s">
        <v>45</v>
      </c>
      <c r="BA65" s="22" t="s">
        <v>45</v>
      </c>
      <c r="BB65" s="22" t="s">
        <v>45</v>
      </c>
      <c r="BC65" s="22" t="s">
        <v>122</v>
      </c>
      <c r="BD65" s="22" t="s">
        <v>131</v>
      </c>
      <c r="BE65" s="22" t="s">
        <v>32</v>
      </c>
      <c r="BF65" s="22" t="s">
        <v>161</v>
      </c>
      <c r="BG65" s="22" t="s">
        <v>162</v>
      </c>
      <c r="BH65" s="23" t="s">
        <v>125</v>
      </c>
      <c r="BI65" s="16" t="s">
        <v>679</v>
      </c>
    </row>
    <row r="66" spans="1:61" ht="56.25" customHeight="1" x14ac:dyDescent="0.25">
      <c r="A66" s="16" t="s">
        <v>1061</v>
      </c>
      <c r="B66" s="15">
        <v>126</v>
      </c>
      <c r="C66" s="16" t="s">
        <v>423</v>
      </c>
      <c r="D66" s="16" t="s">
        <v>117</v>
      </c>
      <c r="E66" s="16" t="s">
        <v>118</v>
      </c>
      <c r="F66" s="16" t="s">
        <v>157</v>
      </c>
      <c r="G66" s="16" t="s">
        <v>1062</v>
      </c>
      <c r="H66" s="16" t="s">
        <v>424</v>
      </c>
      <c r="I66" s="16" t="s">
        <v>1061</v>
      </c>
      <c r="J66" s="16" t="s">
        <v>1063</v>
      </c>
      <c r="K66" s="16" t="s">
        <v>426</v>
      </c>
      <c r="L66" s="16">
        <v>3</v>
      </c>
      <c r="M66" s="35">
        <v>1.54</v>
      </c>
      <c r="N66" s="20">
        <v>2.0033333333333334</v>
      </c>
      <c r="O66" s="21" t="s">
        <v>1064</v>
      </c>
      <c r="P66" s="22">
        <v>0.9</v>
      </c>
      <c r="Q66" s="22">
        <v>2016</v>
      </c>
      <c r="R66" s="22">
        <v>0</v>
      </c>
      <c r="S66" s="22">
        <v>0.9</v>
      </c>
      <c r="T66" s="22">
        <v>0.9</v>
      </c>
      <c r="U66" s="22">
        <v>0.9</v>
      </c>
      <c r="V66" s="22">
        <v>0.9</v>
      </c>
      <c r="W66" s="22">
        <v>4</v>
      </c>
      <c r="X66" s="22">
        <v>4</v>
      </c>
      <c r="Y66" s="22">
        <v>24</v>
      </c>
      <c r="Z66" s="22">
        <v>31</v>
      </c>
      <c r="AA66" s="22">
        <v>21</v>
      </c>
      <c r="AB66" s="22">
        <v>31</v>
      </c>
      <c r="AC66" s="22">
        <v>26</v>
      </c>
      <c r="AD66" s="22">
        <v>17</v>
      </c>
      <c r="AE66" s="22">
        <v>75</v>
      </c>
      <c r="AF66" s="22">
        <v>83</v>
      </c>
      <c r="AG66" s="22">
        <v>0.9</v>
      </c>
      <c r="AH66" s="22">
        <v>0.6967741935483871</v>
      </c>
      <c r="AI66" s="22">
        <v>0.60967741935483866</v>
      </c>
      <c r="AJ66" s="22">
        <v>1.3764705882352941</v>
      </c>
      <c r="AK66" s="22">
        <v>1.3764705882352941</v>
      </c>
      <c r="AL66" s="22">
        <v>1</v>
      </c>
      <c r="AM66" s="22">
        <v>0.77419354838709675</v>
      </c>
      <c r="AN66" s="22">
        <v>0.67741935483870963</v>
      </c>
      <c r="AO66" s="22">
        <v>1.5294117647058822</v>
      </c>
      <c r="AP66" s="22">
        <v>0.90361445783132532</v>
      </c>
      <c r="AQ66" s="22">
        <v>0.9</v>
      </c>
      <c r="AR66" s="22">
        <v>0.9</v>
      </c>
      <c r="AS66" s="22">
        <v>0.9</v>
      </c>
      <c r="AT66" s="22" t="s">
        <v>1065</v>
      </c>
      <c r="AU66" s="22" t="s">
        <v>121</v>
      </c>
      <c r="AV66" s="22" t="s">
        <v>121</v>
      </c>
      <c r="AW66" s="22" t="s">
        <v>121</v>
      </c>
      <c r="AX66" s="22" t="s">
        <v>45</v>
      </c>
      <c r="AY66" s="22" t="s">
        <v>45</v>
      </c>
      <c r="AZ66" s="22" t="s">
        <v>45</v>
      </c>
      <c r="BA66" s="22" t="s">
        <v>45</v>
      </c>
      <c r="BB66" s="22" t="s">
        <v>45</v>
      </c>
      <c r="BC66" s="22" t="s">
        <v>427</v>
      </c>
      <c r="BD66" s="22" t="s">
        <v>127</v>
      </c>
      <c r="BE66" s="22" t="s">
        <v>133</v>
      </c>
      <c r="BF66" s="22" t="s">
        <v>161</v>
      </c>
      <c r="BG66" s="22" t="s">
        <v>138</v>
      </c>
      <c r="BH66" s="23" t="s">
        <v>139</v>
      </c>
      <c r="BI66" s="16" t="s">
        <v>1066</v>
      </c>
    </row>
    <row r="67" spans="1:61" ht="56.25" customHeight="1" x14ac:dyDescent="0.25">
      <c r="A67" s="16" t="s">
        <v>1067</v>
      </c>
      <c r="B67" s="15">
        <v>127</v>
      </c>
      <c r="C67" s="16" t="s">
        <v>423</v>
      </c>
      <c r="D67" s="16" t="s">
        <v>329</v>
      </c>
      <c r="E67" s="16" t="s">
        <v>330</v>
      </c>
      <c r="F67" s="16" t="s">
        <v>339</v>
      </c>
      <c r="G67" s="16" t="s">
        <v>1068</v>
      </c>
      <c r="H67" s="16" t="s">
        <v>428</v>
      </c>
      <c r="I67" s="16" t="s">
        <v>1067</v>
      </c>
      <c r="J67" s="16" t="s">
        <v>430</v>
      </c>
      <c r="K67" s="16" t="s">
        <v>431</v>
      </c>
      <c r="L67" s="16">
        <v>3</v>
      </c>
      <c r="M67" s="19">
        <v>3</v>
      </c>
      <c r="N67" s="20">
        <v>1</v>
      </c>
      <c r="O67" s="21" t="s">
        <v>1069</v>
      </c>
      <c r="P67" s="22">
        <v>0.93</v>
      </c>
      <c r="Q67" s="22">
        <v>2016</v>
      </c>
      <c r="R67" s="22">
        <v>0</v>
      </c>
      <c r="S67" s="22">
        <v>0.8</v>
      </c>
      <c r="T67" s="22">
        <v>0.8</v>
      </c>
      <c r="U67" s="22">
        <v>0.85</v>
      </c>
      <c r="V67" s="22">
        <v>0.92</v>
      </c>
      <c r="W67" s="22">
        <v>0</v>
      </c>
      <c r="X67" s="22">
        <v>600</v>
      </c>
      <c r="Y67" s="22">
        <v>913</v>
      </c>
      <c r="Z67" s="22">
        <v>913</v>
      </c>
      <c r="AA67" s="22">
        <v>758</v>
      </c>
      <c r="AB67" s="22">
        <v>1090</v>
      </c>
      <c r="AC67" s="22">
        <v>866</v>
      </c>
      <c r="AD67" s="22">
        <v>922</v>
      </c>
      <c r="AE67" s="22">
        <v>634.25</v>
      </c>
      <c r="AF67" s="22">
        <v>881.25</v>
      </c>
      <c r="AG67" s="22">
        <v>0</v>
      </c>
      <c r="AH67" s="22">
        <v>1</v>
      </c>
      <c r="AI67" s="22">
        <v>0.69541284403669723</v>
      </c>
      <c r="AJ67" s="22">
        <v>0.93926247288503251</v>
      </c>
      <c r="AK67" s="22">
        <v>0.71971631205673758</v>
      </c>
      <c r="AL67" s="22">
        <v>0</v>
      </c>
      <c r="AM67" s="22">
        <v>1.25</v>
      </c>
      <c r="AN67" s="22">
        <v>0.81813275769023208</v>
      </c>
      <c r="AO67" s="22">
        <v>1.0209374705272092</v>
      </c>
      <c r="AP67" s="22">
        <v>0.78</v>
      </c>
      <c r="AQ67" s="22">
        <v>0.92</v>
      </c>
      <c r="AR67" s="22">
        <v>0.93</v>
      </c>
      <c r="AS67" s="22">
        <v>0.95</v>
      </c>
      <c r="AT67" s="22" t="s">
        <v>1070</v>
      </c>
      <c r="AU67" s="22" t="s">
        <v>121</v>
      </c>
      <c r="AV67" s="22" t="s">
        <v>121</v>
      </c>
      <c r="AW67" s="22" t="s">
        <v>121</v>
      </c>
      <c r="AX67" s="22" t="s">
        <v>45</v>
      </c>
      <c r="AY67" s="22" t="s">
        <v>45</v>
      </c>
      <c r="AZ67" s="22" t="s">
        <v>45</v>
      </c>
      <c r="BA67" s="22" t="s">
        <v>45</v>
      </c>
      <c r="BB67" s="22" t="s">
        <v>45</v>
      </c>
      <c r="BC67" s="22" t="s">
        <v>427</v>
      </c>
      <c r="BD67" s="22" t="s">
        <v>123</v>
      </c>
      <c r="BE67" s="22" t="s">
        <v>133</v>
      </c>
      <c r="BF67" s="22" t="s">
        <v>161</v>
      </c>
      <c r="BG67" s="22" t="s">
        <v>361</v>
      </c>
      <c r="BH67" s="23" t="s">
        <v>139</v>
      </c>
      <c r="BI67" s="16" t="s">
        <v>1068</v>
      </c>
    </row>
    <row r="68" spans="1:61" ht="56.25" customHeight="1" x14ac:dyDescent="0.25">
      <c r="A68" s="16" t="s">
        <v>1071</v>
      </c>
      <c r="B68" s="15">
        <v>128</v>
      </c>
      <c r="C68" s="16" t="s">
        <v>423</v>
      </c>
      <c r="D68" s="16" t="s">
        <v>329</v>
      </c>
      <c r="E68" s="16" t="s">
        <v>330</v>
      </c>
      <c r="F68" s="16" t="s">
        <v>339</v>
      </c>
      <c r="G68" s="16" t="s">
        <v>1072</v>
      </c>
      <c r="H68" s="16" t="s">
        <v>432</v>
      </c>
      <c r="I68" s="16" t="s">
        <v>1071</v>
      </c>
      <c r="J68" s="16" t="s">
        <v>1073</v>
      </c>
      <c r="K68" s="16" t="s">
        <v>434</v>
      </c>
      <c r="L68" s="25">
        <v>1</v>
      </c>
      <c r="M68" s="25">
        <v>1</v>
      </c>
      <c r="N68" s="20">
        <v>1</v>
      </c>
      <c r="O68" s="21" t="s">
        <v>1074</v>
      </c>
      <c r="P68" s="22">
        <v>0.8</v>
      </c>
      <c r="Q68" s="22">
        <v>2016</v>
      </c>
      <c r="R68" s="22">
        <v>0</v>
      </c>
      <c r="S68" s="22">
        <v>0.8</v>
      </c>
      <c r="T68" s="22">
        <v>0.8</v>
      </c>
      <c r="U68" s="22">
        <v>0.8</v>
      </c>
      <c r="V68" s="22">
        <v>0.8</v>
      </c>
      <c r="W68" s="22">
        <v>358</v>
      </c>
      <c r="X68" s="22">
        <v>373</v>
      </c>
      <c r="Y68" s="22">
        <v>649</v>
      </c>
      <c r="Z68" s="22">
        <v>745</v>
      </c>
      <c r="AA68" s="22">
        <v>548</v>
      </c>
      <c r="AB68" s="22">
        <v>647</v>
      </c>
      <c r="AC68" s="22">
        <v>492</v>
      </c>
      <c r="AD68" s="22">
        <v>518</v>
      </c>
      <c r="AE68" s="22">
        <v>2047</v>
      </c>
      <c r="AF68" s="22">
        <v>2283</v>
      </c>
      <c r="AG68" s="22">
        <v>0.95978552278820373</v>
      </c>
      <c r="AH68" s="22">
        <v>0.87114093959731542</v>
      </c>
      <c r="AI68" s="22">
        <v>0.84698608964451316</v>
      </c>
      <c r="AJ68" s="22">
        <v>0.9498069498069498</v>
      </c>
      <c r="AK68" s="22">
        <v>0.89662724485326328</v>
      </c>
      <c r="AL68" s="22">
        <v>1.1997319034852545</v>
      </c>
      <c r="AM68" s="22">
        <v>1.0889261744966443</v>
      </c>
      <c r="AN68" s="22">
        <v>1.0587326120556413</v>
      </c>
      <c r="AO68" s="22">
        <v>1.1872586872586872</v>
      </c>
      <c r="AP68" s="22">
        <v>1.1200000000000001</v>
      </c>
      <c r="AQ68" s="22">
        <v>0.8</v>
      </c>
      <c r="AR68" s="22">
        <v>0.8</v>
      </c>
      <c r="AS68" s="22">
        <v>0.8</v>
      </c>
      <c r="AT68" s="22" t="s">
        <v>1070</v>
      </c>
      <c r="AU68" s="22" t="s">
        <v>121</v>
      </c>
      <c r="AV68" s="22" t="s">
        <v>121</v>
      </c>
      <c r="AW68" s="22" t="s">
        <v>121</v>
      </c>
      <c r="AX68" s="22" t="s">
        <v>45</v>
      </c>
      <c r="AY68" s="22" t="s">
        <v>45</v>
      </c>
      <c r="AZ68" s="22" t="s">
        <v>45</v>
      </c>
      <c r="BA68" s="22" t="s">
        <v>45</v>
      </c>
      <c r="BB68" s="22" t="s">
        <v>45</v>
      </c>
      <c r="BC68" s="22" t="s">
        <v>435</v>
      </c>
      <c r="BD68" s="22" t="s">
        <v>127</v>
      </c>
      <c r="BE68" s="22" t="s">
        <v>133</v>
      </c>
      <c r="BF68" s="22" t="s">
        <v>161</v>
      </c>
      <c r="BG68" s="22" t="s">
        <v>162</v>
      </c>
      <c r="BH68" s="23" t="s">
        <v>139</v>
      </c>
      <c r="BI68" s="16" t="s">
        <v>1075</v>
      </c>
    </row>
    <row r="69" spans="1:61" ht="56.25" customHeight="1" x14ac:dyDescent="0.25">
      <c r="A69" s="16" t="s">
        <v>1076</v>
      </c>
      <c r="B69" s="15">
        <v>129</v>
      </c>
      <c r="C69" s="16" t="s">
        <v>423</v>
      </c>
      <c r="D69" s="16" t="s">
        <v>329</v>
      </c>
      <c r="E69" s="16" t="s">
        <v>330</v>
      </c>
      <c r="F69" s="16" t="s">
        <v>339</v>
      </c>
      <c r="G69" s="16" t="s">
        <v>1077</v>
      </c>
      <c r="H69" s="16" t="s">
        <v>436</v>
      </c>
      <c r="I69" s="16" t="s">
        <v>1076</v>
      </c>
      <c r="J69" s="16" t="s">
        <v>1078</v>
      </c>
      <c r="K69" s="16" t="s">
        <v>438</v>
      </c>
      <c r="L69" s="18">
        <v>12</v>
      </c>
      <c r="M69" s="19">
        <v>21</v>
      </c>
      <c r="N69" s="20">
        <v>1.75</v>
      </c>
      <c r="O69" s="21" t="s">
        <v>1079</v>
      </c>
      <c r="P69" s="22">
        <v>0.8</v>
      </c>
      <c r="Q69" s="22">
        <v>2016</v>
      </c>
      <c r="R69" s="22">
        <v>0</v>
      </c>
      <c r="S69" s="22">
        <v>0.9</v>
      </c>
      <c r="T69" s="22">
        <v>0.9</v>
      </c>
      <c r="U69" s="22">
        <v>0.9</v>
      </c>
      <c r="V69" s="22">
        <v>0.9</v>
      </c>
      <c r="W69" s="22">
        <v>1</v>
      </c>
      <c r="X69" s="22">
        <v>0</v>
      </c>
      <c r="Y69" s="22">
        <v>1</v>
      </c>
      <c r="Z69" s="22">
        <v>0</v>
      </c>
      <c r="AA69" s="22">
        <v>1</v>
      </c>
      <c r="AB69" s="22">
        <v>0</v>
      </c>
      <c r="AC69" s="22">
        <v>1</v>
      </c>
      <c r="AD69" s="22">
        <v>0</v>
      </c>
      <c r="AE69" s="22">
        <v>1</v>
      </c>
      <c r="AF69" s="22">
        <v>0</v>
      </c>
      <c r="AG69" s="22">
        <v>1</v>
      </c>
      <c r="AH69" s="22">
        <v>1</v>
      </c>
      <c r="AI69" s="22">
        <v>1</v>
      </c>
      <c r="AJ69" s="22">
        <v>1</v>
      </c>
      <c r="AK69" s="22">
        <v>1</v>
      </c>
      <c r="AL69" s="22">
        <v>1.1111111111111112</v>
      </c>
      <c r="AM69" s="22">
        <v>1.1111111111111112</v>
      </c>
      <c r="AN69" s="22">
        <v>1.1111111111111112</v>
      </c>
      <c r="AO69" s="22">
        <v>1.1111111111111112</v>
      </c>
      <c r="AP69" s="22">
        <v>1.1111111111111112</v>
      </c>
      <c r="AQ69" s="22">
        <v>0.9</v>
      </c>
      <c r="AR69" s="22">
        <v>0.9</v>
      </c>
      <c r="AS69" s="22">
        <v>0.9</v>
      </c>
      <c r="AT69" s="22" t="s">
        <v>1080</v>
      </c>
      <c r="AU69" s="22" t="s">
        <v>121</v>
      </c>
      <c r="AV69" s="22" t="s">
        <v>121</v>
      </c>
      <c r="AW69" s="22" t="s">
        <v>121</v>
      </c>
      <c r="AX69" s="22" t="s">
        <v>45</v>
      </c>
      <c r="AY69" s="22" t="s">
        <v>45</v>
      </c>
      <c r="AZ69" s="22" t="s">
        <v>45</v>
      </c>
      <c r="BA69" s="22" t="s">
        <v>45</v>
      </c>
      <c r="BB69" s="22" t="s">
        <v>45</v>
      </c>
      <c r="BC69" s="22" t="s">
        <v>435</v>
      </c>
      <c r="BD69" s="22" t="s">
        <v>127</v>
      </c>
      <c r="BE69" s="22" t="s">
        <v>32</v>
      </c>
      <c r="BF69" s="22" t="s">
        <v>161</v>
      </c>
      <c r="BG69" s="22" t="s">
        <v>138</v>
      </c>
      <c r="BH69" s="23" t="s">
        <v>139</v>
      </c>
      <c r="BI69" s="16" t="s">
        <v>1081</v>
      </c>
    </row>
    <row r="70" spans="1:61" ht="56.25" customHeight="1" x14ac:dyDescent="0.25">
      <c r="A70" s="16" t="s">
        <v>1082</v>
      </c>
      <c r="B70" s="15">
        <v>130</v>
      </c>
      <c r="C70" s="16" t="s">
        <v>423</v>
      </c>
      <c r="D70" s="16" t="s">
        <v>329</v>
      </c>
      <c r="E70" s="16" t="s">
        <v>330</v>
      </c>
      <c r="F70" s="16" t="s">
        <v>339</v>
      </c>
      <c r="G70" s="16" t="s">
        <v>1083</v>
      </c>
      <c r="H70" s="16" t="s">
        <v>439</v>
      </c>
      <c r="I70" s="16" t="s">
        <v>1082</v>
      </c>
      <c r="J70" s="16" t="s">
        <v>1084</v>
      </c>
      <c r="K70" s="16" t="s">
        <v>1085</v>
      </c>
      <c r="L70" s="38">
        <v>38050000</v>
      </c>
      <c r="M70" s="18">
        <v>43545373</v>
      </c>
      <c r="N70" s="20">
        <v>1.1444250459921157</v>
      </c>
      <c r="O70" s="21" t="s">
        <v>1086</v>
      </c>
      <c r="P70" s="22">
        <v>0.98</v>
      </c>
      <c r="Q70" s="22">
        <v>2016</v>
      </c>
      <c r="R70" s="22">
        <v>0</v>
      </c>
      <c r="S70" s="22">
        <v>0.95</v>
      </c>
      <c r="T70" s="22">
        <v>0.95</v>
      </c>
      <c r="U70" s="22">
        <v>0.95</v>
      </c>
      <c r="V70" s="22">
        <v>0.95</v>
      </c>
      <c r="W70" s="22">
        <v>278</v>
      </c>
      <c r="X70" s="22">
        <v>284</v>
      </c>
      <c r="Y70" s="22">
        <v>434</v>
      </c>
      <c r="Z70" s="22">
        <v>392</v>
      </c>
      <c r="AA70" s="22">
        <v>340</v>
      </c>
      <c r="AB70" s="22">
        <v>395</v>
      </c>
      <c r="AC70" s="22">
        <v>292</v>
      </c>
      <c r="AD70" s="22">
        <v>322</v>
      </c>
      <c r="AE70" s="22">
        <v>1344</v>
      </c>
      <c r="AF70" s="22">
        <v>1393</v>
      </c>
      <c r="AG70" s="22">
        <v>0.97887323943661975</v>
      </c>
      <c r="AH70" s="22">
        <v>1.1071428571428572</v>
      </c>
      <c r="AI70" s="22">
        <v>0.86075949367088611</v>
      </c>
      <c r="AJ70" s="22">
        <v>0.90683229813664601</v>
      </c>
      <c r="AK70" s="22">
        <v>0.96482412060301503</v>
      </c>
      <c r="AL70" s="22">
        <v>1.0303928836174945</v>
      </c>
      <c r="AM70" s="22">
        <v>1.1654135338345866</v>
      </c>
      <c r="AN70" s="22">
        <v>0.90606262491672229</v>
      </c>
      <c r="AO70" s="22">
        <v>0.95456031382804851</v>
      </c>
      <c r="AP70" s="22">
        <v>1.02</v>
      </c>
      <c r="AQ70" s="22">
        <v>0.95</v>
      </c>
      <c r="AR70" s="22">
        <v>0.95</v>
      </c>
      <c r="AS70" s="22">
        <v>0.95</v>
      </c>
      <c r="AT70" s="22" t="s">
        <v>1070</v>
      </c>
      <c r="AU70" s="22" t="s">
        <v>45</v>
      </c>
      <c r="AV70" s="22" t="s">
        <v>121</v>
      </c>
      <c r="AW70" s="22" t="s">
        <v>121</v>
      </c>
      <c r="AX70" s="22" t="s">
        <v>45</v>
      </c>
      <c r="AY70" s="22" t="s">
        <v>45</v>
      </c>
      <c r="AZ70" s="22" t="s">
        <v>45</v>
      </c>
      <c r="BA70" s="22" t="s">
        <v>45</v>
      </c>
      <c r="BB70" s="22" t="s">
        <v>45</v>
      </c>
      <c r="BC70" s="22" t="s">
        <v>435</v>
      </c>
      <c r="BD70" s="22" t="s">
        <v>127</v>
      </c>
      <c r="BE70" s="22" t="s">
        <v>133</v>
      </c>
      <c r="BF70" s="22" t="s">
        <v>161</v>
      </c>
      <c r="BG70" s="22" t="s">
        <v>138</v>
      </c>
      <c r="BH70" s="23" t="s">
        <v>139</v>
      </c>
      <c r="BI70" s="16" t="s">
        <v>1087</v>
      </c>
    </row>
    <row r="71" spans="1:61" ht="56.25" customHeight="1" x14ac:dyDescent="0.25">
      <c r="A71" s="16" t="s">
        <v>1088</v>
      </c>
      <c r="B71" s="15">
        <v>134</v>
      </c>
      <c r="C71" s="16" t="s">
        <v>441</v>
      </c>
      <c r="D71" s="16" t="s">
        <v>329</v>
      </c>
      <c r="E71" s="16" t="s">
        <v>1027</v>
      </c>
      <c r="F71" s="16" t="s">
        <v>1028</v>
      </c>
      <c r="G71" s="16" t="s">
        <v>1089</v>
      </c>
      <c r="H71" s="16" t="s">
        <v>1090</v>
      </c>
      <c r="I71" s="16" t="s">
        <v>1088</v>
      </c>
      <c r="J71" s="16" t="s">
        <v>1091</v>
      </c>
      <c r="K71" s="16" t="s">
        <v>1092</v>
      </c>
      <c r="L71" s="16">
        <v>1</v>
      </c>
      <c r="M71" s="19">
        <v>0.995</v>
      </c>
      <c r="N71" s="20">
        <v>0.995</v>
      </c>
      <c r="O71" s="21" t="s">
        <v>1093</v>
      </c>
      <c r="P71" s="22">
        <v>3</v>
      </c>
      <c r="Q71" s="22">
        <v>2016</v>
      </c>
      <c r="R71" s="22">
        <v>0</v>
      </c>
      <c r="S71" s="22">
        <v>0</v>
      </c>
      <c r="T71" s="22">
        <v>0</v>
      </c>
      <c r="U71" s="22">
        <v>0.15</v>
      </c>
      <c r="V71" s="22">
        <v>0.85</v>
      </c>
      <c r="W71" s="22">
        <v>0</v>
      </c>
      <c r="X71" s="22">
        <v>20</v>
      </c>
      <c r="Y71" s="22">
        <v>0</v>
      </c>
      <c r="Z71" s="22">
        <v>20</v>
      </c>
      <c r="AA71" s="22">
        <v>4</v>
      </c>
      <c r="AB71" s="22">
        <v>20</v>
      </c>
      <c r="AC71" s="22">
        <v>18</v>
      </c>
      <c r="AD71" s="22">
        <v>20</v>
      </c>
      <c r="AE71" s="22">
        <v>22</v>
      </c>
      <c r="AF71" s="22">
        <v>20</v>
      </c>
      <c r="AG71" s="22">
        <v>0</v>
      </c>
      <c r="AH71" s="22">
        <v>0</v>
      </c>
      <c r="AI71" s="22">
        <v>0.2</v>
      </c>
      <c r="AJ71" s="22">
        <v>0.9</v>
      </c>
      <c r="AK71" s="22">
        <v>0.9</v>
      </c>
      <c r="AL71" s="22" t="e">
        <v>#DIV/0!</v>
      </c>
      <c r="AM71" s="22" t="e">
        <v>#DIV/0!</v>
      </c>
      <c r="AN71" s="22">
        <v>1.3333333333333335</v>
      </c>
      <c r="AO71" s="22">
        <v>1.0588235294117647</v>
      </c>
      <c r="AP71" s="22">
        <v>1.1000000000000001</v>
      </c>
      <c r="AQ71" s="22">
        <v>1</v>
      </c>
      <c r="AR71" s="22">
        <v>1</v>
      </c>
      <c r="AS71" s="22">
        <v>1</v>
      </c>
      <c r="AT71" s="22" t="s">
        <v>1094</v>
      </c>
      <c r="AU71" s="22" t="s">
        <v>121</v>
      </c>
      <c r="AV71" s="22" t="s">
        <v>121</v>
      </c>
      <c r="AW71" s="22" t="s">
        <v>121</v>
      </c>
      <c r="AX71" s="22" t="s">
        <v>45</v>
      </c>
      <c r="AY71" s="22" t="s">
        <v>45</v>
      </c>
      <c r="AZ71" s="22" t="s">
        <v>45</v>
      </c>
      <c r="BA71" s="22" t="s">
        <v>45</v>
      </c>
      <c r="BB71" s="22" t="s">
        <v>45</v>
      </c>
      <c r="BC71" s="22" t="s">
        <v>122</v>
      </c>
      <c r="BD71" s="22" t="s">
        <v>127</v>
      </c>
      <c r="BE71" s="22" t="s">
        <v>133</v>
      </c>
      <c r="BF71" s="22" t="s">
        <v>164</v>
      </c>
      <c r="BG71" s="22" t="s">
        <v>162</v>
      </c>
      <c r="BH71" s="23" t="s">
        <v>125</v>
      </c>
      <c r="BI71" s="16" t="s">
        <v>1095</v>
      </c>
    </row>
    <row r="72" spans="1:61" ht="56.25" customHeight="1" x14ac:dyDescent="0.25">
      <c r="A72" s="16" t="s">
        <v>1096</v>
      </c>
      <c r="B72" s="15">
        <v>137</v>
      </c>
      <c r="C72" s="16" t="s">
        <v>447</v>
      </c>
      <c r="D72" s="16" t="s">
        <v>152</v>
      </c>
      <c r="E72" s="16" t="s">
        <v>1097</v>
      </c>
      <c r="F72" s="16" t="s">
        <v>1098</v>
      </c>
      <c r="G72" s="16" t="s">
        <v>448</v>
      </c>
      <c r="H72" s="16" t="s">
        <v>449</v>
      </c>
      <c r="I72" s="16" t="s">
        <v>1096</v>
      </c>
      <c r="J72" s="16" t="s">
        <v>1099</v>
      </c>
      <c r="K72" s="16" t="s">
        <v>451</v>
      </c>
      <c r="L72" s="18">
        <v>1</v>
      </c>
      <c r="M72" s="19">
        <v>1</v>
      </c>
      <c r="N72" s="20">
        <v>1</v>
      </c>
      <c r="O72" s="21" t="s">
        <v>1100</v>
      </c>
      <c r="P72" s="22">
        <v>12</v>
      </c>
      <c r="Q72" s="22">
        <v>2016</v>
      </c>
      <c r="R72" s="22">
        <v>0</v>
      </c>
      <c r="S72" s="22">
        <v>1</v>
      </c>
      <c r="T72" s="22">
        <v>1</v>
      </c>
      <c r="U72" s="22">
        <v>1</v>
      </c>
      <c r="V72" s="22">
        <v>1</v>
      </c>
      <c r="W72" s="22">
        <v>12</v>
      </c>
      <c r="X72" s="22">
        <v>12</v>
      </c>
      <c r="Y72" s="22">
        <v>12</v>
      </c>
      <c r="Z72" s="22">
        <v>12</v>
      </c>
      <c r="AA72" s="22">
        <v>12</v>
      </c>
      <c r="AB72" s="22">
        <v>12</v>
      </c>
      <c r="AC72" s="22">
        <v>12</v>
      </c>
      <c r="AD72" s="22">
        <v>12</v>
      </c>
      <c r="AE72" s="22">
        <v>12</v>
      </c>
      <c r="AF72" s="22">
        <v>12</v>
      </c>
      <c r="AG72" s="22">
        <v>1</v>
      </c>
      <c r="AH72" s="22">
        <v>1</v>
      </c>
      <c r="AI72" s="22">
        <v>1</v>
      </c>
      <c r="AJ72" s="22">
        <v>1</v>
      </c>
      <c r="AK72" s="22">
        <v>1</v>
      </c>
      <c r="AL72" s="22">
        <v>1</v>
      </c>
      <c r="AM72" s="22">
        <v>1</v>
      </c>
      <c r="AN72" s="22">
        <v>1</v>
      </c>
      <c r="AO72" s="22">
        <v>1</v>
      </c>
      <c r="AP72" s="22">
        <v>1</v>
      </c>
      <c r="AQ72" s="22">
        <v>1</v>
      </c>
      <c r="AR72" s="22">
        <v>1</v>
      </c>
      <c r="AS72" s="22">
        <v>1</v>
      </c>
      <c r="AT72" s="22" t="s">
        <v>1101</v>
      </c>
      <c r="AU72" s="22" t="s">
        <v>121</v>
      </c>
      <c r="AV72" s="22" t="s">
        <v>121</v>
      </c>
      <c r="AW72" s="22" t="s">
        <v>121</v>
      </c>
      <c r="AX72" s="22" t="s">
        <v>45</v>
      </c>
      <c r="AY72" s="22" t="s">
        <v>45</v>
      </c>
      <c r="AZ72" s="22" t="s">
        <v>45</v>
      </c>
      <c r="BA72" s="22" t="s">
        <v>45</v>
      </c>
      <c r="BB72" s="22" t="s">
        <v>45</v>
      </c>
      <c r="BC72" s="22" t="s">
        <v>122</v>
      </c>
      <c r="BD72" s="22" t="s">
        <v>127</v>
      </c>
      <c r="BE72" s="22" t="s">
        <v>133</v>
      </c>
      <c r="BF72" s="22" t="s">
        <v>164</v>
      </c>
      <c r="BG72" s="22" t="s">
        <v>124</v>
      </c>
      <c r="BH72" s="23" t="s">
        <v>125</v>
      </c>
      <c r="BI72" s="16" t="s">
        <v>681</v>
      </c>
    </row>
    <row r="73" spans="1:61" ht="56.25" customHeight="1" x14ac:dyDescent="0.25">
      <c r="A73" s="16" t="s">
        <v>472</v>
      </c>
      <c r="B73" s="15">
        <v>150</v>
      </c>
      <c r="C73" s="16" t="s">
        <v>465</v>
      </c>
      <c r="D73" s="16" t="s">
        <v>329</v>
      </c>
      <c r="E73" s="16" t="s">
        <v>956</v>
      </c>
      <c r="F73" s="16" t="s">
        <v>957</v>
      </c>
      <c r="G73" s="16" t="s">
        <v>467</v>
      </c>
      <c r="H73" s="16" t="s">
        <v>471</v>
      </c>
      <c r="I73" s="16" t="s">
        <v>472</v>
      </c>
      <c r="J73" s="16" t="s">
        <v>1102</v>
      </c>
      <c r="K73" s="16" t="s">
        <v>473</v>
      </c>
      <c r="L73" s="16">
        <v>0</v>
      </c>
      <c r="M73" s="19">
        <v>0</v>
      </c>
      <c r="N73" s="20" t="s">
        <v>231</v>
      </c>
      <c r="O73" s="21" t="s">
        <v>1103</v>
      </c>
      <c r="P73" s="22">
        <v>0</v>
      </c>
      <c r="Q73" s="22">
        <v>2016</v>
      </c>
      <c r="R73" s="22">
        <v>0</v>
      </c>
      <c r="S73" s="22">
        <v>0</v>
      </c>
      <c r="T73" s="22">
        <v>0</v>
      </c>
      <c r="U73" s="22">
        <v>0</v>
      </c>
      <c r="V73" s="22">
        <v>1</v>
      </c>
      <c r="W73" s="22">
        <v>0</v>
      </c>
      <c r="X73" s="22">
        <v>0</v>
      </c>
      <c r="Y73" s="22">
        <v>0</v>
      </c>
      <c r="Z73" s="22">
        <v>0</v>
      </c>
      <c r="AA73" s="22">
        <v>0</v>
      </c>
      <c r="AB73" s="22">
        <v>0</v>
      </c>
      <c r="AC73" s="22">
        <v>1</v>
      </c>
      <c r="AD73" s="22">
        <v>0</v>
      </c>
      <c r="AE73" s="22">
        <v>1</v>
      </c>
      <c r="AF73" s="22">
        <v>0</v>
      </c>
      <c r="AG73" s="22">
        <v>0</v>
      </c>
      <c r="AH73" s="22">
        <v>0</v>
      </c>
      <c r="AI73" s="22">
        <v>0</v>
      </c>
      <c r="AJ73" s="22">
        <v>1</v>
      </c>
      <c r="AK73" s="22">
        <v>1</v>
      </c>
      <c r="AL73" s="22" t="e">
        <v>#DIV/0!</v>
      </c>
      <c r="AM73" s="22" t="e">
        <v>#DIV/0!</v>
      </c>
      <c r="AN73" s="22" t="e">
        <v>#DIV/0!</v>
      </c>
      <c r="AO73" s="22">
        <v>1</v>
      </c>
      <c r="AP73" s="22">
        <v>1</v>
      </c>
      <c r="AQ73" s="22">
        <v>1</v>
      </c>
      <c r="AR73" s="22">
        <v>1</v>
      </c>
      <c r="AS73" s="22">
        <v>1</v>
      </c>
      <c r="AT73" s="22" t="s">
        <v>1104</v>
      </c>
      <c r="AU73" s="22" t="s">
        <v>45</v>
      </c>
      <c r="AV73" s="22" t="s">
        <v>121</v>
      </c>
      <c r="AW73" s="22" t="s">
        <v>121</v>
      </c>
      <c r="AX73" s="22" t="s">
        <v>45</v>
      </c>
      <c r="AY73" s="22" t="s">
        <v>45</v>
      </c>
      <c r="AZ73" s="22" t="s">
        <v>45</v>
      </c>
      <c r="BA73" s="22" t="s">
        <v>45</v>
      </c>
      <c r="BB73" s="22" t="s">
        <v>45</v>
      </c>
      <c r="BC73" s="22" t="s">
        <v>369</v>
      </c>
      <c r="BD73" s="22" t="s">
        <v>127</v>
      </c>
      <c r="BE73" s="22" t="s">
        <v>32</v>
      </c>
      <c r="BF73" s="22" t="s">
        <v>391</v>
      </c>
      <c r="BG73" s="22" t="s">
        <v>190</v>
      </c>
      <c r="BH73" s="23" t="s">
        <v>139</v>
      </c>
      <c r="BI73" s="16" t="s">
        <v>683</v>
      </c>
    </row>
    <row r="74" spans="1:61" ht="56.25" customHeight="1" x14ac:dyDescent="0.25">
      <c r="A74" s="16" t="s">
        <v>1105</v>
      </c>
      <c r="B74" s="15">
        <v>151</v>
      </c>
      <c r="C74" s="16" t="s">
        <v>465</v>
      </c>
      <c r="D74" s="16" t="s">
        <v>329</v>
      </c>
      <c r="E74" s="16" t="s">
        <v>1027</v>
      </c>
      <c r="F74" s="16" t="s">
        <v>1106</v>
      </c>
      <c r="G74" s="16" t="s">
        <v>467</v>
      </c>
      <c r="H74" s="16" t="s">
        <v>474</v>
      </c>
      <c r="I74" s="16" t="s">
        <v>1105</v>
      </c>
      <c r="J74" s="16" t="s">
        <v>1107</v>
      </c>
      <c r="K74" s="16" t="s">
        <v>476</v>
      </c>
      <c r="L74" s="16">
        <v>1</v>
      </c>
      <c r="M74" s="19">
        <v>1</v>
      </c>
      <c r="N74" s="20">
        <v>1</v>
      </c>
      <c r="O74" s="21" t="s">
        <v>1108</v>
      </c>
      <c r="P74" s="22">
        <v>0</v>
      </c>
      <c r="Q74" s="22">
        <v>2016</v>
      </c>
      <c r="R74" s="22">
        <v>0</v>
      </c>
      <c r="S74" s="22">
        <v>0</v>
      </c>
      <c r="T74" s="22">
        <v>0</v>
      </c>
      <c r="U74" s="22">
        <v>0</v>
      </c>
      <c r="V74" s="22">
        <v>1</v>
      </c>
      <c r="W74" s="22">
        <v>0</v>
      </c>
      <c r="X74" s="22">
        <v>22</v>
      </c>
      <c r="Y74" s="22">
        <v>0</v>
      </c>
      <c r="Z74" s="22">
        <v>22</v>
      </c>
      <c r="AA74" s="22">
        <v>0</v>
      </c>
      <c r="AB74" s="22">
        <v>22</v>
      </c>
      <c r="AC74" s="22">
        <v>22</v>
      </c>
      <c r="AD74" s="22">
        <v>22</v>
      </c>
      <c r="AE74" s="22">
        <v>22</v>
      </c>
      <c r="AF74" s="22">
        <v>22</v>
      </c>
      <c r="AG74" s="22">
        <v>0</v>
      </c>
      <c r="AH74" s="22">
        <v>0</v>
      </c>
      <c r="AI74" s="22">
        <v>0</v>
      </c>
      <c r="AJ74" s="22">
        <v>1</v>
      </c>
      <c r="AK74" s="22">
        <v>1</v>
      </c>
      <c r="AL74" s="22" t="e">
        <v>#DIV/0!</v>
      </c>
      <c r="AM74" s="22" t="e">
        <v>#DIV/0!</v>
      </c>
      <c r="AN74" s="22" t="e">
        <v>#DIV/0!</v>
      </c>
      <c r="AO74" s="22">
        <v>1</v>
      </c>
      <c r="AP74" s="22">
        <v>1</v>
      </c>
      <c r="AQ74" s="22">
        <v>1</v>
      </c>
      <c r="AR74" s="22">
        <v>0</v>
      </c>
      <c r="AS74" s="22">
        <v>0</v>
      </c>
      <c r="AT74" s="22" t="s">
        <v>827</v>
      </c>
      <c r="AU74" s="22" t="s">
        <v>121</v>
      </c>
      <c r="AV74" s="22" t="s">
        <v>121</v>
      </c>
      <c r="AW74" s="22" t="s">
        <v>121</v>
      </c>
      <c r="AX74" s="22" t="s">
        <v>45</v>
      </c>
      <c r="AY74" s="22" t="s">
        <v>45</v>
      </c>
      <c r="AZ74" s="22" t="s">
        <v>45</v>
      </c>
      <c r="BA74" s="22" t="s">
        <v>45</v>
      </c>
      <c r="BB74" s="22" t="s">
        <v>45</v>
      </c>
      <c r="BC74" s="22" t="s">
        <v>122</v>
      </c>
      <c r="BD74" s="22" t="s">
        <v>131</v>
      </c>
      <c r="BE74" s="22" t="s">
        <v>133</v>
      </c>
      <c r="BF74" s="22" t="s">
        <v>161</v>
      </c>
      <c r="BG74" s="22" t="s">
        <v>124</v>
      </c>
      <c r="BH74" s="23" t="s">
        <v>125</v>
      </c>
      <c r="BI74" s="16" t="s">
        <v>684</v>
      </c>
    </row>
    <row r="75" spans="1:61" ht="56.25" customHeight="1" x14ac:dyDescent="0.25">
      <c r="A75" s="29" t="s">
        <v>1109</v>
      </c>
      <c r="B75" s="15">
        <v>153</v>
      </c>
      <c r="C75" s="16" t="s">
        <v>481</v>
      </c>
      <c r="D75" s="16" t="s">
        <v>329</v>
      </c>
      <c r="E75" s="16" t="s">
        <v>1027</v>
      </c>
      <c r="F75" s="16" t="s">
        <v>1110</v>
      </c>
      <c r="G75" s="28" t="s">
        <v>482</v>
      </c>
      <c r="H75" s="16" t="s">
        <v>1111</v>
      </c>
      <c r="I75" s="29" t="s">
        <v>1109</v>
      </c>
      <c r="J75" s="16" t="s">
        <v>1112</v>
      </c>
      <c r="K75" s="16" t="s">
        <v>1113</v>
      </c>
      <c r="L75" s="16">
        <v>16</v>
      </c>
      <c r="M75" s="19">
        <v>16</v>
      </c>
      <c r="N75" s="20">
        <v>1</v>
      </c>
      <c r="O75" s="21" t="s">
        <v>1114</v>
      </c>
      <c r="P75" s="22">
        <v>0</v>
      </c>
      <c r="Q75" s="22">
        <v>2016</v>
      </c>
      <c r="R75" s="22">
        <v>0</v>
      </c>
      <c r="S75" s="22">
        <v>1</v>
      </c>
      <c r="T75" s="22">
        <v>1</v>
      </c>
      <c r="U75" s="22">
        <v>1</v>
      </c>
      <c r="V75" s="22">
        <v>1</v>
      </c>
      <c r="W75" s="22">
        <v>49</v>
      </c>
      <c r="X75" s="22">
        <v>49</v>
      </c>
      <c r="Y75" s="22">
        <v>40</v>
      </c>
      <c r="Z75" s="22">
        <v>43</v>
      </c>
      <c r="AA75" s="22">
        <v>24</v>
      </c>
      <c r="AB75" s="22">
        <v>26</v>
      </c>
      <c r="AC75" s="22">
        <v>34</v>
      </c>
      <c r="AD75" s="22">
        <v>34</v>
      </c>
      <c r="AE75" s="22">
        <v>147</v>
      </c>
      <c r="AF75" s="22">
        <v>152</v>
      </c>
      <c r="AG75" s="22">
        <v>1</v>
      </c>
      <c r="AH75" s="22">
        <v>0.93023255813953487</v>
      </c>
      <c r="AI75" s="22">
        <v>0.92307692307692313</v>
      </c>
      <c r="AJ75" s="22">
        <v>1</v>
      </c>
      <c r="AK75" s="22">
        <v>1</v>
      </c>
      <c r="AL75" s="22">
        <v>1</v>
      </c>
      <c r="AM75" s="22">
        <v>0.93023255813953487</v>
      </c>
      <c r="AN75" s="22">
        <v>0.92307692307692313</v>
      </c>
      <c r="AO75" s="22">
        <v>1</v>
      </c>
      <c r="AP75" s="22">
        <v>0.96710526315789469</v>
      </c>
      <c r="AQ75" s="22">
        <v>1</v>
      </c>
      <c r="AR75" s="22">
        <v>1</v>
      </c>
      <c r="AS75" s="22">
        <v>1</v>
      </c>
      <c r="AT75" s="22" t="s">
        <v>839</v>
      </c>
      <c r="AU75" s="22" t="s">
        <v>121</v>
      </c>
      <c r="AV75" s="22" t="s">
        <v>121</v>
      </c>
      <c r="AW75" s="22" t="s">
        <v>45</v>
      </c>
      <c r="AX75" s="22" t="s">
        <v>45</v>
      </c>
      <c r="AY75" s="22" t="s">
        <v>45</v>
      </c>
      <c r="AZ75" s="22" t="s">
        <v>45</v>
      </c>
      <c r="BA75" s="22" t="s">
        <v>45</v>
      </c>
      <c r="BB75" s="22" t="s">
        <v>45</v>
      </c>
      <c r="BC75" s="22" t="s">
        <v>122</v>
      </c>
      <c r="BD75" s="22" t="s">
        <v>127</v>
      </c>
      <c r="BE75" s="22" t="s">
        <v>133</v>
      </c>
      <c r="BF75" s="22" t="s">
        <v>164</v>
      </c>
      <c r="BG75" s="22" t="s">
        <v>190</v>
      </c>
      <c r="BH75" s="23" t="s">
        <v>125</v>
      </c>
      <c r="BI75" s="16" t="s">
        <v>686</v>
      </c>
    </row>
    <row r="76" spans="1:61" ht="56.25" customHeight="1" x14ac:dyDescent="0.25">
      <c r="A76" s="29" t="s">
        <v>1115</v>
      </c>
      <c r="B76" s="15">
        <v>154</v>
      </c>
      <c r="C76" s="16" t="s">
        <v>481</v>
      </c>
      <c r="D76" s="16" t="s">
        <v>329</v>
      </c>
      <c r="E76" s="16" t="s">
        <v>1027</v>
      </c>
      <c r="F76" s="16" t="s">
        <v>1110</v>
      </c>
      <c r="G76" s="28" t="s">
        <v>482</v>
      </c>
      <c r="H76" s="16" t="s">
        <v>1116</v>
      </c>
      <c r="I76" s="29" t="s">
        <v>1115</v>
      </c>
      <c r="J76" s="16" t="s">
        <v>1117</v>
      </c>
      <c r="K76" s="16" t="s">
        <v>1118</v>
      </c>
      <c r="L76" s="39">
        <v>3.9600000000000003E-2</v>
      </c>
      <c r="M76" s="40">
        <v>3.9599999999999996E-2</v>
      </c>
      <c r="N76" s="20">
        <v>0.99999999999999978</v>
      </c>
      <c r="O76" s="21" t="s">
        <v>1119</v>
      </c>
      <c r="P76" s="22">
        <v>0</v>
      </c>
      <c r="Q76" s="22">
        <v>2016</v>
      </c>
      <c r="R76" s="22">
        <v>0</v>
      </c>
      <c r="S76" s="22">
        <v>1</v>
      </c>
      <c r="T76" s="22">
        <v>1</v>
      </c>
      <c r="U76" s="22">
        <v>1</v>
      </c>
      <c r="V76" s="22">
        <v>1</v>
      </c>
      <c r="W76" s="22">
        <v>9</v>
      </c>
      <c r="X76" s="22">
        <v>9</v>
      </c>
      <c r="Y76" s="22">
        <v>11</v>
      </c>
      <c r="Z76" s="22">
        <v>14</v>
      </c>
      <c r="AA76" s="22">
        <v>12</v>
      </c>
      <c r="AB76" s="22">
        <v>12</v>
      </c>
      <c r="AC76" s="22">
        <v>9</v>
      </c>
      <c r="AD76" s="22">
        <v>9</v>
      </c>
      <c r="AE76" s="22">
        <v>41</v>
      </c>
      <c r="AF76" s="22">
        <v>44</v>
      </c>
      <c r="AG76" s="22">
        <v>1</v>
      </c>
      <c r="AH76" s="22">
        <v>0.7857142857142857</v>
      </c>
      <c r="AI76" s="22">
        <v>1</v>
      </c>
      <c r="AJ76" s="22">
        <v>1</v>
      </c>
      <c r="AK76" s="22">
        <v>1</v>
      </c>
      <c r="AL76" s="22">
        <v>1</v>
      </c>
      <c r="AM76" s="22">
        <v>0.7857142857142857</v>
      </c>
      <c r="AN76" s="22">
        <v>1</v>
      </c>
      <c r="AO76" s="22">
        <v>1</v>
      </c>
      <c r="AP76" s="22">
        <v>0.93181818181818177</v>
      </c>
      <c r="AQ76" s="22">
        <v>1</v>
      </c>
      <c r="AR76" s="22">
        <v>1</v>
      </c>
      <c r="AS76" s="22">
        <v>1</v>
      </c>
      <c r="AT76" s="22" t="s">
        <v>839</v>
      </c>
      <c r="AU76" s="22" t="s">
        <v>45</v>
      </c>
      <c r="AV76" s="22" t="s">
        <v>121</v>
      </c>
      <c r="AW76" s="22" t="s">
        <v>45</v>
      </c>
      <c r="AX76" s="22" t="s">
        <v>45</v>
      </c>
      <c r="AY76" s="22" t="s">
        <v>45</v>
      </c>
      <c r="AZ76" s="22" t="s">
        <v>45</v>
      </c>
      <c r="BA76" s="22" t="s">
        <v>45</v>
      </c>
      <c r="BB76" s="22" t="s">
        <v>45</v>
      </c>
      <c r="BC76" s="22" t="s">
        <v>122</v>
      </c>
      <c r="BD76" s="22" t="s">
        <v>127</v>
      </c>
      <c r="BE76" s="22" t="s">
        <v>133</v>
      </c>
      <c r="BF76" s="22" t="s">
        <v>164</v>
      </c>
      <c r="BG76" s="22" t="s">
        <v>190</v>
      </c>
      <c r="BH76" s="23" t="s">
        <v>125</v>
      </c>
      <c r="BI76" s="16" t="s">
        <v>1120</v>
      </c>
    </row>
    <row r="77" spans="1:61" ht="56.25" customHeight="1" x14ac:dyDescent="0.25">
      <c r="A77" s="29" t="s">
        <v>1121</v>
      </c>
      <c r="B77" s="15">
        <v>156</v>
      </c>
      <c r="C77" s="16" t="s">
        <v>481</v>
      </c>
      <c r="D77" s="16" t="s">
        <v>329</v>
      </c>
      <c r="E77" s="16" t="s">
        <v>1027</v>
      </c>
      <c r="F77" s="16" t="s">
        <v>1110</v>
      </c>
      <c r="G77" s="28" t="s">
        <v>482</v>
      </c>
      <c r="H77" s="16" t="s">
        <v>1122</v>
      </c>
      <c r="I77" s="29" t="s">
        <v>1121</v>
      </c>
      <c r="J77" s="29" t="s">
        <v>1123</v>
      </c>
      <c r="K77" s="16" t="s">
        <v>1124</v>
      </c>
      <c r="L77" s="16">
        <v>25</v>
      </c>
      <c r="M77" s="19">
        <v>31</v>
      </c>
      <c r="N77" s="20">
        <v>1.24</v>
      </c>
      <c r="O77" s="21" t="s">
        <v>1125</v>
      </c>
      <c r="P77" s="22">
        <v>0</v>
      </c>
      <c r="Q77" s="22">
        <v>2016</v>
      </c>
      <c r="R77" s="22">
        <v>0</v>
      </c>
      <c r="S77" s="22">
        <v>1</v>
      </c>
      <c r="T77" s="22">
        <v>1</v>
      </c>
      <c r="U77" s="22">
        <v>1</v>
      </c>
      <c r="V77" s="22">
        <v>1</v>
      </c>
      <c r="W77" s="22">
        <v>536</v>
      </c>
      <c r="X77" s="22">
        <v>536</v>
      </c>
      <c r="Y77" s="22">
        <v>565</v>
      </c>
      <c r="Z77" s="22">
        <v>569</v>
      </c>
      <c r="AA77" s="22">
        <v>639</v>
      </c>
      <c r="AB77" s="22">
        <v>625</v>
      </c>
      <c r="AC77" s="22">
        <v>834</v>
      </c>
      <c r="AD77" s="22">
        <v>839</v>
      </c>
      <c r="AE77" s="22">
        <v>2574</v>
      </c>
      <c r="AF77" s="22">
        <v>2569</v>
      </c>
      <c r="AG77" s="22">
        <v>1</v>
      </c>
      <c r="AH77" s="22">
        <v>0.99297012302284715</v>
      </c>
      <c r="AI77" s="22">
        <v>1.0224</v>
      </c>
      <c r="AJ77" s="22">
        <v>0.99404052443384983</v>
      </c>
      <c r="AK77" s="22">
        <v>0.99404052443384983</v>
      </c>
      <c r="AL77" s="22">
        <v>1</v>
      </c>
      <c r="AM77" s="22">
        <v>0.99297012302284715</v>
      </c>
      <c r="AN77" s="22">
        <v>1.0224</v>
      </c>
      <c r="AO77" s="22">
        <v>0.99404052443384983</v>
      </c>
      <c r="AP77" s="22">
        <v>1.0019462826002337</v>
      </c>
      <c r="AQ77" s="22">
        <v>1</v>
      </c>
      <c r="AR77" s="22">
        <v>1</v>
      </c>
      <c r="AS77" s="22">
        <v>1</v>
      </c>
      <c r="AT77" s="22" t="s">
        <v>839</v>
      </c>
      <c r="AU77" s="22" t="s">
        <v>121</v>
      </c>
      <c r="AV77" s="22" t="s">
        <v>121</v>
      </c>
      <c r="AW77" s="22" t="s">
        <v>45</v>
      </c>
      <c r="AX77" s="22" t="s">
        <v>45</v>
      </c>
      <c r="AY77" s="22" t="s">
        <v>45</v>
      </c>
      <c r="AZ77" s="22" t="s">
        <v>45</v>
      </c>
      <c r="BA77" s="22" t="s">
        <v>45</v>
      </c>
      <c r="BB77" s="22" t="s">
        <v>45</v>
      </c>
      <c r="BC77" s="22" t="s">
        <v>122</v>
      </c>
      <c r="BD77" s="22" t="s">
        <v>127</v>
      </c>
      <c r="BE77" s="22" t="s">
        <v>133</v>
      </c>
      <c r="BF77" s="22" t="s">
        <v>164</v>
      </c>
      <c r="BG77" s="22" t="s">
        <v>190</v>
      </c>
      <c r="BH77" s="23" t="s">
        <v>125</v>
      </c>
      <c r="BI77" s="16" t="s">
        <v>687</v>
      </c>
    </row>
    <row r="78" spans="1:61" ht="56.25" customHeight="1" x14ac:dyDescent="0.25">
      <c r="A78" s="41" t="s">
        <v>1126</v>
      </c>
      <c r="B78" s="15">
        <v>159</v>
      </c>
      <c r="C78" s="16" t="s">
        <v>481</v>
      </c>
      <c r="D78" s="16" t="s">
        <v>329</v>
      </c>
      <c r="E78" s="16" t="s">
        <v>1027</v>
      </c>
      <c r="F78" s="16" t="s">
        <v>1110</v>
      </c>
      <c r="G78" s="16" t="s">
        <v>487</v>
      </c>
      <c r="H78" s="16" t="s">
        <v>1127</v>
      </c>
      <c r="I78" s="41" t="s">
        <v>1126</v>
      </c>
      <c r="J78" s="16" t="s">
        <v>1128</v>
      </c>
      <c r="K78" s="16" t="s">
        <v>1129</v>
      </c>
      <c r="L78" s="16">
        <v>3</v>
      </c>
      <c r="M78" s="35">
        <v>2.3279974890144381</v>
      </c>
      <c r="N78" s="20">
        <v>1.2240008369951871</v>
      </c>
      <c r="O78" s="21" t="s">
        <v>1130</v>
      </c>
      <c r="P78" s="22">
        <v>0</v>
      </c>
      <c r="Q78" s="22">
        <v>2016</v>
      </c>
      <c r="R78" s="22" t="s">
        <v>287</v>
      </c>
      <c r="S78" s="22">
        <v>1</v>
      </c>
      <c r="T78" s="22">
        <v>1</v>
      </c>
      <c r="U78" s="22">
        <v>1</v>
      </c>
      <c r="V78" s="22">
        <v>1</v>
      </c>
      <c r="W78" s="22">
        <v>56</v>
      </c>
      <c r="X78" s="22">
        <v>56</v>
      </c>
      <c r="Y78" s="22">
        <v>91</v>
      </c>
      <c r="Z78" s="22">
        <v>90</v>
      </c>
      <c r="AA78" s="22">
        <v>128</v>
      </c>
      <c r="AB78" s="22">
        <v>128</v>
      </c>
      <c r="AC78" s="22">
        <v>129</v>
      </c>
      <c r="AD78" s="22">
        <v>129</v>
      </c>
      <c r="AE78" s="22">
        <v>404</v>
      </c>
      <c r="AF78" s="22">
        <v>403</v>
      </c>
      <c r="AG78" s="22">
        <v>1</v>
      </c>
      <c r="AH78" s="22">
        <v>1.0111111111111111</v>
      </c>
      <c r="AI78" s="22">
        <v>1</v>
      </c>
      <c r="AJ78" s="22">
        <v>1</v>
      </c>
      <c r="AK78" s="22">
        <v>1</v>
      </c>
      <c r="AL78" s="22">
        <v>1</v>
      </c>
      <c r="AM78" s="22">
        <v>1.0111111111111111</v>
      </c>
      <c r="AN78" s="22">
        <v>1</v>
      </c>
      <c r="AO78" s="22">
        <v>1</v>
      </c>
      <c r="AP78" s="22">
        <v>1.0024813895781637</v>
      </c>
      <c r="AQ78" s="22">
        <v>1</v>
      </c>
      <c r="AR78" s="22">
        <v>1</v>
      </c>
      <c r="AS78" s="22">
        <v>1</v>
      </c>
      <c r="AT78" s="22" t="s">
        <v>839</v>
      </c>
      <c r="AU78" s="22" t="s">
        <v>45</v>
      </c>
      <c r="AV78" s="22" t="s">
        <v>121</v>
      </c>
      <c r="AW78" s="22" t="s">
        <v>45</v>
      </c>
      <c r="AX78" s="22" t="s">
        <v>45</v>
      </c>
      <c r="AY78" s="22" t="s">
        <v>45</v>
      </c>
      <c r="AZ78" s="22" t="s">
        <v>45</v>
      </c>
      <c r="BA78" s="22" t="s">
        <v>45</v>
      </c>
      <c r="BB78" s="22" t="s">
        <v>45</v>
      </c>
      <c r="BC78" s="22" t="s">
        <v>122</v>
      </c>
      <c r="BD78" s="22" t="s">
        <v>127</v>
      </c>
      <c r="BE78" s="22" t="s">
        <v>133</v>
      </c>
      <c r="BF78" s="22" t="s">
        <v>164</v>
      </c>
      <c r="BG78" s="22" t="s">
        <v>190</v>
      </c>
      <c r="BH78" s="23" t="s">
        <v>125</v>
      </c>
      <c r="BI78" s="16" t="s">
        <v>1131</v>
      </c>
    </row>
    <row r="79" spans="1:61" ht="56.25" customHeight="1" x14ac:dyDescent="0.25">
      <c r="A79" s="29" t="s">
        <v>494</v>
      </c>
      <c r="B79" s="15">
        <v>160</v>
      </c>
      <c r="C79" s="16" t="s">
        <v>491</v>
      </c>
      <c r="D79" s="16" t="s">
        <v>329</v>
      </c>
      <c r="E79" s="16" t="s">
        <v>1027</v>
      </c>
      <c r="F79" s="16" t="s">
        <v>1132</v>
      </c>
      <c r="G79" s="16" t="s">
        <v>492</v>
      </c>
      <c r="H79" s="16" t="s">
        <v>493</v>
      </c>
      <c r="I79" s="29" t="s">
        <v>494</v>
      </c>
      <c r="J79" s="16" t="s">
        <v>1133</v>
      </c>
      <c r="K79" s="16" t="s">
        <v>495</v>
      </c>
      <c r="L79" s="38">
        <v>9000</v>
      </c>
      <c r="M79" s="18">
        <v>9000</v>
      </c>
      <c r="N79" s="20">
        <v>1</v>
      </c>
      <c r="O79" s="21" t="s">
        <v>1134</v>
      </c>
      <c r="P79" s="22">
        <v>0</v>
      </c>
      <c r="Q79" s="22">
        <v>2016</v>
      </c>
      <c r="R79" s="22">
        <v>2400</v>
      </c>
      <c r="S79" s="22">
        <v>48</v>
      </c>
      <c r="T79" s="22">
        <v>16</v>
      </c>
      <c r="U79" s="22">
        <v>20</v>
      </c>
      <c r="V79" s="22">
        <v>16</v>
      </c>
      <c r="W79" s="22">
        <v>48</v>
      </c>
      <c r="X79" s="22">
        <v>0</v>
      </c>
      <c r="Y79" s="22">
        <v>53</v>
      </c>
      <c r="Z79" s="22">
        <v>0</v>
      </c>
      <c r="AA79" s="22">
        <v>40</v>
      </c>
      <c r="AB79" s="22">
        <v>0</v>
      </c>
      <c r="AC79" s="22">
        <v>23</v>
      </c>
      <c r="AD79" s="22">
        <v>0</v>
      </c>
      <c r="AE79" s="22">
        <v>164</v>
      </c>
      <c r="AF79" s="22">
        <v>0</v>
      </c>
      <c r="AG79" s="22">
        <v>48</v>
      </c>
      <c r="AH79" s="22">
        <v>53</v>
      </c>
      <c r="AI79" s="22">
        <v>40</v>
      </c>
      <c r="AJ79" s="22">
        <v>23</v>
      </c>
      <c r="AK79" s="22">
        <v>23</v>
      </c>
      <c r="AL79" s="22">
        <v>1</v>
      </c>
      <c r="AM79" s="22">
        <v>3.3125</v>
      </c>
      <c r="AN79" s="22">
        <v>2</v>
      </c>
      <c r="AO79" s="22">
        <v>1.4375</v>
      </c>
      <c r="AP79" s="22">
        <v>1.64</v>
      </c>
      <c r="AQ79" s="22">
        <v>100</v>
      </c>
      <c r="AR79" s="22">
        <v>100</v>
      </c>
      <c r="AS79" s="22">
        <v>100</v>
      </c>
      <c r="AT79" s="22" t="s">
        <v>939</v>
      </c>
      <c r="AU79" s="22" t="s">
        <v>45</v>
      </c>
      <c r="AV79" s="22" t="s">
        <v>121</v>
      </c>
      <c r="AW79" s="22" t="s">
        <v>45</v>
      </c>
      <c r="AX79" s="22" t="s">
        <v>45</v>
      </c>
      <c r="AY79" s="22" t="s">
        <v>45</v>
      </c>
      <c r="AZ79" s="22" t="s">
        <v>45</v>
      </c>
      <c r="BA79" s="22" t="s">
        <v>45</v>
      </c>
      <c r="BB79" s="22" t="s">
        <v>45</v>
      </c>
      <c r="BC79" s="22" t="s">
        <v>122</v>
      </c>
      <c r="BD79" s="22" t="s">
        <v>131</v>
      </c>
      <c r="BE79" s="22" t="s">
        <v>32</v>
      </c>
      <c r="BF79" s="22" t="s">
        <v>161</v>
      </c>
      <c r="BG79" s="22" t="s">
        <v>124</v>
      </c>
      <c r="BH79" s="23" t="s">
        <v>125</v>
      </c>
      <c r="BI79" s="16" t="s">
        <v>688</v>
      </c>
    </row>
    <row r="80" spans="1:61" ht="56.25" customHeight="1" x14ac:dyDescent="0.25">
      <c r="A80" s="16" t="s">
        <v>499</v>
      </c>
      <c r="B80" s="15">
        <v>161</v>
      </c>
      <c r="C80" s="16" t="s">
        <v>496</v>
      </c>
      <c r="D80" s="16" t="s">
        <v>117</v>
      </c>
      <c r="E80" s="16" t="s">
        <v>725</v>
      </c>
      <c r="F80" s="16" t="s">
        <v>1135</v>
      </c>
      <c r="G80" s="16" t="s">
        <v>497</v>
      </c>
      <c r="H80" s="16" t="s">
        <v>498</v>
      </c>
      <c r="I80" s="16" t="s">
        <v>499</v>
      </c>
      <c r="J80" s="16" t="s">
        <v>1136</v>
      </c>
      <c r="K80" s="16" t="s">
        <v>500</v>
      </c>
      <c r="L80" s="16">
        <v>34</v>
      </c>
      <c r="M80" s="19">
        <v>37</v>
      </c>
      <c r="N80" s="20">
        <v>1.088235294117647</v>
      </c>
      <c r="O80" s="21" t="s">
        <v>1137</v>
      </c>
      <c r="P80" s="22">
        <v>0</v>
      </c>
      <c r="Q80" s="22">
        <v>2016</v>
      </c>
      <c r="R80" s="22">
        <v>10</v>
      </c>
      <c r="S80" s="22">
        <v>0.9</v>
      </c>
      <c r="T80" s="22">
        <v>0.9</v>
      </c>
      <c r="U80" s="22">
        <v>0.9</v>
      </c>
      <c r="V80" s="22">
        <v>0.9</v>
      </c>
      <c r="W80" s="22">
        <v>0.99009999999999998</v>
      </c>
      <c r="X80" s="22">
        <v>0.9</v>
      </c>
      <c r="Y80" s="22">
        <v>0.99439999999999995</v>
      </c>
      <c r="Z80" s="22">
        <v>0.9</v>
      </c>
      <c r="AA80" s="22">
        <v>0.98</v>
      </c>
      <c r="AB80" s="22">
        <v>0.9</v>
      </c>
      <c r="AC80" s="22">
        <v>0.99</v>
      </c>
      <c r="AD80" s="22">
        <v>0.9</v>
      </c>
      <c r="AE80" s="22">
        <v>0.99439999999999995</v>
      </c>
      <c r="AF80" s="22">
        <v>0</v>
      </c>
      <c r="AG80" s="22">
        <v>1.100111111111111</v>
      </c>
      <c r="AH80" s="22">
        <v>1.1048888888888888</v>
      </c>
      <c r="AI80" s="22">
        <v>1.0888888888888888</v>
      </c>
      <c r="AJ80" s="22">
        <v>1.0999999999999999</v>
      </c>
      <c r="AK80" s="22">
        <v>1.0999999999999999</v>
      </c>
      <c r="AL80" s="22">
        <v>1.2223456790123455</v>
      </c>
      <c r="AM80" s="22">
        <v>1.2276543209876543</v>
      </c>
      <c r="AN80" s="22">
        <v>1.2098765432098764</v>
      </c>
      <c r="AO80" s="22">
        <v>1.2222222222222221</v>
      </c>
      <c r="AP80" s="22">
        <v>1.1000000000000001</v>
      </c>
      <c r="AQ80" s="22">
        <v>0.9</v>
      </c>
      <c r="AR80" s="22">
        <v>0.9</v>
      </c>
      <c r="AS80" s="22">
        <v>0.9</v>
      </c>
      <c r="AT80" s="22" t="s">
        <v>1138</v>
      </c>
      <c r="AU80" s="22" t="s">
        <v>45</v>
      </c>
      <c r="AV80" s="22" t="s">
        <v>121</v>
      </c>
      <c r="AW80" s="22" t="s">
        <v>45</v>
      </c>
      <c r="AX80" s="22" t="s">
        <v>45</v>
      </c>
      <c r="AY80" s="22" t="s">
        <v>45</v>
      </c>
      <c r="AZ80" s="22" t="s">
        <v>45</v>
      </c>
      <c r="BA80" s="22" t="s">
        <v>45</v>
      </c>
      <c r="BB80" s="22" t="s">
        <v>45</v>
      </c>
      <c r="BC80" s="22" t="s">
        <v>122</v>
      </c>
      <c r="BD80" s="22" t="s">
        <v>127</v>
      </c>
      <c r="BE80" s="22" t="s">
        <v>133</v>
      </c>
      <c r="BF80" s="22" t="s">
        <v>232</v>
      </c>
      <c r="BG80" s="22" t="s">
        <v>190</v>
      </c>
      <c r="BH80" s="23" t="s">
        <v>125</v>
      </c>
      <c r="BI80" s="16" t="s">
        <v>689</v>
      </c>
    </row>
    <row r="81" spans="1:61" ht="56.25" customHeight="1" x14ac:dyDescent="0.25">
      <c r="A81" s="29" t="s">
        <v>504</v>
      </c>
      <c r="B81" s="15">
        <v>162</v>
      </c>
      <c r="C81" s="16" t="s">
        <v>501</v>
      </c>
      <c r="D81" s="16" t="s">
        <v>117</v>
      </c>
      <c r="E81" s="16" t="s">
        <v>725</v>
      </c>
      <c r="F81" s="16" t="s">
        <v>753</v>
      </c>
      <c r="G81" s="16" t="s">
        <v>502</v>
      </c>
      <c r="H81" s="16" t="s">
        <v>503</v>
      </c>
      <c r="I81" s="29" t="s">
        <v>504</v>
      </c>
      <c r="J81" s="16" t="s">
        <v>1139</v>
      </c>
      <c r="K81" s="16" t="s">
        <v>1140</v>
      </c>
      <c r="L81" s="38">
        <v>4000</v>
      </c>
      <c r="M81" s="18">
        <v>4261</v>
      </c>
      <c r="N81" s="20">
        <v>1.06525</v>
      </c>
      <c r="O81" s="21" t="s">
        <v>1141</v>
      </c>
      <c r="P81" s="22">
        <v>0</v>
      </c>
      <c r="Q81" s="22">
        <v>2015</v>
      </c>
      <c r="R81" s="22">
        <v>1003</v>
      </c>
      <c r="S81" s="22">
        <v>1</v>
      </c>
      <c r="T81" s="22">
        <v>1</v>
      </c>
      <c r="U81" s="22">
        <v>1</v>
      </c>
      <c r="V81" s="22">
        <v>1</v>
      </c>
      <c r="W81" s="22">
        <v>943</v>
      </c>
      <c r="X81" s="22">
        <v>943</v>
      </c>
      <c r="Y81" s="22">
        <v>846</v>
      </c>
      <c r="Z81" s="22">
        <v>846</v>
      </c>
      <c r="AA81" s="22">
        <v>280</v>
      </c>
      <c r="AB81" s="22">
        <v>280</v>
      </c>
      <c r="AC81" s="22">
        <v>472</v>
      </c>
      <c r="AD81" s="22">
        <v>472</v>
      </c>
      <c r="AE81" s="22">
        <v>2541</v>
      </c>
      <c r="AF81" s="22">
        <v>2541</v>
      </c>
      <c r="AG81" s="22">
        <v>1</v>
      </c>
      <c r="AH81" s="22">
        <v>1</v>
      </c>
      <c r="AI81" s="22">
        <v>1</v>
      </c>
      <c r="AJ81" s="22">
        <v>1</v>
      </c>
      <c r="AK81" s="22">
        <v>1</v>
      </c>
      <c r="AL81" s="22">
        <v>1</v>
      </c>
      <c r="AM81" s="22">
        <v>1</v>
      </c>
      <c r="AN81" s="22">
        <v>1</v>
      </c>
      <c r="AO81" s="22">
        <v>1</v>
      </c>
      <c r="AP81" s="22">
        <v>1</v>
      </c>
      <c r="AQ81" s="22">
        <v>1</v>
      </c>
      <c r="AR81" s="22">
        <v>1</v>
      </c>
      <c r="AS81" s="22">
        <v>1</v>
      </c>
      <c r="AT81" s="22" t="s">
        <v>1142</v>
      </c>
      <c r="AU81" s="22" t="s">
        <v>121</v>
      </c>
      <c r="AV81" s="22" t="s">
        <v>121</v>
      </c>
      <c r="AW81" s="22" t="s">
        <v>45</v>
      </c>
      <c r="AX81" s="22" t="s">
        <v>45</v>
      </c>
      <c r="AY81" s="22" t="s">
        <v>45</v>
      </c>
      <c r="AZ81" s="22" t="s">
        <v>45</v>
      </c>
      <c r="BA81" s="22" t="s">
        <v>45</v>
      </c>
      <c r="BB81" s="22" t="s">
        <v>45</v>
      </c>
      <c r="BC81" s="22" t="s">
        <v>505</v>
      </c>
      <c r="BD81" s="22" t="s">
        <v>127</v>
      </c>
      <c r="BE81" s="22" t="s">
        <v>133</v>
      </c>
      <c r="BF81" s="22" t="s">
        <v>164</v>
      </c>
      <c r="BG81" s="22" t="s">
        <v>124</v>
      </c>
      <c r="BH81" s="23" t="s">
        <v>139</v>
      </c>
      <c r="BI81" s="16" t="s">
        <v>690</v>
      </c>
    </row>
    <row r="82" spans="1:61" ht="56.25" customHeight="1" x14ac:dyDescent="0.25">
      <c r="A82" s="16" t="s">
        <v>1143</v>
      </c>
      <c r="B82" s="15">
        <v>163</v>
      </c>
      <c r="C82" s="16" t="s">
        <v>501</v>
      </c>
      <c r="D82" s="16" t="s">
        <v>185</v>
      </c>
      <c r="E82" s="16" t="s">
        <v>1144</v>
      </c>
      <c r="F82" s="16" t="s">
        <v>1145</v>
      </c>
      <c r="G82" s="16" t="s">
        <v>506</v>
      </c>
      <c r="H82" s="16" t="s">
        <v>507</v>
      </c>
      <c r="I82" s="16" t="s">
        <v>1143</v>
      </c>
      <c r="J82" s="16" t="s">
        <v>1146</v>
      </c>
      <c r="K82" s="16" t="s">
        <v>509</v>
      </c>
      <c r="L82" s="16">
        <v>1</v>
      </c>
      <c r="M82" s="19">
        <v>1</v>
      </c>
      <c r="N82" s="20">
        <v>1</v>
      </c>
      <c r="O82" s="21" t="s">
        <v>1147</v>
      </c>
      <c r="P82" s="22">
        <v>0</v>
      </c>
      <c r="Q82" s="22">
        <v>2015</v>
      </c>
      <c r="R82" s="22">
        <v>0</v>
      </c>
      <c r="S82" s="22">
        <v>5.7000000000000002E-2</v>
      </c>
      <c r="T82" s="22">
        <v>0.128</v>
      </c>
      <c r="U82" s="22">
        <v>0.19900000000000001</v>
      </c>
      <c r="V82" s="22">
        <v>0.3</v>
      </c>
      <c r="W82" s="22">
        <v>4</v>
      </c>
      <c r="X82" s="22">
        <v>21</v>
      </c>
      <c r="Y82" s="22">
        <v>9</v>
      </c>
      <c r="Z82" s="22">
        <v>21</v>
      </c>
      <c r="AA82" s="22">
        <v>14</v>
      </c>
      <c r="AB82" s="22">
        <v>21</v>
      </c>
      <c r="AC82" s="22">
        <v>21</v>
      </c>
      <c r="AD82" s="22">
        <v>21</v>
      </c>
      <c r="AE82" s="22">
        <v>21</v>
      </c>
      <c r="AF82" s="22">
        <v>21</v>
      </c>
      <c r="AG82" s="22">
        <v>5.7142857142857148E-2</v>
      </c>
      <c r="AH82" s="22">
        <v>0.12857142857142859</v>
      </c>
      <c r="AI82" s="22">
        <v>0.2</v>
      </c>
      <c r="AJ82" s="22">
        <v>0.3</v>
      </c>
      <c r="AK82" s="22">
        <v>0.3</v>
      </c>
      <c r="AL82" s="22">
        <v>1.0025062656641603</v>
      </c>
      <c r="AM82" s="22">
        <v>1.0044642857142858</v>
      </c>
      <c r="AN82" s="22">
        <v>1.0050251256281406</v>
      </c>
      <c r="AO82" s="22">
        <v>1</v>
      </c>
      <c r="AP82" s="22">
        <v>1</v>
      </c>
      <c r="AQ82" s="22">
        <v>0.65</v>
      </c>
      <c r="AR82" s="22">
        <v>1</v>
      </c>
      <c r="AS82" s="22">
        <v>1</v>
      </c>
      <c r="AT82" s="22" t="s">
        <v>1148</v>
      </c>
      <c r="AU82" s="22" t="s">
        <v>45</v>
      </c>
      <c r="AV82" s="22" t="s">
        <v>121</v>
      </c>
      <c r="AW82" s="22" t="s">
        <v>45</v>
      </c>
      <c r="AX82" s="22" t="s">
        <v>45</v>
      </c>
      <c r="AY82" s="22" t="s">
        <v>45</v>
      </c>
      <c r="AZ82" s="22" t="s">
        <v>45</v>
      </c>
      <c r="BA82" s="22" t="s">
        <v>45</v>
      </c>
      <c r="BB82" s="22" t="s">
        <v>45</v>
      </c>
      <c r="BC82" s="22" t="s">
        <v>505</v>
      </c>
      <c r="BD82" s="22" t="s">
        <v>123</v>
      </c>
      <c r="BE82" s="22" t="s">
        <v>133</v>
      </c>
      <c r="BF82" s="22" t="s">
        <v>164</v>
      </c>
      <c r="BG82" s="22" t="s">
        <v>124</v>
      </c>
      <c r="BH82" s="23" t="s">
        <v>139</v>
      </c>
      <c r="BI82" s="16" t="s">
        <v>1149</v>
      </c>
    </row>
    <row r="83" spans="1:61" ht="56.25" customHeight="1" x14ac:dyDescent="0.25">
      <c r="A83" s="16" t="s">
        <v>1150</v>
      </c>
      <c r="B83" s="15">
        <v>164</v>
      </c>
      <c r="C83" s="16" t="s">
        <v>501</v>
      </c>
      <c r="D83" s="16" t="s">
        <v>117</v>
      </c>
      <c r="E83" s="16" t="s">
        <v>725</v>
      </c>
      <c r="F83" s="16" t="s">
        <v>753</v>
      </c>
      <c r="G83" s="16" t="s">
        <v>510</v>
      </c>
      <c r="H83" s="16" t="s">
        <v>511</v>
      </c>
      <c r="I83" s="16" t="s">
        <v>1150</v>
      </c>
      <c r="J83" s="16" t="s">
        <v>1151</v>
      </c>
      <c r="K83" s="16" t="s">
        <v>513</v>
      </c>
      <c r="L83" s="16">
        <v>10</v>
      </c>
      <c r="M83" s="19">
        <v>12</v>
      </c>
      <c r="N83" s="20">
        <v>1.2</v>
      </c>
      <c r="O83" s="21" t="s">
        <v>1152</v>
      </c>
      <c r="P83" s="22">
        <v>0</v>
      </c>
      <c r="Q83" s="22">
        <v>2016</v>
      </c>
      <c r="R83" s="22" t="s">
        <v>120</v>
      </c>
      <c r="S83" s="22">
        <v>0.04</v>
      </c>
      <c r="T83" s="22">
        <v>0.104</v>
      </c>
      <c r="U83" s="22">
        <v>0.17</v>
      </c>
      <c r="V83" s="22">
        <v>0.2</v>
      </c>
      <c r="W83" s="22">
        <v>40</v>
      </c>
      <c r="X83" s="22">
        <v>210</v>
      </c>
      <c r="Y83" s="22">
        <v>101</v>
      </c>
      <c r="Z83" s="22">
        <v>210</v>
      </c>
      <c r="AA83" s="22">
        <v>158</v>
      </c>
      <c r="AB83" s="22">
        <v>210</v>
      </c>
      <c r="AC83" s="22">
        <v>210</v>
      </c>
      <c r="AD83" s="22">
        <v>210</v>
      </c>
      <c r="AE83" s="22">
        <v>210</v>
      </c>
      <c r="AF83" s="22">
        <v>210</v>
      </c>
      <c r="AG83" s="22">
        <v>3.8095238095238085E-2</v>
      </c>
      <c r="AH83" s="22">
        <v>9.6190476190476173E-2</v>
      </c>
      <c r="AI83" s="22">
        <v>0.15047619047619043</v>
      </c>
      <c r="AJ83" s="22">
        <v>0.19999999999999996</v>
      </c>
      <c r="AK83" s="22">
        <v>0.19999999999999996</v>
      </c>
      <c r="AL83" s="22">
        <v>0.95238095238095211</v>
      </c>
      <c r="AM83" s="22">
        <v>0.92490842490842484</v>
      </c>
      <c r="AN83" s="22">
        <v>0.88515406162464949</v>
      </c>
      <c r="AO83" s="22">
        <v>0.99999999999999978</v>
      </c>
      <c r="AP83" s="22">
        <v>1</v>
      </c>
      <c r="AQ83" s="22">
        <v>0.7</v>
      </c>
      <c r="AR83" s="22">
        <v>0.9</v>
      </c>
      <c r="AS83" s="22">
        <v>1</v>
      </c>
      <c r="AT83" s="22" t="s">
        <v>1153</v>
      </c>
      <c r="AU83" s="22" t="s">
        <v>121</v>
      </c>
      <c r="AV83" s="22" t="s">
        <v>121</v>
      </c>
      <c r="AW83" s="22" t="s">
        <v>45</v>
      </c>
      <c r="AX83" s="22" t="s">
        <v>45</v>
      </c>
      <c r="AY83" s="22" t="s">
        <v>45</v>
      </c>
      <c r="AZ83" s="22" t="s">
        <v>45</v>
      </c>
      <c r="BA83" s="22" t="s">
        <v>45</v>
      </c>
      <c r="BB83" s="22" t="s">
        <v>45</v>
      </c>
      <c r="BC83" s="22" t="s">
        <v>505</v>
      </c>
      <c r="BD83" s="22" t="s">
        <v>123</v>
      </c>
      <c r="BE83" s="22" t="s">
        <v>133</v>
      </c>
      <c r="BF83" s="22" t="s">
        <v>164</v>
      </c>
      <c r="BG83" s="22" t="s">
        <v>124</v>
      </c>
      <c r="BH83" s="23" t="s">
        <v>139</v>
      </c>
      <c r="BI83" s="16" t="s">
        <v>691</v>
      </c>
    </row>
    <row r="84" spans="1:61" ht="56.25" customHeight="1" x14ac:dyDescent="0.25">
      <c r="A84" s="16" t="s">
        <v>1154</v>
      </c>
      <c r="B84" s="15">
        <v>165</v>
      </c>
      <c r="C84" s="16" t="s">
        <v>501</v>
      </c>
      <c r="D84" s="16" t="s">
        <v>117</v>
      </c>
      <c r="E84" s="16" t="s">
        <v>725</v>
      </c>
      <c r="F84" s="16" t="s">
        <v>753</v>
      </c>
      <c r="G84" s="16" t="s">
        <v>514</v>
      </c>
      <c r="H84" s="16" t="s">
        <v>515</v>
      </c>
      <c r="I84" s="16" t="s">
        <v>1154</v>
      </c>
      <c r="J84" s="16" t="s">
        <v>1155</v>
      </c>
      <c r="K84" s="16" t="s">
        <v>1156</v>
      </c>
      <c r="L84" s="16">
        <v>1</v>
      </c>
      <c r="M84" s="19">
        <v>1</v>
      </c>
      <c r="N84" s="20">
        <v>1</v>
      </c>
      <c r="O84" s="21" t="s">
        <v>1157</v>
      </c>
      <c r="P84" s="22">
        <v>3</v>
      </c>
      <c r="Q84" s="22">
        <v>2016</v>
      </c>
      <c r="R84" s="22">
        <v>0</v>
      </c>
      <c r="S84" s="22">
        <v>0</v>
      </c>
      <c r="T84" s="22">
        <v>1</v>
      </c>
      <c r="U84" s="22">
        <v>1</v>
      </c>
      <c r="V84" s="22">
        <v>1</v>
      </c>
      <c r="W84" s="22">
        <v>0</v>
      </c>
      <c r="X84" s="22">
        <v>0</v>
      </c>
      <c r="Y84" s="22">
        <v>1</v>
      </c>
      <c r="Z84" s="22">
        <v>0</v>
      </c>
      <c r="AA84" s="22">
        <v>0</v>
      </c>
      <c r="AB84" s="22">
        <v>0</v>
      </c>
      <c r="AC84" s="22">
        <v>2</v>
      </c>
      <c r="AD84" s="22">
        <v>0</v>
      </c>
      <c r="AE84" s="22">
        <v>3</v>
      </c>
      <c r="AF84" s="22">
        <v>0</v>
      </c>
      <c r="AG84" s="22">
        <v>0</v>
      </c>
      <c r="AH84" s="22">
        <v>1</v>
      </c>
      <c r="AI84" s="22">
        <v>0</v>
      </c>
      <c r="AJ84" s="22">
        <v>2</v>
      </c>
      <c r="AK84" s="22">
        <v>2</v>
      </c>
      <c r="AL84" s="22" t="e">
        <v>#DIV/0!</v>
      </c>
      <c r="AM84" s="22">
        <v>1</v>
      </c>
      <c r="AN84" s="22">
        <v>0</v>
      </c>
      <c r="AO84" s="22">
        <v>2</v>
      </c>
      <c r="AP84" s="22">
        <v>1</v>
      </c>
      <c r="AQ84" s="22">
        <v>3</v>
      </c>
      <c r="AR84" s="22">
        <v>3</v>
      </c>
      <c r="AS84" s="22">
        <v>3</v>
      </c>
      <c r="AT84" s="22" t="s">
        <v>1158</v>
      </c>
      <c r="AU84" s="22" t="s">
        <v>121</v>
      </c>
      <c r="AV84" s="22" t="s">
        <v>121</v>
      </c>
      <c r="AW84" s="22" t="s">
        <v>45</v>
      </c>
      <c r="AX84" s="22" t="s">
        <v>45</v>
      </c>
      <c r="AY84" s="22" t="s">
        <v>45</v>
      </c>
      <c r="AZ84" s="22" t="s">
        <v>45</v>
      </c>
      <c r="BA84" s="22" t="s">
        <v>45</v>
      </c>
      <c r="BB84" s="22" t="s">
        <v>45</v>
      </c>
      <c r="BC84" s="22" t="s">
        <v>517</v>
      </c>
      <c r="BD84" s="22" t="s">
        <v>127</v>
      </c>
      <c r="BE84" s="22" t="s">
        <v>32</v>
      </c>
      <c r="BF84" s="22" t="s">
        <v>164</v>
      </c>
      <c r="BG84" s="22" t="s">
        <v>124</v>
      </c>
      <c r="BH84" s="23" t="s">
        <v>139</v>
      </c>
      <c r="BI84" s="16" t="s">
        <v>1159</v>
      </c>
    </row>
    <row r="85" spans="1:61" ht="56.25" customHeight="1" x14ac:dyDescent="0.25">
      <c r="A85" s="16" t="s">
        <v>1160</v>
      </c>
      <c r="B85" s="15">
        <v>166</v>
      </c>
      <c r="C85" s="16" t="s">
        <v>501</v>
      </c>
      <c r="D85" s="16" t="s">
        <v>117</v>
      </c>
      <c r="E85" s="16" t="s">
        <v>725</v>
      </c>
      <c r="F85" s="16" t="s">
        <v>753</v>
      </c>
      <c r="G85" s="16" t="s">
        <v>514</v>
      </c>
      <c r="H85" s="16" t="s">
        <v>518</v>
      </c>
      <c r="I85" s="16" t="s">
        <v>1160</v>
      </c>
      <c r="J85" s="16" t="s">
        <v>1161</v>
      </c>
      <c r="K85" s="16" t="s">
        <v>520</v>
      </c>
      <c r="L85" s="16">
        <v>1</v>
      </c>
      <c r="M85" s="19">
        <v>1</v>
      </c>
      <c r="N85" s="20">
        <v>1</v>
      </c>
      <c r="O85" s="21" t="s">
        <v>1162</v>
      </c>
      <c r="P85" s="22">
        <v>0.83</v>
      </c>
      <c r="Q85" s="22">
        <v>2015</v>
      </c>
      <c r="R85" s="22">
        <v>0</v>
      </c>
      <c r="S85" s="22">
        <v>0</v>
      </c>
      <c r="T85" s="22">
        <v>0.85</v>
      </c>
      <c r="U85" s="22">
        <v>0</v>
      </c>
      <c r="V85" s="22">
        <v>0.85</v>
      </c>
      <c r="W85" s="22">
        <v>0</v>
      </c>
      <c r="X85" s="22">
        <v>65</v>
      </c>
      <c r="Y85" s="22">
        <v>0</v>
      </c>
      <c r="Z85" s="22">
        <v>65</v>
      </c>
      <c r="AA85" s="22">
        <v>64.599999999999994</v>
      </c>
      <c r="AB85" s="22">
        <v>65</v>
      </c>
      <c r="AC85" s="22">
        <v>79.73</v>
      </c>
      <c r="AD85" s="22">
        <v>65</v>
      </c>
      <c r="AE85" s="22">
        <v>0.79730000000000001</v>
      </c>
      <c r="AF85" s="22">
        <v>0</v>
      </c>
      <c r="AG85" s="22"/>
      <c r="AH85" s="22"/>
      <c r="AI85" s="22"/>
      <c r="AJ85" s="22"/>
      <c r="AK85" s="22"/>
      <c r="AL85" s="22"/>
      <c r="AM85" s="22">
        <v>0</v>
      </c>
      <c r="AN85" s="22" t="e">
        <v>#DIV/0!</v>
      </c>
      <c r="AO85" s="22">
        <v>1.44</v>
      </c>
      <c r="AP85" s="22">
        <v>0.93800000000000006</v>
      </c>
      <c r="AQ85" s="22">
        <v>0.85</v>
      </c>
      <c r="AR85" s="22">
        <v>0.85</v>
      </c>
      <c r="AS85" s="22">
        <v>0.85</v>
      </c>
      <c r="AT85" s="22" t="s">
        <v>1163</v>
      </c>
      <c r="AU85" s="22" t="s">
        <v>45</v>
      </c>
      <c r="AV85" s="22" t="s">
        <v>121</v>
      </c>
      <c r="AW85" s="22" t="s">
        <v>45</v>
      </c>
      <c r="AX85" s="22" t="s">
        <v>45</v>
      </c>
      <c r="AY85" s="22" t="s">
        <v>45</v>
      </c>
      <c r="AZ85" s="22" t="s">
        <v>45</v>
      </c>
      <c r="BA85" s="22" t="s">
        <v>45</v>
      </c>
      <c r="BB85" s="22" t="s">
        <v>45</v>
      </c>
      <c r="BC85" s="22" t="s">
        <v>521</v>
      </c>
      <c r="BD85" s="22" t="s">
        <v>127</v>
      </c>
      <c r="BE85" s="22" t="s">
        <v>133</v>
      </c>
      <c r="BF85" s="22" t="s">
        <v>164</v>
      </c>
      <c r="BG85" s="22" t="s">
        <v>124</v>
      </c>
      <c r="BH85" s="23" t="s">
        <v>125</v>
      </c>
      <c r="BI85" s="16" t="s">
        <v>1164</v>
      </c>
    </row>
    <row r="86" spans="1:61" ht="56.25" customHeight="1" x14ac:dyDescent="0.25">
      <c r="A86" s="29" t="s">
        <v>1165</v>
      </c>
      <c r="B86" s="15">
        <v>167</v>
      </c>
      <c r="C86" s="16" t="s">
        <v>501</v>
      </c>
      <c r="D86" s="16" t="s">
        <v>117</v>
      </c>
      <c r="E86" s="16" t="s">
        <v>725</v>
      </c>
      <c r="F86" s="16" t="s">
        <v>753</v>
      </c>
      <c r="G86" s="16" t="s">
        <v>522</v>
      </c>
      <c r="H86" s="16" t="s">
        <v>523</v>
      </c>
      <c r="I86" s="29" t="s">
        <v>1165</v>
      </c>
      <c r="J86" s="16" t="s">
        <v>1166</v>
      </c>
      <c r="K86" s="16" t="s">
        <v>525</v>
      </c>
      <c r="L86" s="16">
        <v>1</v>
      </c>
      <c r="M86" s="19">
        <v>1</v>
      </c>
      <c r="N86" s="20">
        <v>1</v>
      </c>
      <c r="O86" s="21" t="s">
        <v>1167</v>
      </c>
      <c r="P86" s="22">
        <v>0</v>
      </c>
      <c r="Q86" s="22">
        <v>2016</v>
      </c>
      <c r="R86" s="22">
        <v>0</v>
      </c>
      <c r="S86" s="22">
        <v>1</v>
      </c>
      <c r="T86" s="22">
        <v>1</v>
      </c>
      <c r="U86" s="22">
        <v>1</v>
      </c>
      <c r="V86" s="22">
        <v>1</v>
      </c>
      <c r="W86" s="22">
        <v>5447</v>
      </c>
      <c r="X86" s="22">
        <v>5447</v>
      </c>
      <c r="Y86" s="22">
        <v>5764</v>
      </c>
      <c r="Z86" s="22">
        <v>5764</v>
      </c>
      <c r="AA86" s="22">
        <v>7188</v>
      </c>
      <c r="AB86" s="22">
        <v>7188</v>
      </c>
      <c r="AC86" s="22">
        <v>8092</v>
      </c>
      <c r="AD86" s="22">
        <v>8092</v>
      </c>
      <c r="AE86" s="22">
        <v>26491</v>
      </c>
      <c r="AF86" s="22">
        <v>26491</v>
      </c>
      <c r="AG86" s="22">
        <v>1</v>
      </c>
      <c r="AH86" s="22">
        <v>1</v>
      </c>
      <c r="AI86" s="22">
        <v>1</v>
      </c>
      <c r="AJ86" s="22">
        <v>1</v>
      </c>
      <c r="AK86" s="22">
        <v>1</v>
      </c>
      <c r="AL86" s="22">
        <v>1</v>
      </c>
      <c r="AM86" s="22">
        <v>1</v>
      </c>
      <c r="AN86" s="22">
        <v>1</v>
      </c>
      <c r="AO86" s="22">
        <v>1</v>
      </c>
      <c r="AP86" s="22">
        <v>1</v>
      </c>
      <c r="AQ86" s="22">
        <v>1</v>
      </c>
      <c r="AR86" s="22">
        <v>1</v>
      </c>
      <c r="AS86" s="22">
        <v>1</v>
      </c>
      <c r="AT86" s="22" t="s">
        <v>1168</v>
      </c>
      <c r="AU86" s="22" t="s">
        <v>45</v>
      </c>
      <c r="AV86" s="22" t="s">
        <v>121</v>
      </c>
      <c r="AW86" s="22" t="s">
        <v>45</v>
      </c>
      <c r="AX86" s="22" t="s">
        <v>45</v>
      </c>
      <c r="AY86" s="22" t="s">
        <v>45</v>
      </c>
      <c r="AZ86" s="22" t="s">
        <v>45</v>
      </c>
      <c r="BA86" s="22" t="s">
        <v>45</v>
      </c>
      <c r="BB86" s="22" t="s">
        <v>45</v>
      </c>
      <c r="BC86" s="22" t="s">
        <v>505</v>
      </c>
      <c r="BD86" s="22" t="s">
        <v>127</v>
      </c>
      <c r="BE86" s="22" t="s">
        <v>133</v>
      </c>
      <c r="BF86" s="22" t="s">
        <v>164</v>
      </c>
      <c r="BG86" s="22" t="s">
        <v>124</v>
      </c>
      <c r="BH86" s="23" t="s">
        <v>139</v>
      </c>
      <c r="BI86" s="16" t="s">
        <v>692</v>
      </c>
    </row>
    <row r="87" spans="1:61" ht="56.25" customHeight="1" x14ac:dyDescent="0.25">
      <c r="A87" s="16" t="s">
        <v>527</v>
      </c>
      <c r="B87" s="15">
        <v>168</v>
      </c>
      <c r="C87" s="16" t="s">
        <v>501</v>
      </c>
      <c r="D87" s="16" t="s">
        <v>117</v>
      </c>
      <c r="E87" s="16" t="s">
        <v>725</v>
      </c>
      <c r="F87" s="16" t="s">
        <v>753</v>
      </c>
      <c r="G87" s="16" t="s">
        <v>522</v>
      </c>
      <c r="H87" s="16" t="s">
        <v>526</v>
      </c>
      <c r="I87" s="16" t="s">
        <v>527</v>
      </c>
      <c r="J87" s="16" t="s">
        <v>1169</v>
      </c>
      <c r="K87" s="16" t="s">
        <v>528</v>
      </c>
      <c r="L87" s="16">
        <v>20</v>
      </c>
      <c r="M87" s="19">
        <v>20</v>
      </c>
      <c r="N87" s="20">
        <v>1</v>
      </c>
      <c r="O87" s="21" t="s">
        <v>1170</v>
      </c>
      <c r="P87" s="22">
        <v>1294</v>
      </c>
      <c r="Q87" s="22">
        <v>2016</v>
      </c>
      <c r="R87" s="22">
        <v>0</v>
      </c>
      <c r="S87" s="22">
        <v>7114</v>
      </c>
      <c r="T87" s="22">
        <v>6360</v>
      </c>
      <c r="U87" s="22">
        <v>6360</v>
      </c>
      <c r="V87" s="22">
        <v>5848</v>
      </c>
      <c r="W87" s="22">
        <v>8315</v>
      </c>
      <c r="X87" s="22">
        <v>0</v>
      </c>
      <c r="Y87" s="22">
        <v>6072</v>
      </c>
      <c r="Z87" s="22">
        <v>0</v>
      </c>
      <c r="AA87" s="22">
        <v>5566</v>
      </c>
      <c r="AB87" s="22">
        <v>0</v>
      </c>
      <c r="AC87" s="22">
        <v>5087</v>
      </c>
      <c r="AD87" s="22">
        <v>0</v>
      </c>
      <c r="AE87" s="22">
        <v>25040</v>
      </c>
      <c r="AF87" s="22">
        <v>0</v>
      </c>
      <c r="AG87" s="22">
        <v>8315</v>
      </c>
      <c r="AH87" s="22">
        <v>6072</v>
      </c>
      <c r="AI87" s="22">
        <v>5566</v>
      </c>
      <c r="AJ87" s="22">
        <v>5087</v>
      </c>
      <c r="AK87" s="22">
        <v>5087</v>
      </c>
      <c r="AL87" s="22">
        <v>1.1688220410458252</v>
      </c>
      <c r="AM87" s="22">
        <v>0.95471698113207548</v>
      </c>
      <c r="AN87" s="22">
        <v>0.87515723270440249</v>
      </c>
      <c r="AO87" s="22">
        <v>0.86987004103967169</v>
      </c>
      <c r="AP87" s="22">
        <v>0.97500194688887154</v>
      </c>
      <c r="AQ87" s="22">
        <v>25682</v>
      </c>
      <c r="AR87" s="22">
        <v>20936</v>
      </c>
      <c r="AS87" s="22">
        <v>7840</v>
      </c>
      <c r="AT87" s="22" t="s">
        <v>1171</v>
      </c>
      <c r="AU87" s="22" t="s">
        <v>45</v>
      </c>
      <c r="AV87" s="22" t="s">
        <v>121</v>
      </c>
      <c r="AW87" s="22" t="s">
        <v>45</v>
      </c>
      <c r="AX87" s="22" t="s">
        <v>45</v>
      </c>
      <c r="AY87" s="22" t="s">
        <v>45</v>
      </c>
      <c r="AZ87" s="22" t="s">
        <v>45</v>
      </c>
      <c r="BA87" s="22" t="s">
        <v>45</v>
      </c>
      <c r="BB87" s="22" t="s">
        <v>45</v>
      </c>
      <c r="BC87" s="22" t="s">
        <v>505</v>
      </c>
      <c r="BD87" s="22" t="s">
        <v>131</v>
      </c>
      <c r="BE87" s="22" t="s">
        <v>32</v>
      </c>
      <c r="BF87" s="22" t="s">
        <v>161</v>
      </c>
      <c r="BG87" s="22" t="s">
        <v>124</v>
      </c>
      <c r="BH87" s="23" t="s">
        <v>139</v>
      </c>
      <c r="BI87" s="16" t="s">
        <v>693</v>
      </c>
    </row>
    <row r="88" spans="1:61" ht="56.25" customHeight="1" x14ac:dyDescent="0.25">
      <c r="A88" s="16" t="s">
        <v>1172</v>
      </c>
      <c r="B88" s="15">
        <v>170</v>
      </c>
      <c r="C88" s="16" t="s">
        <v>501</v>
      </c>
      <c r="D88" s="16" t="s">
        <v>185</v>
      </c>
      <c r="E88" s="16" t="s">
        <v>1144</v>
      </c>
      <c r="F88" s="16" t="s">
        <v>1173</v>
      </c>
      <c r="G88" s="16" t="s">
        <v>530</v>
      </c>
      <c r="H88" s="16" t="s">
        <v>531</v>
      </c>
      <c r="I88" s="16" t="s">
        <v>1172</v>
      </c>
      <c r="J88" s="16" t="s">
        <v>1174</v>
      </c>
      <c r="K88" s="16" t="s">
        <v>533</v>
      </c>
      <c r="L88" s="16">
        <v>1</v>
      </c>
      <c r="M88" s="19">
        <v>1</v>
      </c>
      <c r="N88" s="20">
        <v>1</v>
      </c>
      <c r="O88" s="21" t="s">
        <v>1175</v>
      </c>
      <c r="P88" s="22">
        <v>0</v>
      </c>
      <c r="Q88" s="22">
        <v>2016</v>
      </c>
      <c r="R88" s="22">
        <v>0</v>
      </c>
      <c r="S88" s="22">
        <v>0</v>
      </c>
      <c r="T88" s="22">
        <v>7</v>
      </c>
      <c r="U88" s="22">
        <v>7</v>
      </c>
      <c r="V88" s="22">
        <v>26</v>
      </c>
      <c r="W88" s="22">
        <v>0</v>
      </c>
      <c r="X88" s="22">
        <v>0</v>
      </c>
      <c r="Y88" s="22">
        <v>7</v>
      </c>
      <c r="Z88" s="22">
        <v>0</v>
      </c>
      <c r="AA88" s="22">
        <v>7</v>
      </c>
      <c r="AB88" s="22">
        <v>0</v>
      </c>
      <c r="AC88" s="22">
        <v>26</v>
      </c>
      <c r="AD88" s="22">
        <v>0</v>
      </c>
      <c r="AE88" s="22">
        <v>40</v>
      </c>
      <c r="AF88" s="22">
        <v>0</v>
      </c>
      <c r="AG88" s="22">
        <v>0</v>
      </c>
      <c r="AH88" s="22">
        <v>7</v>
      </c>
      <c r="AI88" s="22">
        <v>7</v>
      </c>
      <c r="AJ88" s="22">
        <v>26</v>
      </c>
      <c r="AK88" s="22">
        <v>26</v>
      </c>
      <c r="AL88" s="22" t="e">
        <v>#DIV/0!</v>
      </c>
      <c r="AM88" s="22">
        <v>1</v>
      </c>
      <c r="AN88" s="22">
        <v>1</v>
      </c>
      <c r="AO88" s="22">
        <v>1</v>
      </c>
      <c r="AP88" s="22">
        <v>1</v>
      </c>
      <c r="AQ88" s="22">
        <v>40</v>
      </c>
      <c r="AR88" s="22">
        <v>56</v>
      </c>
      <c r="AS88" s="22">
        <v>0</v>
      </c>
      <c r="AT88" s="22" t="s">
        <v>1176</v>
      </c>
      <c r="AU88" s="22" t="s">
        <v>45</v>
      </c>
      <c r="AV88" s="22" t="s">
        <v>121</v>
      </c>
      <c r="AW88" s="22" t="s">
        <v>45</v>
      </c>
      <c r="AX88" s="22" t="s">
        <v>45</v>
      </c>
      <c r="AY88" s="22" t="s">
        <v>45</v>
      </c>
      <c r="AZ88" s="22" t="s">
        <v>45</v>
      </c>
      <c r="BA88" s="22" t="s">
        <v>45</v>
      </c>
      <c r="BB88" s="22" t="s">
        <v>45</v>
      </c>
      <c r="BC88" s="22" t="s">
        <v>505</v>
      </c>
      <c r="BD88" s="22" t="s">
        <v>131</v>
      </c>
      <c r="BE88" s="22" t="s">
        <v>32</v>
      </c>
      <c r="BF88" s="22" t="s">
        <v>161</v>
      </c>
      <c r="BG88" s="22" t="s">
        <v>124</v>
      </c>
      <c r="BH88" s="23" t="s">
        <v>139</v>
      </c>
      <c r="BI88" s="16" t="s">
        <v>694</v>
      </c>
    </row>
    <row r="89" spans="1:61" ht="56.25" customHeight="1" x14ac:dyDescent="0.25">
      <c r="A89" s="16" t="s">
        <v>1177</v>
      </c>
      <c r="B89" s="15">
        <v>171</v>
      </c>
      <c r="C89" s="16" t="s">
        <v>501</v>
      </c>
      <c r="D89" s="16" t="s">
        <v>185</v>
      </c>
      <c r="E89" s="16" t="s">
        <v>1144</v>
      </c>
      <c r="F89" s="16" t="s">
        <v>1178</v>
      </c>
      <c r="G89" s="16" t="s">
        <v>530</v>
      </c>
      <c r="H89" s="16" t="s">
        <v>534</v>
      </c>
      <c r="I89" s="16" t="s">
        <v>1177</v>
      </c>
      <c r="J89" s="16" t="s">
        <v>1179</v>
      </c>
      <c r="K89" s="16" t="s">
        <v>536</v>
      </c>
      <c r="L89" s="16">
        <v>1</v>
      </c>
      <c r="M89" s="19">
        <v>1</v>
      </c>
      <c r="N89" s="20">
        <v>1</v>
      </c>
      <c r="O89" s="21" t="s">
        <v>1180</v>
      </c>
      <c r="P89" s="22">
        <v>0</v>
      </c>
      <c r="Q89" s="22">
        <v>2016</v>
      </c>
      <c r="R89" s="22">
        <v>0</v>
      </c>
      <c r="S89" s="22">
        <v>1</v>
      </c>
      <c r="T89" s="22">
        <v>2</v>
      </c>
      <c r="U89" s="22">
        <v>2</v>
      </c>
      <c r="V89" s="22">
        <v>2</v>
      </c>
      <c r="W89" s="22">
        <v>1</v>
      </c>
      <c r="X89" s="22">
        <v>0</v>
      </c>
      <c r="Y89" s="22">
        <v>2</v>
      </c>
      <c r="Z89" s="22">
        <v>0</v>
      </c>
      <c r="AA89" s="22">
        <v>2</v>
      </c>
      <c r="AB89" s="22">
        <v>0</v>
      </c>
      <c r="AC89" s="22">
        <v>2</v>
      </c>
      <c r="AD89" s="22">
        <v>0</v>
      </c>
      <c r="AE89" s="22">
        <v>7</v>
      </c>
      <c r="AF89" s="22">
        <v>0</v>
      </c>
      <c r="AG89" s="22">
        <v>1</v>
      </c>
      <c r="AH89" s="22">
        <v>2</v>
      </c>
      <c r="AI89" s="22">
        <v>2</v>
      </c>
      <c r="AJ89" s="22">
        <v>2</v>
      </c>
      <c r="AK89" s="22">
        <v>2</v>
      </c>
      <c r="AL89" s="22">
        <v>1</v>
      </c>
      <c r="AM89" s="22">
        <v>1</v>
      </c>
      <c r="AN89" s="22">
        <v>1</v>
      </c>
      <c r="AO89" s="22">
        <v>1</v>
      </c>
      <c r="AP89" s="22">
        <v>1</v>
      </c>
      <c r="AQ89" s="22">
        <v>7</v>
      </c>
      <c r="AR89" s="22">
        <v>7</v>
      </c>
      <c r="AS89" s="22">
        <v>0</v>
      </c>
      <c r="AT89" s="22" t="s">
        <v>1181</v>
      </c>
      <c r="AU89" s="22" t="s">
        <v>45</v>
      </c>
      <c r="AV89" s="22" t="s">
        <v>121</v>
      </c>
      <c r="AW89" s="22" t="s">
        <v>45</v>
      </c>
      <c r="AX89" s="22" t="s">
        <v>45</v>
      </c>
      <c r="AY89" s="22" t="s">
        <v>45</v>
      </c>
      <c r="AZ89" s="22" t="s">
        <v>45</v>
      </c>
      <c r="BA89" s="22" t="s">
        <v>45</v>
      </c>
      <c r="BB89" s="22" t="s">
        <v>45</v>
      </c>
      <c r="BC89" s="22" t="s">
        <v>122</v>
      </c>
      <c r="BD89" s="22" t="s">
        <v>131</v>
      </c>
      <c r="BE89" s="22" t="s">
        <v>32</v>
      </c>
      <c r="BF89" s="22" t="s">
        <v>164</v>
      </c>
      <c r="BG89" s="22" t="s">
        <v>124</v>
      </c>
      <c r="BH89" s="23" t="s">
        <v>139</v>
      </c>
      <c r="BI89" s="16" t="s">
        <v>695</v>
      </c>
    </row>
    <row r="90" spans="1:61" ht="56.25" customHeight="1" x14ac:dyDescent="0.25">
      <c r="A90" s="16" t="s">
        <v>1182</v>
      </c>
      <c r="B90" s="15">
        <v>172</v>
      </c>
      <c r="C90" s="16" t="s">
        <v>501</v>
      </c>
      <c r="D90" s="16" t="s">
        <v>117</v>
      </c>
      <c r="E90" s="16" t="s">
        <v>725</v>
      </c>
      <c r="F90" s="16" t="s">
        <v>753</v>
      </c>
      <c r="G90" s="16" t="s">
        <v>514</v>
      </c>
      <c r="H90" s="16" t="s">
        <v>518</v>
      </c>
      <c r="I90" s="16" t="s">
        <v>1182</v>
      </c>
      <c r="J90" s="16" t="s">
        <v>1183</v>
      </c>
      <c r="K90" s="16" t="s">
        <v>1184</v>
      </c>
      <c r="L90" s="16">
        <v>1</v>
      </c>
      <c r="M90" s="19">
        <v>1</v>
      </c>
      <c r="N90" s="20">
        <v>1</v>
      </c>
      <c r="O90" s="21" t="s">
        <v>1185</v>
      </c>
      <c r="P90" s="22">
        <v>1</v>
      </c>
      <c r="Q90" s="22">
        <v>2016</v>
      </c>
      <c r="R90" s="22">
        <v>0</v>
      </c>
      <c r="S90" s="22">
        <v>0</v>
      </c>
      <c r="T90" s="22">
        <v>0.5</v>
      </c>
      <c r="U90" s="22">
        <v>0</v>
      </c>
      <c r="V90" s="22">
        <v>0.5</v>
      </c>
      <c r="W90" s="22">
        <v>0</v>
      </c>
      <c r="X90" s="22">
        <v>0</v>
      </c>
      <c r="Y90" s="22">
        <v>0.5</v>
      </c>
      <c r="Z90" s="22">
        <v>0</v>
      </c>
      <c r="AA90" s="22">
        <v>0</v>
      </c>
      <c r="AB90" s="22">
        <v>0</v>
      </c>
      <c r="AC90" s="22">
        <v>0.5</v>
      </c>
      <c r="AD90" s="22">
        <v>0</v>
      </c>
      <c r="AE90" s="22">
        <v>1</v>
      </c>
      <c r="AF90" s="22">
        <v>0</v>
      </c>
      <c r="AG90" s="22">
        <v>0</v>
      </c>
      <c r="AH90" s="22">
        <v>0.5</v>
      </c>
      <c r="AI90" s="22">
        <v>0</v>
      </c>
      <c r="AJ90" s="22">
        <v>0.5</v>
      </c>
      <c r="AK90" s="22">
        <v>0.5</v>
      </c>
      <c r="AL90" s="22" t="e">
        <v>#DIV/0!</v>
      </c>
      <c r="AM90" s="22">
        <v>1</v>
      </c>
      <c r="AN90" s="22" t="e">
        <v>#DIV/0!</v>
      </c>
      <c r="AO90" s="22">
        <v>1</v>
      </c>
      <c r="AP90" s="22">
        <v>1</v>
      </c>
      <c r="AQ90" s="22">
        <v>1</v>
      </c>
      <c r="AR90" s="22">
        <v>1</v>
      </c>
      <c r="AS90" s="22">
        <v>1</v>
      </c>
      <c r="AT90" s="22" t="s">
        <v>1186</v>
      </c>
      <c r="AU90" s="22" t="s">
        <v>121</v>
      </c>
      <c r="AV90" s="22" t="s">
        <v>121</v>
      </c>
      <c r="AW90" s="22" t="s">
        <v>45</v>
      </c>
      <c r="AX90" s="22" t="s">
        <v>45</v>
      </c>
      <c r="AY90" s="22" t="s">
        <v>45</v>
      </c>
      <c r="AZ90" s="22" t="s">
        <v>45</v>
      </c>
      <c r="BA90" s="22" t="s">
        <v>45</v>
      </c>
      <c r="BB90" s="22" t="s">
        <v>45</v>
      </c>
      <c r="BC90" s="22" t="s">
        <v>521</v>
      </c>
      <c r="BD90" s="22" t="s">
        <v>131</v>
      </c>
      <c r="BE90" s="22" t="s">
        <v>32</v>
      </c>
      <c r="BF90" s="22" t="s">
        <v>161</v>
      </c>
      <c r="BG90" s="22" t="s">
        <v>124</v>
      </c>
      <c r="BH90" s="23" t="s">
        <v>139</v>
      </c>
      <c r="BI90" s="16" t="s">
        <v>696</v>
      </c>
    </row>
    <row r="91" spans="1:61" ht="56.25" customHeight="1" x14ac:dyDescent="0.25">
      <c r="A91" s="29" t="s">
        <v>1187</v>
      </c>
      <c r="B91" s="15">
        <v>173</v>
      </c>
      <c r="C91" s="16" t="s">
        <v>501</v>
      </c>
      <c r="D91" s="16" t="s">
        <v>117</v>
      </c>
      <c r="E91" s="16" t="s">
        <v>725</v>
      </c>
      <c r="F91" s="16" t="s">
        <v>753</v>
      </c>
      <c r="G91" s="16" t="s">
        <v>530</v>
      </c>
      <c r="H91" s="16" t="s">
        <v>538</v>
      </c>
      <c r="I91" s="29" t="s">
        <v>1187</v>
      </c>
      <c r="J91" s="16" t="s">
        <v>1188</v>
      </c>
      <c r="K91" s="16" t="s">
        <v>1189</v>
      </c>
      <c r="L91" s="39">
        <v>3.9600000000000003E-2</v>
      </c>
      <c r="M91" s="40">
        <v>3.9599999999999996E-2</v>
      </c>
      <c r="N91" s="20">
        <v>1</v>
      </c>
      <c r="O91" s="21" t="s">
        <v>1190</v>
      </c>
      <c r="P91" s="22">
        <v>0</v>
      </c>
      <c r="Q91" s="22">
        <v>2016</v>
      </c>
      <c r="R91" s="22">
        <v>0</v>
      </c>
      <c r="S91" s="22">
        <v>0.21</v>
      </c>
      <c r="T91" s="22">
        <v>0.38</v>
      </c>
      <c r="U91" s="22">
        <v>0.43</v>
      </c>
      <c r="V91" s="22">
        <v>0.38</v>
      </c>
      <c r="W91" s="22">
        <v>0.21</v>
      </c>
      <c r="X91" s="22">
        <v>0</v>
      </c>
      <c r="Y91" s="22">
        <v>0.38</v>
      </c>
      <c r="Z91" s="22">
        <v>0</v>
      </c>
      <c r="AA91" s="22">
        <v>0.43</v>
      </c>
      <c r="AB91" s="22">
        <v>0</v>
      </c>
      <c r="AC91" s="22">
        <v>0.38</v>
      </c>
      <c r="AD91" s="22">
        <v>0</v>
      </c>
      <c r="AE91" s="22">
        <v>1.4</v>
      </c>
      <c r="AF91" s="22">
        <v>0</v>
      </c>
      <c r="AG91" s="22">
        <v>0.21</v>
      </c>
      <c r="AH91" s="22">
        <v>0.38</v>
      </c>
      <c r="AI91" s="22">
        <v>0.43</v>
      </c>
      <c r="AJ91" s="22">
        <v>0.38</v>
      </c>
      <c r="AK91" s="22">
        <v>0.38</v>
      </c>
      <c r="AL91" s="22">
        <v>1</v>
      </c>
      <c r="AM91" s="22">
        <v>1</v>
      </c>
      <c r="AN91" s="22">
        <v>1</v>
      </c>
      <c r="AO91" s="22">
        <v>1</v>
      </c>
      <c r="AP91" s="22">
        <v>1</v>
      </c>
      <c r="AQ91" s="22">
        <v>1.4</v>
      </c>
      <c r="AR91" s="22">
        <v>1.3</v>
      </c>
      <c r="AS91" s="22">
        <v>0</v>
      </c>
      <c r="AT91" s="22" t="s">
        <v>1186</v>
      </c>
      <c r="AU91" s="22" t="s">
        <v>45</v>
      </c>
      <c r="AV91" s="22" t="s">
        <v>121</v>
      </c>
      <c r="AW91" s="22" t="s">
        <v>45</v>
      </c>
      <c r="AX91" s="22" t="s">
        <v>45</v>
      </c>
      <c r="AY91" s="22" t="s">
        <v>45</v>
      </c>
      <c r="AZ91" s="22" t="s">
        <v>45</v>
      </c>
      <c r="BA91" s="22" t="s">
        <v>45</v>
      </c>
      <c r="BB91" s="22" t="s">
        <v>45</v>
      </c>
      <c r="BC91" s="22" t="s">
        <v>521</v>
      </c>
      <c r="BD91" s="22" t="s">
        <v>131</v>
      </c>
      <c r="BE91" s="22" t="s">
        <v>32</v>
      </c>
      <c r="BF91" s="22" t="s">
        <v>161</v>
      </c>
      <c r="BG91" s="22" t="s">
        <v>124</v>
      </c>
      <c r="BH91" s="23" t="s">
        <v>139</v>
      </c>
      <c r="BI91" s="16" t="s">
        <v>697</v>
      </c>
    </row>
    <row r="92" spans="1:61" ht="56.25" customHeight="1" x14ac:dyDescent="0.25">
      <c r="A92" s="29" t="s">
        <v>1191</v>
      </c>
      <c r="B92" s="15">
        <v>174</v>
      </c>
      <c r="C92" s="16" t="s">
        <v>501</v>
      </c>
      <c r="D92" s="16" t="s">
        <v>117</v>
      </c>
      <c r="E92" s="16" t="s">
        <v>725</v>
      </c>
      <c r="F92" s="16" t="s">
        <v>753</v>
      </c>
      <c r="G92" s="16" t="s">
        <v>530</v>
      </c>
      <c r="H92" s="16" t="s">
        <v>531</v>
      </c>
      <c r="I92" s="29" t="s">
        <v>1191</v>
      </c>
      <c r="J92" s="16" t="s">
        <v>1192</v>
      </c>
      <c r="K92" s="16" t="s">
        <v>1193</v>
      </c>
      <c r="L92" s="16">
        <v>20</v>
      </c>
      <c r="M92" s="19">
        <v>20</v>
      </c>
      <c r="N92" s="20">
        <v>1</v>
      </c>
      <c r="O92" s="21" t="s">
        <v>1194</v>
      </c>
      <c r="P92" s="22">
        <v>0</v>
      </c>
      <c r="Q92" s="22">
        <v>2015</v>
      </c>
      <c r="R92" s="22">
        <v>0</v>
      </c>
      <c r="S92" s="22">
        <v>0.68</v>
      </c>
      <c r="T92" s="22">
        <v>1.2</v>
      </c>
      <c r="U92" s="22">
        <v>1.2</v>
      </c>
      <c r="V92" s="22">
        <v>0.92</v>
      </c>
      <c r="W92" s="22">
        <v>0.68</v>
      </c>
      <c r="X92" s="22">
        <v>0</v>
      </c>
      <c r="Y92" s="22">
        <v>1.2</v>
      </c>
      <c r="Z92" s="22">
        <v>0</v>
      </c>
      <c r="AA92" s="22">
        <v>1.2</v>
      </c>
      <c r="AB92" s="22">
        <v>0</v>
      </c>
      <c r="AC92" s="22">
        <v>0.92</v>
      </c>
      <c r="AD92" s="22">
        <v>0</v>
      </c>
      <c r="AE92" s="22">
        <v>4</v>
      </c>
      <c r="AF92" s="22">
        <v>0</v>
      </c>
      <c r="AG92" s="22">
        <v>0.68</v>
      </c>
      <c r="AH92" s="22">
        <v>1.2</v>
      </c>
      <c r="AI92" s="22">
        <v>1.2</v>
      </c>
      <c r="AJ92" s="22">
        <v>0.92</v>
      </c>
      <c r="AK92" s="22">
        <v>0.92</v>
      </c>
      <c r="AL92" s="22">
        <v>1</v>
      </c>
      <c r="AM92" s="22">
        <v>1</v>
      </c>
      <c r="AN92" s="22">
        <v>1</v>
      </c>
      <c r="AO92" s="22">
        <v>1</v>
      </c>
      <c r="AP92" s="22">
        <v>1</v>
      </c>
      <c r="AQ92" s="22">
        <v>4</v>
      </c>
      <c r="AR92" s="22">
        <v>4</v>
      </c>
      <c r="AS92" s="22">
        <v>0</v>
      </c>
      <c r="AT92" s="22" t="s">
        <v>1195</v>
      </c>
      <c r="AU92" s="22" t="s">
        <v>121</v>
      </c>
      <c r="AV92" s="22" t="s">
        <v>121</v>
      </c>
      <c r="AW92" s="22" t="s">
        <v>45</v>
      </c>
      <c r="AX92" s="22" t="s">
        <v>45</v>
      </c>
      <c r="AY92" s="22" t="s">
        <v>45</v>
      </c>
      <c r="AZ92" s="22" t="s">
        <v>45</v>
      </c>
      <c r="BA92" s="22" t="s">
        <v>45</v>
      </c>
      <c r="BB92" s="22" t="s">
        <v>45</v>
      </c>
      <c r="BC92" s="22" t="s">
        <v>521</v>
      </c>
      <c r="BD92" s="22" t="s">
        <v>131</v>
      </c>
      <c r="BE92" s="22" t="s">
        <v>32</v>
      </c>
      <c r="BF92" s="22" t="s">
        <v>161</v>
      </c>
      <c r="BG92" s="22" t="s">
        <v>124</v>
      </c>
      <c r="BH92" s="23" t="s">
        <v>139</v>
      </c>
      <c r="BI92" s="16" t="s">
        <v>698</v>
      </c>
    </row>
    <row r="93" spans="1:61" ht="56.25" customHeight="1" x14ac:dyDescent="0.25">
      <c r="A93" s="16" t="s">
        <v>1196</v>
      </c>
      <c r="B93" s="15">
        <v>175</v>
      </c>
      <c r="C93" s="16" t="s">
        <v>721</v>
      </c>
      <c r="D93" s="16" t="s">
        <v>117</v>
      </c>
      <c r="E93" s="16" t="s">
        <v>725</v>
      </c>
      <c r="F93" s="16" t="s">
        <v>753</v>
      </c>
      <c r="G93" s="16" t="s">
        <v>543</v>
      </c>
      <c r="H93" s="16" t="s">
        <v>544</v>
      </c>
      <c r="I93" s="16" t="s">
        <v>1196</v>
      </c>
      <c r="J93" s="16" t="s">
        <v>1197</v>
      </c>
      <c r="K93" s="16" t="s">
        <v>546</v>
      </c>
      <c r="L93" s="16">
        <v>1</v>
      </c>
      <c r="M93" s="19">
        <v>1</v>
      </c>
      <c r="N93" s="20">
        <v>1</v>
      </c>
      <c r="O93" s="21" t="s">
        <v>1198</v>
      </c>
      <c r="P93" s="22">
        <v>2</v>
      </c>
      <c r="Q93" s="22">
        <v>2016</v>
      </c>
      <c r="R93" s="22" t="s">
        <v>319</v>
      </c>
      <c r="S93" s="22">
        <v>0</v>
      </c>
      <c r="T93" s="22">
        <v>2</v>
      </c>
      <c r="U93" s="22">
        <v>1</v>
      </c>
      <c r="V93" s="22">
        <v>4</v>
      </c>
      <c r="W93" s="22">
        <v>0</v>
      </c>
      <c r="X93" s="22">
        <v>0</v>
      </c>
      <c r="Y93" s="22">
        <v>2</v>
      </c>
      <c r="Z93" s="22">
        <v>0</v>
      </c>
      <c r="AA93" s="22">
        <v>1</v>
      </c>
      <c r="AB93" s="22">
        <v>0</v>
      </c>
      <c r="AC93" s="22">
        <v>4</v>
      </c>
      <c r="AD93" s="22">
        <v>0</v>
      </c>
      <c r="AE93" s="22">
        <v>7</v>
      </c>
      <c r="AF93" s="22">
        <v>0</v>
      </c>
      <c r="AG93" s="22">
        <v>0</v>
      </c>
      <c r="AH93" s="22">
        <v>2</v>
      </c>
      <c r="AI93" s="22">
        <v>1</v>
      </c>
      <c r="AJ93" s="22">
        <v>4</v>
      </c>
      <c r="AK93" s="22">
        <v>4</v>
      </c>
      <c r="AL93" s="22" t="e">
        <v>#DIV/0!</v>
      </c>
      <c r="AM93" s="22">
        <v>1</v>
      </c>
      <c r="AN93" s="22">
        <v>1</v>
      </c>
      <c r="AO93" s="22">
        <v>1</v>
      </c>
      <c r="AP93" s="22">
        <v>1</v>
      </c>
      <c r="AQ93" s="22">
        <v>7</v>
      </c>
      <c r="AR93" s="22">
        <v>6</v>
      </c>
      <c r="AS93" s="22">
        <v>0</v>
      </c>
      <c r="AT93" s="22" t="s">
        <v>1199</v>
      </c>
      <c r="AU93" s="22" t="s">
        <v>45</v>
      </c>
      <c r="AV93" s="22" t="s">
        <v>121</v>
      </c>
      <c r="AW93" s="22" t="s">
        <v>45</v>
      </c>
      <c r="AX93" s="22" t="s">
        <v>45</v>
      </c>
      <c r="AY93" s="22" t="s">
        <v>45</v>
      </c>
      <c r="AZ93" s="22" t="s">
        <v>45</v>
      </c>
      <c r="BA93" s="22" t="s">
        <v>45</v>
      </c>
      <c r="BB93" s="22" t="s">
        <v>45</v>
      </c>
      <c r="BC93" s="22" t="s">
        <v>122</v>
      </c>
      <c r="BD93" s="22" t="s">
        <v>131</v>
      </c>
      <c r="BE93" s="22" t="s">
        <v>32</v>
      </c>
      <c r="BF93" s="22" t="s">
        <v>161</v>
      </c>
      <c r="BG93" s="22" t="s">
        <v>124</v>
      </c>
      <c r="BH93" s="23" t="s">
        <v>125</v>
      </c>
      <c r="BI93" s="16" t="s">
        <v>699</v>
      </c>
    </row>
    <row r="94" spans="1:61" ht="56.25" customHeight="1" x14ac:dyDescent="0.25">
      <c r="A94" s="16" t="s">
        <v>1200</v>
      </c>
      <c r="B94" s="15">
        <v>176</v>
      </c>
      <c r="C94" s="16" t="s">
        <v>721</v>
      </c>
      <c r="D94" s="16" t="s">
        <v>117</v>
      </c>
      <c r="E94" s="16" t="s">
        <v>725</v>
      </c>
      <c r="F94" s="16" t="s">
        <v>753</v>
      </c>
      <c r="G94" s="16" t="s">
        <v>543</v>
      </c>
      <c r="H94" s="16" t="s">
        <v>547</v>
      </c>
      <c r="I94" s="16" t="s">
        <v>1200</v>
      </c>
      <c r="J94" s="16" t="s">
        <v>1201</v>
      </c>
      <c r="K94" s="16" t="s">
        <v>549</v>
      </c>
      <c r="L94" s="16">
        <v>500</v>
      </c>
      <c r="M94" s="19">
        <v>505</v>
      </c>
      <c r="N94" s="20">
        <v>1.01</v>
      </c>
      <c r="O94" s="21" t="s">
        <v>1202</v>
      </c>
      <c r="P94" s="22">
        <v>0.2374</v>
      </c>
      <c r="Q94" s="22">
        <v>2016</v>
      </c>
      <c r="R94" s="22" t="s">
        <v>319</v>
      </c>
      <c r="S94" s="22">
        <v>5.1363636363636403E-2</v>
      </c>
      <c r="T94" s="22">
        <v>9.4119999999999995E-2</v>
      </c>
      <c r="U94" s="22">
        <v>0.14118</v>
      </c>
      <c r="V94" s="22">
        <v>0.2</v>
      </c>
      <c r="W94" s="22">
        <v>4.3600000000000003</v>
      </c>
      <c r="X94" s="22">
        <v>17</v>
      </c>
      <c r="Y94" s="22">
        <v>8.0027272726666681</v>
      </c>
      <c r="Z94" s="22">
        <v>17</v>
      </c>
      <c r="AA94" s="22">
        <v>12.002727272666668</v>
      </c>
      <c r="AB94" s="22">
        <v>17</v>
      </c>
      <c r="AC94" s="22">
        <v>17.002727272666668</v>
      </c>
      <c r="AD94" s="22">
        <v>17</v>
      </c>
      <c r="AE94" s="22">
        <v>17</v>
      </c>
      <c r="AF94" s="22">
        <v>17</v>
      </c>
      <c r="AG94" s="22">
        <v>5.1294117647058809E-2</v>
      </c>
      <c r="AH94" s="22">
        <v>9.4149732619607837E-2</v>
      </c>
      <c r="AI94" s="22">
        <v>0.14120855614901959</v>
      </c>
      <c r="AJ94" s="22">
        <v>0.20003208556078428</v>
      </c>
      <c r="AK94" s="22">
        <v>0.20003208556078428</v>
      </c>
      <c r="AL94" s="22">
        <v>0.99864653826132121</v>
      </c>
      <c r="AM94" s="22">
        <v>1.0003159011858036</v>
      </c>
      <c r="AN94" s="22">
        <v>1.0002022676655304</v>
      </c>
      <c r="AO94" s="22">
        <v>1.0001604278039213</v>
      </c>
      <c r="AP94" s="22">
        <v>1.00016042780392</v>
      </c>
      <c r="AQ94" s="22">
        <v>0.7</v>
      </c>
      <c r="AR94" s="22">
        <v>0.9</v>
      </c>
      <c r="AS94" s="22">
        <v>1</v>
      </c>
      <c r="AT94" s="22" t="s">
        <v>751</v>
      </c>
      <c r="AU94" s="22" t="s">
        <v>45</v>
      </c>
      <c r="AV94" s="22" t="s">
        <v>121</v>
      </c>
      <c r="AW94" s="22" t="s">
        <v>45</v>
      </c>
      <c r="AX94" s="22" t="s">
        <v>45</v>
      </c>
      <c r="AY94" s="22" t="s">
        <v>45</v>
      </c>
      <c r="AZ94" s="22" t="s">
        <v>45</v>
      </c>
      <c r="BA94" s="22" t="s">
        <v>45</v>
      </c>
      <c r="BB94" s="22" t="s">
        <v>45</v>
      </c>
      <c r="BC94" s="22" t="s">
        <v>122</v>
      </c>
      <c r="BD94" s="22" t="s">
        <v>123</v>
      </c>
      <c r="BE94" s="22" t="s">
        <v>133</v>
      </c>
      <c r="BF94" s="22" t="s">
        <v>164</v>
      </c>
      <c r="BG94" s="22" t="s">
        <v>124</v>
      </c>
      <c r="BH94" s="23" t="s">
        <v>125</v>
      </c>
      <c r="BI94" s="16" t="s">
        <v>700</v>
      </c>
    </row>
    <row r="95" spans="1:61" ht="56.25" customHeight="1" x14ac:dyDescent="0.25">
      <c r="A95" s="16" t="s">
        <v>1203</v>
      </c>
      <c r="B95" s="15">
        <v>177</v>
      </c>
      <c r="C95" s="16" t="s">
        <v>721</v>
      </c>
      <c r="D95" s="16" t="s">
        <v>117</v>
      </c>
      <c r="E95" s="16" t="s">
        <v>725</v>
      </c>
      <c r="F95" s="16" t="s">
        <v>753</v>
      </c>
      <c r="G95" s="16" t="s">
        <v>543</v>
      </c>
      <c r="H95" s="16" t="s">
        <v>550</v>
      </c>
      <c r="I95" s="16" t="s">
        <v>1203</v>
      </c>
      <c r="J95" s="16" t="s">
        <v>1204</v>
      </c>
      <c r="K95" s="16" t="s">
        <v>552</v>
      </c>
      <c r="L95" s="25">
        <v>1</v>
      </c>
      <c r="M95" s="25">
        <v>1</v>
      </c>
      <c r="N95" s="20">
        <v>1</v>
      </c>
      <c r="O95" s="21" t="s">
        <v>1205</v>
      </c>
      <c r="P95" s="22">
        <v>1</v>
      </c>
      <c r="Q95" s="22">
        <v>2016</v>
      </c>
      <c r="R95" s="22" t="s">
        <v>120</v>
      </c>
      <c r="S95" s="22">
        <v>0</v>
      </c>
      <c r="T95" s="22">
        <v>0</v>
      </c>
      <c r="U95" s="22">
        <v>0</v>
      </c>
      <c r="V95" s="22">
        <v>2</v>
      </c>
      <c r="W95" s="22">
        <v>0</v>
      </c>
      <c r="X95" s="22">
        <v>0</v>
      </c>
      <c r="Y95" s="22">
        <v>0</v>
      </c>
      <c r="Z95" s="22">
        <v>0</v>
      </c>
      <c r="AA95" s="22">
        <v>0</v>
      </c>
      <c r="AB95" s="22">
        <v>0</v>
      </c>
      <c r="AC95" s="22">
        <v>2</v>
      </c>
      <c r="AD95" s="22">
        <v>0</v>
      </c>
      <c r="AE95" s="22">
        <v>2</v>
      </c>
      <c r="AF95" s="22">
        <v>0</v>
      </c>
      <c r="AG95" s="22">
        <v>0</v>
      </c>
      <c r="AH95" s="22">
        <v>0</v>
      </c>
      <c r="AI95" s="22">
        <v>0</v>
      </c>
      <c r="AJ95" s="22">
        <v>2</v>
      </c>
      <c r="AK95" s="22">
        <v>2</v>
      </c>
      <c r="AL95" s="22" t="e">
        <v>#DIV/0!</v>
      </c>
      <c r="AM95" s="22" t="e">
        <v>#DIV/0!</v>
      </c>
      <c r="AN95" s="22" t="e">
        <v>#DIV/0!</v>
      </c>
      <c r="AO95" s="22">
        <v>1</v>
      </c>
      <c r="AP95" s="22">
        <v>1</v>
      </c>
      <c r="AQ95" s="22">
        <v>2</v>
      </c>
      <c r="AR95" s="22">
        <v>0</v>
      </c>
      <c r="AS95" s="22">
        <v>0</v>
      </c>
      <c r="AT95" s="22" t="s">
        <v>1206</v>
      </c>
      <c r="AU95" s="22" t="s">
        <v>45</v>
      </c>
      <c r="AV95" s="22" t="s">
        <v>121</v>
      </c>
      <c r="AW95" s="22" t="s">
        <v>45</v>
      </c>
      <c r="AX95" s="22" t="s">
        <v>45</v>
      </c>
      <c r="AY95" s="22" t="s">
        <v>45</v>
      </c>
      <c r="AZ95" s="22" t="s">
        <v>45</v>
      </c>
      <c r="BA95" s="22" t="s">
        <v>45</v>
      </c>
      <c r="BB95" s="22" t="s">
        <v>45</v>
      </c>
      <c r="BC95" s="22" t="s">
        <v>122</v>
      </c>
      <c r="BD95" s="22" t="s">
        <v>131</v>
      </c>
      <c r="BE95" s="22" t="s">
        <v>32</v>
      </c>
      <c r="BF95" s="22" t="s">
        <v>161</v>
      </c>
      <c r="BG95" s="22" t="s">
        <v>124</v>
      </c>
      <c r="BH95" s="23" t="s">
        <v>125</v>
      </c>
      <c r="BI95" s="16" t="s">
        <v>701</v>
      </c>
    </row>
    <row r="96" spans="1:61" ht="56.25" customHeight="1" x14ac:dyDescent="0.25">
      <c r="A96" s="16" t="s">
        <v>1207</v>
      </c>
      <c r="B96" s="15">
        <v>178</v>
      </c>
      <c r="C96" s="16" t="s">
        <v>721</v>
      </c>
      <c r="D96" s="16" t="s">
        <v>117</v>
      </c>
      <c r="E96" s="16" t="s">
        <v>725</v>
      </c>
      <c r="F96" s="16" t="s">
        <v>753</v>
      </c>
      <c r="G96" s="16" t="s">
        <v>543</v>
      </c>
      <c r="H96" s="16" t="s">
        <v>553</v>
      </c>
      <c r="I96" s="16" t="s">
        <v>1207</v>
      </c>
      <c r="J96" s="16" t="s">
        <v>1208</v>
      </c>
      <c r="K96" s="16" t="s">
        <v>555</v>
      </c>
      <c r="L96" s="16">
        <v>500</v>
      </c>
      <c r="M96" s="19">
        <v>516</v>
      </c>
      <c r="N96" s="20">
        <v>1.032</v>
      </c>
      <c r="O96" s="21" t="s">
        <v>1209</v>
      </c>
      <c r="P96" s="22">
        <v>0.179228</v>
      </c>
      <c r="Q96" s="22">
        <v>2016</v>
      </c>
      <c r="R96" s="22" t="s">
        <v>319</v>
      </c>
      <c r="S96" s="22">
        <v>4.9345454545454498E-2</v>
      </c>
      <c r="T96" s="22">
        <v>6.9599999999999995E-2</v>
      </c>
      <c r="U96" s="22">
        <v>0.113</v>
      </c>
      <c r="V96" s="22">
        <v>0.2</v>
      </c>
      <c r="W96" s="22">
        <v>5.68</v>
      </c>
      <c r="X96" s="22">
        <v>23</v>
      </c>
      <c r="Y96" s="22">
        <v>8</v>
      </c>
      <c r="Z96" s="22">
        <v>23</v>
      </c>
      <c r="AA96" s="22">
        <v>13</v>
      </c>
      <c r="AB96" s="22">
        <v>23</v>
      </c>
      <c r="AC96" s="22">
        <v>23</v>
      </c>
      <c r="AD96" s="22">
        <v>23</v>
      </c>
      <c r="AE96" s="22">
        <v>23</v>
      </c>
      <c r="AF96" s="22">
        <v>23</v>
      </c>
      <c r="AG96" s="22">
        <v>4.9391304347826077E-2</v>
      </c>
      <c r="AH96" s="22">
        <v>6.9565217391304335E-2</v>
      </c>
      <c r="AI96" s="22">
        <v>0.11304347826086954</v>
      </c>
      <c r="AJ96" s="22">
        <v>0.19999999999999996</v>
      </c>
      <c r="AK96" s="22">
        <v>0.19999999999999996</v>
      </c>
      <c r="AL96" s="22">
        <v>1.0009291595911705</v>
      </c>
      <c r="AM96" s="22">
        <v>0.99950024987506236</v>
      </c>
      <c r="AN96" s="22">
        <v>1.000384763370527</v>
      </c>
      <c r="AO96" s="22">
        <v>0.99999999999999978</v>
      </c>
      <c r="AP96" s="22">
        <v>1</v>
      </c>
      <c r="AQ96" s="22">
        <v>0.7</v>
      </c>
      <c r="AR96" s="22">
        <v>0.9</v>
      </c>
      <c r="AS96" s="22">
        <v>1</v>
      </c>
      <c r="AT96" s="22" t="s">
        <v>751</v>
      </c>
      <c r="AU96" s="22" t="s">
        <v>45</v>
      </c>
      <c r="AV96" s="22" t="s">
        <v>121</v>
      </c>
      <c r="AW96" s="22" t="s">
        <v>45</v>
      </c>
      <c r="AX96" s="22" t="s">
        <v>45</v>
      </c>
      <c r="AY96" s="22" t="s">
        <v>45</v>
      </c>
      <c r="AZ96" s="22" t="s">
        <v>45</v>
      </c>
      <c r="BA96" s="22" t="s">
        <v>45</v>
      </c>
      <c r="BB96" s="22" t="s">
        <v>45</v>
      </c>
      <c r="BC96" s="22" t="s">
        <v>122</v>
      </c>
      <c r="BD96" s="22" t="s">
        <v>123</v>
      </c>
      <c r="BE96" s="22" t="s">
        <v>133</v>
      </c>
      <c r="BF96" s="22" t="s">
        <v>164</v>
      </c>
      <c r="BG96" s="22" t="s">
        <v>124</v>
      </c>
      <c r="BH96" s="23" t="s">
        <v>125</v>
      </c>
      <c r="BI96" s="16" t="s">
        <v>702</v>
      </c>
    </row>
    <row r="97" spans="1:61" ht="56.25" customHeight="1" x14ac:dyDescent="0.25">
      <c r="A97" s="16" t="s">
        <v>1210</v>
      </c>
      <c r="B97" s="15">
        <v>179</v>
      </c>
      <c r="C97" s="16" t="s">
        <v>721</v>
      </c>
      <c r="D97" s="16" t="s">
        <v>117</v>
      </c>
      <c r="E97" s="16" t="s">
        <v>725</v>
      </c>
      <c r="F97" s="16" t="s">
        <v>753</v>
      </c>
      <c r="G97" s="16" t="s">
        <v>556</v>
      </c>
      <c r="H97" s="16" t="s">
        <v>557</v>
      </c>
      <c r="I97" s="16" t="s">
        <v>1210</v>
      </c>
      <c r="J97" s="16" t="s">
        <v>1211</v>
      </c>
      <c r="K97" s="16" t="s">
        <v>559</v>
      </c>
      <c r="L97" s="20">
        <v>0.8</v>
      </c>
      <c r="M97" s="20">
        <v>0.8</v>
      </c>
      <c r="N97" s="20">
        <v>1</v>
      </c>
      <c r="O97" s="21" t="s">
        <v>1212</v>
      </c>
      <c r="P97" s="22">
        <v>0.15679999999999999</v>
      </c>
      <c r="Q97" s="22">
        <v>2016</v>
      </c>
      <c r="R97" s="22" t="s">
        <v>319</v>
      </c>
      <c r="S97" s="22">
        <v>0.14369999999999999</v>
      </c>
      <c r="T97" s="22">
        <v>0.20830000000000001</v>
      </c>
      <c r="U97" s="22">
        <v>0.375</v>
      </c>
      <c r="V97" s="22">
        <v>0.5</v>
      </c>
      <c r="W97" s="22">
        <v>3.45</v>
      </c>
      <c r="X97" s="22">
        <v>12</v>
      </c>
      <c r="Y97" s="22">
        <v>5</v>
      </c>
      <c r="Z97" s="22">
        <v>12</v>
      </c>
      <c r="AA97" s="22">
        <v>9</v>
      </c>
      <c r="AB97" s="22">
        <v>12</v>
      </c>
      <c r="AC97" s="22">
        <v>12</v>
      </c>
      <c r="AD97" s="22">
        <v>12</v>
      </c>
      <c r="AE97" s="22">
        <v>12</v>
      </c>
      <c r="AF97" s="22">
        <v>12</v>
      </c>
      <c r="AG97" s="22">
        <v>0.14375000000000002</v>
      </c>
      <c r="AH97" s="22">
        <v>0.20833333333333334</v>
      </c>
      <c r="AI97" s="22">
        <v>0.375</v>
      </c>
      <c r="AJ97" s="22">
        <v>0.5</v>
      </c>
      <c r="AK97" s="22">
        <v>0.5</v>
      </c>
      <c r="AL97" s="22">
        <v>1.0003479471120391</v>
      </c>
      <c r="AM97" s="22">
        <v>1.0001600256040966</v>
      </c>
      <c r="AN97" s="22">
        <v>1</v>
      </c>
      <c r="AO97" s="22">
        <v>1</v>
      </c>
      <c r="AP97" s="22">
        <v>1</v>
      </c>
      <c r="AQ97" s="22">
        <v>1</v>
      </c>
      <c r="AR97" s="22">
        <v>1</v>
      </c>
      <c r="AS97" s="22">
        <v>1</v>
      </c>
      <c r="AT97" s="22" t="s">
        <v>751</v>
      </c>
      <c r="AU97" s="22" t="s">
        <v>45</v>
      </c>
      <c r="AV97" s="22" t="s">
        <v>121</v>
      </c>
      <c r="AW97" s="22" t="s">
        <v>45</v>
      </c>
      <c r="AX97" s="22" t="s">
        <v>45</v>
      </c>
      <c r="AY97" s="22" t="s">
        <v>45</v>
      </c>
      <c r="AZ97" s="22" t="s">
        <v>45</v>
      </c>
      <c r="BA97" s="22" t="s">
        <v>45</v>
      </c>
      <c r="BB97" s="22" t="s">
        <v>45</v>
      </c>
      <c r="BC97" s="22" t="s">
        <v>122</v>
      </c>
      <c r="BD97" s="22" t="s">
        <v>123</v>
      </c>
      <c r="BE97" s="22" t="s">
        <v>133</v>
      </c>
      <c r="BF97" s="22" t="s">
        <v>164</v>
      </c>
      <c r="BG97" s="22" t="s">
        <v>124</v>
      </c>
      <c r="BH97" s="23" t="s">
        <v>125</v>
      </c>
      <c r="BI97" s="16" t="s">
        <v>703</v>
      </c>
    </row>
    <row r="98" spans="1:61" ht="56.25" customHeight="1" x14ac:dyDescent="0.25">
      <c r="A98" s="16" t="s">
        <v>1213</v>
      </c>
      <c r="B98" s="15">
        <v>180</v>
      </c>
      <c r="C98" s="16" t="s">
        <v>721</v>
      </c>
      <c r="D98" s="16" t="s">
        <v>117</v>
      </c>
      <c r="E98" s="16" t="s">
        <v>725</v>
      </c>
      <c r="F98" s="16" t="s">
        <v>753</v>
      </c>
      <c r="G98" s="16" t="s">
        <v>556</v>
      </c>
      <c r="H98" s="16" t="s">
        <v>560</v>
      </c>
      <c r="I98" s="16" t="s">
        <v>1213</v>
      </c>
      <c r="J98" s="16" t="s">
        <v>1214</v>
      </c>
      <c r="K98" s="16" t="s">
        <v>562</v>
      </c>
      <c r="L98" s="18">
        <v>1</v>
      </c>
      <c r="M98" s="19">
        <v>1</v>
      </c>
      <c r="N98" s="20">
        <v>1</v>
      </c>
      <c r="O98" s="21" t="s">
        <v>1215</v>
      </c>
      <c r="P98" s="22">
        <v>0.2</v>
      </c>
      <c r="Q98" s="22">
        <v>2016</v>
      </c>
      <c r="R98" s="22" t="s">
        <v>319</v>
      </c>
      <c r="S98" s="22">
        <v>0.05</v>
      </c>
      <c r="T98" s="22">
        <v>0.1</v>
      </c>
      <c r="U98" s="22">
        <v>0.15000000000000002</v>
      </c>
      <c r="V98" s="22">
        <v>0.2</v>
      </c>
      <c r="W98" s="22">
        <v>0.85</v>
      </c>
      <c r="X98" s="22">
        <v>4</v>
      </c>
      <c r="Y98" s="22">
        <v>2</v>
      </c>
      <c r="Z98" s="22">
        <v>4</v>
      </c>
      <c r="AA98" s="22">
        <v>3</v>
      </c>
      <c r="AB98" s="22">
        <v>4</v>
      </c>
      <c r="AC98" s="22">
        <v>4</v>
      </c>
      <c r="AD98" s="22">
        <v>4</v>
      </c>
      <c r="AE98" s="22">
        <v>4</v>
      </c>
      <c r="AF98" s="22">
        <v>4</v>
      </c>
      <c r="AG98" s="22">
        <v>4.250000000000001E-2</v>
      </c>
      <c r="AH98" s="22">
        <v>0.10000000000000003</v>
      </c>
      <c r="AI98" s="22">
        <v>0.15000000000000005</v>
      </c>
      <c r="AJ98" s="22">
        <v>0.20000000000000007</v>
      </c>
      <c r="AK98" s="22">
        <v>0.20000000000000007</v>
      </c>
      <c r="AL98" s="22">
        <v>0.8500000000000002</v>
      </c>
      <c r="AM98" s="22">
        <v>1.0000000000000002</v>
      </c>
      <c r="AN98" s="22">
        <v>1.0000000000000002</v>
      </c>
      <c r="AO98" s="22">
        <v>1.0000000000000002</v>
      </c>
      <c r="AP98" s="22">
        <v>1</v>
      </c>
      <c r="AQ98" s="22">
        <v>0.9</v>
      </c>
      <c r="AR98" s="22">
        <v>0.95</v>
      </c>
      <c r="AS98" s="22">
        <v>1</v>
      </c>
      <c r="AT98" s="22" t="s">
        <v>756</v>
      </c>
      <c r="AU98" s="22" t="s">
        <v>45</v>
      </c>
      <c r="AV98" s="22" t="s">
        <v>121</v>
      </c>
      <c r="AW98" s="22" t="s">
        <v>45</v>
      </c>
      <c r="AX98" s="22" t="s">
        <v>45</v>
      </c>
      <c r="AY98" s="22" t="s">
        <v>45</v>
      </c>
      <c r="AZ98" s="22" t="s">
        <v>45</v>
      </c>
      <c r="BA98" s="22" t="s">
        <v>45</v>
      </c>
      <c r="BB98" s="22" t="s">
        <v>45</v>
      </c>
      <c r="BC98" s="22" t="s">
        <v>122</v>
      </c>
      <c r="BD98" s="22" t="s">
        <v>123</v>
      </c>
      <c r="BE98" s="22" t="s">
        <v>133</v>
      </c>
      <c r="BF98" s="22" t="s">
        <v>164</v>
      </c>
      <c r="BG98" s="22" t="s">
        <v>124</v>
      </c>
      <c r="BH98" s="23" t="s">
        <v>125</v>
      </c>
      <c r="BI98" s="16" t="s">
        <v>704</v>
      </c>
    </row>
    <row r="99" spans="1:61" ht="56.25" customHeight="1" x14ac:dyDescent="0.25">
      <c r="A99" s="16" t="s">
        <v>1216</v>
      </c>
      <c r="B99" s="15">
        <v>181</v>
      </c>
      <c r="C99" s="16" t="s">
        <v>721</v>
      </c>
      <c r="D99" s="16" t="s">
        <v>117</v>
      </c>
      <c r="E99" s="16" t="s">
        <v>725</v>
      </c>
      <c r="F99" s="17" t="s">
        <v>753</v>
      </c>
      <c r="G99" s="16" t="s">
        <v>556</v>
      </c>
      <c r="H99" s="16" t="s">
        <v>563</v>
      </c>
      <c r="I99" s="16" t="s">
        <v>1216</v>
      </c>
      <c r="J99" s="16" t="s">
        <v>1217</v>
      </c>
      <c r="K99" s="16" t="s">
        <v>565</v>
      </c>
      <c r="L99" s="19">
        <v>4</v>
      </c>
      <c r="M99" s="19">
        <v>4</v>
      </c>
      <c r="N99" s="20">
        <v>1</v>
      </c>
      <c r="O99" s="21" t="s">
        <v>1218</v>
      </c>
      <c r="P99" s="22">
        <v>1</v>
      </c>
      <c r="Q99" s="22">
        <v>2016</v>
      </c>
      <c r="R99" s="22">
        <v>0</v>
      </c>
      <c r="S99" s="22">
        <v>0</v>
      </c>
      <c r="T99" s="22">
        <v>0</v>
      </c>
      <c r="U99" s="22">
        <v>0</v>
      </c>
      <c r="V99" s="22">
        <v>2</v>
      </c>
      <c r="W99" s="22">
        <v>0</v>
      </c>
      <c r="X99" s="22">
        <v>0</v>
      </c>
      <c r="Y99" s="22">
        <v>0</v>
      </c>
      <c r="Z99" s="22">
        <v>0</v>
      </c>
      <c r="AA99" s="22">
        <v>0</v>
      </c>
      <c r="AB99" s="22">
        <v>0</v>
      </c>
      <c r="AC99" s="22">
        <v>2</v>
      </c>
      <c r="AD99" s="22">
        <v>0</v>
      </c>
      <c r="AE99" s="22">
        <v>2</v>
      </c>
      <c r="AF99" s="22">
        <v>0</v>
      </c>
      <c r="AG99" s="22">
        <v>0</v>
      </c>
      <c r="AH99" s="22">
        <v>0</v>
      </c>
      <c r="AI99" s="22">
        <v>0</v>
      </c>
      <c r="AJ99" s="22">
        <v>2</v>
      </c>
      <c r="AK99" s="22">
        <v>2</v>
      </c>
      <c r="AL99" s="22" t="e">
        <v>#DIV/0!</v>
      </c>
      <c r="AM99" s="22" t="e">
        <v>#DIV/0!</v>
      </c>
      <c r="AN99" s="22" t="e">
        <v>#DIV/0!</v>
      </c>
      <c r="AO99" s="22">
        <v>1</v>
      </c>
      <c r="AP99" s="22">
        <v>1</v>
      </c>
      <c r="AQ99" s="22">
        <v>2</v>
      </c>
      <c r="AR99" s="22">
        <v>1</v>
      </c>
      <c r="AS99" s="22">
        <v>0</v>
      </c>
      <c r="AT99" s="22" t="s">
        <v>1219</v>
      </c>
      <c r="AU99" s="22" t="s">
        <v>45</v>
      </c>
      <c r="AV99" s="22" t="s">
        <v>121</v>
      </c>
      <c r="AW99" s="22" t="s">
        <v>45</v>
      </c>
      <c r="AX99" s="22" t="s">
        <v>45</v>
      </c>
      <c r="AY99" s="22" t="s">
        <v>45</v>
      </c>
      <c r="AZ99" s="22" t="s">
        <v>45</v>
      </c>
      <c r="BA99" s="22" t="s">
        <v>45</v>
      </c>
      <c r="BB99" s="22" t="s">
        <v>45</v>
      </c>
      <c r="BC99" s="22" t="s">
        <v>122</v>
      </c>
      <c r="BD99" s="22" t="s">
        <v>131</v>
      </c>
      <c r="BE99" s="22" t="s">
        <v>32</v>
      </c>
      <c r="BF99" s="22" t="s">
        <v>161</v>
      </c>
      <c r="BG99" s="22" t="s">
        <v>124</v>
      </c>
      <c r="BH99" s="23" t="s">
        <v>125</v>
      </c>
      <c r="BI99" s="16" t="s">
        <v>705</v>
      </c>
    </row>
    <row r="100" spans="1:61" ht="56.25" customHeight="1" x14ac:dyDescent="0.25">
      <c r="A100" s="16" t="s">
        <v>1220</v>
      </c>
      <c r="B100" s="15">
        <v>182</v>
      </c>
      <c r="C100" s="16" t="s">
        <v>721</v>
      </c>
      <c r="D100" s="16" t="s">
        <v>117</v>
      </c>
      <c r="E100" s="16" t="s">
        <v>725</v>
      </c>
      <c r="F100" s="16" t="s">
        <v>753</v>
      </c>
      <c r="G100" s="16" t="s">
        <v>556</v>
      </c>
      <c r="H100" s="16" t="s">
        <v>566</v>
      </c>
      <c r="I100" s="16" t="s">
        <v>1220</v>
      </c>
      <c r="J100" s="16" t="s">
        <v>1221</v>
      </c>
      <c r="K100" s="16" t="s">
        <v>568</v>
      </c>
      <c r="L100" s="16">
        <v>12</v>
      </c>
      <c r="M100" s="19">
        <v>12</v>
      </c>
      <c r="N100" s="20">
        <v>1</v>
      </c>
      <c r="O100" s="21" t="s">
        <v>1222</v>
      </c>
      <c r="P100" s="22">
        <v>0.2</v>
      </c>
      <c r="Q100" s="22">
        <v>2016</v>
      </c>
      <c r="R100" s="22">
        <v>0</v>
      </c>
      <c r="S100" s="22">
        <v>9.1666666666666702E-2</v>
      </c>
      <c r="T100" s="22">
        <v>0.1111</v>
      </c>
      <c r="U100" s="22">
        <v>0.1222</v>
      </c>
      <c r="V100" s="22">
        <v>0.2</v>
      </c>
      <c r="W100" s="22">
        <v>8.25</v>
      </c>
      <c r="X100" s="22">
        <v>18</v>
      </c>
      <c r="Y100" s="22">
        <v>10</v>
      </c>
      <c r="Z100" s="22">
        <v>18</v>
      </c>
      <c r="AA100" s="22">
        <v>11</v>
      </c>
      <c r="AB100" s="22">
        <v>18</v>
      </c>
      <c r="AC100" s="22">
        <v>18</v>
      </c>
      <c r="AD100" s="22">
        <v>18</v>
      </c>
      <c r="AE100" s="22">
        <v>18</v>
      </c>
      <c r="AF100" s="22">
        <v>18</v>
      </c>
      <c r="AG100" s="22">
        <v>9.1666666666666688E-2</v>
      </c>
      <c r="AH100" s="22">
        <v>0.11111111111111115</v>
      </c>
      <c r="AI100" s="22">
        <v>0.12222222222222227</v>
      </c>
      <c r="AJ100" s="22">
        <v>0.20000000000000007</v>
      </c>
      <c r="AK100" s="22">
        <v>0.20000000000000007</v>
      </c>
      <c r="AL100" s="22">
        <v>0.99999999999999989</v>
      </c>
      <c r="AM100" s="22">
        <v>1.0001000100010005</v>
      </c>
      <c r="AN100" s="22">
        <v>1.0001818512456815</v>
      </c>
      <c r="AO100" s="22">
        <v>1.0000000000000002</v>
      </c>
      <c r="AP100" s="22">
        <v>1</v>
      </c>
      <c r="AQ100" s="22">
        <v>0.9</v>
      </c>
      <c r="AR100" s="22">
        <v>0.95</v>
      </c>
      <c r="AS100" s="22">
        <v>1</v>
      </c>
      <c r="AT100" s="22" t="s">
        <v>751</v>
      </c>
      <c r="AU100" s="22" t="s">
        <v>45</v>
      </c>
      <c r="AV100" s="22" t="s">
        <v>121</v>
      </c>
      <c r="AW100" s="22" t="s">
        <v>45</v>
      </c>
      <c r="AX100" s="22" t="s">
        <v>45</v>
      </c>
      <c r="AY100" s="22" t="s">
        <v>45</v>
      </c>
      <c r="AZ100" s="22" t="s">
        <v>45</v>
      </c>
      <c r="BA100" s="22" t="s">
        <v>45</v>
      </c>
      <c r="BB100" s="22" t="s">
        <v>45</v>
      </c>
      <c r="BC100" s="22" t="s">
        <v>122</v>
      </c>
      <c r="BD100" s="22" t="s">
        <v>123</v>
      </c>
      <c r="BE100" s="22" t="s">
        <v>133</v>
      </c>
      <c r="BF100" s="22" t="s">
        <v>164</v>
      </c>
      <c r="BG100" s="22" t="s">
        <v>124</v>
      </c>
      <c r="BH100" s="23" t="s">
        <v>125</v>
      </c>
      <c r="BI100" s="16" t="s">
        <v>706</v>
      </c>
    </row>
    <row r="101" spans="1:61" ht="56.25" customHeight="1" x14ac:dyDescent="0.25">
      <c r="A101" s="16" t="s">
        <v>1223</v>
      </c>
      <c r="B101" s="15">
        <v>183</v>
      </c>
      <c r="C101" s="16" t="s">
        <v>721</v>
      </c>
      <c r="D101" s="16" t="s">
        <v>152</v>
      </c>
      <c r="E101" s="16" t="s">
        <v>1097</v>
      </c>
      <c r="F101" s="16" t="s">
        <v>1224</v>
      </c>
      <c r="G101" s="16" t="s">
        <v>569</v>
      </c>
      <c r="H101" s="16" t="s">
        <v>570</v>
      </c>
      <c r="I101" s="16" t="s">
        <v>1223</v>
      </c>
      <c r="J101" s="16" t="s">
        <v>1225</v>
      </c>
      <c r="K101" s="16" t="s">
        <v>572</v>
      </c>
      <c r="L101" s="16">
        <v>1</v>
      </c>
      <c r="M101" s="19">
        <v>0.99666666666666659</v>
      </c>
      <c r="N101" s="20">
        <v>0.99666666666666659</v>
      </c>
      <c r="O101" s="21" t="s">
        <v>1226</v>
      </c>
      <c r="P101" s="22">
        <v>1.4</v>
      </c>
      <c r="Q101" s="22">
        <v>2016</v>
      </c>
      <c r="R101" s="22">
        <v>0</v>
      </c>
      <c r="S101" s="22">
        <v>0</v>
      </c>
      <c r="T101" s="22">
        <v>1</v>
      </c>
      <c r="U101" s="22">
        <v>0</v>
      </c>
      <c r="V101" s="22">
        <v>1</v>
      </c>
      <c r="W101" s="22">
        <v>0</v>
      </c>
      <c r="X101" s="22">
        <v>0</v>
      </c>
      <c r="Y101" s="22">
        <v>1</v>
      </c>
      <c r="Z101" s="22">
        <v>0</v>
      </c>
      <c r="AA101" s="22">
        <v>0</v>
      </c>
      <c r="AB101" s="22">
        <v>0</v>
      </c>
      <c r="AC101" s="22">
        <v>1</v>
      </c>
      <c r="AD101" s="22">
        <v>0</v>
      </c>
      <c r="AE101" s="22">
        <v>2</v>
      </c>
      <c r="AF101" s="22">
        <v>0</v>
      </c>
      <c r="AG101" s="22">
        <v>0</v>
      </c>
      <c r="AH101" s="22">
        <v>1</v>
      </c>
      <c r="AI101" s="22">
        <v>0</v>
      </c>
      <c r="AJ101" s="22">
        <v>1</v>
      </c>
      <c r="AK101" s="22">
        <v>1</v>
      </c>
      <c r="AL101" s="22" t="e">
        <v>#DIV/0!</v>
      </c>
      <c r="AM101" s="22">
        <v>1</v>
      </c>
      <c r="AN101" s="22" t="e">
        <v>#DIV/0!</v>
      </c>
      <c r="AO101" s="22">
        <v>1</v>
      </c>
      <c r="AP101" s="22">
        <v>1</v>
      </c>
      <c r="AQ101" s="22">
        <v>2</v>
      </c>
      <c r="AR101" s="22">
        <v>2</v>
      </c>
      <c r="AS101" s="22">
        <v>0</v>
      </c>
      <c r="AT101" s="22" t="s">
        <v>1199</v>
      </c>
      <c r="AU101" s="22" t="s">
        <v>45</v>
      </c>
      <c r="AV101" s="22" t="s">
        <v>121</v>
      </c>
      <c r="AW101" s="22" t="s">
        <v>45</v>
      </c>
      <c r="AX101" s="22" t="s">
        <v>45</v>
      </c>
      <c r="AY101" s="22" t="s">
        <v>45</v>
      </c>
      <c r="AZ101" s="22" t="s">
        <v>45</v>
      </c>
      <c r="BA101" s="22" t="s">
        <v>45</v>
      </c>
      <c r="BB101" s="22" t="s">
        <v>45</v>
      </c>
      <c r="BC101" s="22" t="s">
        <v>122</v>
      </c>
      <c r="BD101" s="22" t="s">
        <v>131</v>
      </c>
      <c r="BE101" s="22" t="s">
        <v>32</v>
      </c>
      <c r="BF101" s="22" t="s">
        <v>161</v>
      </c>
      <c r="BG101" s="22" t="s">
        <v>124</v>
      </c>
      <c r="BH101" s="23" t="s">
        <v>125</v>
      </c>
      <c r="BI101" s="16" t="s">
        <v>707</v>
      </c>
    </row>
    <row r="102" spans="1:61" ht="56.25" customHeight="1" x14ac:dyDescent="0.25">
      <c r="A102" s="16" t="s">
        <v>1227</v>
      </c>
      <c r="B102" s="15">
        <v>184</v>
      </c>
      <c r="C102" s="16" t="s">
        <v>721</v>
      </c>
      <c r="D102" s="16" t="s">
        <v>152</v>
      </c>
      <c r="E102" s="16" t="s">
        <v>1097</v>
      </c>
      <c r="F102" s="16" t="s">
        <v>1224</v>
      </c>
      <c r="G102" s="16" t="s">
        <v>569</v>
      </c>
      <c r="H102" s="16" t="s">
        <v>573</v>
      </c>
      <c r="I102" s="16" t="s">
        <v>1227</v>
      </c>
      <c r="J102" s="16" t="s">
        <v>1201</v>
      </c>
      <c r="K102" s="16" t="s">
        <v>575</v>
      </c>
      <c r="L102" s="20">
        <v>1</v>
      </c>
      <c r="M102" s="20">
        <v>1</v>
      </c>
      <c r="N102" s="20">
        <v>1</v>
      </c>
      <c r="O102" s="21" t="s">
        <v>1228</v>
      </c>
      <c r="P102" s="22">
        <v>0.1429</v>
      </c>
      <c r="Q102" s="22">
        <v>2016</v>
      </c>
      <c r="R102" s="22">
        <v>0</v>
      </c>
      <c r="S102" s="22">
        <v>4.5295454545454597E-2</v>
      </c>
      <c r="T102" s="22">
        <v>5.7099999999999998E-2</v>
      </c>
      <c r="U102" s="22">
        <v>0.1048</v>
      </c>
      <c r="V102" s="22">
        <v>0.2</v>
      </c>
      <c r="W102" s="22">
        <v>4.4000000000000004</v>
      </c>
      <c r="X102" s="22">
        <v>21</v>
      </c>
      <c r="Y102" s="22">
        <v>6</v>
      </c>
      <c r="Z102" s="22">
        <v>21</v>
      </c>
      <c r="AA102" s="22">
        <v>11</v>
      </c>
      <c r="AB102" s="22">
        <v>21</v>
      </c>
      <c r="AC102" s="22">
        <v>21</v>
      </c>
      <c r="AD102" s="22">
        <v>21</v>
      </c>
      <c r="AE102" s="22">
        <v>21</v>
      </c>
      <c r="AF102" s="22">
        <v>21</v>
      </c>
      <c r="AG102" s="22">
        <v>4.1904761904761896E-2</v>
      </c>
      <c r="AH102" s="22">
        <v>5.7142857142857127E-2</v>
      </c>
      <c r="AI102" s="22">
        <v>0.10476190476190475</v>
      </c>
      <c r="AJ102" s="22">
        <v>0.19999999999999996</v>
      </c>
      <c r="AK102" s="22">
        <v>0.19999999999999996</v>
      </c>
      <c r="AL102" s="22">
        <v>0.92514276157025654</v>
      </c>
      <c r="AM102" s="22">
        <v>1.0007505629221913</v>
      </c>
      <c r="AN102" s="22">
        <v>0.99963649581970182</v>
      </c>
      <c r="AO102" s="22">
        <v>0.99999999999999978</v>
      </c>
      <c r="AP102" s="22">
        <v>1</v>
      </c>
      <c r="AQ102" s="22">
        <v>0.7</v>
      </c>
      <c r="AR102" s="22">
        <v>0.9</v>
      </c>
      <c r="AS102" s="22">
        <v>1</v>
      </c>
      <c r="AT102" s="22" t="s">
        <v>1229</v>
      </c>
      <c r="AU102" s="22" t="s">
        <v>45</v>
      </c>
      <c r="AV102" s="22" t="s">
        <v>121</v>
      </c>
      <c r="AW102" s="22" t="s">
        <v>45</v>
      </c>
      <c r="AX102" s="22" t="s">
        <v>45</v>
      </c>
      <c r="AY102" s="22" t="s">
        <v>45</v>
      </c>
      <c r="AZ102" s="22" t="s">
        <v>45</v>
      </c>
      <c r="BA102" s="22" t="s">
        <v>45</v>
      </c>
      <c r="BB102" s="22" t="s">
        <v>45</v>
      </c>
      <c r="BC102" s="22" t="s">
        <v>122</v>
      </c>
      <c r="BD102" s="22" t="s">
        <v>123</v>
      </c>
      <c r="BE102" s="22" t="s">
        <v>133</v>
      </c>
      <c r="BF102" s="22" t="s">
        <v>164</v>
      </c>
      <c r="BG102" s="22" t="s">
        <v>124</v>
      </c>
      <c r="BH102" s="23" t="s">
        <v>125</v>
      </c>
      <c r="BI102" s="16" t="s">
        <v>708</v>
      </c>
    </row>
    <row r="103" spans="1:61" ht="56.25" customHeight="1" x14ac:dyDescent="0.25">
      <c r="A103" s="16" t="s">
        <v>614</v>
      </c>
      <c r="B103" s="15">
        <v>185</v>
      </c>
      <c r="C103" s="16" t="s">
        <v>722</v>
      </c>
      <c r="D103" s="16" t="s">
        <v>135</v>
      </c>
      <c r="E103" s="16" t="s">
        <v>764</v>
      </c>
      <c r="F103" s="16" t="s">
        <v>1230</v>
      </c>
      <c r="G103" s="16" t="s">
        <v>612</v>
      </c>
      <c r="H103" s="16" t="s">
        <v>613</v>
      </c>
      <c r="I103" s="16" t="s">
        <v>614</v>
      </c>
      <c r="J103" s="16" t="s">
        <v>1231</v>
      </c>
      <c r="K103" s="16" t="s">
        <v>615</v>
      </c>
      <c r="L103" s="16">
        <v>1</v>
      </c>
      <c r="M103" s="19">
        <v>1</v>
      </c>
      <c r="N103" s="20">
        <v>1</v>
      </c>
      <c r="O103" s="21" t="s">
        <v>1232</v>
      </c>
      <c r="P103" s="22">
        <v>0</v>
      </c>
      <c r="Q103" s="22">
        <v>2016</v>
      </c>
      <c r="R103" s="22">
        <v>0</v>
      </c>
      <c r="S103" s="22">
        <v>6</v>
      </c>
      <c r="T103" s="22">
        <v>6</v>
      </c>
      <c r="U103" s="22">
        <v>4</v>
      </c>
      <c r="V103" s="22">
        <v>4</v>
      </c>
      <c r="W103" s="22">
        <v>4</v>
      </c>
      <c r="X103" s="22">
        <v>0</v>
      </c>
      <c r="Y103" s="22">
        <v>6</v>
      </c>
      <c r="Z103" s="22">
        <v>0</v>
      </c>
      <c r="AA103" s="22">
        <v>5</v>
      </c>
      <c r="AB103" s="22">
        <v>0</v>
      </c>
      <c r="AC103" s="22">
        <v>5</v>
      </c>
      <c r="AD103" s="22">
        <v>0</v>
      </c>
      <c r="AE103" s="22">
        <v>20</v>
      </c>
      <c r="AF103" s="22">
        <v>0</v>
      </c>
      <c r="AG103" s="22">
        <v>4</v>
      </c>
      <c r="AH103" s="22">
        <v>6</v>
      </c>
      <c r="AI103" s="22">
        <v>5</v>
      </c>
      <c r="AJ103" s="22">
        <v>5</v>
      </c>
      <c r="AK103" s="22">
        <v>5</v>
      </c>
      <c r="AL103" s="22">
        <v>0.66666666666666663</v>
      </c>
      <c r="AM103" s="22">
        <v>1</v>
      </c>
      <c r="AN103" s="22">
        <v>1.25</v>
      </c>
      <c r="AO103" s="22">
        <v>1.25</v>
      </c>
      <c r="AP103" s="22">
        <v>1</v>
      </c>
      <c r="AQ103" s="22">
        <v>20</v>
      </c>
      <c r="AR103" s="22">
        <v>17</v>
      </c>
      <c r="AS103" s="22">
        <v>0</v>
      </c>
      <c r="AT103" s="22" t="s">
        <v>827</v>
      </c>
      <c r="AU103" s="22" t="s">
        <v>45</v>
      </c>
      <c r="AV103" s="22" t="s">
        <v>121</v>
      </c>
      <c r="AW103" s="22" t="s">
        <v>45</v>
      </c>
      <c r="AX103" s="22" t="s">
        <v>45</v>
      </c>
      <c r="AY103" s="22" t="s">
        <v>45</v>
      </c>
      <c r="AZ103" s="22" t="s">
        <v>45</v>
      </c>
      <c r="BA103" s="22" t="s">
        <v>45</v>
      </c>
      <c r="BB103" s="22" t="s">
        <v>45</v>
      </c>
      <c r="BC103" s="22" t="s">
        <v>122</v>
      </c>
      <c r="BD103" s="22" t="s">
        <v>131</v>
      </c>
      <c r="BE103" s="22" t="s">
        <v>32</v>
      </c>
      <c r="BF103" s="22" t="s">
        <v>161</v>
      </c>
      <c r="BG103" s="22" t="s">
        <v>124</v>
      </c>
      <c r="BH103" s="23" t="s">
        <v>125</v>
      </c>
      <c r="BI103" s="16" t="s">
        <v>716</v>
      </c>
    </row>
    <row r="104" spans="1:61" ht="56.25" customHeight="1" x14ac:dyDescent="0.25">
      <c r="A104" s="16" t="s">
        <v>1233</v>
      </c>
      <c r="B104" s="15">
        <v>186</v>
      </c>
      <c r="C104" s="16" t="s">
        <v>722</v>
      </c>
      <c r="D104" s="16" t="s">
        <v>117</v>
      </c>
      <c r="E104" s="16" t="s">
        <v>725</v>
      </c>
      <c r="F104" s="16" t="s">
        <v>726</v>
      </c>
      <c r="G104" s="16" t="s">
        <v>616</v>
      </c>
      <c r="H104" s="16" t="s">
        <v>617</v>
      </c>
      <c r="I104" s="16" t="s">
        <v>1233</v>
      </c>
      <c r="J104" s="16" t="s">
        <v>1234</v>
      </c>
      <c r="K104" s="16" t="s">
        <v>1235</v>
      </c>
      <c r="L104" s="16">
        <v>4</v>
      </c>
      <c r="M104" s="19">
        <v>5</v>
      </c>
      <c r="N104" s="20">
        <v>1.25</v>
      </c>
      <c r="O104" s="21" t="s">
        <v>1236</v>
      </c>
      <c r="P104" s="22">
        <v>0</v>
      </c>
      <c r="Q104" s="22">
        <v>2016</v>
      </c>
      <c r="R104" s="22">
        <v>0</v>
      </c>
      <c r="S104" s="22">
        <v>5</v>
      </c>
      <c r="T104" s="22">
        <v>2</v>
      </c>
      <c r="U104" s="22">
        <v>5</v>
      </c>
      <c r="V104" s="22">
        <v>9</v>
      </c>
      <c r="W104" s="22">
        <v>5</v>
      </c>
      <c r="X104" s="22">
        <v>0</v>
      </c>
      <c r="Y104" s="22">
        <v>2</v>
      </c>
      <c r="Z104" s="22">
        <v>0</v>
      </c>
      <c r="AA104" s="22">
        <v>5</v>
      </c>
      <c r="AB104" s="22">
        <v>0</v>
      </c>
      <c r="AC104" s="22">
        <v>9</v>
      </c>
      <c r="AD104" s="22">
        <v>0</v>
      </c>
      <c r="AE104" s="22">
        <v>21</v>
      </c>
      <c r="AF104" s="22">
        <v>0</v>
      </c>
      <c r="AG104" s="22">
        <v>5</v>
      </c>
      <c r="AH104" s="22">
        <v>2</v>
      </c>
      <c r="AI104" s="22">
        <v>5</v>
      </c>
      <c r="AJ104" s="22">
        <v>9</v>
      </c>
      <c r="AK104" s="22">
        <v>9</v>
      </c>
      <c r="AL104" s="22">
        <v>1</v>
      </c>
      <c r="AM104" s="22">
        <v>1</v>
      </c>
      <c r="AN104" s="22">
        <v>1</v>
      </c>
      <c r="AO104" s="22">
        <v>1</v>
      </c>
      <c r="AP104" s="22">
        <v>1</v>
      </c>
      <c r="AQ104" s="22">
        <v>21</v>
      </c>
      <c r="AR104" s="22">
        <v>36</v>
      </c>
      <c r="AS104" s="22">
        <v>3</v>
      </c>
      <c r="AT104" s="22" t="s">
        <v>751</v>
      </c>
      <c r="AU104" s="22" t="s">
        <v>45</v>
      </c>
      <c r="AV104" s="22" t="s">
        <v>121</v>
      </c>
      <c r="AW104" s="22" t="s">
        <v>45</v>
      </c>
      <c r="AX104" s="22" t="s">
        <v>45</v>
      </c>
      <c r="AY104" s="22" t="s">
        <v>45</v>
      </c>
      <c r="AZ104" s="22" t="s">
        <v>45</v>
      </c>
      <c r="BA104" s="22" t="s">
        <v>45</v>
      </c>
      <c r="BB104" s="22" t="s">
        <v>45</v>
      </c>
      <c r="BC104" s="22" t="s">
        <v>122</v>
      </c>
      <c r="BD104" s="22" t="s">
        <v>131</v>
      </c>
      <c r="BE104" s="22" t="s">
        <v>32</v>
      </c>
      <c r="BF104" s="22" t="s">
        <v>161</v>
      </c>
      <c r="BG104" s="22" t="s">
        <v>361</v>
      </c>
      <c r="BH104" s="23" t="s">
        <v>125</v>
      </c>
      <c r="BI104" s="16" t="s">
        <v>1237</v>
      </c>
    </row>
    <row r="105" spans="1:61" ht="56.25" customHeight="1" x14ac:dyDescent="0.25">
      <c r="A105" s="16" t="s">
        <v>1238</v>
      </c>
      <c r="B105" s="15">
        <v>187</v>
      </c>
      <c r="C105" s="16" t="s">
        <v>722</v>
      </c>
      <c r="D105" s="16" t="s">
        <v>135</v>
      </c>
      <c r="E105" s="16" t="s">
        <v>764</v>
      </c>
      <c r="F105" s="16" t="s">
        <v>1239</v>
      </c>
      <c r="G105" s="16" t="s">
        <v>618</v>
      </c>
      <c r="H105" s="16" t="s">
        <v>619</v>
      </c>
      <c r="I105" s="16" t="s">
        <v>1238</v>
      </c>
      <c r="J105" s="16" t="s">
        <v>1240</v>
      </c>
      <c r="K105" s="16" t="s">
        <v>1241</v>
      </c>
      <c r="L105" s="16">
        <v>1</v>
      </c>
      <c r="M105" s="19">
        <v>1</v>
      </c>
      <c r="N105" s="20">
        <v>1</v>
      </c>
      <c r="O105" s="21" t="s">
        <v>1242</v>
      </c>
      <c r="P105" s="22">
        <v>0</v>
      </c>
      <c r="Q105" s="22">
        <v>2016</v>
      </c>
      <c r="R105" s="22">
        <v>0</v>
      </c>
      <c r="S105" s="22">
        <v>0.1</v>
      </c>
      <c r="T105" s="22">
        <v>0.33</v>
      </c>
      <c r="U105" s="22">
        <v>0.46</v>
      </c>
      <c r="V105" s="22">
        <v>0.65</v>
      </c>
      <c r="W105" s="22">
        <v>3</v>
      </c>
      <c r="X105" s="22">
        <v>20</v>
      </c>
      <c r="Y105" s="22">
        <v>10</v>
      </c>
      <c r="Z105" s="22">
        <v>20</v>
      </c>
      <c r="AA105" s="22">
        <v>14</v>
      </c>
      <c r="AB105" s="22">
        <v>20</v>
      </c>
      <c r="AC105" s="22">
        <v>20</v>
      </c>
      <c r="AD105" s="22">
        <v>20</v>
      </c>
      <c r="AE105" s="22">
        <v>20</v>
      </c>
      <c r="AF105" s="22">
        <v>20</v>
      </c>
      <c r="AG105" s="22">
        <v>9.7500000000000003E-2</v>
      </c>
      <c r="AH105" s="22">
        <v>0.32500000000000001</v>
      </c>
      <c r="AI105" s="22">
        <v>0.45499999999999996</v>
      </c>
      <c r="AJ105" s="22">
        <v>0.65</v>
      </c>
      <c r="AK105" s="22">
        <v>0.65</v>
      </c>
      <c r="AL105" s="22">
        <v>0.97499999999999998</v>
      </c>
      <c r="AM105" s="22">
        <v>0.98484848484848486</v>
      </c>
      <c r="AN105" s="22">
        <v>0.98913043478260854</v>
      </c>
      <c r="AO105" s="22">
        <v>1</v>
      </c>
      <c r="AP105" s="22">
        <v>1</v>
      </c>
      <c r="AQ105" s="22">
        <v>0.8</v>
      </c>
      <c r="AR105" s="22">
        <v>1</v>
      </c>
      <c r="AS105" s="22">
        <v>0</v>
      </c>
      <c r="AT105" s="22" t="s">
        <v>1243</v>
      </c>
      <c r="AU105" s="22" t="s">
        <v>45</v>
      </c>
      <c r="AV105" s="22" t="s">
        <v>121</v>
      </c>
      <c r="AW105" s="22" t="s">
        <v>45</v>
      </c>
      <c r="AX105" s="22" t="s">
        <v>45</v>
      </c>
      <c r="AY105" s="22" t="s">
        <v>45</v>
      </c>
      <c r="AZ105" s="22" t="s">
        <v>45</v>
      </c>
      <c r="BA105" s="22" t="s">
        <v>45</v>
      </c>
      <c r="BB105" s="22" t="s">
        <v>45</v>
      </c>
      <c r="BC105" s="22" t="s">
        <v>122</v>
      </c>
      <c r="BD105" s="22" t="s">
        <v>123</v>
      </c>
      <c r="BE105" s="22" t="s">
        <v>133</v>
      </c>
      <c r="BF105" s="22" t="s">
        <v>164</v>
      </c>
      <c r="BG105" s="22" t="s">
        <v>162</v>
      </c>
      <c r="BH105" s="23" t="s">
        <v>125</v>
      </c>
      <c r="BI105" s="16" t="s">
        <v>717</v>
      </c>
    </row>
    <row r="106" spans="1:61" ht="56.25" customHeight="1" x14ac:dyDescent="0.25">
      <c r="A106" s="16" t="s">
        <v>1244</v>
      </c>
      <c r="B106" s="15">
        <v>188</v>
      </c>
      <c r="C106" s="16" t="s">
        <v>722</v>
      </c>
      <c r="D106" s="16" t="s">
        <v>185</v>
      </c>
      <c r="E106" s="16" t="s">
        <v>834</v>
      </c>
      <c r="F106" s="16" t="s">
        <v>1245</v>
      </c>
      <c r="G106" s="16" t="s">
        <v>621</v>
      </c>
      <c r="H106" s="16" t="s">
        <v>622</v>
      </c>
      <c r="I106" s="16" t="s">
        <v>1244</v>
      </c>
      <c r="J106" s="16" t="s">
        <v>1246</v>
      </c>
      <c r="K106" s="16" t="s">
        <v>1247</v>
      </c>
      <c r="L106" s="16">
        <v>1</v>
      </c>
      <c r="M106" s="19">
        <v>1</v>
      </c>
      <c r="N106" s="20">
        <v>1</v>
      </c>
      <c r="O106" s="21" t="s">
        <v>1248</v>
      </c>
      <c r="P106" s="22">
        <v>0</v>
      </c>
      <c r="Q106" s="22">
        <v>2016</v>
      </c>
      <c r="R106" s="22">
        <v>0</v>
      </c>
      <c r="S106" s="22">
        <v>530</v>
      </c>
      <c r="T106" s="22">
        <v>530</v>
      </c>
      <c r="U106" s="22">
        <v>530</v>
      </c>
      <c r="V106" s="22">
        <v>530</v>
      </c>
      <c r="W106" s="22">
        <v>535</v>
      </c>
      <c r="X106" s="22">
        <v>0</v>
      </c>
      <c r="Y106" s="22">
        <v>530</v>
      </c>
      <c r="Z106" s="22">
        <v>0</v>
      </c>
      <c r="AA106" s="22">
        <v>530</v>
      </c>
      <c r="AB106" s="22">
        <v>0</v>
      </c>
      <c r="AC106" s="22">
        <v>530</v>
      </c>
      <c r="AD106" s="22">
        <v>0</v>
      </c>
      <c r="AE106" s="22">
        <v>2125</v>
      </c>
      <c r="AF106" s="22">
        <v>0</v>
      </c>
      <c r="AG106" s="22">
        <v>535</v>
      </c>
      <c r="AH106" s="22">
        <v>530</v>
      </c>
      <c r="AI106" s="22">
        <v>530</v>
      </c>
      <c r="AJ106" s="22">
        <v>530</v>
      </c>
      <c r="AK106" s="22">
        <v>530</v>
      </c>
      <c r="AL106" s="22">
        <v>1.0094339622641511</v>
      </c>
      <c r="AM106" s="22">
        <v>1</v>
      </c>
      <c r="AN106" s="22">
        <v>1</v>
      </c>
      <c r="AO106" s="22">
        <v>1</v>
      </c>
      <c r="AP106" s="22">
        <v>1.0023584905660377</v>
      </c>
      <c r="AQ106" s="22">
        <v>2120</v>
      </c>
      <c r="AR106" s="22">
        <v>256</v>
      </c>
      <c r="AS106" s="22">
        <v>0</v>
      </c>
      <c r="AT106" s="22" t="s">
        <v>1249</v>
      </c>
      <c r="AU106" s="22" t="s">
        <v>45</v>
      </c>
      <c r="AV106" s="22" t="s">
        <v>121</v>
      </c>
      <c r="AW106" s="22" t="s">
        <v>45</v>
      </c>
      <c r="AX106" s="22" t="s">
        <v>45</v>
      </c>
      <c r="AY106" s="22" t="s">
        <v>45</v>
      </c>
      <c r="AZ106" s="22" t="s">
        <v>45</v>
      </c>
      <c r="BA106" s="22" t="s">
        <v>45</v>
      </c>
      <c r="BB106" s="22" t="s">
        <v>45</v>
      </c>
      <c r="BC106" s="22" t="s">
        <v>122</v>
      </c>
      <c r="BD106" s="22" t="s">
        <v>131</v>
      </c>
      <c r="BE106" s="22" t="s">
        <v>32</v>
      </c>
      <c r="BF106" s="22" t="s">
        <v>161</v>
      </c>
      <c r="BG106" s="22" t="s">
        <v>162</v>
      </c>
      <c r="BH106" s="23" t="s">
        <v>125</v>
      </c>
      <c r="BI106" s="16" t="s">
        <v>1250</v>
      </c>
    </row>
    <row r="107" spans="1:61" ht="56.25" customHeight="1" x14ac:dyDescent="0.25">
      <c r="A107" s="17" t="s">
        <v>144</v>
      </c>
      <c r="B107" s="15" t="s">
        <v>143</v>
      </c>
      <c r="C107" s="16" t="s">
        <v>116</v>
      </c>
      <c r="D107" s="16" t="s">
        <v>117</v>
      </c>
      <c r="E107" s="16" t="s">
        <v>735</v>
      </c>
      <c r="F107" s="16" t="s">
        <v>736</v>
      </c>
      <c r="G107" s="16" t="s">
        <v>1251</v>
      </c>
      <c r="H107" s="16" t="s">
        <v>144</v>
      </c>
      <c r="I107" s="17" t="s">
        <v>144</v>
      </c>
      <c r="J107" s="16" t="s">
        <v>1252</v>
      </c>
      <c r="K107" s="16" t="s">
        <v>146</v>
      </c>
      <c r="L107" s="20">
        <v>0.25</v>
      </c>
      <c r="M107" s="20">
        <v>0.25</v>
      </c>
      <c r="N107" s="20">
        <v>1</v>
      </c>
      <c r="O107" s="21" t="s">
        <v>1253</v>
      </c>
      <c r="P107" s="22">
        <v>0</v>
      </c>
      <c r="Q107" s="22">
        <v>2016</v>
      </c>
      <c r="R107" s="22" t="e">
        <v>#REF!</v>
      </c>
      <c r="S107" s="22">
        <v>1</v>
      </c>
      <c r="T107" s="22">
        <v>1</v>
      </c>
      <c r="U107" s="22">
        <v>1</v>
      </c>
      <c r="V107" s="22">
        <v>1</v>
      </c>
      <c r="W107" s="22">
        <v>1</v>
      </c>
      <c r="X107" s="22">
        <v>0</v>
      </c>
      <c r="Y107" s="22">
        <v>1</v>
      </c>
      <c r="Z107" s="22">
        <v>0</v>
      </c>
      <c r="AA107" s="22">
        <v>1</v>
      </c>
      <c r="AB107" s="22">
        <v>0</v>
      </c>
      <c r="AC107" s="22">
        <v>1</v>
      </c>
      <c r="AD107" s="22">
        <v>0</v>
      </c>
      <c r="AE107" s="22">
        <v>1</v>
      </c>
      <c r="AF107" s="22">
        <v>0</v>
      </c>
      <c r="AG107" s="22">
        <v>1</v>
      </c>
      <c r="AH107" s="22">
        <v>1</v>
      </c>
      <c r="AI107" s="22">
        <v>1</v>
      </c>
      <c r="AJ107" s="22">
        <v>1</v>
      </c>
      <c r="AK107" s="22">
        <v>1</v>
      </c>
      <c r="AL107" s="22">
        <v>1</v>
      </c>
      <c r="AM107" s="22">
        <v>1</v>
      </c>
      <c r="AN107" s="22">
        <v>1</v>
      </c>
      <c r="AO107" s="22">
        <v>1</v>
      </c>
      <c r="AP107" s="22">
        <v>1</v>
      </c>
      <c r="AQ107" s="22">
        <v>1</v>
      </c>
      <c r="AR107" s="22">
        <v>1</v>
      </c>
      <c r="AS107" s="22">
        <v>1</v>
      </c>
      <c r="AT107" s="22" t="s">
        <v>751</v>
      </c>
      <c r="AU107" s="22" t="s">
        <v>121</v>
      </c>
      <c r="AV107" s="22" t="s">
        <v>121</v>
      </c>
      <c r="AW107" s="22" t="s">
        <v>45</v>
      </c>
      <c r="AX107" s="22" t="s">
        <v>45</v>
      </c>
      <c r="AY107" s="22" t="s">
        <v>45</v>
      </c>
      <c r="AZ107" s="22" t="s">
        <v>45</v>
      </c>
      <c r="BA107" s="22" t="s">
        <v>45</v>
      </c>
      <c r="BB107" s="22" t="s">
        <v>45</v>
      </c>
      <c r="BC107" s="22" t="s">
        <v>122</v>
      </c>
      <c r="BD107" s="22" t="s">
        <v>127</v>
      </c>
      <c r="BE107" s="22" t="s">
        <v>32</v>
      </c>
      <c r="BF107" s="22" t="s">
        <v>161</v>
      </c>
      <c r="BG107" s="22" t="s">
        <v>124</v>
      </c>
      <c r="BH107" s="23" t="s">
        <v>139</v>
      </c>
      <c r="BI107" s="16" t="s">
        <v>638</v>
      </c>
    </row>
    <row r="108" spans="1:61" ht="56.25" customHeight="1" x14ac:dyDescent="0.25">
      <c r="A108" s="29" t="s">
        <v>155</v>
      </c>
      <c r="B108" s="15" t="s">
        <v>154</v>
      </c>
      <c r="C108" s="16" t="s">
        <v>116</v>
      </c>
      <c r="D108" s="16" t="s">
        <v>135</v>
      </c>
      <c r="E108" s="16" t="s">
        <v>764</v>
      </c>
      <c r="F108" s="16" t="s">
        <v>778</v>
      </c>
      <c r="G108" s="16" t="s">
        <v>1254</v>
      </c>
      <c r="H108" s="16" t="s">
        <v>1255</v>
      </c>
      <c r="I108" s="29" t="s">
        <v>155</v>
      </c>
      <c r="J108" s="16" t="s">
        <v>1256</v>
      </c>
      <c r="K108" s="16" t="s">
        <v>1257</v>
      </c>
      <c r="L108" s="20">
        <v>1</v>
      </c>
      <c r="M108" s="32">
        <v>0.99418979987088441</v>
      </c>
      <c r="N108" s="32">
        <v>0.99418979987088441</v>
      </c>
      <c r="O108" s="21" t="s">
        <v>1258</v>
      </c>
      <c r="P108" s="22">
        <v>0</v>
      </c>
      <c r="Q108" s="22">
        <v>2016</v>
      </c>
      <c r="R108" s="22" t="s">
        <v>319</v>
      </c>
      <c r="S108" s="22">
        <v>3</v>
      </c>
      <c r="T108" s="22">
        <v>3</v>
      </c>
      <c r="U108" s="22">
        <v>3</v>
      </c>
      <c r="V108" s="22">
        <v>3</v>
      </c>
      <c r="W108" s="22">
        <v>3</v>
      </c>
      <c r="X108" s="22">
        <v>0</v>
      </c>
      <c r="Y108" s="22">
        <v>3</v>
      </c>
      <c r="Z108" s="22">
        <v>0</v>
      </c>
      <c r="AA108" s="22">
        <v>3</v>
      </c>
      <c r="AB108" s="22">
        <v>0</v>
      </c>
      <c r="AC108" s="22">
        <v>3</v>
      </c>
      <c r="AD108" s="22">
        <v>0</v>
      </c>
      <c r="AE108" s="22">
        <v>3</v>
      </c>
      <c r="AF108" s="22">
        <v>0</v>
      </c>
      <c r="AG108" s="22">
        <v>3</v>
      </c>
      <c r="AH108" s="22">
        <v>3</v>
      </c>
      <c r="AI108" s="22">
        <v>3</v>
      </c>
      <c r="AJ108" s="22">
        <v>3</v>
      </c>
      <c r="AK108" s="22">
        <v>3</v>
      </c>
      <c r="AL108" s="22">
        <v>1</v>
      </c>
      <c r="AM108" s="22">
        <v>1</v>
      </c>
      <c r="AN108" s="22">
        <v>1</v>
      </c>
      <c r="AO108" s="22">
        <v>1</v>
      </c>
      <c r="AP108" s="22">
        <v>1</v>
      </c>
      <c r="AQ108" s="22">
        <v>3</v>
      </c>
      <c r="AR108" s="22">
        <v>3</v>
      </c>
      <c r="AS108" s="22">
        <v>3</v>
      </c>
      <c r="AT108" s="22" t="s">
        <v>732</v>
      </c>
      <c r="AU108" s="22" t="s">
        <v>45</v>
      </c>
      <c r="AV108" s="22" t="s">
        <v>121</v>
      </c>
      <c r="AW108" s="22" t="s">
        <v>45</v>
      </c>
      <c r="AX108" s="22" t="s">
        <v>45</v>
      </c>
      <c r="AY108" s="22" t="s">
        <v>45</v>
      </c>
      <c r="AZ108" s="22" t="s">
        <v>45</v>
      </c>
      <c r="BA108" s="22" t="s">
        <v>45</v>
      </c>
      <c r="BB108" s="22" t="s">
        <v>45</v>
      </c>
      <c r="BC108" s="22" t="s">
        <v>122</v>
      </c>
      <c r="BD108" s="22" t="s">
        <v>127</v>
      </c>
      <c r="BE108" s="22" t="s">
        <v>32</v>
      </c>
      <c r="BF108" s="22" t="s">
        <v>232</v>
      </c>
      <c r="BG108" s="22" t="s">
        <v>190</v>
      </c>
      <c r="BH108" s="23" t="s">
        <v>125</v>
      </c>
      <c r="BI108" s="16" t="s">
        <v>639</v>
      </c>
    </row>
    <row r="109" spans="1:61" ht="56.25" customHeight="1" x14ac:dyDescent="0.25">
      <c r="A109" s="17" t="s">
        <v>1259</v>
      </c>
      <c r="B109" s="15" t="s">
        <v>1260</v>
      </c>
      <c r="C109" s="16" t="s">
        <v>116</v>
      </c>
      <c r="D109" s="16" t="s">
        <v>117</v>
      </c>
      <c r="E109" s="16" t="s">
        <v>725</v>
      </c>
      <c r="F109" s="16" t="s">
        <v>726</v>
      </c>
      <c r="G109" s="16" t="s">
        <v>1261</v>
      </c>
      <c r="H109" s="16" t="s">
        <v>1262</v>
      </c>
      <c r="I109" s="17" t="s">
        <v>1259</v>
      </c>
      <c r="J109" s="16" t="s">
        <v>1263</v>
      </c>
      <c r="K109" s="16" t="s">
        <v>1264</v>
      </c>
      <c r="L109" s="20">
        <v>1</v>
      </c>
      <c r="M109" s="20">
        <v>1</v>
      </c>
      <c r="N109" s="20">
        <v>1</v>
      </c>
      <c r="O109" s="21" t="s">
        <v>1265</v>
      </c>
      <c r="P109" s="22">
        <v>0</v>
      </c>
      <c r="Q109" s="22">
        <v>2018</v>
      </c>
      <c r="R109" s="22" t="s">
        <v>359</v>
      </c>
      <c r="S109" s="22">
        <v>1</v>
      </c>
      <c r="T109" s="22">
        <v>1</v>
      </c>
      <c r="U109" s="22">
        <v>1</v>
      </c>
      <c r="V109" s="22">
        <v>1</v>
      </c>
      <c r="W109" s="22">
        <v>1</v>
      </c>
      <c r="X109" s="22">
        <v>0</v>
      </c>
      <c r="Y109" s="22">
        <v>1</v>
      </c>
      <c r="Z109" s="22">
        <v>0</v>
      </c>
      <c r="AA109" s="22">
        <v>1</v>
      </c>
      <c r="AB109" s="22">
        <v>0</v>
      </c>
      <c r="AC109" s="22">
        <v>1</v>
      </c>
      <c r="AD109" s="22">
        <v>0</v>
      </c>
      <c r="AE109" s="22">
        <v>4</v>
      </c>
      <c r="AF109" s="22">
        <v>0</v>
      </c>
      <c r="AG109" s="22">
        <v>1</v>
      </c>
      <c r="AH109" s="22">
        <v>1</v>
      </c>
      <c r="AI109" s="22">
        <v>1</v>
      </c>
      <c r="AJ109" s="22">
        <v>1</v>
      </c>
      <c r="AK109" s="22">
        <v>1</v>
      </c>
      <c r="AL109" s="22">
        <v>1</v>
      </c>
      <c r="AM109" s="22">
        <v>1</v>
      </c>
      <c r="AN109" s="22">
        <v>1</v>
      </c>
      <c r="AO109" s="22">
        <v>1</v>
      </c>
      <c r="AP109" s="22">
        <v>1</v>
      </c>
      <c r="AQ109" s="22">
        <v>4</v>
      </c>
      <c r="AR109" s="22">
        <v>4</v>
      </c>
      <c r="AS109" s="22">
        <v>4</v>
      </c>
      <c r="AT109" s="22" t="s">
        <v>1266</v>
      </c>
      <c r="AU109" s="22" t="s">
        <v>121</v>
      </c>
      <c r="AV109" s="22" t="s">
        <v>121</v>
      </c>
      <c r="AW109" s="22" t="s">
        <v>45</v>
      </c>
      <c r="AX109" s="22" t="s">
        <v>45</v>
      </c>
      <c r="AY109" s="22" t="s">
        <v>45</v>
      </c>
      <c r="AZ109" s="22" t="s">
        <v>45</v>
      </c>
      <c r="BA109" s="22" t="s">
        <v>45</v>
      </c>
      <c r="BB109" s="22" t="s">
        <v>45</v>
      </c>
      <c r="BC109" s="22" t="s">
        <v>122</v>
      </c>
      <c r="BD109" s="22" t="s">
        <v>131</v>
      </c>
      <c r="BE109" s="22" t="s">
        <v>32</v>
      </c>
      <c r="BF109" s="22" t="s">
        <v>161</v>
      </c>
      <c r="BG109" s="22" t="s">
        <v>190</v>
      </c>
      <c r="BH109" s="23" t="s">
        <v>139</v>
      </c>
      <c r="BI109" s="16" t="s">
        <v>1267</v>
      </c>
    </row>
    <row r="110" spans="1:61" ht="56.25" customHeight="1" x14ac:dyDescent="0.25">
      <c r="A110" s="29" t="s">
        <v>1268</v>
      </c>
      <c r="B110" s="15" t="s">
        <v>1269</v>
      </c>
      <c r="C110" s="16" t="s">
        <v>116</v>
      </c>
      <c r="D110" s="16" t="s">
        <v>117</v>
      </c>
      <c r="E110" s="16" t="s">
        <v>725</v>
      </c>
      <c r="F110" s="16" t="s">
        <v>726</v>
      </c>
      <c r="G110" s="16" t="s">
        <v>1270</v>
      </c>
      <c r="H110" s="16" t="s">
        <v>1271</v>
      </c>
      <c r="I110" s="29" t="s">
        <v>1268</v>
      </c>
      <c r="J110" s="16" t="s">
        <v>1272</v>
      </c>
      <c r="K110" s="16" t="s">
        <v>1273</v>
      </c>
      <c r="L110" s="32">
        <v>5.0000000000000001E-3</v>
      </c>
      <c r="M110" s="40">
        <v>4.0000000000000003E-5</v>
      </c>
      <c r="N110" s="20">
        <v>0.99999868658676738</v>
      </c>
      <c r="O110" s="21" t="s">
        <v>1274</v>
      </c>
      <c r="P110" s="22">
        <v>0</v>
      </c>
      <c r="Q110" s="22">
        <v>2018</v>
      </c>
      <c r="R110" s="22" t="s">
        <v>319</v>
      </c>
      <c r="S110" s="22">
        <v>0</v>
      </c>
      <c r="T110" s="22">
        <v>0</v>
      </c>
      <c r="U110" s="22">
        <v>0.9</v>
      </c>
      <c r="V110" s="22">
        <v>0.9</v>
      </c>
      <c r="W110" s="22">
        <v>0</v>
      </c>
      <c r="X110" s="22">
        <v>90</v>
      </c>
      <c r="Y110" s="22">
        <v>0</v>
      </c>
      <c r="Z110" s="22">
        <v>90</v>
      </c>
      <c r="AA110" s="22">
        <v>90</v>
      </c>
      <c r="AB110" s="22">
        <v>90</v>
      </c>
      <c r="AC110" s="22">
        <v>90</v>
      </c>
      <c r="AD110" s="22">
        <v>90</v>
      </c>
      <c r="AE110" s="22">
        <v>90</v>
      </c>
      <c r="AF110" s="22">
        <v>100</v>
      </c>
      <c r="AG110" s="22">
        <v>0</v>
      </c>
      <c r="AH110" s="22">
        <v>0</v>
      </c>
      <c r="AI110" s="22">
        <v>0.9</v>
      </c>
      <c r="AJ110" s="22">
        <v>0.9</v>
      </c>
      <c r="AK110" s="22">
        <v>0.9</v>
      </c>
      <c r="AL110" s="22" t="e">
        <v>#DIV/0!</v>
      </c>
      <c r="AM110" s="22" t="e">
        <v>#DIV/0!</v>
      </c>
      <c r="AN110" s="22">
        <v>1</v>
      </c>
      <c r="AO110" s="22">
        <v>1</v>
      </c>
      <c r="AP110" s="22">
        <v>1</v>
      </c>
      <c r="AQ110" s="22">
        <v>0.9</v>
      </c>
      <c r="AR110" s="22">
        <v>0.95</v>
      </c>
      <c r="AS110" s="22">
        <v>0</v>
      </c>
      <c r="AT110" s="22" t="s">
        <v>1056</v>
      </c>
      <c r="AU110" s="22" t="s">
        <v>45</v>
      </c>
      <c r="AV110" s="22" t="s">
        <v>121</v>
      </c>
      <c r="AW110" s="22" t="s">
        <v>45</v>
      </c>
      <c r="AX110" s="22" t="s">
        <v>45</v>
      </c>
      <c r="AY110" s="22" t="s">
        <v>45</v>
      </c>
      <c r="AZ110" s="22" t="s">
        <v>45</v>
      </c>
      <c r="BA110" s="22" t="s">
        <v>45</v>
      </c>
      <c r="BB110" s="22" t="s">
        <v>45</v>
      </c>
      <c r="BC110" s="22" t="s">
        <v>122</v>
      </c>
      <c r="BD110" s="22" t="s">
        <v>123</v>
      </c>
      <c r="BE110" s="22" t="s">
        <v>133</v>
      </c>
      <c r="BF110" s="22" t="s">
        <v>161</v>
      </c>
      <c r="BG110" s="22" t="s">
        <v>190</v>
      </c>
      <c r="BH110" s="23" t="s">
        <v>125</v>
      </c>
      <c r="BI110" s="16" t="s">
        <v>1275</v>
      </c>
    </row>
    <row r="111" spans="1:61" ht="56.25" customHeight="1" x14ac:dyDescent="0.25">
      <c r="A111" s="29" t="s">
        <v>1276</v>
      </c>
      <c r="B111" s="15" t="s">
        <v>1277</v>
      </c>
      <c r="C111" s="16" t="s">
        <v>327</v>
      </c>
      <c r="D111" s="16" t="s">
        <v>329</v>
      </c>
      <c r="E111" s="16" t="s">
        <v>1027</v>
      </c>
      <c r="F111" s="16" t="s">
        <v>1278</v>
      </c>
      <c r="G111" s="16" t="s">
        <v>442</v>
      </c>
      <c r="H111" s="16" t="s">
        <v>1279</v>
      </c>
      <c r="I111" s="29" t="s">
        <v>1276</v>
      </c>
      <c r="J111" s="16" t="s">
        <v>1280</v>
      </c>
      <c r="K111" s="16" t="s">
        <v>1281</v>
      </c>
      <c r="L111" s="20">
        <v>1</v>
      </c>
      <c r="M111" s="20">
        <v>1</v>
      </c>
      <c r="N111" s="20">
        <v>1</v>
      </c>
      <c r="O111" s="21" t="s">
        <v>1282</v>
      </c>
      <c r="P111" s="22">
        <v>0</v>
      </c>
      <c r="Q111" s="22">
        <v>2017</v>
      </c>
      <c r="R111" s="22" t="s">
        <v>319</v>
      </c>
      <c r="S111" s="22">
        <v>0.25</v>
      </c>
      <c r="T111" s="22">
        <v>0.25</v>
      </c>
      <c r="U111" s="22">
        <v>0.25</v>
      </c>
      <c r="V111" s="22">
        <v>0.25</v>
      </c>
      <c r="W111" s="22">
        <v>3</v>
      </c>
      <c r="X111" s="22">
        <v>12</v>
      </c>
      <c r="Y111" s="22">
        <v>3</v>
      </c>
      <c r="Z111" s="22">
        <v>12</v>
      </c>
      <c r="AA111" s="22">
        <v>3</v>
      </c>
      <c r="AB111" s="22">
        <v>12</v>
      </c>
      <c r="AC111" s="22">
        <v>3</v>
      </c>
      <c r="AD111" s="22">
        <v>12</v>
      </c>
      <c r="AE111" s="22">
        <v>12</v>
      </c>
      <c r="AF111" s="22">
        <v>12</v>
      </c>
      <c r="AG111" s="22">
        <v>0.25</v>
      </c>
      <c r="AH111" s="22">
        <v>0.25</v>
      </c>
      <c r="AI111" s="22">
        <v>0.25</v>
      </c>
      <c r="AJ111" s="22">
        <v>0.25</v>
      </c>
      <c r="AK111" s="22">
        <v>0.25</v>
      </c>
      <c r="AL111" s="22">
        <v>1</v>
      </c>
      <c r="AM111" s="22">
        <v>1</v>
      </c>
      <c r="AN111" s="22">
        <v>1</v>
      </c>
      <c r="AO111" s="22">
        <v>1</v>
      </c>
      <c r="AP111" s="22">
        <v>1</v>
      </c>
      <c r="AQ111" s="22">
        <v>1</v>
      </c>
      <c r="AR111" s="22">
        <v>1</v>
      </c>
      <c r="AS111" s="22">
        <v>1</v>
      </c>
      <c r="AT111" s="22" t="s">
        <v>762</v>
      </c>
      <c r="AU111" s="22" t="s">
        <v>45</v>
      </c>
      <c r="AV111" s="22" t="s">
        <v>121</v>
      </c>
      <c r="AW111" s="22" t="s">
        <v>45</v>
      </c>
      <c r="AX111" s="22" t="s">
        <v>45</v>
      </c>
      <c r="AY111" s="22" t="s">
        <v>45</v>
      </c>
      <c r="AZ111" s="22" t="s">
        <v>45</v>
      </c>
      <c r="BA111" s="22" t="s">
        <v>45</v>
      </c>
      <c r="BB111" s="22" t="s">
        <v>45</v>
      </c>
      <c r="BC111" s="22" t="s">
        <v>122</v>
      </c>
      <c r="BD111" s="22" t="s">
        <v>127</v>
      </c>
      <c r="BE111" s="22" t="s">
        <v>133</v>
      </c>
      <c r="BF111" s="22" t="s">
        <v>164</v>
      </c>
      <c r="BG111" s="22" t="s">
        <v>190</v>
      </c>
      <c r="BH111" s="23" t="s">
        <v>125</v>
      </c>
      <c r="BI111" s="16" t="s">
        <v>1283</v>
      </c>
    </row>
    <row r="112" spans="1:61" ht="56.25" customHeight="1" x14ac:dyDescent="0.25">
      <c r="A112" s="17" t="s">
        <v>1284</v>
      </c>
      <c r="B112" s="15" t="s">
        <v>1285</v>
      </c>
      <c r="C112" s="16" t="s">
        <v>385</v>
      </c>
      <c r="D112" s="16" t="s">
        <v>329</v>
      </c>
      <c r="E112" s="16" t="s">
        <v>956</v>
      </c>
      <c r="F112" s="16" t="s">
        <v>957</v>
      </c>
      <c r="G112" s="16" t="s">
        <v>396</v>
      </c>
      <c r="H112" s="16" t="s">
        <v>0</v>
      </c>
      <c r="I112" s="17" t="s">
        <v>1284</v>
      </c>
      <c r="J112" s="16" t="s">
        <v>1286</v>
      </c>
      <c r="K112" s="16" t="s">
        <v>404</v>
      </c>
      <c r="L112" s="20">
        <v>0.25</v>
      </c>
      <c r="M112" s="20">
        <v>0.25</v>
      </c>
      <c r="N112" s="20">
        <v>1</v>
      </c>
      <c r="O112" s="21" t="s">
        <v>1287</v>
      </c>
      <c r="P112" s="22">
        <v>0</v>
      </c>
      <c r="Q112" s="22">
        <v>2016</v>
      </c>
      <c r="R112" s="22" t="e">
        <v>#REF!</v>
      </c>
      <c r="S112" s="22">
        <v>0.19</v>
      </c>
      <c r="T112" s="22">
        <v>0.315</v>
      </c>
      <c r="U112" s="22">
        <v>0.2475</v>
      </c>
      <c r="V112" s="22">
        <v>0.2475</v>
      </c>
      <c r="W112" s="22">
        <v>18.799999999999997</v>
      </c>
      <c r="X112" s="22">
        <v>100</v>
      </c>
      <c r="Y112" s="22">
        <v>29.3125</v>
      </c>
      <c r="Z112" s="22">
        <v>100</v>
      </c>
      <c r="AA112" s="22">
        <v>23.549999999999997</v>
      </c>
      <c r="AB112" s="22">
        <v>100</v>
      </c>
      <c r="AC112" s="22">
        <v>26.73</v>
      </c>
      <c r="AD112" s="22">
        <v>100</v>
      </c>
      <c r="AE112" s="22">
        <v>98.392499999999998</v>
      </c>
      <c r="AF112" s="22">
        <v>100</v>
      </c>
      <c r="AG112" s="22">
        <v>0.18799999999999997</v>
      </c>
      <c r="AH112" s="22">
        <v>0.29312500000000002</v>
      </c>
      <c r="AI112" s="22">
        <v>0.23549999999999996</v>
      </c>
      <c r="AJ112" s="22">
        <v>0.26729999999999998</v>
      </c>
      <c r="AK112" s="22">
        <v>0.26729999999999998</v>
      </c>
      <c r="AL112" s="22">
        <v>0.98947368421052617</v>
      </c>
      <c r="AM112" s="22">
        <v>0.93055555555555558</v>
      </c>
      <c r="AN112" s="22">
        <v>0.95151515151515131</v>
      </c>
      <c r="AO112" s="22">
        <v>1.0799999999999998</v>
      </c>
      <c r="AP112" s="22">
        <v>0.98392499999999994</v>
      </c>
      <c r="AQ112" s="22">
        <v>1</v>
      </c>
      <c r="AR112" s="22">
        <v>1</v>
      </c>
      <c r="AS112" s="22">
        <v>1</v>
      </c>
      <c r="AT112" s="22" t="s">
        <v>1288</v>
      </c>
      <c r="AU112" s="22" t="s">
        <v>121</v>
      </c>
      <c r="AV112" s="22" t="s">
        <v>121</v>
      </c>
      <c r="AW112" s="22" t="s">
        <v>45</v>
      </c>
      <c r="AX112" s="22" t="s">
        <v>45</v>
      </c>
      <c r="AY112" s="22" t="s">
        <v>45</v>
      </c>
      <c r="AZ112" s="22" t="s">
        <v>45</v>
      </c>
      <c r="BA112" s="22" t="s">
        <v>45</v>
      </c>
      <c r="BB112" s="22" t="s">
        <v>45</v>
      </c>
      <c r="BC112" s="22" t="s">
        <v>122</v>
      </c>
      <c r="BD112" s="22" t="s">
        <v>127</v>
      </c>
      <c r="BE112" s="22" t="s">
        <v>133</v>
      </c>
      <c r="BF112" s="22" t="s">
        <v>164</v>
      </c>
      <c r="BG112" s="22" t="s">
        <v>190</v>
      </c>
      <c r="BH112" s="23" t="s">
        <v>125</v>
      </c>
      <c r="BI112" s="16" t="s">
        <v>1289</v>
      </c>
    </row>
    <row r="113" spans="1:61" ht="56.25" customHeight="1" x14ac:dyDescent="0.25">
      <c r="A113" s="17" t="s">
        <v>1290</v>
      </c>
      <c r="B113" s="15" t="s">
        <v>1291</v>
      </c>
      <c r="C113" s="16" t="s">
        <v>441</v>
      </c>
      <c r="D113" s="16" t="s">
        <v>329</v>
      </c>
      <c r="E113" s="16" t="s">
        <v>1027</v>
      </c>
      <c r="F113" s="16" t="s">
        <v>1278</v>
      </c>
      <c r="G113" s="16" t="s">
        <v>1292</v>
      </c>
      <c r="H113" s="16" t="s">
        <v>1293</v>
      </c>
      <c r="I113" s="17" t="s">
        <v>1290</v>
      </c>
      <c r="J113" s="16" t="s">
        <v>1294</v>
      </c>
      <c r="K113" s="16" t="s">
        <v>1295</v>
      </c>
      <c r="L113" s="20">
        <v>1</v>
      </c>
      <c r="M113" s="20">
        <v>1</v>
      </c>
      <c r="N113" s="20">
        <v>1</v>
      </c>
      <c r="O113" s="21" t="s">
        <v>1296</v>
      </c>
      <c r="P113" s="22">
        <v>31</v>
      </c>
      <c r="Q113" s="22">
        <v>2016</v>
      </c>
      <c r="R113" s="22" t="s">
        <v>319</v>
      </c>
      <c r="S113" s="22">
        <v>1</v>
      </c>
      <c r="T113" s="22">
        <v>1</v>
      </c>
      <c r="U113" s="22">
        <v>1</v>
      </c>
      <c r="V113" s="22">
        <v>1</v>
      </c>
      <c r="W113" s="22">
        <v>75.400000000000006</v>
      </c>
      <c r="X113" s="22">
        <v>87</v>
      </c>
      <c r="Y113" s="22">
        <v>67.400000000000006</v>
      </c>
      <c r="Z113" s="22">
        <v>60</v>
      </c>
      <c r="AA113" s="22">
        <v>68.649999999999991</v>
      </c>
      <c r="AB113" s="22">
        <v>67</v>
      </c>
      <c r="AC113" s="22">
        <v>87.7</v>
      </c>
      <c r="AD113" s="22">
        <v>78</v>
      </c>
      <c r="AE113" s="22">
        <v>299.14999999999998</v>
      </c>
      <c r="AF113" s="22">
        <v>292</v>
      </c>
      <c r="AG113" s="22">
        <v>0.8666666666666667</v>
      </c>
      <c r="AH113" s="22">
        <v>1.1233333333333335</v>
      </c>
      <c r="AI113" s="22">
        <v>1.0246268656716417</v>
      </c>
      <c r="AJ113" s="22">
        <v>1.1243589743589744</v>
      </c>
      <c r="AK113" s="22">
        <v>1.1243589743589744</v>
      </c>
      <c r="AL113" s="22">
        <v>0.8666666666666667</v>
      </c>
      <c r="AM113" s="22">
        <v>1.1233333333333335</v>
      </c>
      <c r="AN113" s="22">
        <v>1.0246268656716417</v>
      </c>
      <c r="AO113" s="22">
        <v>1.1243589743589744</v>
      </c>
      <c r="AP113" s="22">
        <v>1.0244863013698629</v>
      </c>
      <c r="AQ113" s="22">
        <v>1</v>
      </c>
      <c r="AR113" s="22">
        <v>1</v>
      </c>
      <c r="AS113" s="22">
        <v>1</v>
      </c>
      <c r="AT113" s="22" t="s">
        <v>1094</v>
      </c>
      <c r="AU113" s="22" t="s">
        <v>121</v>
      </c>
      <c r="AV113" s="22" t="s">
        <v>121</v>
      </c>
      <c r="AW113" s="22" t="s">
        <v>45</v>
      </c>
      <c r="AX113" s="22" t="s">
        <v>45</v>
      </c>
      <c r="AY113" s="22" t="s">
        <v>45</v>
      </c>
      <c r="AZ113" s="22" t="s">
        <v>45</v>
      </c>
      <c r="BA113" s="22" t="s">
        <v>45</v>
      </c>
      <c r="BB113" s="22" t="s">
        <v>45</v>
      </c>
      <c r="BC113" s="22" t="s">
        <v>122</v>
      </c>
      <c r="BD113" s="22" t="s">
        <v>127</v>
      </c>
      <c r="BE113" s="22" t="s">
        <v>133</v>
      </c>
      <c r="BF113" s="22" t="s">
        <v>164</v>
      </c>
      <c r="BG113" s="22" t="s">
        <v>162</v>
      </c>
      <c r="BH113" s="23" t="s">
        <v>125</v>
      </c>
      <c r="BI113" s="16" t="s">
        <v>680</v>
      </c>
    </row>
    <row r="114" spans="1:61" ht="56.25" customHeight="1" x14ac:dyDescent="0.25">
      <c r="A114" s="17" t="s">
        <v>463</v>
      </c>
      <c r="B114" s="15" t="s">
        <v>460</v>
      </c>
      <c r="C114" s="16" t="s">
        <v>447</v>
      </c>
      <c r="D114" s="16" t="s">
        <v>329</v>
      </c>
      <c r="E114" s="16" t="s">
        <v>1027</v>
      </c>
      <c r="F114" s="16" t="s">
        <v>1297</v>
      </c>
      <c r="G114" s="16" t="s">
        <v>461</v>
      </c>
      <c r="H114" s="16" t="s">
        <v>462</v>
      </c>
      <c r="I114" s="17" t="s">
        <v>463</v>
      </c>
      <c r="J114" s="16" t="s">
        <v>1298</v>
      </c>
      <c r="K114" s="16" t="s">
        <v>464</v>
      </c>
      <c r="L114" s="20">
        <v>1</v>
      </c>
      <c r="M114" s="20">
        <v>1</v>
      </c>
      <c r="N114" s="20">
        <v>1</v>
      </c>
      <c r="O114" s="21" t="s">
        <v>1299</v>
      </c>
      <c r="P114" s="22">
        <v>0</v>
      </c>
      <c r="Q114" s="22">
        <v>2018</v>
      </c>
      <c r="R114" s="22" t="s">
        <v>319</v>
      </c>
      <c r="S114" s="22">
        <v>0</v>
      </c>
      <c r="T114" s="22">
        <v>0.1714</v>
      </c>
      <c r="U114" s="22">
        <v>8.5699999999999998E-2</v>
      </c>
      <c r="V114" s="22">
        <v>4.2900000000000001E-2</v>
      </c>
      <c r="W114" s="22">
        <v>0</v>
      </c>
      <c r="X114" s="22">
        <v>7</v>
      </c>
      <c r="Y114" s="22">
        <v>4</v>
      </c>
      <c r="Z114" s="22">
        <v>7</v>
      </c>
      <c r="AA114" s="22">
        <v>6</v>
      </c>
      <c r="AB114" s="22">
        <v>7</v>
      </c>
      <c r="AC114" s="22">
        <v>6.71</v>
      </c>
      <c r="AD114" s="22">
        <v>7</v>
      </c>
      <c r="AE114" s="22">
        <v>6.71</v>
      </c>
      <c r="AF114" s="22">
        <v>7</v>
      </c>
      <c r="AG114" s="22">
        <v>0</v>
      </c>
      <c r="AH114" s="22">
        <v>0.1714285714285714</v>
      </c>
      <c r="AI114" s="22">
        <v>0.25714285714285712</v>
      </c>
      <c r="AJ114" s="22">
        <v>0.28757142857142853</v>
      </c>
      <c r="AK114" s="22">
        <v>0.28757142857142853</v>
      </c>
      <c r="AL114" s="22" t="e">
        <v>#DIV/0!</v>
      </c>
      <c r="AM114" s="22">
        <v>1.0001666944490748</v>
      </c>
      <c r="AN114" s="22">
        <v>3.0005000833472244</v>
      </c>
      <c r="AO114" s="22">
        <v>6.7032967032967026</v>
      </c>
      <c r="AP114" s="22">
        <v>0.95857142857142852</v>
      </c>
      <c r="AQ114" s="22">
        <v>0.3</v>
      </c>
      <c r="AR114" s="22">
        <v>0.7</v>
      </c>
      <c r="AS114" s="22">
        <v>1</v>
      </c>
      <c r="AT114" s="22" t="s">
        <v>888</v>
      </c>
      <c r="AU114" s="22" t="s">
        <v>121</v>
      </c>
      <c r="AV114" s="22" t="s">
        <v>121</v>
      </c>
      <c r="AW114" s="22" t="s">
        <v>45</v>
      </c>
      <c r="AX114" s="22" t="s">
        <v>45</v>
      </c>
      <c r="AY114" s="22" t="s">
        <v>45</v>
      </c>
      <c r="AZ114" s="22" t="s">
        <v>45</v>
      </c>
      <c r="BA114" s="22" t="s">
        <v>45</v>
      </c>
      <c r="BB114" s="22" t="s">
        <v>45</v>
      </c>
      <c r="BC114" s="22" t="s">
        <v>122</v>
      </c>
      <c r="BD114" s="22" t="s">
        <v>123</v>
      </c>
      <c r="BE114" s="22" t="s">
        <v>133</v>
      </c>
      <c r="BF114" s="22" t="s">
        <v>164</v>
      </c>
      <c r="BG114" s="22" t="s">
        <v>190</v>
      </c>
      <c r="BH114" s="23" t="s">
        <v>139</v>
      </c>
      <c r="BI114" s="16" t="s">
        <v>682</v>
      </c>
    </row>
    <row r="115" spans="1:61" ht="56.25" customHeight="1" x14ac:dyDescent="0.25">
      <c r="A115" s="29" t="s">
        <v>1300</v>
      </c>
      <c r="B115" s="15" t="s">
        <v>1301</v>
      </c>
      <c r="C115" s="16" t="s">
        <v>447</v>
      </c>
      <c r="D115" s="16" t="s">
        <v>185</v>
      </c>
      <c r="E115" s="16" t="s">
        <v>871</v>
      </c>
      <c r="F115" s="16" t="s">
        <v>872</v>
      </c>
      <c r="G115" s="16" t="s">
        <v>1302</v>
      </c>
      <c r="H115" s="16" t="s">
        <v>1303</v>
      </c>
      <c r="I115" s="29" t="s">
        <v>1300</v>
      </c>
      <c r="J115" s="16" t="s">
        <v>925</v>
      </c>
      <c r="K115" s="16" t="s">
        <v>1304</v>
      </c>
      <c r="L115" s="20">
        <v>1</v>
      </c>
      <c r="M115" s="20">
        <v>1</v>
      </c>
      <c r="N115" s="20">
        <v>1</v>
      </c>
      <c r="O115" s="21" t="s">
        <v>1305</v>
      </c>
      <c r="P115" s="22">
        <v>0</v>
      </c>
      <c r="Q115" s="22">
        <v>2016</v>
      </c>
      <c r="R115" s="22" t="s">
        <v>319</v>
      </c>
      <c r="S115" s="22">
        <v>0.22</v>
      </c>
      <c r="T115" s="22">
        <v>0.33</v>
      </c>
      <c r="U115" s="22">
        <v>0.27</v>
      </c>
      <c r="V115" s="22">
        <v>0.18</v>
      </c>
      <c r="W115" s="22">
        <v>22.25</v>
      </c>
      <c r="X115" s="22">
        <v>100</v>
      </c>
      <c r="Y115" s="22">
        <v>33.15</v>
      </c>
      <c r="Z115" s="22">
        <v>100</v>
      </c>
      <c r="AA115" s="22">
        <v>27</v>
      </c>
      <c r="AB115" s="22">
        <v>100</v>
      </c>
      <c r="AC115" s="22">
        <v>13.9</v>
      </c>
      <c r="AD115" s="22">
        <v>100</v>
      </c>
      <c r="AE115" s="22">
        <v>96.300000000000011</v>
      </c>
      <c r="AF115" s="22">
        <v>100</v>
      </c>
      <c r="AG115" s="22">
        <v>0.2225</v>
      </c>
      <c r="AH115" s="22">
        <v>0.33149999999999996</v>
      </c>
      <c r="AI115" s="22">
        <v>0.27</v>
      </c>
      <c r="AJ115" s="22">
        <v>0.13900000000000001</v>
      </c>
      <c r="AK115" s="22">
        <v>0.13900000000000001</v>
      </c>
      <c r="AL115" s="22">
        <v>1.0113636363636365</v>
      </c>
      <c r="AM115" s="22">
        <v>1.0045454545454544</v>
      </c>
      <c r="AN115" s="22">
        <v>1</v>
      </c>
      <c r="AO115" s="22">
        <v>0.77222222222222237</v>
      </c>
      <c r="AP115" s="22">
        <v>0.96300000000000008</v>
      </c>
      <c r="AQ115" s="22">
        <v>1</v>
      </c>
      <c r="AR115" s="22">
        <v>1</v>
      </c>
      <c r="AS115" s="22">
        <v>1</v>
      </c>
      <c r="AT115" s="22" t="s">
        <v>1306</v>
      </c>
      <c r="AU115" s="22" t="s">
        <v>121</v>
      </c>
      <c r="AV115" s="22" t="s">
        <v>121</v>
      </c>
      <c r="AW115" s="22" t="s">
        <v>45</v>
      </c>
      <c r="AX115" s="22" t="s">
        <v>45</v>
      </c>
      <c r="AY115" s="22" t="s">
        <v>45</v>
      </c>
      <c r="AZ115" s="22" t="s">
        <v>45</v>
      </c>
      <c r="BA115" s="22" t="s">
        <v>45</v>
      </c>
      <c r="BB115" s="22" t="s">
        <v>45</v>
      </c>
      <c r="BC115" s="22" t="s">
        <v>122</v>
      </c>
      <c r="BD115" s="22" t="s">
        <v>127</v>
      </c>
      <c r="BE115" s="22" t="s">
        <v>133</v>
      </c>
      <c r="BF115" s="22" t="s">
        <v>164</v>
      </c>
      <c r="BG115" s="22" t="s">
        <v>190</v>
      </c>
      <c r="BH115" s="23" t="s">
        <v>125</v>
      </c>
      <c r="BI115" s="16" t="s">
        <v>1307</v>
      </c>
    </row>
    <row r="116" spans="1:61" ht="56.25" customHeight="1" x14ac:dyDescent="0.25">
      <c r="A116" s="17" t="s">
        <v>1308</v>
      </c>
      <c r="B116" s="15" t="s">
        <v>1309</v>
      </c>
      <c r="C116" s="16" t="s">
        <v>447</v>
      </c>
      <c r="D116" s="16" t="s">
        <v>185</v>
      </c>
      <c r="E116" s="16" t="s">
        <v>871</v>
      </c>
      <c r="F116" s="16" t="s">
        <v>872</v>
      </c>
      <c r="G116" s="16" t="s">
        <v>1310</v>
      </c>
      <c r="H116" s="16" t="s">
        <v>1311</v>
      </c>
      <c r="I116" s="17" t="s">
        <v>1308</v>
      </c>
      <c r="J116" s="16" t="s">
        <v>925</v>
      </c>
      <c r="K116" s="16" t="s">
        <v>1312</v>
      </c>
      <c r="L116" s="20">
        <v>1</v>
      </c>
      <c r="M116" s="20">
        <v>0.75</v>
      </c>
      <c r="N116" s="20">
        <v>0.75</v>
      </c>
      <c r="O116" s="21" t="s">
        <v>1313</v>
      </c>
      <c r="P116" s="22">
        <v>0</v>
      </c>
      <c r="Q116" s="22">
        <v>2018</v>
      </c>
      <c r="R116" s="22" t="s">
        <v>319</v>
      </c>
      <c r="S116" s="22">
        <v>0.1875</v>
      </c>
      <c r="T116" s="22">
        <v>6.25E-2</v>
      </c>
      <c r="U116" s="22">
        <v>0.3125</v>
      </c>
      <c r="V116" s="22">
        <v>0.4375</v>
      </c>
      <c r="W116" s="22">
        <v>3</v>
      </c>
      <c r="X116" s="22">
        <v>16</v>
      </c>
      <c r="Y116" s="22">
        <v>1</v>
      </c>
      <c r="Z116" s="22">
        <v>16</v>
      </c>
      <c r="AA116" s="22">
        <v>7</v>
      </c>
      <c r="AB116" s="22">
        <v>16</v>
      </c>
      <c r="AC116" s="22">
        <v>5</v>
      </c>
      <c r="AD116" s="22">
        <v>16</v>
      </c>
      <c r="AE116" s="22">
        <v>16</v>
      </c>
      <c r="AF116" s="22">
        <v>16</v>
      </c>
      <c r="AG116" s="22">
        <v>0.1875</v>
      </c>
      <c r="AH116" s="22">
        <v>6.25E-2</v>
      </c>
      <c r="AI116" s="22">
        <v>0.4375</v>
      </c>
      <c r="AJ116" s="22">
        <v>0.3125</v>
      </c>
      <c r="AK116" s="22">
        <v>0.3125</v>
      </c>
      <c r="AL116" s="22">
        <v>1</v>
      </c>
      <c r="AM116" s="22">
        <v>1</v>
      </c>
      <c r="AN116" s="22">
        <v>1.4</v>
      </c>
      <c r="AO116" s="22">
        <v>0.7142857142857143</v>
      </c>
      <c r="AP116" s="22">
        <v>1</v>
      </c>
      <c r="AQ116" s="22">
        <v>1</v>
      </c>
      <c r="AR116" s="22">
        <v>1</v>
      </c>
      <c r="AS116" s="22">
        <v>1</v>
      </c>
      <c r="AT116" s="22" t="s">
        <v>1314</v>
      </c>
      <c r="AU116" s="22" t="s">
        <v>121</v>
      </c>
      <c r="AV116" s="22" t="s">
        <v>121</v>
      </c>
      <c r="AW116" s="22" t="s">
        <v>45</v>
      </c>
      <c r="AX116" s="22" t="s">
        <v>45</v>
      </c>
      <c r="AY116" s="22" t="s">
        <v>45</v>
      </c>
      <c r="AZ116" s="22" t="s">
        <v>45</v>
      </c>
      <c r="BA116" s="22" t="s">
        <v>45</v>
      </c>
      <c r="BB116" s="22" t="s">
        <v>45</v>
      </c>
      <c r="BC116" s="22" t="s">
        <v>122</v>
      </c>
      <c r="BD116" s="22" t="s">
        <v>127</v>
      </c>
      <c r="BE116" s="22" t="s">
        <v>133</v>
      </c>
      <c r="BF116" s="22" t="s">
        <v>164</v>
      </c>
      <c r="BG116" s="22" t="s">
        <v>190</v>
      </c>
      <c r="BH116" s="23" t="s">
        <v>125</v>
      </c>
      <c r="BI116" s="16" t="s">
        <v>1315</v>
      </c>
    </row>
    <row r="117" spans="1:61" ht="56.25" customHeight="1" x14ac:dyDescent="0.25">
      <c r="A117" s="29" t="s">
        <v>1316</v>
      </c>
      <c r="B117" s="15" t="s">
        <v>478</v>
      </c>
      <c r="C117" s="16" t="s">
        <v>465</v>
      </c>
      <c r="D117" s="16" t="s">
        <v>117</v>
      </c>
      <c r="E117" s="16" t="s">
        <v>741</v>
      </c>
      <c r="F117" s="16" t="s">
        <v>792</v>
      </c>
      <c r="G117" s="16" t="s">
        <v>1317</v>
      </c>
      <c r="H117" s="16" t="s">
        <v>1318</v>
      </c>
      <c r="I117" s="29" t="s">
        <v>1316</v>
      </c>
      <c r="J117" s="16" t="s">
        <v>1319</v>
      </c>
      <c r="K117" s="16" t="s">
        <v>1320</v>
      </c>
      <c r="L117" s="20">
        <v>1</v>
      </c>
      <c r="M117" s="20">
        <v>1</v>
      </c>
      <c r="N117" s="20">
        <v>1</v>
      </c>
      <c r="O117" s="21" t="s">
        <v>1321</v>
      </c>
      <c r="P117" s="22">
        <v>0</v>
      </c>
      <c r="Q117" s="22">
        <v>2016</v>
      </c>
      <c r="R117" s="22" t="s">
        <v>319</v>
      </c>
      <c r="S117" s="22">
        <v>0.05</v>
      </c>
      <c r="T117" s="22">
        <v>0.1</v>
      </c>
      <c r="U117" s="22">
        <v>0.15</v>
      </c>
      <c r="V117" s="22">
        <v>0.2</v>
      </c>
      <c r="W117" s="22">
        <v>1</v>
      </c>
      <c r="X117" s="22">
        <v>4</v>
      </c>
      <c r="Y117" s="22">
        <v>2</v>
      </c>
      <c r="Z117" s="22">
        <v>4</v>
      </c>
      <c r="AA117" s="22">
        <v>3</v>
      </c>
      <c r="AB117" s="22">
        <v>4</v>
      </c>
      <c r="AC117" s="22">
        <v>4</v>
      </c>
      <c r="AD117" s="22">
        <v>4</v>
      </c>
      <c r="AE117" s="22">
        <v>4</v>
      </c>
      <c r="AF117" s="22">
        <v>4</v>
      </c>
      <c r="AG117" s="22">
        <v>4.9999999999999989E-2</v>
      </c>
      <c r="AH117" s="22">
        <v>9.9999999999999978E-2</v>
      </c>
      <c r="AI117" s="22">
        <v>0.14999999999999997</v>
      </c>
      <c r="AJ117" s="22">
        <v>0.19999999999999996</v>
      </c>
      <c r="AK117" s="22">
        <v>0.19999999999999996</v>
      </c>
      <c r="AL117" s="22">
        <v>0.99999999999999978</v>
      </c>
      <c r="AM117" s="22">
        <v>0.99999999999999978</v>
      </c>
      <c r="AN117" s="22">
        <v>0.99999999999999978</v>
      </c>
      <c r="AO117" s="22">
        <v>0.99999999999999978</v>
      </c>
      <c r="AP117" s="22">
        <v>1</v>
      </c>
      <c r="AQ117" s="22">
        <v>1</v>
      </c>
      <c r="AR117" s="22">
        <v>1</v>
      </c>
      <c r="AS117" s="22">
        <v>1</v>
      </c>
      <c r="AT117" s="22" t="s">
        <v>1322</v>
      </c>
      <c r="AU117" s="22" t="s">
        <v>45</v>
      </c>
      <c r="AV117" s="22" t="s">
        <v>121</v>
      </c>
      <c r="AW117" s="22" t="s">
        <v>45</v>
      </c>
      <c r="AX117" s="22" t="s">
        <v>45</v>
      </c>
      <c r="AY117" s="22" t="s">
        <v>45</v>
      </c>
      <c r="AZ117" s="22" t="s">
        <v>45</v>
      </c>
      <c r="BA117" s="22" t="s">
        <v>45</v>
      </c>
      <c r="BB117" s="22" t="s">
        <v>45</v>
      </c>
      <c r="BC117" s="22" t="s">
        <v>122</v>
      </c>
      <c r="BD117" s="22" t="s">
        <v>123</v>
      </c>
      <c r="BE117" s="22" t="s">
        <v>133</v>
      </c>
      <c r="BF117" s="22" t="s">
        <v>164</v>
      </c>
      <c r="BG117" s="22" t="s">
        <v>190</v>
      </c>
      <c r="BH117" s="23" t="s">
        <v>125</v>
      </c>
      <c r="BI117" s="16" t="s">
        <v>685</v>
      </c>
    </row>
    <row r="118" spans="1:61" ht="56.25" customHeight="1" x14ac:dyDescent="0.25">
      <c r="A118" s="42" t="s">
        <v>1276</v>
      </c>
      <c r="B118" s="15" t="s">
        <v>1323</v>
      </c>
      <c r="C118" s="16" t="s">
        <v>465</v>
      </c>
      <c r="D118" s="16" t="s">
        <v>329</v>
      </c>
      <c r="E118" s="16" t="s">
        <v>1027</v>
      </c>
      <c r="F118" s="16" t="s">
        <v>1278</v>
      </c>
      <c r="G118" s="16" t="s">
        <v>1324</v>
      </c>
      <c r="H118" s="16" t="s">
        <v>1279</v>
      </c>
      <c r="I118" s="42" t="s">
        <v>1276</v>
      </c>
      <c r="J118" s="16" t="s">
        <v>1280</v>
      </c>
      <c r="K118" s="16" t="s">
        <v>1325</v>
      </c>
      <c r="L118" s="20">
        <v>1</v>
      </c>
      <c r="M118" s="20">
        <v>1</v>
      </c>
      <c r="N118" s="20">
        <v>1</v>
      </c>
      <c r="O118" s="21" t="s">
        <v>1326</v>
      </c>
      <c r="P118" s="22">
        <v>0</v>
      </c>
      <c r="Q118" s="22">
        <v>2018</v>
      </c>
      <c r="R118" s="22" t="e">
        <v>#REF!</v>
      </c>
      <c r="S118" s="22">
        <v>0.25</v>
      </c>
      <c r="T118" s="22">
        <v>0.25</v>
      </c>
      <c r="U118" s="22">
        <v>0.25</v>
      </c>
      <c r="V118" s="22">
        <v>0.25</v>
      </c>
      <c r="W118" s="22">
        <v>1</v>
      </c>
      <c r="X118" s="22">
        <v>4</v>
      </c>
      <c r="Y118" s="22">
        <v>1</v>
      </c>
      <c r="Z118" s="22">
        <v>4</v>
      </c>
      <c r="AA118" s="22">
        <v>1</v>
      </c>
      <c r="AB118" s="22">
        <v>4</v>
      </c>
      <c r="AC118" s="22">
        <v>1</v>
      </c>
      <c r="AD118" s="22">
        <v>4</v>
      </c>
      <c r="AE118" s="22">
        <v>4</v>
      </c>
      <c r="AF118" s="22">
        <v>4</v>
      </c>
      <c r="AG118" s="22">
        <v>0.25</v>
      </c>
      <c r="AH118" s="22">
        <v>0.25</v>
      </c>
      <c r="AI118" s="22">
        <v>0.25</v>
      </c>
      <c r="AJ118" s="22">
        <v>0.25</v>
      </c>
      <c r="AK118" s="22">
        <v>0.25</v>
      </c>
      <c r="AL118" s="22">
        <v>1</v>
      </c>
      <c r="AM118" s="22">
        <v>1</v>
      </c>
      <c r="AN118" s="22">
        <v>1</v>
      </c>
      <c r="AO118" s="22">
        <v>1</v>
      </c>
      <c r="AP118" s="22">
        <v>1</v>
      </c>
      <c r="AQ118" s="22">
        <v>1</v>
      </c>
      <c r="AR118" s="22">
        <v>1</v>
      </c>
      <c r="AS118" s="22">
        <v>1</v>
      </c>
      <c r="AT118" s="22" t="s">
        <v>827</v>
      </c>
      <c r="AU118" s="22" t="s">
        <v>121</v>
      </c>
      <c r="AV118" s="22" t="s">
        <v>121</v>
      </c>
      <c r="AW118" s="22" t="s">
        <v>45</v>
      </c>
      <c r="AX118" s="22" t="s">
        <v>45</v>
      </c>
      <c r="AY118" s="22" t="s">
        <v>45</v>
      </c>
      <c r="AZ118" s="22" t="s">
        <v>45</v>
      </c>
      <c r="BA118" s="22" t="s">
        <v>45</v>
      </c>
      <c r="BB118" s="22" t="s">
        <v>45</v>
      </c>
      <c r="BC118" s="22" t="s">
        <v>122</v>
      </c>
      <c r="BD118" s="22" t="s">
        <v>127</v>
      </c>
      <c r="BE118" s="22" t="s">
        <v>133</v>
      </c>
      <c r="BF118" s="22" t="s">
        <v>164</v>
      </c>
      <c r="BG118" s="22" t="s">
        <v>190</v>
      </c>
      <c r="BH118" s="23" t="s">
        <v>125</v>
      </c>
      <c r="BI118" s="16" t="s">
        <v>1283</v>
      </c>
    </row>
    <row r="119" spans="1:61" ht="56.25" customHeight="1" x14ac:dyDescent="0.25">
      <c r="A119" s="29" t="s">
        <v>1327</v>
      </c>
      <c r="B119" s="43" t="s">
        <v>1328</v>
      </c>
      <c r="C119" s="17" t="s">
        <v>465</v>
      </c>
      <c r="D119" s="17" t="s">
        <v>152</v>
      </c>
      <c r="E119" s="17" t="s">
        <v>1097</v>
      </c>
      <c r="F119" s="16" t="s">
        <v>1329</v>
      </c>
      <c r="G119" s="16" t="s">
        <v>1330</v>
      </c>
      <c r="H119" s="17" t="s">
        <v>1331</v>
      </c>
      <c r="I119" s="29" t="s">
        <v>1327</v>
      </c>
      <c r="J119" s="17" t="s">
        <v>1332</v>
      </c>
      <c r="K119" s="17" t="s">
        <v>1333</v>
      </c>
      <c r="L119" s="44">
        <v>0.2</v>
      </c>
      <c r="M119" s="45">
        <v>0.25</v>
      </c>
      <c r="N119" s="44">
        <v>1.25</v>
      </c>
      <c r="O119" s="21" t="s">
        <v>1334</v>
      </c>
      <c r="P119" s="22">
        <v>0</v>
      </c>
      <c r="Q119" s="22">
        <v>2017</v>
      </c>
      <c r="R119" s="22" t="e">
        <v>#REF!</v>
      </c>
      <c r="S119" s="22">
        <v>0.33</v>
      </c>
      <c r="T119" s="22">
        <v>0.33</v>
      </c>
      <c r="U119" s="22">
        <v>0.17</v>
      </c>
      <c r="V119" s="22">
        <v>0.17</v>
      </c>
      <c r="W119" s="22">
        <v>2</v>
      </c>
      <c r="X119" s="22">
        <v>6</v>
      </c>
      <c r="Y119" s="22">
        <v>2</v>
      </c>
      <c r="Z119" s="22">
        <v>6</v>
      </c>
      <c r="AA119" s="22">
        <v>1</v>
      </c>
      <c r="AB119" s="22">
        <v>6</v>
      </c>
      <c r="AC119" s="22">
        <v>1</v>
      </c>
      <c r="AD119" s="22">
        <v>6</v>
      </c>
      <c r="AE119" s="22">
        <v>6</v>
      </c>
      <c r="AF119" s="22">
        <v>6</v>
      </c>
      <c r="AG119" s="22">
        <v>0.33333333333333331</v>
      </c>
      <c r="AH119" s="22">
        <v>0.33333333333333331</v>
      </c>
      <c r="AI119" s="22">
        <v>0.16666666666666666</v>
      </c>
      <c r="AJ119" s="22">
        <v>0.16666666666666666</v>
      </c>
      <c r="AK119" s="22">
        <v>0.16666666666666666</v>
      </c>
      <c r="AL119" s="22">
        <v>1.0101010101010099</v>
      </c>
      <c r="AM119" s="22">
        <v>1.0101010101010099</v>
      </c>
      <c r="AN119" s="22">
        <v>0.98039215686274495</v>
      </c>
      <c r="AO119" s="22">
        <v>0.98039215686274495</v>
      </c>
      <c r="AP119" s="22">
        <v>1</v>
      </c>
      <c r="AQ119" s="22">
        <v>1</v>
      </c>
      <c r="AR119" s="22">
        <v>1</v>
      </c>
      <c r="AS119" s="22">
        <v>1</v>
      </c>
      <c r="AT119" s="22" t="s">
        <v>1335</v>
      </c>
      <c r="AU119" s="22" t="s">
        <v>45</v>
      </c>
      <c r="AV119" s="22" t="s">
        <v>121</v>
      </c>
      <c r="AW119" s="22" t="s">
        <v>121</v>
      </c>
      <c r="AX119" s="22" t="s">
        <v>45</v>
      </c>
      <c r="AY119" s="22" t="s">
        <v>45</v>
      </c>
      <c r="AZ119" s="22" t="s">
        <v>45</v>
      </c>
      <c r="BA119" s="22" t="s">
        <v>45</v>
      </c>
      <c r="BB119" s="22" t="s">
        <v>45</v>
      </c>
      <c r="BC119" s="22" t="s">
        <v>122</v>
      </c>
      <c r="BD119" s="22" t="s">
        <v>127</v>
      </c>
      <c r="BE119" s="22" t="s">
        <v>133</v>
      </c>
      <c r="BF119" s="22" t="s">
        <v>161</v>
      </c>
      <c r="BG119" s="22" t="s">
        <v>190</v>
      </c>
      <c r="BH119" s="23" t="s">
        <v>125</v>
      </c>
      <c r="BI119" s="17" t="s">
        <v>1336</v>
      </c>
    </row>
    <row r="120" spans="1:61" ht="56.25" customHeight="1" x14ac:dyDescent="0.25">
      <c r="A120" s="29" t="s">
        <v>1337</v>
      </c>
      <c r="B120" s="43" t="s">
        <v>1338</v>
      </c>
      <c r="C120" s="17" t="s">
        <v>491</v>
      </c>
      <c r="D120" s="17" t="s">
        <v>329</v>
      </c>
      <c r="E120" s="17" t="s">
        <v>1027</v>
      </c>
      <c r="F120" s="16" t="s">
        <v>1132</v>
      </c>
      <c r="G120" s="16" t="s">
        <v>1339</v>
      </c>
      <c r="H120" s="17" t="s">
        <v>1340</v>
      </c>
      <c r="I120" s="29" t="s">
        <v>1337</v>
      </c>
      <c r="J120" s="17" t="s">
        <v>1341</v>
      </c>
      <c r="K120" s="17"/>
      <c r="L120" s="44">
        <v>0.25</v>
      </c>
      <c r="M120" s="44">
        <v>0.25</v>
      </c>
      <c r="N120" s="44">
        <v>1</v>
      </c>
      <c r="O120" s="21" t="s">
        <v>1342</v>
      </c>
      <c r="P120" s="22">
        <v>0</v>
      </c>
      <c r="Q120" s="22">
        <v>2018</v>
      </c>
      <c r="R120" s="22" t="e">
        <v>#REF!</v>
      </c>
      <c r="S120" s="22">
        <v>0</v>
      </c>
      <c r="T120" s="22">
        <v>0</v>
      </c>
      <c r="U120" s="22">
        <v>5</v>
      </c>
      <c r="V120" s="22">
        <v>5</v>
      </c>
      <c r="W120" s="22">
        <v>0</v>
      </c>
      <c r="X120" s="22">
        <v>0</v>
      </c>
      <c r="Y120" s="22">
        <v>0</v>
      </c>
      <c r="Z120" s="22">
        <v>0</v>
      </c>
      <c r="AA120" s="22">
        <v>4</v>
      </c>
      <c r="AB120" s="22">
        <v>0</v>
      </c>
      <c r="AC120" s="22">
        <v>11</v>
      </c>
      <c r="AD120" s="22">
        <v>0</v>
      </c>
      <c r="AE120" s="22">
        <v>15</v>
      </c>
      <c r="AF120" s="22">
        <v>0</v>
      </c>
      <c r="AG120" s="22">
        <v>0</v>
      </c>
      <c r="AH120" s="22">
        <v>0</v>
      </c>
      <c r="AI120" s="22">
        <v>4</v>
      </c>
      <c r="AJ120" s="22">
        <v>11</v>
      </c>
      <c r="AK120" s="22">
        <v>11</v>
      </c>
      <c r="AL120" s="22" t="e">
        <v>#DIV/0!</v>
      </c>
      <c r="AM120" s="22" t="e">
        <v>#DIV/0!</v>
      </c>
      <c r="AN120" s="22">
        <v>0.8</v>
      </c>
      <c r="AO120" s="22">
        <v>2.2000000000000002</v>
      </c>
      <c r="AP120" s="22">
        <v>1.5</v>
      </c>
      <c r="AQ120" s="22">
        <v>10</v>
      </c>
      <c r="AR120" s="22">
        <v>0</v>
      </c>
      <c r="AS120" s="22">
        <v>0</v>
      </c>
      <c r="AT120" s="22" t="s">
        <v>1343</v>
      </c>
      <c r="AU120" s="22" t="s">
        <v>45</v>
      </c>
      <c r="AV120" s="22" t="s">
        <v>121</v>
      </c>
      <c r="AW120" s="22" t="s">
        <v>121</v>
      </c>
      <c r="AX120" s="22" t="s">
        <v>45</v>
      </c>
      <c r="AY120" s="22" t="s">
        <v>45</v>
      </c>
      <c r="AZ120" s="22" t="s">
        <v>45</v>
      </c>
      <c r="BA120" s="22" t="s">
        <v>45</v>
      </c>
      <c r="BB120" s="22" t="s">
        <v>45</v>
      </c>
      <c r="BC120" s="22" t="s">
        <v>122</v>
      </c>
      <c r="BD120" s="22" t="s">
        <v>131</v>
      </c>
      <c r="BE120" s="22" t="s">
        <v>32</v>
      </c>
      <c r="BF120" s="22" t="s">
        <v>161</v>
      </c>
      <c r="BG120" s="22" t="s">
        <v>162</v>
      </c>
      <c r="BH120" s="23" t="s">
        <v>125</v>
      </c>
      <c r="BI120" s="17" t="s">
        <v>1344</v>
      </c>
    </row>
    <row r="121" spans="1:61" ht="56.25" customHeight="1" x14ac:dyDescent="0.25">
      <c r="A121" s="29" t="s">
        <v>579</v>
      </c>
      <c r="B121" s="43" t="s">
        <v>576</v>
      </c>
      <c r="C121" s="17" t="s">
        <v>721</v>
      </c>
      <c r="D121" s="17" t="s">
        <v>117</v>
      </c>
      <c r="E121" s="17" t="s">
        <v>725</v>
      </c>
      <c r="F121" s="17" t="s">
        <v>753</v>
      </c>
      <c r="G121" s="17" t="s">
        <v>577</v>
      </c>
      <c r="H121" s="17" t="s">
        <v>578</v>
      </c>
      <c r="I121" s="29" t="s">
        <v>579</v>
      </c>
      <c r="J121" s="17" t="s">
        <v>1345</v>
      </c>
      <c r="K121" s="17" t="s">
        <v>580</v>
      </c>
      <c r="L121" s="44">
        <v>0.25</v>
      </c>
      <c r="M121" s="44">
        <v>0.25</v>
      </c>
      <c r="N121" s="44">
        <v>1</v>
      </c>
      <c r="O121" s="21" t="s">
        <v>1346</v>
      </c>
      <c r="P121" s="22">
        <v>0</v>
      </c>
      <c r="Q121" s="22">
        <v>2016</v>
      </c>
      <c r="R121" s="22" t="e">
        <v>#REF!</v>
      </c>
      <c r="S121" s="22">
        <v>69</v>
      </c>
      <c r="T121" s="22">
        <v>69</v>
      </c>
      <c r="U121" s="22">
        <v>0</v>
      </c>
      <c r="V121" s="22">
        <v>0</v>
      </c>
      <c r="W121" s="22">
        <v>69</v>
      </c>
      <c r="X121" s="22">
        <v>0</v>
      </c>
      <c r="Y121" s="22">
        <v>69</v>
      </c>
      <c r="Z121" s="22">
        <v>0</v>
      </c>
      <c r="AA121" s="22">
        <v>0</v>
      </c>
      <c r="AB121" s="22">
        <v>0</v>
      </c>
      <c r="AC121" s="22">
        <v>26</v>
      </c>
      <c r="AD121" s="22">
        <v>0</v>
      </c>
      <c r="AE121" s="22">
        <v>164</v>
      </c>
      <c r="AF121" s="22">
        <v>0</v>
      </c>
      <c r="AG121" s="22">
        <v>69</v>
      </c>
      <c r="AH121" s="22">
        <v>69</v>
      </c>
      <c r="AI121" s="22">
        <v>0</v>
      </c>
      <c r="AJ121" s="22">
        <v>26</v>
      </c>
      <c r="AK121" s="22">
        <v>26</v>
      </c>
      <c r="AL121" s="22">
        <v>1</v>
      </c>
      <c r="AM121" s="22">
        <v>1</v>
      </c>
      <c r="AN121" s="22">
        <v>1</v>
      </c>
      <c r="AO121" s="22">
        <v>1.1884057971014492</v>
      </c>
      <c r="AP121" s="22">
        <v>1.1884057971014492</v>
      </c>
      <c r="AQ121" s="22">
        <v>138</v>
      </c>
      <c r="AR121" s="22">
        <v>0</v>
      </c>
      <c r="AS121" s="22">
        <v>0</v>
      </c>
      <c r="AT121" s="22" t="s">
        <v>1322</v>
      </c>
      <c r="AU121" s="22" t="s">
        <v>45</v>
      </c>
      <c r="AV121" s="22" t="s">
        <v>121</v>
      </c>
      <c r="AW121" s="22" t="s">
        <v>121</v>
      </c>
      <c r="AX121" s="22" t="s">
        <v>45</v>
      </c>
      <c r="AY121" s="22" t="s">
        <v>45</v>
      </c>
      <c r="AZ121" s="22" t="s">
        <v>45</v>
      </c>
      <c r="BA121" s="22" t="s">
        <v>45</v>
      </c>
      <c r="BB121" s="22" t="s">
        <v>45</v>
      </c>
      <c r="BC121" s="22" t="s">
        <v>122</v>
      </c>
      <c r="BD121" s="22" t="s">
        <v>131</v>
      </c>
      <c r="BE121" s="22" t="s">
        <v>32</v>
      </c>
      <c r="BF121" s="22" t="s">
        <v>161</v>
      </c>
      <c r="BG121" s="22" t="s">
        <v>124</v>
      </c>
      <c r="BH121" s="23" t="s">
        <v>139</v>
      </c>
      <c r="BI121" s="17" t="s">
        <v>709</v>
      </c>
    </row>
    <row r="122" spans="1:61" ht="56.25" customHeight="1" x14ac:dyDescent="0.25">
      <c r="A122" s="29" t="s">
        <v>584</v>
      </c>
      <c r="B122" s="43" t="s">
        <v>581</v>
      </c>
      <c r="C122" s="17" t="s">
        <v>721</v>
      </c>
      <c r="D122" s="17" t="s">
        <v>117</v>
      </c>
      <c r="E122" s="17" t="s">
        <v>725</v>
      </c>
      <c r="F122" s="17" t="s">
        <v>753</v>
      </c>
      <c r="G122" s="17" t="s">
        <v>582</v>
      </c>
      <c r="H122" s="17" t="s">
        <v>583</v>
      </c>
      <c r="I122" s="29" t="s">
        <v>584</v>
      </c>
      <c r="J122" s="17" t="s">
        <v>1211</v>
      </c>
      <c r="K122" s="17" t="s">
        <v>585</v>
      </c>
      <c r="L122" s="46">
        <v>1</v>
      </c>
      <c r="M122" s="47">
        <v>1</v>
      </c>
      <c r="N122" s="44">
        <v>1</v>
      </c>
      <c r="O122" s="21" t="s">
        <v>1347</v>
      </c>
      <c r="P122" s="22">
        <v>0</v>
      </c>
      <c r="Q122" s="22">
        <v>2016</v>
      </c>
      <c r="R122" s="22" t="e">
        <v>#REF!</v>
      </c>
      <c r="S122" s="22">
        <v>0.13500000000000001</v>
      </c>
      <c r="T122" s="22">
        <v>0.33329999999999999</v>
      </c>
      <c r="U122" s="22">
        <v>0.5</v>
      </c>
      <c r="V122" s="22">
        <v>0.5</v>
      </c>
      <c r="W122" s="22">
        <v>0.81</v>
      </c>
      <c r="X122" s="22">
        <v>3</v>
      </c>
      <c r="Y122" s="22">
        <v>2</v>
      </c>
      <c r="Z122" s="22">
        <v>3</v>
      </c>
      <c r="AA122" s="22">
        <v>3</v>
      </c>
      <c r="AB122" s="22">
        <v>3</v>
      </c>
      <c r="AC122" s="22">
        <v>3</v>
      </c>
      <c r="AD122" s="22">
        <v>3</v>
      </c>
      <c r="AE122" s="22">
        <v>3</v>
      </c>
      <c r="AF122" s="22">
        <v>3</v>
      </c>
      <c r="AG122" s="22">
        <v>0.13500000000000001</v>
      </c>
      <c r="AH122" s="22">
        <v>0.33333333333333331</v>
      </c>
      <c r="AI122" s="22">
        <v>0.5</v>
      </c>
      <c r="AJ122" s="22">
        <v>0.5</v>
      </c>
      <c r="AK122" s="22">
        <v>0.5</v>
      </c>
      <c r="AL122" s="22">
        <v>1</v>
      </c>
      <c r="AM122" s="22">
        <v>1.000100010001</v>
      </c>
      <c r="AN122" s="22">
        <v>1</v>
      </c>
      <c r="AO122" s="22">
        <v>1</v>
      </c>
      <c r="AP122" s="22">
        <v>1</v>
      </c>
      <c r="AQ122" s="22">
        <v>1</v>
      </c>
      <c r="AR122" s="22">
        <v>1</v>
      </c>
      <c r="AS122" s="22">
        <v>1</v>
      </c>
      <c r="AT122" s="22" t="s">
        <v>1348</v>
      </c>
      <c r="AU122" s="22" t="s">
        <v>45</v>
      </c>
      <c r="AV122" s="22" t="s">
        <v>121</v>
      </c>
      <c r="AW122" s="22" t="s">
        <v>121</v>
      </c>
      <c r="AX122" s="22" t="s">
        <v>45</v>
      </c>
      <c r="AY122" s="22" t="s">
        <v>45</v>
      </c>
      <c r="AZ122" s="22" t="s">
        <v>45</v>
      </c>
      <c r="BA122" s="22" t="s">
        <v>45</v>
      </c>
      <c r="BB122" s="22" t="s">
        <v>45</v>
      </c>
      <c r="BC122" s="22" t="s">
        <v>122</v>
      </c>
      <c r="BD122" s="22" t="s">
        <v>123</v>
      </c>
      <c r="BE122" s="22" t="s">
        <v>133</v>
      </c>
      <c r="BF122" s="22" t="s">
        <v>164</v>
      </c>
      <c r="BG122" s="22" t="s">
        <v>124</v>
      </c>
      <c r="BH122" s="23" t="s">
        <v>125</v>
      </c>
      <c r="BI122" s="17" t="s">
        <v>710</v>
      </c>
    </row>
    <row r="123" spans="1:61" ht="56.25" customHeight="1" x14ac:dyDescent="0.25">
      <c r="A123" s="29" t="s">
        <v>589</v>
      </c>
      <c r="B123" s="43" t="s">
        <v>586</v>
      </c>
      <c r="C123" s="17" t="s">
        <v>721</v>
      </c>
      <c r="D123" s="17" t="s">
        <v>117</v>
      </c>
      <c r="E123" s="17" t="s">
        <v>725</v>
      </c>
      <c r="F123" s="17" t="s">
        <v>753</v>
      </c>
      <c r="G123" s="17" t="s">
        <v>587</v>
      </c>
      <c r="H123" s="17" t="s">
        <v>588</v>
      </c>
      <c r="I123" s="29" t="s">
        <v>589</v>
      </c>
      <c r="J123" s="17" t="s">
        <v>1349</v>
      </c>
      <c r="K123" s="17" t="s">
        <v>590</v>
      </c>
      <c r="L123" s="17">
        <v>600</v>
      </c>
      <c r="M123" s="47">
        <v>600</v>
      </c>
      <c r="N123" s="44">
        <v>1</v>
      </c>
      <c r="O123" s="21" t="s">
        <v>1350</v>
      </c>
      <c r="P123" s="22">
        <v>0</v>
      </c>
      <c r="Q123" s="22">
        <v>2016</v>
      </c>
      <c r="R123" s="22" t="e">
        <v>#REF!</v>
      </c>
      <c r="S123" s="22">
        <v>0</v>
      </c>
      <c r="T123" s="22">
        <v>0</v>
      </c>
      <c r="U123" s="22">
        <v>2</v>
      </c>
      <c r="V123" s="22">
        <v>2</v>
      </c>
      <c r="W123" s="22">
        <v>0</v>
      </c>
      <c r="X123" s="22">
        <v>0</v>
      </c>
      <c r="Y123" s="22">
        <v>0</v>
      </c>
      <c r="Z123" s="22">
        <v>0</v>
      </c>
      <c r="AA123" s="22">
        <v>3</v>
      </c>
      <c r="AB123" s="22">
        <v>0</v>
      </c>
      <c r="AC123" s="22">
        <v>3</v>
      </c>
      <c r="AD123" s="22">
        <v>0</v>
      </c>
      <c r="AE123" s="22">
        <v>6</v>
      </c>
      <c r="AF123" s="22">
        <v>0</v>
      </c>
      <c r="AG123" s="22">
        <v>0</v>
      </c>
      <c r="AH123" s="22">
        <v>0</v>
      </c>
      <c r="AI123" s="22">
        <v>3</v>
      </c>
      <c r="AJ123" s="22">
        <v>3</v>
      </c>
      <c r="AK123" s="22">
        <v>3</v>
      </c>
      <c r="AL123" s="22" t="e">
        <v>#DIV/0!</v>
      </c>
      <c r="AM123" s="22" t="e">
        <v>#DIV/0!</v>
      </c>
      <c r="AN123" s="22">
        <v>1.5</v>
      </c>
      <c r="AO123" s="22">
        <v>1.5</v>
      </c>
      <c r="AP123" s="22">
        <v>1.5</v>
      </c>
      <c r="AQ123" s="22">
        <v>4</v>
      </c>
      <c r="AR123" s="22">
        <v>0</v>
      </c>
      <c r="AS123" s="22">
        <v>0</v>
      </c>
      <c r="AT123" s="22" t="s">
        <v>1322</v>
      </c>
      <c r="AU123" s="22" t="s">
        <v>45</v>
      </c>
      <c r="AV123" s="22" t="s">
        <v>121</v>
      </c>
      <c r="AW123" s="22" t="s">
        <v>121</v>
      </c>
      <c r="AX123" s="22" t="s">
        <v>45</v>
      </c>
      <c r="AY123" s="22" t="s">
        <v>45</v>
      </c>
      <c r="AZ123" s="22" t="s">
        <v>45</v>
      </c>
      <c r="BA123" s="22" t="s">
        <v>45</v>
      </c>
      <c r="BB123" s="22" t="s">
        <v>45</v>
      </c>
      <c r="BC123" s="22" t="s">
        <v>122</v>
      </c>
      <c r="BD123" s="22" t="s">
        <v>131</v>
      </c>
      <c r="BE123" s="22" t="s">
        <v>32</v>
      </c>
      <c r="BF123" s="22" t="s">
        <v>161</v>
      </c>
      <c r="BG123" s="22" t="s">
        <v>124</v>
      </c>
      <c r="BH123" s="23" t="s">
        <v>125</v>
      </c>
      <c r="BI123" s="17" t="s">
        <v>711</v>
      </c>
    </row>
    <row r="124" spans="1:61" ht="56.25" customHeight="1" x14ac:dyDescent="0.25">
      <c r="A124" s="17" t="s">
        <v>1351</v>
      </c>
      <c r="B124" s="43" t="s">
        <v>591</v>
      </c>
      <c r="C124" s="17" t="s">
        <v>721</v>
      </c>
      <c r="D124" s="17" t="s">
        <v>117</v>
      </c>
      <c r="E124" s="16" t="s">
        <v>725</v>
      </c>
      <c r="F124" s="16" t="s">
        <v>753</v>
      </c>
      <c r="G124" s="17" t="s">
        <v>592</v>
      </c>
      <c r="H124" s="17" t="s">
        <v>593</v>
      </c>
      <c r="I124" s="17" t="s">
        <v>1351</v>
      </c>
      <c r="J124" s="17" t="s">
        <v>1201</v>
      </c>
      <c r="K124" s="17" t="s">
        <v>595</v>
      </c>
      <c r="L124" s="44">
        <v>1</v>
      </c>
      <c r="M124" s="44">
        <v>1</v>
      </c>
      <c r="N124" s="44">
        <v>1</v>
      </c>
      <c r="O124" s="21" t="s">
        <v>1352</v>
      </c>
      <c r="P124" s="22">
        <v>0</v>
      </c>
      <c r="Q124" s="22">
        <v>2016</v>
      </c>
      <c r="R124" s="22" t="e">
        <v>#REF!</v>
      </c>
      <c r="S124" s="22">
        <v>5.1363636363636403E-2</v>
      </c>
      <c r="T124" s="22">
        <v>9.4100000000000003E-2</v>
      </c>
      <c r="U124" s="22">
        <v>0.14119999999999999</v>
      </c>
      <c r="V124" s="22">
        <v>0.2</v>
      </c>
      <c r="W124" s="22">
        <v>4.3600000000000003</v>
      </c>
      <c r="X124" s="22">
        <v>17</v>
      </c>
      <c r="Y124" s="22">
        <v>8</v>
      </c>
      <c r="Z124" s="22">
        <v>17</v>
      </c>
      <c r="AA124" s="22">
        <v>12</v>
      </c>
      <c r="AB124" s="22">
        <v>17</v>
      </c>
      <c r="AC124" s="22">
        <v>17</v>
      </c>
      <c r="AD124" s="22">
        <v>17</v>
      </c>
      <c r="AE124" s="22">
        <v>17</v>
      </c>
      <c r="AF124" s="22">
        <v>17</v>
      </c>
      <c r="AG124" s="22">
        <v>5.1294117647058809E-2</v>
      </c>
      <c r="AH124" s="22">
        <v>9.41176470588235E-2</v>
      </c>
      <c r="AI124" s="22">
        <v>0.14117647058823526</v>
      </c>
      <c r="AJ124" s="22">
        <v>0.19999999999999996</v>
      </c>
      <c r="AK124" s="22">
        <v>0.19999999999999996</v>
      </c>
      <c r="AL124" s="22">
        <v>0.99864653826132121</v>
      </c>
      <c r="AM124" s="22">
        <v>1.0001875351628426</v>
      </c>
      <c r="AN124" s="22">
        <v>0.99983336110648213</v>
      </c>
      <c r="AO124" s="22">
        <v>0.99999999999999978</v>
      </c>
      <c r="AP124" s="22">
        <v>1</v>
      </c>
      <c r="AQ124" s="22">
        <v>0.7</v>
      </c>
      <c r="AR124" s="22">
        <v>0.9</v>
      </c>
      <c r="AS124" s="22">
        <v>1</v>
      </c>
      <c r="AT124" s="22" t="s">
        <v>1348</v>
      </c>
      <c r="AU124" s="22" t="s">
        <v>45</v>
      </c>
      <c r="AV124" s="22" t="s">
        <v>121</v>
      </c>
      <c r="AW124" s="22" t="s">
        <v>46</v>
      </c>
      <c r="AX124" s="22" t="s">
        <v>45</v>
      </c>
      <c r="AY124" s="22" t="s">
        <v>45</v>
      </c>
      <c r="AZ124" s="22" t="s">
        <v>45</v>
      </c>
      <c r="BA124" s="22" t="s">
        <v>45</v>
      </c>
      <c r="BB124" s="22" t="s">
        <v>45</v>
      </c>
      <c r="BC124" s="22" t="s">
        <v>122</v>
      </c>
      <c r="BD124" s="22" t="s">
        <v>123</v>
      </c>
      <c r="BE124" s="22" t="s">
        <v>133</v>
      </c>
      <c r="BF124" s="22" t="s">
        <v>164</v>
      </c>
      <c r="BG124" s="22" t="s">
        <v>124</v>
      </c>
      <c r="BH124" s="23" t="s">
        <v>125</v>
      </c>
      <c r="BI124" s="17" t="s">
        <v>712</v>
      </c>
    </row>
    <row r="125" spans="1:61" ht="56.25" customHeight="1" x14ac:dyDescent="0.25">
      <c r="A125" s="17" t="s">
        <v>599</v>
      </c>
      <c r="B125" s="43" t="s">
        <v>596</v>
      </c>
      <c r="C125" s="17" t="s">
        <v>721</v>
      </c>
      <c r="D125" s="17" t="s">
        <v>152</v>
      </c>
      <c r="E125" s="16" t="s">
        <v>1097</v>
      </c>
      <c r="F125" s="16" t="s">
        <v>1224</v>
      </c>
      <c r="G125" s="17" t="s">
        <v>597</v>
      </c>
      <c r="H125" s="17" t="s">
        <v>598</v>
      </c>
      <c r="I125" s="17" t="s">
        <v>599</v>
      </c>
      <c r="J125" s="17" t="s">
        <v>1353</v>
      </c>
      <c r="K125" s="17" t="s">
        <v>600</v>
      </c>
      <c r="L125" s="44">
        <v>0.8</v>
      </c>
      <c r="M125" s="44">
        <v>1</v>
      </c>
      <c r="N125" s="44">
        <v>1.125</v>
      </c>
      <c r="O125" s="21" t="s">
        <v>1354</v>
      </c>
      <c r="P125" s="22">
        <v>0.2</v>
      </c>
      <c r="Q125" s="22">
        <v>2016</v>
      </c>
      <c r="R125" s="22" t="e">
        <v>#REF!</v>
      </c>
      <c r="S125" s="22">
        <v>9.1666666666666702E-2</v>
      </c>
      <c r="T125" s="22">
        <v>0.1</v>
      </c>
      <c r="U125" s="22">
        <v>0.1333</v>
      </c>
      <c r="V125" s="22">
        <v>0.2</v>
      </c>
      <c r="W125" s="22">
        <v>2.75</v>
      </c>
      <c r="X125" s="22">
        <v>6</v>
      </c>
      <c r="Y125" s="22">
        <v>3</v>
      </c>
      <c r="Z125" s="22">
        <v>6</v>
      </c>
      <c r="AA125" s="22">
        <v>4</v>
      </c>
      <c r="AB125" s="22">
        <v>6</v>
      </c>
      <c r="AC125" s="22">
        <v>6</v>
      </c>
      <c r="AD125" s="22">
        <v>6</v>
      </c>
      <c r="AE125" s="22">
        <v>6</v>
      </c>
      <c r="AF125" s="22">
        <v>6</v>
      </c>
      <c r="AG125" s="22">
        <v>9.1666666666666688E-2</v>
      </c>
      <c r="AH125" s="22">
        <v>0.10000000000000003</v>
      </c>
      <c r="AI125" s="22">
        <v>0.13333333333333336</v>
      </c>
      <c r="AJ125" s="22">
        <v>0.20000000000000007</v>
      </c>
      <c r="AK125" s="22">
        <v>0.20000000000000007</v>
      </c>
      <c r="AL125" s="22">
        <v>0.99999999999999989</v>
      </c>
      <c r="AM125" s="22">
        <v>1.0000000000000002</v>
      </c>
      <c r="AN125" s="22">
        <v>1.000250062515629</v>
      </c>
      <c r="AO125" s="22">
        <v>1.0000000000000002</v>
      </c>
      <c r="AP125" s="22">
        <v>1</v>
      </c>
      <c r="AQ125" s="22">
        <v>0.9</v>
      </c>
      <c r="AR125" s="22">
        <v>0.95</v>
      </c>
      <c r="AS125" s="22">
        <v>1</v>
      </c>
      <c r="AT125" s="22" t="s">
        <v>1322</v>
      </c>
      <c r="AU125" s="22" t="s">
        <v>45</v>
      </c>
      <c r="AV125" s="22" t="s">
        <v>121</v>
      </c>
      <c r="AW125" s="22" t="s">
        <v>121</v>
      </c>
      <c r="AX125" s="22" t="s">
        <v>45</v>
      </c>
      <c r="AY125" s="22" t="s">
        <v>45</v>
      </c>
      <c r="AZ125" s="22" t="s">
        <v>45</v>
      </c>
      <c r="BA125" s="22" t="s">
        <v>45</v>
      </c>
      <c r="BB125" s="22" t="s">
        <v>45</v>
      </c>
      <c r="BC125" s="22" t="s">
        <v>122</v>
      </c>
      <c r="BD125" s="22" t="s">
        <v>123</v>
      </c>
      <c r="BE125" s="22" t="s">
        <v>133</v>
      </c>
      <c r="BF125" s="22" t="s">
        <v>161</v>
      </c>
      <c r="BG125" s="22" t="s">
        <v>124</v>
      </c>
      <c r="BH125" s="23" t="s">
        <v>125</v>
      </c>
      <c r="BI125" s="17" t="s">
        <v>713</v>
      </c>
    </row>
    <row r="126" spans="1:61" ht="56.25" customHeight="1" x14ac:dyDescent="0.25">
      <c r="A126" s="17" t="s">
        <v>604</v>
      </c>
      <c r="B126" s="43" t="s">
        <v>601</v>
      </c>
      <c r="C126" s="17" t="s">
        <v>721</v>
      </c>
      <c r="D126" s="17" t="s">
        <v>152</v>
      </c>
      <c r="E126" s="16" t="s">
        <v>1097</v>
      </c>
      <c r="F126" s="16" t="s">
        <v>1224</v>
      </c>
      <c r="G126" s="17" t="s">
        <v>602</v>
      </c>
      <c r="H126" s="17" t="s">
        <v>603</v>
      </c>
      <c r="I126" s="17" t="s">
        <v>604</v>
      </c>
      <c r="J126" s="17" t="s">
        <v>1355</v>
      </c>
      <c r="K126" s="17" t="s">
        <v>605</v>
      </c>
      <c r="L126" s="44">
        <v>0.9</v>
      </c>
      <c r="M126" s="44">
        <v>1.2716049382716048</v>
      </c>
      <c r="N126" s="44">
        <v>1.2716049382716048</v>
      </c>
      <c r="O126" s="21" t="s">
        <v>1356</v>
      </c>
      <c r="P126" s="22">
        <v>0</v>
      </c>
      <c r="Q126" s="22">
        <v>2016</v>
      </c>
      <c r="R126" s="22" t="e">
        <v>#REF!</v>
      </c>
      <c r="S126" s="22">
        <v>9.1666666666666702E-2</v>
      </c>
      <c r="T126" s="22">
        <v>0.125</v>
      </c>
      <c r="U126" s="22">
        <v>0.125</v>
      </c>
      <c r="V126" s="22">
        <v>0.2</v>
      </c>
      <c r="W126" s="22">
        <v>3.67</v>
      </c>
      <c r="X126" s="22">
        <v>8</v>
      </c>
      <c r="Y126" s="22">
        <v>4.9989999999999997</v>
      </c>
      <c r="Z126" s="22">
        <v>8</v>
      </c>
      <c r="AA126" s="22">
        <v>4.9989999999999997</v>
      </c>
      <c r="AB126" s="22">
        <v>8</v>
      </c>
      <c r="AC126" s="22">
        <v>7.9989999999999997</v>
      </c>
      <c r="AD126" s="22">
        <v>8</v>
      </c>
      <c r="AE126" s="22">
        <v>8</v>
      </c>
      <c r="AF126" s="22">
        <v>8</v>
      </c>
      <c r="AG126" s="22">
        <v>9.1750000000000026E-2</v>
      </c>
      <c r="AH126" s="22">
        <v>0.12497500000000003</v>
      </c>
      <c r="AI126" s="22">
        <v>0.12497500000000003</v>
      </c>
      <c r="AJ126" s="22">
        <v>0.19997500000000007</v>
      </c>
      <c r="AK126" s="22">
        <v>0.19997500000000007</v>
      </c>
      <c r="AL126" s="22">
        <v>1.0009090909090907</v>
      </c>
      <c r="AM126" s="22">
        <v>0.99980000000000024</v>
      </c>
      <c r="AN126" s="22">
        <v>0.99980000000000024</v>
      </c>
      <c r="AO126" s="22">
        <v>0.99987500000000029</v>
      </c>
      <c r="AP126" s="22">
        <v>0.99987500000000007</v>
      </c>
      <c r="AQ126" s="22">
        <v>0.9</v>
      </c>
      <c r="AR126" s="22">
        <v>0.95</v>
      </c>
      <c r="AS126" s="22">
        <v>1</v>
      </c>
      <c r="AT126" s="22" t="s">
        <v>1322</v>
      </c>
      <c r="AU126" s="22" t="s">
        <v>45</v>
      </c>
      <c r="AV126" s="22" t="s">
        <v>121</v>
      </c>
      <c r="AW126" s="22" t="s">
        <v>121</v>
      </c>
      <c r="AX126" s="22" t="s">
        <v>45</v>
      </c>
      <c r="AY126" s="22" t="s">
        <v>45</v>
      </c>
      <c r="AZ126" s="22" t="s">
        <v>45</v>
      </c>
      <c r="BA126" s="22" t="s">
        <v>45</v>
      </c>
      <c r="BB126" s="22" t="s">
        <v>45</v>
      </c>
      <c r="BC126" s="22" t="s">
        <v>122</v>
      </c>
      <c r="BD126" s="22" t="s">
        <v>123</v>
      </c>
      <c r="BE126" s="22" t="s">
        <v>133</v>
      </c>
      <c r="BF126" s="22" t="s">
        <v>164</v>
      </c>
      <c r="BG126" s="22" t="s">
        <v>124</v>
      </c>
      <c r="BH126" s="23" t="s">
        <v>125</v>
      </c>
      <c r="BI126" s="17" t="s">
        <v>714</v>
      </c>
    </row>
    <row r="127" spans="1:61" ht="56.25" customHeight="1" x14ac:dyDescent="0.25">
      <c r="A127" s="17" t="s">
        <v>609</v>
      </c>
      <c r="B127" s="43" t="s">
        <v>606</v>
      </c>
      <c r="C127" s="17" t="s">
        <v>721</v>
      </c>
      <c r="D127" s="17" t="s">
        <v>152</v>
      </c>
      <c r="E127" s="16" t="s">
        <v>1097</v>
      </c>
      <c r="F127" s="16" t="s">
        <v>1224</v>
      </c>
      <c r="G127" s="17" t="s">
        <v>607</v>
      </c>
      <c r="H127" s="17" t="s">
        <v>608</v>
      </c>
      <c r="I127" s="17" t="s">
        <v>609</v>
      </c>
      <c r="J127" s="17" t="s">
        <v>1357</v>
      </c>
      <c r="K127" s="17" t="s">
        <v>610</v>
      </c>
      <c r="L127" s="48">
        <v>1</v>
      </c>
      <c r="M127" s="47">
        <v>1</v>
      </c>
      <c r="N127" s="44">
        <v>1</v>
      </c>
      <c r="O127" s="21" t="s">
        <v>1358</v>
      </c>
      <c r="P127" s="22">
        <v>0</v>
      </c>
      <c r="Q127" s="22">
        <v>2016</v>
      </c>
      <c r="R127" s="22" t="e">
        <v>#REF!</v>
      </c>
      <c r="S127" s="22">
        <v>0.13750000000000001</v>
      </c>
      <c r="T127" s="22">
        <v>0.15</v>
      </c>
      <c r="U127" s="22">
        <v>0.15</v>
      </c>
      <c r="V127" s="22">
        <v>0.3</v>
      </c>
      <c r="W127" s="22">
        <v>1.83</v>
      </c>
      <c r="X127" s="22">
        <v>4</v>
      </c>
      <c r="Y127" s="22">
        <v>1.9970000000000001</v>
      </c>
      <c r="Z127" s="22">
        <v>4</v>
      </c>
      <c r="AA127" s="22">
        <v>1.9970000000000001</v>
      </c>
      <c r="AB127" s="22">
        <v>4</v>
      </c>
      <c r="AC127" s="22">
        <v>3.9969999999999999</v>
      </c>
      <c r="AD127" s="22">
        <v>4</v>
      </c>
      <c r="AE127" s="22">
        <v>3.9969999999999999</v>
      </c>
      <c r="AF127" s="22">
        <v>4</v>
      </c>
      <c r="AG127" s="22">
        <v>0.13725000000000004</v>
      </c>
      <c r="AH127" s="22">
        <v>0.14977500000000002</v>
      </c>
      <c r="AI127" s="22">
        <v>0.14977500000000002</v>
      </c>
      <c r="AJ127" s="22">
        <v>0.29977500000000001</v>
      </c>
      <c r="AK127" s="22">
        <v>0.29977500000000001</v>
      </c>
      <c r="AL127" s="22">
        <v>0.99818181818181839</v>
      </c>
      <c r="AM127" s="22">
        <v>0.99850000000000017</v>
      </c>
      <c r="AN127" s="22">
        <v>0.99850000000000017</v>
      </c>
      <c r="AO127" s="22">
        <v>0.99925000000000008</v>
      </c>
      <c r="AP127" s="22">
        <v>0.99924999999999986</v>
      </c>
      <c r="AQ127" s="22">
        <v>1</v>
      </c>
      <c r="AR127" s="22">
        <v>1</v>
      </c>
      <c r="AS127" s="22">
        <v>1</v>
      </c>
      <c r="AT127" s="22" t="s">
        <v>1322</v>
      </c>
      <c r="AU127" s="22" t="s">
        <v>45</v>
      </c>
      <c r="AV127" s="22" t="s">
        <v>121</v>
      </c>
      <c r="AW127" s="22" t="s">
        <v>121</v>
      </c>
      <c r="AX127" s="22" t="s">
        <v>45</v>
      </c>
      <c r="AY127" s="22" t="s">
        <v>45</v>
      </c>
      <c r="AZ127" s="22" t="s">
        <v>45</v>
      </c>
      <c r="BA127" s="22" t="s">
        <v>45</v>
      </c>
      <c r="BB127" s="22" t="s">
        <v>45</v>
      </c>
      <c r="BC127" s="22" t="s">
        <v>122</v>
      </c>
      <c r="BD127" s="22" t="s">
        <v>123</v>
      </c>
      <c r="BE127" s="22" t="s">
        <v>133</v>
      </c>
      <c r="BF127" s="22" t="s">
        <v>161</v>
      </c>
      <c r="BG127" s="22" t="s">
        <v>124</v>
      </c>
      <c r="BH127" s="23" t="s">
        <v>125</v>
      </c>
      <c r="BI127" s="17" t="s">
        <v>715</v>
      </c>
    </row>
    <row r="128" spans="1:61" ht="56.25" customHeight="1" x14ac:dyDescent="0.25">
      <c r="A128" s="17" t="s">
        <v>1359</v>
      </c>
      <c r="B128" s="43" t="s">
        <v>1360</v>
      </c>
      <c r="C128" s="17" t="s">
        <v>721</v>
      </c>
      <c r="D128" s="17" t="s">
        <v>185</v>
      </c>
      <c r="E128" s="17" t="s">
        <v>871</v>
      </c>
      <c r="F128" s="16" t="s">
        <v>872</v>
      </c>
      <c r="G128" s="17" t="s">
        <v>279</v>
      </c>
      <c r="H128" s="17" t="s">
        <v>280</v>
      </c>
      <c r="I128" s="17" t="s">
        <v>1359</v>
      </c>
      <c r="J128" s="17" t="s">
        <v>1361</v>
      </c>
      <c r="K128" s="17" t="s">
        <v>1362</v>
      </c>
      <c r="L128" s="44">
        <v>1</v>
      </c>
      <c r="M128" s="44">
        <v>0.97</v>
      </c>
      <c r="N128" s="44">
        <v>0.97</v>
      </c>
      <c r="O128" s="21" t="s">
        <v>1363</v>
      </c>
      <c r="P128" s="22">
        <v>0</v>
      </c>
      <c r="Q128" s="22">
        <v>2016</v>
      </c>
      <c r="R128" s="22" t="e">
        <v>#REF!</v>
      </c>
      <c r="S128" s="22">
        <v>6.2500000000000003E-3</v>
      </c>
      <c r="T128" s="22">
        <v>8.3000000000000001E-3</v>
      </c>
      <c r="U128" s="22">
        <v>2.29E-2</v>
      </c>
      <c r="V128" s="22">
        <v>4.1750000000000002E-2</v>
      </c>
      <c r="W128" s="22">
        <v>3</v>
      </c>
      <c r="X128" s="22">
        <v>72</v>
      </c>
      <c r="Y128" s="22">
        <v>4</v>
      </c>
      <c r="Z128" s="22">
        <v>72</v>
      </c>
      <c r="AA128" s="22">
        <v>11</v>
      </c>
      <c r="AB128" s="22">
        <v>72</v>
      </c>
      <c r="AC128" s="22">
        <v>20</v>
      </c>
      <c r="AD128" s="22">
        <v>72</v>
      </c>
      <c r="AE128" s="22">
        <v>38</v>
      </c>
      <c r="AF128" s="22">
        <v>480</v>
      </c>
      <c r="AG128" s="22">
        <v>6.2499999999999995E-3</v>
      </c>
      <c r="AH128" s="22">
        <v>8.3333333333333332E-3</v>
      </c>
      <c r="AI128" s="22">
        <v>2.2916666666666669E-2</v>
      </c>
      <c r="AJ128" s="22">
        <v>4.1666666666666664E-2</v>
      </c>
      <c r="AK128" s="22">
        <v>4.1666666666666664E-2</v>
      </c>
      <c r="AL128" s="22">
        <v>0.99999999999999989</v>
      </c>
      <c r="AM128" s="22">
        <v>1.0040160642570282</v>
      </c>
      <c r="AN128" s="22">
        <v>1.0007278020378458</v>
      </c>
      <c r="AO128" s="22">
        <v>0.9980039920159679</v>
      </c>
      <c r="AP128" s="22">
        <v>0.99957912457912446</v>
      </c>
      <c r="AQ128" s="22">
        <v>7.9200000000000007E-2</v>
      </c>
      <c r="AR128" s="22">
        <v>3.1199999999999999E-2</v>
      </c>
      <c r="AS128" s="22">
        <v>0</v>
      </c>
      <c r="AT128" s="22" t="s">
        <v>1322</v>
      </c>
      <c r="AU128" s="22" t="s">
        <v>45</v>
      </c>
      <c r="AV128" s="22" t="s">
        <v>121</v>
      </c>
      <c r="AW128" s="22" t="s">
        <v>46</v>
      </c>
      <c r="AX128" s="22" t="s">
        <v>45</v>
      </c>
      <c r="AY128" s="22" t="s">
        <v>45</v>
      </c>
      <c r="AZ128" s="22" t="s">
        <v>45</v>
      </c>
      <c r="BA128" s="22" t="s">
        <v>45</v>
      </c>
      <c r="BB128" s="22" t="s">
        <v>45</v>
      </c>
      <c r="BC128" s="22" t="s">
        <v>122</v>
      </c>
      <c r="BD128" s="22" t="s">
        <v>131</v>
      </c>
      <c r="BE128" s="22" t="s">
        <v>133</v>
      </c>
      <c r="BF128" s="22" t="s">
        <v>161</v>
      </c>
      <c r="BG128" s="22" t="s">
        <v>162</v>
      </c>
      <c r="BH128" s="23" t="s">
        <v>139</v>
      </c>
      <c r="BI128" s="17" t="s">
        <v>314</v>
      </c>
    </row>
    <row r="129" spans="1:61" ht="56.25" customHeight="1" x14ac:dyDescent="0.25">
      <c r="A129" s="17" t="s">
        <v>1364</v>
      </c>
      <c r="B129" s="43" t="s">
        <v>1365</v>
      </c>
      <c r="C129" s="17" t="s">
        <v>721</v>
      </c>
      <c r="D129" s="17" t="s">
        <v>152</v>
      </c>
      <c r="E129" s="17" t="s">
        <v>1366</v>
      </c>
      <c r="F129" s="16" t="s">
        <v>1367</v>
      </c>
      <c r="G129" s="17" t="s">
        <v>1368</v>
      </c>
      <c r="H129" s="17" t="s">
        <v>1369</v>
      </c>
      <c r="I129" s="17" t="s">
        <v>1364</v>
      </c>
      <c r="J129" s="17" t="s">
        <v>1370</v>
      </c>
      <c r="K129" s="17"/>
      <c r="L129" s="44">
        <v>1</v>
      </c>
      <c r="M129" s="45">
        <v>0.98</v>
      </c>
      <c r="N129" s="44">
        <v>0.98</v>
      </c>
      <c r="O129" s="21" t="s">
        <v>1371</v>
      </c>
      <c r="P129" s="22">
        <v>0</v>
      </c>
      <c r="Q129" s="22">
        <v>2018</v>
      </c>
      <c r="R129" s="22" t="e">
        <v>#REF!</v>
      </c>
      <c r="S129" s="22">
        <v>0.1</v>
      </c>
      <c r="T129" s="22">
        <v>0.6</v>
      </c>
      <c r="U129" s="22">
        <v>0.6</v>
      </c>
      <c r="V129" s="22">
        <v>1</v>
      </c>
      <c r="W129" s="22">
        <v>0.5</v>
      </c>
      <c r="X129" s="22">
        <v>5</v>
      </c>
      <c r="Y129" s="22">
        <v>3</v>
      </c>
      <c r="Z129" s="22">
        <v>5</v>
      </c>
      <c r="AA129" s="22">
        <v>3</v>
      </c>
      <c r="AB129" s="22">
        <v>5</v>
      </c>
      <c r="AC129" s="22">
        <v>5</v>
      </c>
      <c r="AD129" s="22">
        <v>5</v>
      </c>
      <c r="AE129" s="22">
        <v>5</v>
      </c>
      <c r="AF129" s="22">
        <v>5</v>
      </c>
      <c r="AG129" s="22">
        <v>0.1</v>
      </c>
      <c r="AH129" s="22">
        <v>0.6</v>
      </c>
      <c r="AI129" s="22">
        <v>0.6</v>
      </c>
      <c r="AJ129" s="22">
        <v>1</v>
      </c>
      <c r="AK129" s="22">
        <v>1</v>
      </c>
      <c r="AL129" s="22">
        <v>1</v>
      </c>
      <c r="AM129" s="22">
        <v>1</v>
      </c>
      <c r="AN129" s="22">
        <v>1</v>
      </c>
      <c r="AO129" s="22">
        <v>1</v>
      </c>
      <c r="AP129" s="22">
        <v>1</v>
      </c>
      <c r="AQ129" s="22">
        <v>1</v>
      </c>
      <c r="AR129" s="22">
        <v>1</v>
      </c>
      <c r="AS129" s="22">
        <v>1</v>
      </c>
      <c r="AT129" s="22" t="s">
        <v>1335</v>
      </c>
      <c r="AU129" s="22" t="s">
        <v>45</v>
      </c>
      <c r="AV129" s="22" t="s">
        <v>121</v>
      </c>
      <c r="AW129" s="22" t="s">
        <v>46</v>
      </c>
      <c r="AX129" s="22" t="s">
        <v>45</v>
      </c>
      <c r="AY129" s="22" t="s">
        <v>45</v>
      </c>
      <c r="AZ129" s="22" t="s">
        <v>45</v>
      </c>
      <c r="BA129" s="22" t="s">
        <v>45</v>
      </c>
      <c r="BB129" s="22" t="s">
        <v>45</v>
      </c>
      <c r="BC129" s="22" t="s">
        <v>122</v>
      </c>
      <c r="BD129" s="22" t="s">
        <v>123</v>
      </c>
      <c r="BE129" s="22" t="s">
        <v>133</v>
      </c>
      <c r="BF129" s="22" t="s">
        <v>161</v>
      </c>
      <c r="BG129" s="22" t="s">
        <v>124</v>
      </c>
      <c r="BH129" s="23" t="s">
        <v>125</v>
      </c>
      <c r="BI129" s="17" t="s">
        <v>1372</v>
      </c>
    </row>
    <row r="130" spans="1:61" ht="56.25" customHeight="1" x14ac:dyDescent="0.25">
      <c r="A130" s="17" t="s">
        <v>1373</v>
      </c>
      <c r="B130" s="43" t="s">
        <v>1374</v>
      </c>
      <c r="C130" s="17" t="s">
        <v>721</v>
      </c>
      <c r="D130" s="17" t="s">
        <v>117</v>
      </c>
      <c r="E130" s="17" t="s">
        <v>725</v>
      </c>
      <c r="F130" s="16" t="s">
        <v>753</v>
      </c>
      <c r="G130" s="17" t="s">
        <v>1375</v>
      </c>
      <c r="H130" s="17" t="s">
        <v>593</v>
      </c>
      <c r="I130" s="17" t="s">
        <v>1373</v>
      </c>
      <c r="J130" s="17" t="s">
        <v>1201</v>
      </c>
      <c r="K130" s="17"/>
      <c r="L130" s="44">
        <v>1</v>
      </c>
      <c r="M130" s="44">
        <v>0.99</v>
      </c>
      <c r="N130" s="44">
        <v>0.99</v>
      </c>
      <c r="O130" s="21" t="s">
        <v>1376</v>
      </c>
      <c r="P130" s="22">
        <v>0.21</v>
      </c>
      <c r="Q130" s="22">
        <v>2016</v>
      </c>
      <c r="R130" s="22" t="e">
        <v>#REF!</v>
      </c>
      <c r="S130" s="22">
        <v>5.0099999999999999E-2</v>
      </c>
      <c r="T130" s="22">
        <v>8.48E-2</v>
      </c>
      <c r="U130" s="22">
        <v>0.1273</v>
      </c>
      <c r="V130" s="22">
        <v>0.2</v>
      </c>
      <c r="W130" s="22">
        <v>8.27</v>
      </c>
      <c r="X130" s="22">
        <v>33</v>
      </c>
      <c r="Y130" s="22">
        <v>13.997999999999999</v>
      </c>
      <c r="Z130" s="22">
        <v>33</v>
      </c>
      <c r="AA130" s="22">
        <v>20.997999999999998</v>
      </c>
      <c r="AB130" s="22">
        <v>33</v>
      </c>
      <c r="AC130" s="22">
        <v>32.997999999999998</v>
      </c>
      <c r="AD130" s="22">
        <v>33</v>
      </c>
      <c r="AE130" s="22">
        <v>33</v>
      </c>
      <c r="AF130" s="22">
        <v>33</v>
      </c>
      <c r="AG130" s="22">
        <v>5.0121212121212108E-2</v>
      </c>
      <c r="AH130" s="22">
        <v>8.4836363636363613E-2</v>
      </c>
      <c r="AI130" s="22">
        <v>0.12726060606060602</v>
      </c>
      <c r="AJ130" s="22">
        <v>0.19998787878787874</v>
      </c>
      <c r="AK130" s="22">
        <v>0.19998787878787874</v>
      </c>
      <c r="AL130" s="22">
        <v>1.0004233956329762</v>
      </c>
      <c r="AM130" s="22">
        <v>1.000428816466552</v>
      </c>
      <c r="AN130" s="22">
        <v>0.99969054250279676</v>
      </c>
      <c r="AO130" s="22">
        <v>0.99993939393939368</v>
      </c>
      <c r="AP130" s="22">
        <v>0.99993939393939391</v>
      </c>
      <c r="AQ130" s="22">
        <v>0.7</v>
      </c>
      <c r="AR130" s="22">
        <v>0.9</v>
      </c>
      <c r="AS130" s="22">
        <v>1</v>
      </c>
      <c r="AT130" s="22" t="s">
        <v>1377</v>
      </c>
      <c r="AU130" s="22" t="s">
        <v>45</v>
      </c>
      <c r="AV130" s="22" t="s">
        <v>121</v>
      </c>
      <c r="AW130" s="22" t="s">
        <v>46</v>
      </c>
      <c r="AX130" s="22" t="s">
        <v>45</v>
      </c>
      <c r="AY130" s="22" t="s">
        <v>45</v>
      </c>
      <c r="AZ130" s="22" t="s">
        <v>45</v>
      </c>
      <c r="BA130" s="22" t="s">
        <v>45</v>
      </c>
      <c r="BB130" s="22" t="s">
        <v>45</v>
      </c>
      <c r="BC130" s="22" t="s">
        <v>122</v>
      </c>
      <c r="BD130" s="22" t="s">
        <v>123</v>
      </c>
      <c r="BE130" s="22" t="s">
        <v>133</v>
      </c>
      <c r="BF130" s="22" t="s">
        <v>164</v>
      </c>
      <c r="BG130" s="22" t="s">
        <v>124</v>
      </c>
      <c r="BH130" s="23" t="s">
        <v>125</v>
      </c>
      <c r="BI130" s="17" t="s">
        <v>1378</v>
      </c>
    </row>
    <row r="131" spans="1:61" ht="56.25" customHeight="1" x14ac:dyDescent="0.25">
      <c r="A131" s="16" t="s">
        <v>627</v>
      </c>
      <c r="B131" s="15" t="s">
        <v>626</v>
      </c>
      <c r="C131" s="16" t="s">
        <v>722</v>
      </c>
      <c r="D131" s="16" t="s">
        <v>135</v>
      </c>
      <c r="E131" s="16" t="s">
        <v>764</v>
      </c>
      <c r="F131" s="16" t="s">
        <v>1379</v>
      </c>
      <c r="G131" s="16" t="s">
        <v>1380</v>
      </c>
      <c r="H131" s="16" t="s">
        <v>1381</v>
      </c>
      <c r="I131" s="16" t="s">
        <v>627</v>
      </c>
      <c r="J131" s="16" t="s">
        <v>1382</v>
      </c>
      <c r="K131" s="16" t="s">
        <v>1383</v>
      </c>
      <c r="L131" s="16">
        <v>3</v>
      </c>
      <c r="M131" s="19">
        <v>5</v>
      </c>
      <c r="N131" s="20">
        <v>1.6666666666666667</v>
      </c>
      <c r="O131" s="21" t="s">
        <v>1384</v>
      </c>
      <c r="P131" s="22">
        <v>0</v>
      </c>
      <c r="Q131" s="22">
        <v>2016</v>
      </c>
      <c r="R131" s="22">
        <v>0</v>
      </c>
      <c r="S131" s="22">
        <v>4</v>
      </c>
      <c r="T131" s="22">
        <v>6</v>
      </c>
      <c r="U131" s="22">
        <v>6</v>
      </c>
      <c r="V131" s="22">
        <v>6</v>
      </c>
      <c r="W131" s="22">
        <v>4</v>
      </c>
      <c r="X131" s="22">
        <v>0</v>
      </c>
      <c r="Y131" s="22">
        <v>6</v>
      </c>
      <c r="Z131" s="22">
        <v>0</v>
      </c>
      <c r="AA131" s="22">
        <v>5</v>
      </c>
      <c r="AB131" s="22">
        <v>0</v>
      </c>
      <c r="AC131" s="22">
        <v>7</v>
      </c>
      <c r="AD131" s="22">
        <v>0</v>
      </c>
      <c r="AE131" s="22">
        <v>22</v>
      </c>
      <c r="AF131" s="22">
        <v>0</v>
      </c>
      <c r="AG131" s="22">
        <v>4</v>
      </c>
      <c r="AH131" s="22">
        <v>6</v>
      </c>
      <c r="AI131" s="22">
        <v>5</v>
      </c>
      <c r="AJ131" s="22">
        <v>7</v>
      </c>
      <c r="AK131" s="22">
        <v>7</v>
      </c>
      <c r="AL131" s="22">
        <v>1</v>
      </c>
      <c r="AM131" s="22">
        <v>1</v>
      </c>
      <c r="AN131" s="22">
        <v>0.83333333333333337</v>
      </c>
      <c r="AO131" s="22">
        <v>1.1666666666666667</v>
      </c>
      <c r="AP131" s="22">
        <v>1</v>
      </c>
      <c r="AQ131" s="22">
        <v>22</v>
      </c>
      <c r="AR131" s="22">
        <v>0</v>
      </c>
      <c r="AS131" s="22">
        <v>0</v>
      </c>
      <c r="AT131" s="22" t="s">
        <v>732</v>
      </c>
      <c r="AU131" s="22" t="s">
        <v>121</v>
      </c>
      <c r="AV131" s="22" t="s">
        <v>121</v>
      </c>
      <c r="AW131" s="22" t="s">
        <v>45</v>
      </c>
      <c r="AX131" s="22" t="s">
        <v>45</v>
      </c>
      <c r="AY131" s="22" t="s">
        <v>45</v>
      </c>
      <c r="AZ131" s="22" t="s">
        <v>45</v>
      </c>
      <c r="BA131" s="22" t="s">
        <v>45</v>
      </c>
      <c r="BB131" s="22" t="s">
        <v>45</v>
      </c>
      <c r="BC131" s="22" t="s">
        <v>122</v>
      </c>
      <c r="BD131" s="22" t="s">
        <v>131</v>
      </c>
      <c r="BE131" s="22" t="s">
        <v>32</v>
      </c>
      <c r="BF131" s="22" t="s">
        <v>161</v>
      </c>
      <c r="BG131" s="22" t="s">
        <v>162</v>
      </c>
      <c r="BH131" s="23" t="s">
        <v>125</v>
      </c>
      <c r="BI131" s="16" t="s">
        <v>718</v>
      </c>
    </row>
    <row r="132" spans="1:61" ht="56.25" customHeight="1" x14ac:dyDescent="0.25">
      <c r="A132" s="16" t="s">
        <v>1385</v>
      </c>
      <c r="B132" s="15" t="s">
        <v>1386</v>
      </c>
      <c r="C132" s="16" t="s">
        <v>722</v>
      </c>
      <c r="D132" s="16" t="s">
        <v>135</v>
      </c>
      <c r="E132" s="16" t="s">
        <v>764</v>
      </c>
      <c r="F132" s="16" t="s">
        <v>1379</v>
      </c>
      <c r="G132" s="16" t="s">
        <v>1387</v>
      </c>
      <c r="H132" s="16" t="s">
        <v>1388</v>
      </c>
      <c r="I132" s="16" t="s">
        <v>1385</v>
      </c>
      <c r="J132" s="16" t="s">
        <v>1389</v>
      </c>
      <c r="K132" s="16" t="s">
        <v>1390</v>
      </c>
      <c r="L132" s="16">
        <v>3</v>
      </c>
      <c r="M132" s="19">
        <v>5</v>
      </c>
      <c r="N132" s="20">
        <v>1.6666666666666667</v>
      </c>
      <c r="O132" s="21" t="s">
        <v>1391</v>
      </c>
      <c r="P132" s="22">
        <v>0</v>
      </c>
      <c r="Q132" s="22">
        <v>2017</v>
      </c>
      <c r="R132" s="22">
        <v>0</v>
      </c>
      <c r="S132" s="22">
        <v>0.25</v>
      </c>
      <c r="T132" s="22">
        <v>0.25</v>
      </c>
      <c r="U132" s="22">
        <v>0.25</v>
      </c>
      <c r="V132" s="22">
        <v>0.25</v>
      </c>
      <c r="W132" s="22">
        <v>5</v>
      </c>
      <c r="X132" s="22">
        <v>20</v>
      </c>
      <c r="Y132" s="22">
        <v>5</v>
      </c>
      <c r="Z132" s="22">
        <v>20</v>
      </c>
      <c r="AA132" s="22">
        <v>5</v>
      </c>
      <c r="AB132" s="22">
        <v>20</v>
      </c>
      <c r="AC132" s="22">
        <v>5</v>
      </c>
      <c r="AD132" s="22">
        <v>20</v>
      </c>
      <c r="AE132" s="22">
        <v>20</v>
      </c>
      <c r="AF132" s="22">
        <v>20</v>
      </c>
      <c r="AG132" s="22">
        <v>0.25</v>
      </c>
      <c r="AH132" s="22">
        <v>0.25</v>
      </c>
      <c r="AI132" s="22">
        <v>0.25</v>
      </c>
      <c r="AJ132" s="22">
        <v>0.25</v>
      </c>
      <c r="AK132" s="22">
        <v>0.25</v>
      </c>
      <c r="AL132" s="22">
        <v>1</v>
      </c>
      <c r="AM132" s="22">
        <v>1</v>
      </c>
      <c r="AN132" s="22">
        <v>1</v>
      </c>
      <c r="AO132" s="22">
        <v>1</v>
      </c>
      <c r="AP132" s="22">
        <v>1</v>
      </c>
      <c r="AQ132" s="22">
        <v>1</v>
      </c>
      <c r="AR132" s="22">
        <v>1</v>
      </c>
      <c r="AS132" s="22">
        <v>1</v>
      </c>
      <c r="AT132" s="22" t="s">
        <v>751</v>
      </c>
      <c r="AU132" s="22" t="s">
        <v>121</v>
      </c>
      <c r="AV132" s="22" t="s">
        <v>121</v>
      </c>
      <c r="AW132" s="22" t="s">
        <v>45</v>
      </c>
      <c r="AX132" s="22" t="s">
        <v>45</v>
      </c>
      <c r="AY132" s="22" t="s">
        <v>45</v>
      </c>
      <c r="AZ132" s="22" t="s">
        <v>45</v>
      </c>
      <c r="BA132" s="22" t="s">
        <v>45</v>
      </c>
      <c r="BB132" s="22" t="s">
        <v>45</v>
      </c>
      <c r="BC132" s="22" t="s">
        <v>122</v>
      </c>
      <c r="BD132" s="22" t="s">
        <v>127</v>
      </c>
      <c r="BE132" s="22" t="s">
        <v>133</v>
      </c>
      <c r="BF132" s="22" t="s">
        <v>164</v>
      </c>
      <c r="BG132" s="22" t="s">
        <v>361</v>
      </c>
      <c r="BH132" s="23" t="s">
        <v>125</v>
      </c>
      <c r="BI132" s="16" t="s">
        <v>1392</v>
      </c>
    </row>
    <row r="133" spans="1:61" ht="56.25" customHeight="1" x14ac:dyDescent="0.25">
      <c r="A133" s="16" t="s">
        <v>1393</v>
      </c>
      <c r="B133" s="15" t="s">
        <v>1394</v>
      </c>
      <c r="C133" s="16" t="s">
        <v>191</v>
      </c>
      <c r="D133" s="16" t="s">
        <v>117</v>
      </c>
      <c r="E133" s="16" t="s">
        <v>741</v>
      </c>
      <c r="F133" s="16" t="s">
        <v>742</v>
      </c>
      <c r="G133" s="16" t="s">
        <v>1395</v>
      </c>
      <c r="H133" s="16" t="s">
        <v>1396</v>
      </c>
      <c r="I133" s="16" t="s">
        <v>1393</v>
      </c>
      <c r="J133" s="16" t="s">
        <v>1397</v>
      </c>
      <c r="K133" s="16" t="s">
        <v>1398</v>
      </c>
      <c r="L133" s="20">
        <v>1</v>
      </c>
      <c r="M133" s="20">
        <v>1</v>
      </c>
      <c r="N133" s="20">
        <v>1</v>
      </c>
      <c r="O133" s="21" t="s">
        <v>1399</v>
      </c>
      <c r="P133" s="22">
        <v>0</v>
      </c>
      <c r="Q133" s="22">
        <v>2018</v>
      </c>
      <c r="R133" s="22">
        <v>0</v>
      </c>
      <c r="S133" s="22">
        <v>3</v>
      </c>
      <c r="T133" s="22">
        <v>3</v>
      </c>
      <c r="U133" s="22">
        <v>3</v>
      </c>
      <c r="V133" s="22">
        <v>3</v>
      </c>
      <c r="W133" s="22">
        <v>3</v>
      </c>
      <c r="X133" s="22">
        <v>0</v>
      </c>
      <c r="Y133" s="22">
        <v>3</v>
      </c>
      <c r="Z133" s="22">
        <v>0</v>
      </c>
      <c r="AA133" s="22">
        <v>3</v>
      </c>
      <c r="AB133" s="22">
        <v>0</v>
      </c>
      <c r="AC133" s="22">
        <v>3</v>
      </c>
      <c r="AD133" s="22">
        <v>0</v>
      </c>
      <c r="AE133" s="22">
        <v>3</v>
      </c>
      <c r="AF133" s="22">
        <v>0</v>
      </c>
      <c r="AG133" s="22">
        <v>3</v>
      </c>
      <c r="AH133" s="22">
        <v>3</v>
      </c>
      <c r="AI133" s="22">
        <v>3</v>
      </c>
      <c r="AJ133" s="22">
        <v>3</v>
      </c>
      <c r="AK133" s="22">
        <v>3</v>
      </c>
      <c r="AL133" s="22">
        <v>1</v>
      </c>
      <c r="AM133" s="22">
        <v>1</v>
      </c>
      <c r="AN133" s="22">
        <v>1</v>
      </c>
      <c r="AO133" s="22">
        <v>1</v>
      </c>
      <c r="AP133" s="22">
        <v>1</v>
      </c>
      <c r="AQ133" s="22">
        <v>3</v>
      </c>
      <c r="AR133" s="22">
        <v>3</v>
      </c>
      <c r="AS133" s="22">
        <v>3</v>
      </c>
      <c r="AT133" s="22" t="s">
        <v>1306</v>
      </c>
      <c r="AU133" s="22" t="s">
        <v>45</v>
      </c>
      <c r="AV133" s="22" t="s">
        <v>121</v>
      </c>
      <c r="AW133" s="22" t="s">
        <v>45</v>
      </c>
      <c r="AX133" s="22" t="s">
        <v>45</v>
      </c>
      <c r="AY133" s="22" t="s">
        <v>45</v>
      </c>
      <c r="AZ133" s="22" t="s">
        <v>45</v>
      </c>
      <c r="BA133" s="22" t="s">
        <v>45</v>
      </c>
      <c r="BB133" s="22" t="s">
        <v>45</v>
      </c>
      <c r="BC133" s="22" t="s">
        <v>122</v>
      </c>
      <c r="BD133" s="22" t="s">
        <v>127</v>
      </c>
      <c r="BE133" s="22" t="s">
        <v>32</v>
      </c>
      <c r="BF133" s="22" t="s">
        <v>164</v>
      </c>
      <c r="BG133" s="22" t="s">
        <v>190</v>
      </c>
      <c r="BH133" s="23" t="s">
        <v>125</v>
      </c>
      <c r="BI133" s="16" t="s">
        <v>1400</v>
      </c>
    </row>
    <row r="134" spans="1:61" ht="56.25" customHeight="1" x14ac:dyDescent="0.25">
      <c r="A134" s="16" t="s">
        <v>1401</v>
      </c>
      <c r="B134" s="15" t="s">
        <v>1402</v>
      </c>
      <c r="C134" s="16" t="s">
        <v>217</v>
      </c>
      <c r="D134" s="16" t="s">
        <v>117</v>
      </c>
      <c r="E134" s="16" t="s">
        <v>741</v>
      </c>
      <c r="F134" s="16" t="s">
        <v>1403</v>
      </c>
      <c r="G134" s="16" t="s">
        <v>793</v>
      </c>
      <c r="H134" s="16" t="s">
        <v>1404</v>
      </c>
      <c r="I134" s="16" t="s">
        <v>1401</v>
      </c>
      <c r="J134" s="16" t="s">
        <v>1405</v>
      </c>
      <c r="K134" s="16" t="s">
        <v>1406</v>
      </c>
      <c r="L134" s="16">
        <v>8</v>
      </c>
      <c r="M134" s="35">
        <v>5.43</v>
      </c>
      <c r="N134" s="20">
        <v>1.32125</v>
      </c>
      <c r="O134" s="21" t="s">
        <v>1407</v>
      </c>
      <c r="P134" s="22">
        <v>0</v>
      </c>
      <c r="Q134" s="22">
        <v>2018</v>
      </c>
      <c r="R134" s="22">
        <v>0</v>
      </c>
      <c r="S134" s="22">
        <v>2</v>
      </c>
      <c r="T134" s="22">
        <v>2</v>
      </c>
      <c r="U134" s="22">
        <v>2</v>
      </c>
      <c r="V134" s="22">
        <v>1</v>
      </c>
      <c r="W134" s="22">
        <v>2</v>
      </c>
      <c r="X134" s="22">
        <v>0</v>
      </c>
      <c r="Y134" s="22">
        <v>2</v>
      </c>
      <c r="Z134" s="22">
        <v>0</v>
      </c>
      <c r="AA134" s="22">
        <v>2</v>
      </c>
      <c r="AB134" s="22">
        <v>0</v>
      </c>
      <c r="AC134" s="22">
        <v>1</v>
      </c>
      <c r="AD134" s="22">
        <v>0</v>
      </c>
      <c r="AE134" s="22">
        <v>7</v>
      </c>
      <c r="AF134" s="22">
        <v>0</v>
      </c>
      <c r="AG134" s="22">
        <v>2</v>
      </c>
      <c r="AH134" s="22">
        <v>2</v>
      </c>
      <c r="AI134" s="22">
        <v>2</v>
      </c>
      <c r="AJ134" s="22">
        <v>1</v>
      </c>
      <c r="AK134" s="22">
        <v>1</v>
      </c>
      <c r="AL134" s="22">
        <v>1</v>
      </c>
      <c r="AM134" s="22">
        <v>1</v>
      </c>
      <c r="AN134" s="22">
        <v>1</v>
      </c>
      <c r="AO134" s="22">
        <v>1</v>
      </c>
      <c r="AP134" s="22">
        <v>1</v>
      </c>
      <c r="AQ134" s="22">
        <v>7</v>
      </c>
      <c r="AR134" s="22">
        <v>2</v>
      </c>
      <c r="AS134" s="22">
        <v>1</v>
      </c>
      <c r="AT134" s="22" t="s">
        <v>939</v>
      </c>
      <c r="AU134" s="22" t="s">
        <v>45</v>
      </c>
      <c r="AV134" s="22" t="s">
        <v>121</v>
      </c>
      <c r="AW134" s="22" t="s">
        <v>45</v>
      </c>
      <c r="AX134" s="22" t="s">
        <v>45</v>
      </c>
      <c r="AY134" s="22" t="s">
        <v>45</v>
      </c>
      <c r="AZ134" s="22" t="s">
        <v>45</v>
      </c>
      <c r="BA134" s="22" t="s">
        <v>45</v>
      </c>
      <c r="BB134" s="22" t="s">
        <v>45</v>
      </c>
      <c r="BC134" s="22" t="s">
        <v>122</v>
      </c>
      <c r="BD134" s="22" t="s">
        <v>131</v>
      </c>
      <c r="BE134" s="22" t="s">
        <v>32</v>
      </c>
      <c r="BF134" s="22" t="s">
        <v>161</v>
      </c>
      <c r="BG134" s="22" t="s">
        <v>190</v>
      </c>
      <c r="BH134" s="23" t="s">
        <v>139</v>
      </c>
      <c r="BI134" s="16" t="s">
        <v>1408</v>
      </c>
    </row>
    <row r="135" spans="1:61" ht="56.25" customHeight="1" x14ac:dyDescent="0.25">
      <c r="A135" s="16" t="s">
        <v>1409</v>
      </c>
      <c r="B135" s="15" t="s">
        <v>1410</v>
      </c>
      <c r="C135" s="16" t="s">
        <v>221</v>
      </c>
      <c r="D135" s="16" t="s">
        <v>185</v>
      </c>
      <c r="E135" s="16" t="s">
        <v>834</v>
      </c>
      <c r="F135" s="16" t="s">
        <v>835</v>
      </c>
      <c r="G135" s="16" t="s">
        <v>1411</v>
      </c>
      <c r="H135" s="16" t="s">
        <v>1412</v>
      </c>
      <c r="I135" s="16" t="s">
        <v>1409</v>
      </c>
      <c r="J135" s="16" t="s">
        <v>1413</v>
      </c>
      <c r="K135" s="16" t="s">
        <v>1414</v>
      </c>
      <c r="L135" s="16">
        <v>12</v>
      </c>
      <c r="M135" s="19">
        <v>12</v>
      </c>
      <c r="N135" s="20">
        <v>1</v>
      </c>
      <c r="O135" s="21" t="s">
        <v>1415</v>
      </c>
      <c r="P135" s="22">
        <v>0</v>
      </c>
      <c r="Q135" s="22">
        <v>2018</v>
      </c>
      <c r="R135" s="22">
        <v>0</v>
      </c>
      <c r="S135" s="22">
        <v>1</v>
      </c>
      <c r="T135" s="22">
        <v>1</v>
      </c>
      <c r="U135" s="22">
        <v>1</v>
      </c>
      <c r="V135" s="22">
        <v>1</v>
      </c>
      <c r="W135" s="22">
        <v>89</v>
      </c>
      <c r="X135" s="22">
        <v>92</v>
      </c>
      <c r="Y135" s="22">
        <v>62</v>
      </c>
      <c r="Z135" s="22">
        <v>71</v>
      </c>
      <c r="AA135" s="22">
        <v>118</v>
      </c>
      <c r="AB135" s="22">
        <v>123</v>
      </c>
      <c r="AC135" s="22">
        <v>158</v>
      </c>
      <c r="AD135" s="22">
        <v>173</v>
      </c>
      <c r="AE135" s="22">
        <v>427</v>
      </c>
      <c r="AF135" s="22">
        <v>459</v>
      </c>
      <c r="AG135" s="22">
        <v>0.96739130434782605</v>
      </c>
      <c r="AH135" s="22">
        <v>0.87323943661971826</v>
      </c>
      <c r="AI135" s="22">
        <v>0.95934959349593496</v>
      </c>
      <c r="AJ135" s="22">
        <v>0.91329479768786126</v>
      </c>
      <c r="AK135" s="22">
        <v>0.91329479768786126</v>
      </c>
      <c r="AL135" s="22">
        <v>0.96739130434782605</v>
      </c>
      <c r="AM135" s="22">
        <v>0.87323943661971826</v>
      </c>
      <c r="AN135" s="22">
        <v>0.95934959349593496</v>
      </c>
      <c r="AO135" s="22">
        <v>0.91329479768786126</v>
      </c>
      <c r="AP135" s="22">
        <v>0.93028322440087141</v>
      </c>
      <c r="AQ135" s="22">
        <v>1</v>
      </c>
      <c r="AR135" s="22">
        <v>1</v>
      </c>
      <c r="AS135" s="22">
        <v>1</v>
      </c>
      <c r="AT135" s="22" t="s">
        <v>1416</v>
      </c>
      <c r="AU135" s="22" t="s">
        <v>45</v>
      </c>
      <c r="AV135" s="22" t="s">
        <v>121</v>
      </c>
      <c r="AW135" s="22" t="s">
        <v>45</v>
      </c>
      <c r="AX135" s="22" t="s">
        <v>45</v>
      </c>
      <c r="AY135" s="22" t="s">
        <v>45</v>
      </c>
      <c r="AZ135" s="22" t="s">
        <v>45</v>
      </c>
      <c r="BA135" s="22" t="s">
        <v>45</v>
      </c>
      <c r="BB135" s="22" t="s">
        <v>45</v>
      </c>
      <c r="BC135" s="22" t="s">
        <v>122</v>
      </c>
      <c r="BD135" s="22" t="s">
        <v>127</v>
      </c>
      <c r="BE135" s="22" t="s">
        <v>133</v>
      </c>
      <c r="BF135" s="22" t="s">
        <v>164</v>
      </c>
      <c r="BG135" s="22" t="s">
        <v>162</v>
      </c>
      <c r="BH135" s="23" t="s">
        <v>125</v>
      </c>
      <c r="BI135" s="16" t="s">
        <v>1417</v>
      </c>
    </row>
    <row r="136" spans="1:61" ht="56.25" customHeight="1" x14ac:dyDescent="0.25">
      <c r="A136" s="20" t="s">
        <v>1418</v>
      </c>
      <c r="B136" s="15" t="s">
        <v>1419</v>
      </c>
      <c r="C136" s="16" t="s">
        <v>221</v>
      </c>
      <c r="D136" s="16" t="s">
        <v>185</v>
      </c>
      <c r="E136" s="16" t="s">
        <v>834</v>
      </c>
      <c r="F136" s="16" t="s">
        <v>835</v>
      </c>
      <c r="G136" s="16" t="s">
        <v>1420</v>
      </c>
      <c r="H136" s="16" t="s">
        <v>1421</v>
      </c>
      <c r="I136" s="20" t="s">
        <v>1418</v>
      </c>
      <c r="J136" s="16" t="s">
        <v>1422</v>
      </c>
      <c r="K136" s="16" t="s">
        <v>1423</v>
      </c>
      <c r="L136" s="20">
        <v>0.9</v>
      </c>
      <c r="M136" s="20">
        <v>1.1100000000000001</v>
      </c>
      <c r="N136" s="20">
        <v>1.1100000000000001</v>
      </c>
      <c r="O136" s="21" t="s">
        <v>1424</v>
      </c>
      <c r="P136" s="22">
        <v>0</v>
      </c>
      <c r="Q136" s="22">
        <v>2018</v>
      </c>
      <c r="R136" s="22">
        <v>0.9</v>
      </c>
      <c r="S136" s="22">
        <v>0.25</v>
      </c>
      <c r="T136" s="22">
        <v>6.6000000000000003E-2</v>
      </c>
      <c r="U136" s="22">
        <v>0.25</v>
      </c>
      <c r="V136" s="22">
        <v>0.3</v>
      </c>
      <c r="W136" s="22">
        <v>15</v>
      </c>
      <c r="X136" s="22">
        <v>60</v>
      </c>
      <c r="Y136" s="22">
        <v>4</v>
      </c>
      <c r="Z136" s="22">
        <v>60</v>
      </c>
      <c r="AA136" s="22">
        <v>16</v>
      </c>
      <c r="AB136" s="22">
        <v>60</v>
      </c>
      <c r="AC136" s="22">
        <v>16</v>
      </c>
      <c r="AD136" s="22">
        <v>60</v>
      </c>
      <c r="AE136" s="22">
        <v>51</v>
      </c>
      <c r="AF136" s="22">
        <v>60</v>
      </c>
      <c r="AG136" s="22">
        <v>0.25</v>
      </c>
      <c r="AH136" s="22">
        <v>6.6666666666666666E-2</v>
      </c>
      <c r="AI136" s="22">
        <v>0.26666666666666666</v>
      </c>
      <c r="AJ136" s="22">
        <v>0.26666666666666666</v>
      </c>
      <c r="AK136" s="22">
        <v>0.26666666666666666</v>
      </c>
      <c r="AL136" s="22">
        <v>1</v>
      </c>
      <c r="AM136" s="22">
        <v>1.0101010101010099</v>
      </c>
      <c r="AN136" s="22">
        <v>1.0666666666666667</v>
      </c>
      <c r="AO136" s="22">
        <v>0.88888888888888895</v>
      </c>
      <c r="AP136" s="22">
        <v>0.98152424942263283</v>
      </c>
      <c r="AQ136" s="22">
        <v>0.86599999999999999</v>
      </c>
      <c r="AR136" s="22">
        <v>0.13400000000000001</v>
      </c>
      <c r="AS136" s="22">
        <v>0</v>
      </c>
      <c r="AT136" s="22" t="s">
        <v>939</v>
      </c>
      <c r="AU136" s="22" t="s">
        <v>45</v>
      </c>
      <c r="AV136" s="22" t="s">
        <v>121</v>
      </c>
      <c r="AW136" s="22" t="s">
        <v>45</v>
      </c>
      <c r="AX136" s="22" t="s">
        <v>45</v>
      </c>
      <c r="AY136" s="22" t="s">
        <v>45</v>
      </c>
      <c r="AZ136" s="22" t="s">
        <v>45</v>
      </c>
      <c r="BA136" s="22" t="s">
        <v>45</v>
      </c>
      <c r="BB136" s="22" t="s">
        <v>45</v>
      </c>
      <c r="BC136" s="22" t="s">
        <v>122</v>
      </c>
      <c r="BD136" s="22" t="s">
        <v>131</v>
      </c>
      <c r="BE136" s="22" t="s">
        <v>133</v>
      </c>
      <c r="BF136" s="22" t="s">
        <v>161</v>
      </c>
      <c r="BG136" s="22" t="s">
        <v>138</v>
      </c>
      <c r="BH136" s="23" t="s">
        <v>125</v>
      </c>
      <c r="BI136" s="16" t="s">
        <v>1425</v>
      </c>
    </row>
    <row r="137" spans="1:61" ht="56.25" customHeight="1" x14ac:dyDescent="0.25">
      <c r="A137" s="20" t="s">
        <v>1426</v>
      </c>
      <c r="B137" s="15" t="s">
        <v>1427</v>
      </c>
      <c r="C137" s="16" t="s">
        <v>233</v>
      </c>
      <c r="D137" s="16" t="s">
        <v>117</v>
      </c>
      <c r="E137" s="16" t="s">
        <v>841</v>
      </c>
      <c r="F137" s="16" t="s">
        <v>842</v>
      </c>
      <c r="G137" s="16" t="s">
        <v>1428</v>
      </c>
      <c r="H137" s="16" t="s">
        <v>1429</v>
      </c>
      <c r="I137" s="20" t="s">
        <v>1426</v>
      </c>
      <c r="J137" s="16" t="s">
        <v>1430</v>
      </c>
      <c r="K137" s="16" t="s">
        <v>1431</v>
      </c>
      <c r="L137" s="20">
        <v>0.9</v>
      </c>
      <c r="M137" s="25">
        <v>0.9</v>
      </c>
      <c r="N137" s="20">
        <v>1</v>
      </c>
      <c r="O137" s="21" t="s">
        <v>1432</v>
      </c>
      <c r="P137" s="22">
        <v>0</v>
      </c>
      <c r="Q137" s="22">
        <v>2018</v>
      </c>
      <c r="R137" s="22">
        <v>0.93</v>
      </c>
      <c r="S137" s="22">
        <v>1</v>
      </c>
      <c r="T137" s="22">
        <v>2</v>
      </c>
      <c r="U137" s="22">
        <v>7</v>
      </c>
      <c r="V137" s="22">
        <v>2</v>
      </c>
      <c r="W137" s="22">
        <v>2</v>
      </c>
      <c r="X137" s="22">
        <v>0</v>
      </c>
      <c r="Y137" s="22">
        <v>6</v>
      </c>
      <c r="Z137" s="22">
        <v>0</v>
      </c>
      <c r="AA137" s="22">
        <v>3</v>
      </c>
      <c r="AB137" s="22">
        <v>0</v>
      </c>
      <c r="AC137" s="22">
        <v>1</v>
      </c>
      <c r="AD137" s="22">
        <v>0</v>
      </c>
      <c r="AE137" s="22">
        <v>12</v>
      </c>
      <c r="AF137" s="22">
        <v>0</v>
      </c>
      <c r="AG137" s="22">
        <v>2</v>
      </c>
      <c r="AH137" s="22">
        <v>6</v>
      </c>
      <c r="AI137" s="22">
        <v>3</v>
      </c>
      <c r="AJ137" s="22">
        <v>1</v>
      </c>
      <c r="AK137" s="22">
        <v>1</v>
      </c>
      <c r="AL137" s="22">
        <v>2</v>
      </c>
      <c r="AM137" s="22">
        <v>3</v>
      </c>
      <c r="AN137" s="22">
        <v>0.42857142857142855</v>
      </c>
      <c r="AO137" s="22">
        <v>0.5</v>
      </c>
      <c r="AP137" s="22">
        <v>1</v>
      </c>
      <c r="AQ137" s="22">
        <v>12</v>
      </c>
      <c r="AR137" s="22">
        <v>6</v>
      </c>
      <c r="AS137" s="22">
        <v>0</v>
      </c>
      <c r="AT137" s="22" t="s">
        <v>905</v>
      </c>
      <c r="AU137" s="22" t="s">
        <v>45</v>
      </c>
      <c r="AV137" s="22" t="s">
        <v>121</v>
      </c>
      <c r="AW137" s="22" t="s">
        <v>45</v>
      </c>
      <c r="AX137" s="22" t="s">
        <v>45</v>
      </c>
      <c r="AY137" s="22" t="s">
        <v>45</v>
      </c>
      <c r="AZ137" s="22" t="s">
        <v>45</v>
      </c>
      <c r="BA137" s="22" t="s">
        <v>45</v>
      </c>
      <c r="BB137" s="22" t="s">
        <v>45</v>
      </c>
      <c r="BC137" s="22" t="s">
        <v>122</v>
      </c>
      <c r="BD137" s="22" t="s">
        <v>131</v>
      </c>
      <c r="BE137" s="22" t="s">
        <v>32</v>
      </c>
      <c r="BF137" s="22" t="s">
        <v>161</v>
      </c>
      <c r="BG137" s="22" t="s">
        <v>190</v>
      </c>
      <c r="BH137" s="23" t="s">
        <v>125</v>
      </c>
      <c r="BI137" s="16" t="s">
        <v>1433</v>
      </c>
    </row>
    <row r="138" spans="1:61" ht="56.25" customHeight="1" x14ac:dyDescent="0.25">
      <c r="A138" s="20" t="s">
        <v>1434</v>
      </c>
      <c r="B138" s="15" t="s">
        <v>1435</v>
      </c>
      <c r="C138" s="16" t="s">
        <v>233</v>
      </c>
      <c r="D138" s="16" t="s">
        <v>117</v>
      </c>
      <c r="E138" s="16" t="s">
        <v>841</v>
      </c>
      <c r="F138" s="16" t="s">
        <v>846</v>
      </c>
      <c r="G138" s="16" t="s">
        <v>1436</v>
      </c>
      <c r="H138" s="16" t="s">
        <v>1437</v>
      </c>
      <c r="I138" s="20" t="s">
        <v>1434</v>
      </c>
      <c r="J138" s="16" t="s">
        <v>1438</v>
      </c>
      <c r="K138" s="16" t="s">
        <v>1439</v>
      </c>
      <c r="L138" s="20">
        <v>0.8</v>
      </c>
      <c r="M138" s="25">
        <v>0.92079999999999995</v>
      </c>
      <c r="N138" s="20">
        <v>1.1509999999999998</v>
      </c>
      <c r="O138" s="21" t="s">
        <v>1440</v>
      </c>
      <c r="P138" s="22">
        <v>0</v>
      </c>
      <c r="Q138" s="22">
        <v>2018</v>
      </c>
      <c r="R138" s="22">
        <v>0.8</v>
      </c>
      <c r="S138" s="22">
        <v>1</v>
      </c>
      <c r="T138" s="22">
        <v>0</v>
      </c>
      <c r="U138" s="22">
        <v>1</v>
      </c>
      <c r="V138" s="22">
        <v>1</v>
      </c>
      <c r="W138" s="22">
        <v>0</v>
      </c>
      <c r="X138" s="22">
        <v>0</v>
      </c>
      <c r="Y138" s="22">
        <v>2</v>
      </c>
      <c r="Z138" s="22">
        <v>0</v>
      </c>
      <c r="AA138" s="22">
        <v>0</v>
      </c>
      <c r="AB138" s="22">
        <v>0</v>
      </c>
      <c r="AC138" s="22">
        <v>1</v>
      </c>
      <c r="AD138" s="22">
        <v>0</v>
      </c>
      <c r="AE138" s="22">
        <v>3</v>
      </c>
      <c r="AF138" s="22">
        <v>0</v>
      </c>
      <c r="AG138" s="22">
        <v>0</v>
      </c>
      <c r="AH138" s="22">
        <v>2</v>
      </c>
      <c r="AI138" s="22">
        <v>0</v>
      </c>
      <c r="AJ138" s="22">
        <v>1</v>
      </c>
      <c r="AK138" s="22">
        <v>1</v>
      </c>
      <c r="AL138" s="22">
        <v>0</v>
      </c>
      <c r="AM138" s="22" t="e">
        <v>#DIV/0!</v>
      </c>
      <c r="AN138" s="22">
        <v>0</v>
      </c>
      <c r="AO138" s="22">
        <v>1</v>
      </c>
      <c r="AP138" s="22">
        <v>1</v>
      </c>
      <c r="AQ138" s="22">
        <v>3</v>
      </c>
      <c r="AR138" s="22">
        <v>3</v>
      </c>
      <c r="AS138" s="22">
        <v>1</v>
      </c>
      <c r="AT138" s="22" t="s">
        <v>905</v>
      </c>
      <c r="AU138" s="22" t="s">
        <v>45</v>
      </c>
      <c r="AV138" s="22" t="s">
        <v>121</v>
      </c>
      <c r="AW138" s="22" t="s">
        <v>45</v>
      </c>
      <c r="AX138" s="22" t="s">
        <v>45</v>
      </c>
      <c r="AY138" s="22" t="s">
        <v>45</v>
      </c>
      <c r="AZ138" s="22" t="s">
        <v>45</v>
      </c>
      <c r="BA138" s="22" t="s">
        <v>45</v>
      </c>
      <c r="BB138" s="22" t="s">
        <v>45</v>
      </c>
      <c r="BC138" s="22" t="s">
        <v>122</v>
      </c>
      <c r="BD138" s="22" t="s">
        <v>131</v>
      </c>
      <c r="BE138" s="22" t="s">
        <v>32</v>
      </c>
      <c r="BF138" s="22" t="s">
        <v>161</v>
      </c>
      <c r="BG138" s="22" t="s">
        <v>190</v>
      </c>
      <c r="BH138" s="23" t="s">
        <v>125</v>
      </c>
      <c r="BI138" s="16" t="s">
        <v>1441</v>
      </c>
    </row>
    <row r="139" spans="1:61" ht="56.25" customHeight="1" x14ac:dyDescent="0.25">
      <c r="A139" s="20" t="s">
        <v>1442</v>
      </c>
      <c r="B139" s="15" t="s">
        <v>1443</v>
      </c>
      <c r="C139" s="16" t="s">
        <v>250</v>
      </c>
      <c r="D139" s="16" t="s">
        <v>1444</v>
      </c>
      <c r="E139" s="16" t="s">
        <v>1445</v>
      </c>
      <c r="F139" s="16" t="s">
        <v>835</v>
      </c>
      <c r="G139" s="16" t="s">
        <v>263</v>
      </c>
      <c r="H139" s="16"/>
      <c r="I139" s="20" t="s">
        <v>1442</v>
      </c>
      <c r="J139" s="16" t="s">
        <v>1446</v>
      </c>
      <c r="K139" s="16"/>
      <c r="L139" s="20">
        <v>0.9</v>
      </c>
      <c r="M139" s="25">
        <v>0.97776666666666667</v>
      </c>
      <c r="N139" s="20">
        <v>1.0864074074074075</v>
      </c>
      <c r="O139" s="21" t="s">
        <v>1447</v>
      </c>
      <c r="P139" s="22"/>
      <c r="Q139" s="22">
        <v>2016</v>
      </c>
      <c r="R139" s="22">
        <v>0.8</v>
      </c>
      <c r="S139" s="22">
        <v>0</v>
      </c>
      <c r="T139" s="22">
        <v>0</v>
      </c>
      <c r="U139" s="22">
        <v>0</v>
      </c>
      <c r="V139" s="22">
        <v>0.88</v>
      </c>
      <c r="W139" s="22">
        <v>0</v>
      </c>
      <c r="X139" s="22">
        <v>100</v>
      </c>
      <c r="Y139" s="22">
        <v>0</v>
      </c>
      <c r="Z139" s="22">
        <v>100</v>
      </c>
      <c r="AA139" s="22">
        <v>0</v>
      </c>
      <c r="AB139" s="22">
        <v>100</v>
      </c>
      <c r="AC139" s="22">
        <v>93</v>
      </c>
      <c r="AD139" s="22">
        <v>100</v>
      </c>
      <c r="AE139" s="22">
        <v>93</v>
      </c>
      <c r="AF139" s="22">
        <v>100</v>
      </c>
      <c r="AG139" s="22">
        <v>0</v>
      </c>
      <c r="AH139" s="22">
        <v>0</v>
      </c>
      <c r="AI139" s="22">
        <v>0</v>
      </c>
      <c r="AJ139" s="22">
        <v>0.93</v>
      </c>
      <c r="AK139" s="22">
        <v>0.93</v>
      </c>
      <c r="AL139" s="22" t="e">
        <v>#DIV/0!</v>
      </c>
      <c r="AM139" s="22" t="e">
        <v>#DIV/0!</v>
      </c>
      <c r="AN139" s="22" t="e">
        <v>#DIV/0!</v>
      </c>
      <c r="AO139" s="22">
        <v>1.0568181818181819</v>
      </c>
      <c r="AP139" s="22">
        <v>1.0568181818181819</v>
      </c>
      <c r="AQ139" s="22">
        <v>0.88</v>
      </c>
      <c r="AR139" s="22" t="s">
        <v>1448</v>
      </c>
      <c r="AS139" s="22" t="s">
        <v>1448</v>
      </c>
      <c r="AT139" s="22" t="s">
        <v>1449</v>
      </c>
      <c r="AU139" s="22" t="s">
        <v>45</v>
      </c>
      <c r="AV139" s="22" t="s">
        <v>121</v>
      </c>
      <c r="AW139" s="22" t="s">
        <v>45</v>
      </c>
      <c r="AX139" s="22" t="s">
        <v>45</v>
      </c>
      <c r="AY139" s="22" t="s">
        <v>45</v>
      </c>
      <c r="AZ139" s="22" t="s">
        <v>45</v>
      </c>
      <c r="BA139" s="22" t="s">
        <v>45</v>
      </c>
      <c r="BB139" s="22" t="s">
        <v>45</v>
      </c>
      <c r="BC139" s="22" t="s">
        <v>122</v>
      </c>
      <c r="BD139" s="22" t="s">
        <v>131</v>
      </c>
      <c r="BE139" s="22" t="s">
        <v>133</v>
      </c>
      <c r="BF139" s="22" t="s">
        <v>161</v>
      </c>
      <c r="BG139" s="22" t="s">
        <v>1450</v>
      </c>
      <c r="BH139" s="23" t="s">
        <v>125</v>
      </c>
      <c r="BI139" s="16" t="s">
        <v>1451</v>
      </c>
    </row>
    <row r="140" spans="1:61" ht="56.25" customHeight="1" x14ac:dyDescent="0.25">
      <c r="A140" s="20" t="s">
        <v>1359</v>
      </c>
      <c r="B140" s="15" t="s">
        <v>278</v>
      </c>
      <c r="C140" s="16" t="s">
        <v>250</v>
      </c>
      <c r="D140" s="16" t="s">
        <v>185</v>
      </c>
      <c r="E140" s="16" t="s">
        <v>871</v>
      </c>
      <c r="F140" s="16" t="s">
        <v>872</v>
      </c>
      <c r="G140" s="16" t="s">
        <v>279</v>
      </c>
      <c r="H140" s="16" t="s">
        <v>280</v>
      </c>
      <c r="I140" s="20" t="s">
        <v>1359</v>
      </c>
      <c r="J140" s="16" t="s">
        <v>1452</v>
      </c>
      <c r="K140" s="16" t="s">
        <v>1362</v>
      </c>
      <c r="L140" s="20">
        <v>0.95</v>
      </c>
      <c r="M140" s="25">
        <v>0.98666666666666669</v>
      </c>
      <c r="N140" s="20">
        <v>1.0385964912280703</v>
      </c>
      <c r="O140" s="21" t="s">
        <v>1453</v>
      </c>
      <c r="P140" s="22">
        <v>0</v>
      </c>
      <c r="Q140" s="22">
        <v>2016</v>
      </c>
      <c r="R140" s="22">
        <v>0.98</v>
      </c>
      <c r="S140" s="22">
        <v>6.2500000000000003E-3</v>
      </c>
      <c r="T140" s="22">
        <v>6.2500000000000003E-3</v>
      </c>
      <c r="U140" s="22">
        <v>6.2500000000000003E-3</v>
      </c>
      <c r="V140" s="22">
        <v>6.0449999999999997E-2</v>
      </c>
      <c r="W140" s="22">
        <v>3</v>
      </c>
      <c r="X140" s="22">
        <v>72</v>
      </c>
      <c r="Y140" s="22">
        <v>4</v>
      </c>
      <c r="Z140" s="22">
        <v>72</v>
      </c>
      <c r="AA140" s="22">
        <v>11</v>
      </c>
      <c r="AB140" s="22">
        <v>72</v>
      </c>
      <c r="AC140" s="22">
        <v>20</v>
      </c>
      <c r="AD140" s="22">
        <v>72</v>
      </c>
      <c r="AE140" s="22">
        <v>38</v>
      </c>
      <c r="AF140" s="22">
        <v>480</v>
      </c>
      <c r="AG140" s="22">
        <v>6.2499999999999995E-3</v>
      </c>
      <c r="AH140" s="22">
        <v>8.3333333333333332E-3</v>
      </c>
      <c r="AI140" s="22">
        <v>2.2916666666666669E-2</v>
      </c>
      <c r="AJ140" s="22">
        <v>4.1666666666666664E-2</v>
      </c>
      <c r="AK140" s="22">
        <v>4.1666666666666664E-2</v>
      </c>
      <c r="AL140" s="22">
        <v>0.99999999999999989</v>
      </c>
      <c r="AM140" s="22">
        <v>1.3333333333333333</v>
      </c>
      <c r="AN140" s="22">
        <v>3.666666666666667</v>
      </c>
      <c r="AO140" s="22">
        <v>0.68927488282326987</v>
      </c>
      <c r="AP140" s="22">
        <v>0.99957912457912446</v>
      </c>
      <c r="AQ140" s="22">
        <v>7.9200000000000007E-2</v>
      </c>
      <c r="AR140" s="22">
        <v>3.1199999999999999E-2</v>
      </c>
      <c r="AS140" s="22">
        <v>0</v>
      </c>
      <c r="AT140" s="22" t="s">
        <v>1454</v>
      </c>
      <c r="AU140" s="22" t="s">
        <v>45</v>
      </c>
      <c r="AV140" s="22" t="s">
        <v>121</v>
      </c>
      <c r="AW140" s="22" t="s">
        <v>45</v>
      </c>
      <c r="AX140" s="22" t="s">
        <v>45</v>
      </c>
      <c r="AY140" s="22" t="s">
        <v>45</v>
      </c>
      <c r="AZ140" s="22" t="s">
        <v>45</v>
      </c>
      <c r="BA140" s="22" t="s">
        <v>45</v>
      </c>
      <c r="BB140" s="22" t="s">
        <v>45</v>
      </c>
      <c r="BC140" s="22" t="s">
        <v>122</v>
      </c>
      <c r="BD140" s="22" t="s">
        <v>131</v>
      </c>
      <c r="BE140" s="22" t="s">
        <v>133</v>
      </c>
      <c r="BF140" s="22" t="s">
        <v>161</v>
      </c>
      <c r="BG140" s="22" t="s">
        <v>162</v>
      </c>
      <c r="BH140" s="23" t="s">
        <v>139</v>
      </c>
      <c r="BI140" s="16" t="s">
        <v>662</v>
      </c>
    </row>
    <row r="141" spans="1:61" ht="56.25" customHeight="1" x14ac:dyDescent="0.25">
      <c r="A141" s="16" t="s">
        <v>1455</v>
      </c>
      <c r="B141" s="15" t="s">
        <v>282</v>
      </c>
      <c r="C141" s="16" t="s">
        <v>719</v>
      </c>
      <c r="D141" s="16" t="s">
        <v>185</v>
      </c>
      <c r="E141" s="16" t="s">
        <v>861</v>
      </c>
      <c r="F141" s="16" t="s">
        <v>1456</v>
      </c>
      <c r="G141" s="16" t="s">
        <v>283</v>
      </c>
      <c r="H141" s="16" t="s">
        <v>1457</v>
      </c>
      <c r="I141" s="16" t="s">
        <v>1455</v>
      </c>
      <c r="J141" s="16" t="s">
        <v>1458</v>
      </c>
      <c r="K141" s="16" t="s">
        <v>1459</v>
      </c>
      <c r="L141" s="16">
        <v>28</v>
      </c>
      <c r="M141" s="19">
        <v>28</v>
      </c>
      <c r="N141" s="20">
        <v>1</v>
      </c>
      <c r="O141" s="21" t="s">
        <v>1460</v>
      </c>
      <c r="P141" s="22">
        <v>0</v>
      </c>
      <c r="Q141" s="22">
        <v>2017</v>
      </c>
      <c r="R141" s="22">
        <v>9</v>
      </c>
      <c r="S141" s="22">
        <v>2</v>
      </c>
      <c r="T141" s="22">
        <v>7</v>
      </c>
      <c r="U141" s="22">
        <v>8</v>
      </c>
      <c r="V141" s="22">
        <v>8</v>
      </c>
      <c r="W141" s="22">
        <v>2</v>
      </c>
      <c r="X141" s="22">
        <v>0</v>
      </c>
      <c r="Y141" s="22">
        <v>6</v>
      </c>
      <c r="Z141" s="22">
        <v>0</v>
      </c>
      <c r="AA141" s="22">
        <v>15</v>
      </c>
      <c r="AB141" s="22">
        <v>0</v>
      </c>
      <c r="AC141" s="22">
        <v>10</v>
      </c>
      <c r="AD141" s="22">
        <v>0</v>
      </c>
      <c r="AE141" s="22">
        <v>33</v>
      </c>
      <c r="AF141" s="22">
        <v>0</v>
      </c>
      <c r="AG141" s="22">
        <v>2</v>
      </c>
      <c r="AH141" s="22">
        <v>6</v>
      </c>
      <c r="AI141" s="22">
        <v>15</v>
      </c>
      <c r="AJ141" s="22">
        <v>10</v>
      </c>
      <c r="AK141" s="22">
        <v>10</v>
      </c>
      <c r="AL141" s="22">
        <v>1</v>
      </c>
      <c r="AM141" s="22">
        <v>0.8571428571428571</v>
      </c>
      <c r="AN141" s="22">
        <v>1.875</v>
      </c>
      <c r="AO141" s="22">
        <v>1.25</v>
      </c>
      <c r="AP141" s="22">
        <v>1.32</v>
      </c>
      <c r="AQ141" s="22">
        <v>25</v>
      </c>
      <c r="AR141" s="22">
        <v>25</v>
      </c>
      <c r="AS141" s="22">
        <v>25</v>
      </c>
      <c r="AT141" s="22" t="s">
        <v>1461</v>
      </c>
      <c r="AU141" s="22" t="s">
        <v>45</v>
      </c>
      <c r="AV141" s="22" t="s">
        <v>121</v>
      </c>
      <c r="AW141" s="22" t="s">
        <v>45</v>
      </c>
      <c r="AX141" s="22" t="s">
        <v>45</v>
      </c>
      <c r="AY141" s="22" t="s">
        <v>45</v>
      </c>
      <c r="AZ141" s="22" t="s">
        <v>45</v>
      </c>
      <c r="BA141" s="22" t="s">
        <v>45</v>
      </c>
      <c r="BB141" s="22" t="s">
        <v>45</v>
      </c>
      <c r="BC141" s="22" t="s">
        <v>122</v>
      </c>
      <c r="BD141" s="22" t="s">
        <v>127</v>
      </c>
      <c r="BE141" s="22" t="s">
        <v>32</v>
      </c>
      <c r="BF141" s="22" t="s">
        <v>164</v>
      </c>
      <c r="BG141" s="22" t="s">
        <v>162</v>
      </c>
      <c r="BH141" s="23" t="s">
        <v>125</v>
      </c>
      <c r="BI141" s="16" t="s">
        <v>1462</v>
      </c>
    </row>
    <row r="142" spans="1:61" ht="56.25" customHeight="1" x14ac:dyDescent="0.25">
      <c r="A142" s="16" t="s">
        <v>1463</v>
      </c>
      <c r="B142" s="15" t="s">
        <v>1464</v>
      </c>
      <c r="C142" s="16" t="s">
        <v>327</v>
      </c>
      <c r="D142" s="16" t="s">
        <v>329</v>
      </c>
      <c r="E142" s="16" t="s">
        <v>956</v>
      </c>
      <c r="F142" s="16" t="s">
        <v>957</v>
      </c>
      <c r="G142" s="16" t="s">
        <v>1465</v>
      </c>
      <c r="H142" s="16" t="s">
        <v>1466</v>
      </c>
      <c r="I142" s="16" t="s">
        <v>1463</v>
      </c>
      <c r="J142" s="16" t="s">
        <v>1467</v>
      </c>
      <c r="K142" s="16" t="s">
        <v>1468</v>
      </c>
      <c r="L142" s="16">
        <v>41</v>
      </c>
      <c r="M142" s="19">
        <v>47</v>
      </c>
      <c r="N142" s="20">
        <v>1.1499999999999999</v>
      </c>
      <c r="O142" s="21" t="s">
        <v>1469</v>
      </c>
      <c r="P142" s="22">
        <v>0</v>
      </c>
      <c r="Q142" s="22">
        <v>2018</v>
      </c>
      <c r="R142" s="22">
        <v>38</v>
      </c>
      <c r="S142" s="22">
        <v>1</v>
      </c>
      <c r="T142" s="22">
        <v>1</v>
      </c>
      <c r="U142" s="22">
        <v>1</v>
      </c>
      <c r="V142" s="22">
        <v>1</v>
      </c>
      <c r="W142" s="22">
        <v>548</v>
      </c>
      <c r="X142" s="22">
        <v>548</v>
      </c>
      <c r="Y142" s="22">
        <v>48</v>
      </c>
      <c r="Z142" s="22">
        <v>48</v>
      </c>
      <c r="AA142" s="22">
        <v>156</v>
      </c>
      <c r="AB142" s="22">
        <v>161</v>
      </c>
      <c r="AC142" s="22">
        <v>88</v>
      </c>
      <c r="AD142" s="22">
        <v>88</v>
      </c>
      <c r="AE142" s="22">
        <v>840</v>
      </c>
      <c r="AF142" s="22">
        <v>845</v>
      </c>
      <c r="AG142" s="22">
        <v>1</v>
      </c>
      <c r="AH142" s="22">
        <v>1</v>
      </c>
      <c r="AI142" s="22">
        <v>0.96894409937888204</v>
      </c>
      <c r="AJ142" s="22">
        <v>1</v>
      </c>
      <c r="AK142" s="22">
        <v>1</v>
      </c>
      <c r="AL142" s="22">
        <v>1</v>
      </c>
      <c r="AM142" s="22">
        <v>1</v>
      </c>
      <c r="AN142" s="22">
        <v>0.96894409937888204</v>
      </c>
      <c r="AO142" s="22">
        <v>1</v>
      </c>
      <c r="AP142" s="22">
        <v>0.99408284023668636</v>
      </c>
      <c r="AQ142" s="22">
        <v>1</v>
      </c>
      <c r="AR142" s="22">
        <v>1</v>
      </c>
      <c r="AS142" s="22">
        <v>1</v>
      </c>
      <c r="AT142" s="22" t="s">
        <v>1470</v>
      </c>
      <c r="AU142" s="22" t="s">
        <v>45</v>
      </c>
      <c r="AV142" s="22" t="s">
        <v>121</v>
      </c>
      <c r="AW142" s="22" t="s">
        <v>45</v>
      </c>
      <c r="AX142" s="22" t="s">
        <v>45</v>
      </c>
      <c r="AY142" s="22" t="s">
        <v>45</v>
      </c>
      <c r="AZ142" s="22" t="s">
        <v>45</v>
      </c>
      <c r="BA142" s="22" t="s">
        <v>45</v>
      </c>
      <c r="BB142" s="22" t="s">
        <v>45</v>
      </c>
      <c r="BC142" s="22" t="s">
        <v>122</v>
      </c>
      <c r="BD142" s="22" t="s">
        <v>127</v>
      </c>
      <c r="BE142" s="22" t="s">
        <v>133</v>
      </c>
      <c r="BF142" s="22" t="s">
        <v>164</v>
      </c>
      <c r="BG142" s="22" t="s">
        <v>190</v>
      </c>
      <c r="BH142" s="23" t="s">
        <v>125</v>
      </c>
      <c r="BI142" s="16" t="s">
        <v>1471</v>
      </c>
    </row>
    <row r="143" spans="1:61" ht="14.25" customHeight="1" x14ac:dyDescent="0.25">
      <c r="N143" s="50"/>
      <c r="O143" s="50"/>
    </row>
    <row r="144" spans="1:61" ht="14.25" customHeight="1" x14ac:dyDescent="0.25">
      <c r="N144" s="50"/>
      <c r="O144" s="50"/>
    </row>
    <row r="145" spans="14:15" ht="14.25" customHeight="1" x14ac:dyDescent="0.25">
      <c r="N145" s="50"/>
      <c r="O145" s="50"/>
    </row>
    <row r="146" spans="14:15" ht="14.25" customHeight="1" x14ac:dyDescent="0.25">
      <c r="N146" s="50"/>
      <c r="O146" s="50"/>
    </row>
    <row r="147" spans="14:15" ht="14.25" customHeight="1" x14ac:dyDescent="0.25">
      <c r="N147" s="50"/>
      <c r="O147" s="50"/>
    </row>
    <row r="148" spans="14:15" ht="14.25" customHeight="1" x14ac:dyDescent="0.25">
      <c r="N148" s="50"/>
      <c r="O148" s="50"/>
    </row>
    <row r="149" spans="14:15" ht="14.25" customHeight="1" x14ac:dyDescent="0.25">
      <c r="N149" s="50"/>
      <c r="O149" s="50"/>
    </row>
    <row r="150" spans="14:15" ht="14.25" customHeight="1" x14ac:dyDescent="0.25">
      <c r="N150" s="50"/>
      <c r="O150" s="50"/>
    </row>
    <row r="151" spans="14:15" ht="14.25" customHeight="1" x14ac:dyDescent="0.25">
      <c r="N151" s="50"/>
      <c r="O151" s="50"/>
    </row>
    <row r="152" spans="14:15" ht="14.25" customHeight="1" x14ac:dyDescent="0.25">
      <c r="N152" s="50"/>
      <c r="O152" s="50"/>
    </row>
    <row r="153" spans="14:15" ht="14.25" customHeight="1" x14ac:dyDescent="0.25">
      <c r="N153" s="50"/>
      <c r="O153" s="50"/>
    </row>
    <row r="154" spans="14:15" ht="14.25" customHeight="1" x14ac:dyDescent="0.25">
      <c r="N154" s="50"/>
      <c r="O154" s="50"/>
    </row>
    <row r="155" spans="14:15" ht="14.25" customHeight="1" x14ac:dyDescent="0.25">
      <c r="N155" s="50"/>
      <c r="O155" s="50"/>
    </row>
    <row r="156" spans="14:15" ht="14.25" customHeight="1" x14ac:dyDescent="0.25">
      <c r="N156" s="50"/>
      <c r="O156" s="50"/>
    </row>
  </sheetData>
  <sheetProtection algorithmName="SHA-512" hashValue="mnL/a8Ch4c+2EH88Eu+0tv/HxUa8bXi6XuhqW+aXN+KulAu+UXl33S6QIIZ8NBh0E6bFZeFW6mimX/wCqBrKlQ==" saltValue="jrkafLUyFeNTi8IE4rzQEg==" spinCount="100000" sheet="1" objects="1" scenarios="1"/>
  <autoFilter ref="B2:O143" xr:uid="{00000000-0009-0000-0000-000005000000}"/>
  <dataValidations count="1">
    <dataValidation type="textLength" allowBlank="1" showInputMessage="1" showErrorMessage="1" errorTitle="Entrada no válida" error="Escriba un texto " promptTitle="Cualquier contenido" sqref="O3:O142" xr:uid="{00000000-0002-0000-0500-000000000000}">
      <formula1>0</formula1>
      <formula2>4000</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'C:\Users\gtrujillol\Downloads\[1156 Victimas T12017 24042017ok (4).xlsx]Hoja3'!#REF!</xm:f>
          </x14:formula1>
          <xm:sqref>F58:F59 F61 F64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3C832-2603-44D9-BD42-E63734C67277}">
  <sheetPr codeName="Hoja9"/>
  <dimension ref="A1:Q66"/>
  <sheetViews>
    <sheetView showGridLines="0" showRowColHeaders="0" zoomScale="80" zoomScaleNormal="80" workbookViewId="0">
      <selection sqref="A1:Q1"/>
    </sheetView>
  </sheetViews>
  <sheetFormatPr baseColWidth="10" defaultColWidth="0" defaultRowHeight="15" customHeight="1" zeroHeight="1" x14ac:dyDescent="0.25"/>
  <cols>
    <col min="1" max="1" width="5.7109375" customWidth="1"/>
    <col min="2" max="16" width="11.42578125" customWidth="1"/>
    <col min="17" max="17" width="5.7109375" customWidth="1"/>
    <col min="18" max="16384" width="11.42578125" hidden="1"/>
  </cols>
  <sheetData>
    <row r="1" spans="1:17" ht="30" customHeight="1" x14ac:dyDescent="0.25">
      <c r="A1" s="125"/>
      <c r="B1" s="125"/>
      <c r="C1" s="125"/>
      <c r="D1" s="125"/>
      <c r="E1" s="125"/>
      <c r="F1" s="125"/>
      <c r="G1" s="125"/>
      <c r="H1" s="125"/>
      <c r="I1" s="125"/>
      <c r="J1" s="125"/>
      <c r="K1" s="125"/>
      <c r="L1" s="125"/>
      <c r="M1" s="125"/>
      <c r="N1" s="125"/>
      <c r="O1" s="125"/>
      <c r="P1" s="125"/>
      <c r="Q1" s="125"/>
    </row>
    <row r="2" spans="1:17" x14ac:dyDescent="0.25">
      <c r="A2" s="125"/>
      <c r="Q2" s="125"/>
    </row>
    <row r="3" spans="1:17" x14ac:dyDescent="0.25">
      <c r="A3" s="125"/>
      <c r="Q3" s="125"/>
    </row>
    <row r="4" spans="1:17" x14ac:dyDescent="0.25">
      <c r="A4" s="125"/>
      <c r="Q4" s="125"/>
    </row>
    <row r="5" spans="1:17" x14ac:dyDescent="0.25">
      <c r="A5" s="125"/>
      <c r="Q5" s="125"/>
    </row>
    <row r="6" spans="1:17" x14ac:dyDescent="0.25">
      <c r="A6" s="125"/>
      <c r="Q6" s="125"/>
    </row>
    <row r="7" spans="1:17" x14ac:dyDescent="0.25">
      <c r="A7" s="125"/>
      <c r="Q7" s="125"/>
    </row>
    <row r="8" spans="1:17" x14ac:dyDescent="0.25">
      <c r="A8" s="125"/>
      <c r="Q8" s="125"/>
    </row>
    <row r="9" spans="1:17" x14ac:dyDescent="0.25">
      <c r="A9" s="125"/>
      <c r="Q9" s="125"/>
    </row>
    <row r="10" spans="1:17" x14ac:dyDescent="0.25">
      <c r="A10" s="125"/>
      <c r="Q10" s="125"/>
    </row>
    <row r="11" spans="1:17" x14ac:dyDescent="0.25">
      <c r="A11" s="125"/>
      <c r="Q11" s="125"/>
    </row>
    <row r="12" spans="1:17" x14ac:dyDescent="0.25">
      <c r="A12" s="125"/>
      <c r="Q12" s="125"/>
    </row>
    <row r="13" spans="1:17" x14ac:dyDescent="0.25">
      <c r="A13" s="125"/>
      <c r="Q13" s="125"/>
    </row>
    <row r="14" spans="1:17" x14ac:dyDescent="0.25">
      <c r="A14" s="125"/>
      <c r="Q14" s="125"/>
    </row>
    <row r="15" spans="1:17" x14ac:dyDescent="0.25">
      <c r="A15" s="125"/>
      <c r="Q15" s="125"/>
    </row>
    <row r="16" spans="1:17" x14ac:dyDescent="0.25">
      <c r="A16" s="125"/>
      <c r="Q16" s="125"/>
    </row>
    <row r="17" spans="1:17" x14ac:dyDescent="0.25">
      <c r="A17" s="125"/>
      <c r="Q17" s="125"/>
    </row>
    <row r="18" spans="1:17" x14ac:dyDescent="0.25">
      <c r="A18" s="125"/>
      <c r="Q18" s="125"/>
    </row>
    <row r="19" spans="1:17" x14ac:dyDescent="0.25">
      <c r="A19" s="125"/>
      <c r="Q19" s="125"/>
    </row>
    <row r="20" spans="1:17" x14ac:dyDescent="0.25">
      <c r="A20" s="125"/>
      <c r="Q20" s="125"/>
    </row>
    <row r="21" spans="1:17" x14ac:dyDescent="0.25">
      <c r="A21" s="125"/>
      <c r="Q21" s="125"/>
    </row>
    <row r="22" spans="1:17" x14ac:dyDescent="0.25">
      <c r="A22" s="125"/>
      <c r="Q22" s="125"/>
    </row>
    <row r="23" spans="1:17" x14ac:dyDescent="0.25">
      <c r="A23" s="125"/>
      <c r="Q23" s="125"/>
    </row>
    <row r="24" spans="1:17" x14ac:dyDescent="0.25">
      <c r="A24" s="125"/>
      <c r="Q24" s="125"/>
    </row>
    <row r="25" spans="1:17" x14ac:dyDescent="0.25">
      <c r="A25" s="125"/>
      <c r="Q25" s="125"/>
    </row>
    <row r="26" spans="1:17" x14ac:dyDescent="0.25">
      <c r="A26" s="125"/>
      <c r="Q26" s="125"/>
    </row>
    <row r="27" spans="1:17" x14ac:dyDescent="0.25">
      <c r="A27" s="125"/>
      <c r="Q27" s="125"/>
    </row>
    <row r="28" spans="1:17" x14ac:dyDescent="0.25">
      <c r="A28" s="125"/>
      <c r="Q28" s="125"/>
    </row>
    <row r="29" spans="1:17" x14ac:dyDescent="0.25">
      <c r="A29" s="125"/>
      <c r="Q29" s="125"/>
    </row>
    <row r="30" spans="1:17" x14ac:dyDescent="0.25">
      <c r="A30" s="125"/>
      <c r="Q30" s="125"/>
    </row>
    <row r="31" spans="1:17" x14ac:dyDescent="0.25">
      <c r="A31" s="125"/>
      <c r="Q31" s="125"/>
    </row>
    <row r="32" spans="1:17" x14ac:dyDescent="0.25">
      <c r="A32" s="125"/>
      <c r="Q32" s="125"/>
    </row>
    <row r="33" spans="1:17" x14ac:dyDescent="0.25">
      <c r="A33" s="125"/>
      <c r="Q33" s="125"/>
    </row>
    <row r="34" spans="1:17" x14ac:dyDescent="0.25">
      <c r="A34" s="125"/>
      <c r="Q34" s="125"/>
    </row>
    <row r="35" spans="1:17" x14ac:dyDescent="0.25">
      <c r="A35" s="125"/>
      <c r="Q35" s="125"/>
    </row>
    <row r="36" spans="1:17" x14ac:dyDescent="0.25">
      <c r="A36" s="125"/>
      <c r="Q36" s="125"/>
    </row>
    <row r="37" spans="1:17" x14ac:dyDescent="0.25">
      <c r="A37" s="125"/>
      <c r="Q37" s="125"/>
    </row>
    <row r="38" spans="1:17" x14ac:dyDescent="0.25">
      <c r="A38" s="125"/>
      <c r="Q38" s="125"/>
    </row>
    <row r="39" spans="1:17" x14ac:dyDescent="0.25">
      <c r="A39" s="125"/>
      <c r="Q39" s="125"/>
    </row>
    <row r="40" spans="1:17" x14ac:dyDescent="0.25">
      <c r="A40" s="125"/>
      <c r="Q40" s="125"/>
    </row>
    <row r="41" spans="1:17" x14ac:dyDescent="0.25">
      <c r="A41" s="125"/>
      <c r="Q41" s="125"/>
    </row>
    <row r="42" spans="1:17" x14ac:dyDescent="0.25">
      <c r="A42" s="125"/>
      <c r="Q42" s="125"/>
    </row>
    <row r="43" spans="1:17" x14ac:dyDescent="0.25">
      <c r="A43" s="125"/>
      <c r="Q43" s="125"/>
    </row>
    <row r="44" spans="1:17" x14ac:dyDescent="0.25">
      <c r="A44" s="125"/>
      <c r="Q44" s="125"/>
    </row>
    <row r="45" spans="1:17" x14ac:dyDescent="0.25">
      <c r="A45" s="125"/>
      <c r="Q45" s="125"/>
    </row>
    <row r="46" spans="1:17" x14ac:dyDescent="0.25">
      <c r="A46" s="125"/>
      <c r="Q46" s="125"/>
    </row>
    <row r="47" spans="1:17" x14ac:dyDescent="0.25">
      <c r="A47" s="125"/>
      <c r="Q47" s="125"/>
    </row>
    <row r="48" spans="1:17" x14ac:dyDescent="0.25">
      <c r="A48" s="125"/>
      <c r="Q48" s="125"/>
    </row>
    <row r="49" spans="1:17" x14ac:dyDescent="0.25">
      <c r="A49" s="125"/>
      <c r="Q49" s="125"/>
    </row>
    <row r="50" spans="1:17" x14ac:dyDescent="0.25">
      <c r="A50" s="125"/>
      <c r="Q50" s="125"/>
    </row>
    <row r="51" spans="1:17" x14ac:dyDescent="0.25">
      <c r="A51" s="125"/>
      <c r="Q51" s="125"/>
    </row>
    <row r="52" spans="1:17" x14ac:dyDescent="0.25">
      <c r="A52" s="125"/>
      <c r="Q52" s="125"/>
    </row>
    <row r="53" spans="1:17" x14ac:dyDescent="0.25">
      <c r="A53" s="125"/>
      <c r="Q53" s="125"/>
    </row>
    <row r="54" spans="1:17" x14ac:dyDescent="0.25">
      <c r="A54" s="125"/>
      <c r="Q54" s="125"/>
    </row>
    <row r="55" spans="1:17" x14ac:dyDescent="0.25">
      <c r="A55" s="125"/>
      <c r="Q55" s="125"/>
    </row>
    <row r="56" spans="1:17" x14ac:dyDescent="0.25">
      <c r="A56" s="125"/>
      <c r="Q56" s="125"/>
    </row>
    <row r="57" spans="1:17" x14ac:dyDescent="0.25">
      <c r="A57" s="125"/>
      <c r="Q57" s="125"/>
    </row>
    <row r="58" spans="1:17" x14ac:dyDescent="0.25">
      <c r="A58" s="125"/>
      <c r="Q58" s="125"/>
    </row>
    <row r="59" spans="1:17" x14ac:dyDescent="0.25">
      <c r="A59" s="125"/>
      <c r="Q59" s="125"/>
    </row>
    <row r="60" spans="1:17" x14ac:dyDescent="0.25">
      <c r="A60" s="125"/>
      <c r="Q60" s="125"/>
    </row>
    <row r="61" spans="1:17" x14ac:dyDescent="0.25">
      <c r="A61" s="125"/>
      <c r="Q61" s="125"/>
    </row>
    <row r="62" spans="1:17" x14ac:dyDescent="0.25">
      <c r="A62" s="125"/>
      <c r="Q62" s="125"/>
    </row>
    <row r="63" spans="1:17" x14ac:dyDescent="0.25">
      <c r="A63" s="125"/>
      <c r="Q63" s="125"/>
    </row>
    <row r="64" spans="1:17" x14ac:dyDescent="0.25">
      <c r="A64" s="125"/>
      <c r="Q64" s="125"/>
    </row>
    <row r="65" spans="1:17" ht="52.5" customHeight="1" x14ac:dyDescent="0.25">
      <c r="A65" s="115"/>
      <c r="Q65" s="115"/>
    </row>
    <row r="66" spans="1:17" ht="30" customHeight="1" x14ac:dyDescent="0.25">
      <c r="A66" s="125"/>
      <c r="B66" s="125"/>
      <c r="C66" s="125"/>
      <c r="D66" s="125"/>
      <c r="E66" s="125"/>
      <c r="F66" s="125"/>
      <c r="G66" s="125"/>
      <c r="H66" s="125"/>
      <c r="I66" s="125"/>
      <c r="J66" s="125"/>
      <c r="K66" s="125"/>
      <c r="L66" s="125"/>
      <c r="M66" s="125"/>
      <c r="N66" s="125"/>
      <c r="O66" s="125"/>
      <c r="P66" s="125"/>
      <c r="Q66" s="125"/>
    </row>
  </sheetData>
  <sheetProtection algorithmName="SHA-512" hashValue="O6wKU37RT4RGUUng8IBA0lmCq0J71JEtDe3hw9CNYJHEOG1eJ50Y8HYsWPs5OeqOPYIbBbWKt27vMbn/sLAoyg==" saltValue="Uj4Cg0XbSsUKfExuZfkN2Q==" spinCount="100000" sheet="1" objects="1" scenarios="1"/>
  <mergeCells count="4">
    <mergeCell ref="A1:Q1"/>
    <mergeCell ref="A2:A64"/>
    <mergeCell ref="Q2:Q64"/>
    <mergeCell ref="A66:Q66"/>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A29"/>
  <sheetViews>
    <sheetView workbookViewId="0">
      <selection sqref="A1:A29"/>
    </sheetView>
  </sheetViews>
  <sheetFormatPr baseColWidth="10" defaultRowHeight="15" x14ac:dyDescent="0.25"/>
  <cols>
    <col min="1" max="1" width="79.5703125" customWidth="1"/>
  </cols>
  <sheetData>
    <row r="1" spans="1:1" ht="15.75" x14ac:dyDescent="0.25">
      <c r="A1" s="52" t="s">
        <v>628</v>
      </c>
    </row>
    <row r="2" spans="1:1" x14ac:dyDescent="0.25">
      <c r="A2" s="51" t="s">
        <v>385</v>
      </c>
    </row>
    <row r="3" spans="1:1" x14ac:dyDescent="0.25">
      <c r="A3" s="51" t="s">
        <v>338</v>
      </c>
    </row>
    <row r="4" spans="1:1" x14ac:dyDescent="0.25">
      <c r="A4" s="51" t="s">
        <v>352</v>
      </c>
    </row>
    <row r="5" spans="1:1" x14ac:dyDescent="0.25">
      <c r="A5" s="51" t="s">
        <v>156</v>
      </c>
    </row>
    <row r="6" spans="1:1" x14ac:dyDescent="0.25">
      <c r="A6" s="51" t="s">
        <v>285</v>
      </c>
    </row>
    <row r="7" spans="1:1" x14ac:dyDescent="0.25">
      <c r="A7" s="51" t="s">
        <v>196</v>
      </c>
    </row>
    <row r="8" spans="1:1" x14ac:dyDescent="0.25">
      <c r="A8" s="51" t="s">
        <v>233</v>
      </c>
    </row>
    <row r="9" spans="1:1" x14ac:dyDescent="0.25">
      <c r="A9" s="51" t="s">
        <v>303</v>
      </c>
    </row>
    <row r="10" spans="1:1" x14ac:dyDescent="0.25">
      <c r="A10" s="51" t="s">
        <v>501</v>
      </c>
    </row>
    <row r="11" spans="1:1" x14ac:dyDescent="0.25">
      <c r="A11" s="51" t="s">
        <v>481</v>
      </c>
    </row>
    <row r="12" spans="1:1" x14ac:dyDescent="0.25">
      <c r="A12" s="51" t="s">
        <v>465</v>
      </c>
    </row>
    <row r="13" spans="1:1" x14ac:dyDescent="0.25">
      <c r="A13" s="51" t="s">
        <v>542</v>
      </c>
    </row>
    <row r="14" spans="1:1" x14ac:dyDescent="0.25">
      <c r="A14" s="51" t="s">
        <v>611</v>
      </c>
    </row>
    <row r="15" spans="1:1" x14ac:dyDescent="0.25">
      <c r="A15" s="51" t="s">
        <v>441</v>
      </c>
    </row>
    <row r="16" spans="1:1" x14ac:dyDescent="0.25">
      <c r="A16" s="51" t="s">
        <v>491</v>
      </c>
    </row>
    <row r="17" spans="1:1" x14ac:dyDescent="0.25">
      <c r="A17" s="51" t="s">
        <v>496</v>
      </c>
    </row>
    <row r="18" spans="1:1" x14ac:dyDescent="0.25">
      <c r="A18" s="51" t="s">
        <v>447</v>
      </c>
    </row>
    <row r="19" spans="1:1" x14ac:dyDescent="0.25">
      <c r="A19" s="51" t="s">
        <v>221</v>
      </c>
    </row>
    <row r="20" spans="1:1" x14ac:dyDescent="0.25">
      <c r="A20" s="51" t="s">
        <v>248</v>
      </c>
    </row>
    <row r="21" spans="1:1" x14ac:dyDescent="0.25">
      <c r="A21" s="51" t="s">
        <v>316</v>
      </c>
    </row>
    <row r="22" spans="1:1" x14ac:dyDescent="0.25">
      <c r="A22" s="51" t="s">
        <v>423</v>
      </c>
    </row>
    <row r="23" spans="1:1" x14ac:dyDescent="0.25">
      <c r="A23" s="51" t="s">
        <v>191</v>
      </c>
    </row>
    <row r="24" spans="1:1" x14ac:dyDescent="0.25">
      <c r="A24" s="51" t="s">
        <v>407</v>
      </c>
    </row>
    <row r="25" spans="1:1" x14ac:dyDescent="0.25">
      <c r="A25" s="51" t="s">
        <v>184</v>
      </c>
    </row>
    <row r="26" spans="1:1" x14ac:dyDescent="0.25">
      <c r="A26" s="51" t="s">
        <v>217</v>
      </c>
    </row>
    <row r="27" spans="1:1" x14ac:dyDescent="0.25">
      <c r="A27" s="51" t="s">
        <v>327</v>
      </c>
    </row>
    <row r="28" spans="1:1" x14ac:dyDescent="0.25">
      <c r="A28" s="51" t="s">
        <v>250</v>
      </c>
    </row>
    <row r="29" spans="1:1" x14ac:dyDescent="0.25">
      <c r="A29" s="51" t="s">
        <v>116</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A235"/>
  <sheetViews>
    <sheetView workbookViewId="0">
      <selection activeCell="A2" sqref="A2"/>
    </sheetView>
  </sheetViews>
  <sheetFormatPr baseColWidth="10" defaultRowHeight="15" x14ac:dyDescent="0.25"/>
  <sheetData>
    <row r="1" spans="1:1" x14ac:dyDescent="0.25">
      <c r="A1" s="53" t="s">
        <v>385</v>
      </c>
    </row>
    <row r="2" spans="1:1" x14ac:dyDescent="0.25">
      <c r="A2" s="54" t="s">
        <v>390</v>
      </c>
    </row>
    <row r="3" spans="1:1" x14ac:dyDescent="0.25">
      <c r="A3" s="54" t="s">
        <v>394</v>
      </c>
    </row>
    <row r="4" spans="1:1" x14ac:dyDescent="0.25">
      <c r="A4" s="54" t="s">
        <v>403</v>
      </c>
    </row>
    <row r="5" spans="1:1" x14ac:dyDescent="0.25">
      <c r="A5" s="54" t="s">
        <v>401</v>
      </c>
    </row>
    <row r="6" spans="1:1" x14ac:dyDescent="0.25">
      <c r="A6" s="54" t="s">
        <v>388</v>
      </c>
    </row>
    <row r="7" spans="1:1" x14ac:dyDescent="0.25">
      <c r="A7" s="54" t="s">
        <v>389</v>
      </c>
    </row>
    <row r="8" spans="1:1" x14ac:dyDescent="0.25">
      <c r="A8" s="54" t="s">
        <v>405</v>
      </c>
    </row>
    <row r="9" spans="1:1" x14ac:dyDescent="0.25">
      <c r="A9" s="54" t="s">
        <v>406</v>
      </c>
    </row>
    <row r="10" spans="1:1" x14ac:dyDescent="0.25">
      <c r="A10" s="54" t="s">
        <v>398</v>
      </c>
    </row>
    <row r="11" spans="1:1" x14ac:dyDescent="0.25">
      <c r="A11" s="54" t="s">
        <v>387</v>
      </c>
    </row>
    <row r="12" spans="1:1" x14ac:dyDescent="0.25">
      <c r="A12" s="54" t="s">
        <v>386</v>
      </c>
    </row>
    <row r="13" spans="1:1" x14ac:dyDescent="0.25">
      <c r="A13" s="53" t="s">
        <v>338</v>
      </c>
    </row>
    <row r="14" spans="1:1" x14ac:dyDescent="0.25">
      <c r="A14" s="54" t="s">
        <v>346</v>
      </c>
    </row>
    <row r="15" spans="1:1" x14ac:dyDescent="0.25">
      <c r="A15" s="54" t="s">
        <v>350</v>
      </c>
    </row>
    <row r="16" spans="1:1" x14ac:dyDescent="0.25">
      <c r="A16" s="54" t="s">
        <v>342</v>
      </c>
    </row>
    <row r="17" spans="1:1" x14ac:dyDescent="0.25">
      <c r="A17" s="54" t="s">
        <v>351</v>
      </c>
    </row>
    <row r="18" spans="1:1" x14ac:dyDescent="0.25">
      <c r="A18" s="53" t="s">
        <v>352</v>
      </c>
    </row>
    <row r="19" spans="1:1" x14ac:dyDescent="0.25">
      <c r="A19" s="54" t="s">
        <v>356</v>
      </c>
    </row>
    <row r="20" spans="1:1" x14ac:dyDescent="0.25">
      <c r="A20" s="54" t="s">
        <v>377</v>
      </c>
    </row>
    <row r="21" spans="1:1" x14ac:dyDescent="0.25">
      <c r="A21" s="54" t="s">
        <v>380</v>
      </c>
    </row>
    <row r="22" spans="1:1" x14ac:dyDescent="0.25">
      <c r="A22" s="54" t="s">
        <v>367</v>
      </c>
    </row>
    <row r="23" spans="1:1" x14ac:dyDescent="0.25">
      <c r="A23" s="54" t="s">
        <v>360</v>
      </c>
    </row>
    <row r="24" spans="1:1" x14ac:dyDescent="0.25">
      <c r="A24" s="54" t="s">
        <v>363</v>
      </c>
    </row>
    <row r="25" spans="1:1" x14ac:dyDescent="0.25">
      <c r="A25" s="54" t="s">
        <v>375</v>
      </c>
    </row>
    <row r="26" spans="1:1" x14ac:dyDescent="0.25">
      <c r="A26" s="54" t="s">
        <v>382</v>
      </c>
    </row>
    <row r="27" spans="1:1" x14ac:dyDescent="0.25">
      <c r="A27" s="54" t="s">
        <v>384</v>
      </c>
    </row>
    <row r="28" spans="1:1" x14ac:dyDescent="0.25">
      <c r="A28" s="54" t="s">
        <v>357</v>
      </c>
    </row>
    <row r="29" spans="1:1" x14ac:dyDescent="0.25">
      <c r="A29" s="54" t="s">
        <v>354</v>
      </c>
    </row>
    <row r="30" spans="1:1" x14ac:dyDescent="0.25">
      <c r="A30" s="54" t="s">
        <v>371</v>
      </c>
    </row>
    <row r="31" spans="1:1" x14ac:dyDescent="0.25">
      <c r="A31" s="53" t="s">
        <v>156</v>
      </c>
    </row>
    <row r="32" spans="1:1" x14ac:dyDescent="0.25">
      <c r="A32" s="54" t="s">
        <v>169</v>
      </c>
    </row>
    <row r="33" spans="1:1" x14ac:dyDescent="0.25">
      <c r="A33" s="54" t="s">
        <v>181</v>
      </c>
    </row>
    <row r="34" spans="1:1" x14ac:dyDescent="0.25">
      <c r="A34" s="54" t="s">
        <v>182</v>
      </c>
    </row>
    <row r="35" spans="1:1" x14ac:dyDescent="0.25">
      <c r="A35" s="54" t="s">
        <v>166</v>
      </c>
    </row>
    <row r="36" spans="1:1" x14ac:dyDescent="0.25">
      <c r="A36" s="54" t="s">
        <v>172</v>
      </c>
    </row>
    <row r="37" spans="1:1" x14ac:dyDescent="0.25">
      <c r="A37" s="54" t="s">
        <v>163</v>
      </c>
    </row>
    <row r="38" spans="1:1" x14ac:dyDescent="0.25">
      <c r="A38" s="54" t="s">
        <v>175</v>
      </c>
    </row>
    <row r="39" spans="1:1" x14ac:dyDescent="0.25">
      <c r="A39" s="54" t="s">
        <v>179</v>
      </c>
    </row>
    <row r="40" spans="1:1" x14ac:dyDescent="0.25">
      <c r="A40" s="54" t="s">
        <v>171</v>
      </c>
    </row>
    <row r="41" spans="1:1" x14ac:dyDescent="0.25">
      <c r="A41" s="54" t="s">
        <v>160</v>
      </c>
    </row>
    <row r="42" spans="1:1" x14ac:dyDescent="0.25">
      <c r="A42" s="53" t="s">
        <v>285</v>
      </c>
    </row>
    <row r="43" spans="1:1" x14ac:dyDescent="0.25">
      <c r="A43" s="54" t="s">
        <v>293</v>
      </c>
    </row>
    <row r="44" spans="1:1" x14ac:dyDescent="0.25">
      <c r="A44" s="54" t="s">
        <v>301</v>
      </c>
    </row>
    <row r="45" spans="1:1" x14ac:dyDescent="0.25">
      <c r="A45" s="54" t="s">
        <v>291</v>
      </c>
    </row>
    <row r="46" spans="1:1" x14ac:dyDescent="0.25">
      <c r="A46" s="54" t="s">
        <v>296</v>
      </c>
    </row>
    <row r="47" spans="1:1" x14ac:dyDescent="0.25">
      <c r="A47" s="54" t="s">
        <v>286</v>
      </c>
    </row>
    <row r="48" spans="1:1" x14ac:dyDescent="0.25">
      <c r="A48" s="54" t="s">
        <v>298</v>
      </c>
    </row>
    <row r="49" spans="1:1" x14ac:dyDescent="0.25">
      <c r="A49" s="53" t="s">
        <v>196</v>
      </c>
    </row>
    <row r="50" spans="1:1" x14ac:dyDescent="0.25">
      <c r="A50" s="54" t="s">
        <v>216</v>
      </c>
    </row>
    <row r="51" spans="1:1" x14ac:dyDescent="0.25">
      <c r="A51" s="54" t="s">
        <v>199</v>
      </c>
    </row>
    <row r="52" spans="1:1" x14ac:dyDescent="0.25">
      <c r="A52" s="54" t="s">
        <v>211</v>
      </c>
    </row>
    <row r="53" spans="1:1" x14ac:dyDescent="0.25">
      <c r="A53" s="54" t="s">
        <v>200</v>
      </c>
    </row>
    <row r="54" spans="1:1" x14ac:dyDescent="0.25">
      <c r="A54" s="54" t="s">
        <v>202</v>
      </c>
    </row>
    <row r="55" spans="1:1" x14ac:dyDescent="0.25">
      <c r="A55" s="54" t="s">
        <v>213</v>
      </c>
    </row>
    <row r="56" spans="1:1" x14ac:dyDescent="0.25">
      <c r="A56" s="54" t="s">
        <v>204</v>
      </c>
    </row>
    <row r="57" spans="1:1" x14ac:dyDescent="0.25">
      <c r="A57" s="54" t="s">
        <v>205</v>
      </c>
    </row>
    <row r="58" spans="1:1" x14ac:dyDescent="0.25">
      <c r="A58" s="54" t="s">
        <v>209</v>
      </c>
    </row>
    <row r="59" spans="1:1" x14ac:dyDescent="0.25">
      <c r="A59" s="54" t="s">
        <v>214</v>
      </c>
    </row>
    <row r="60" spans="1:1" x14ac:dyDescent="0.25">
      <c r="A60" s="54" t="s">
        <v>206</v>
      </c>
    </row>
    <row r="61" spans="1:1" x14ac:dyDescent="0.25">
      <c r="A61" s="54" t="s">
        <v>212</v>
      </c>
    </row>
    <row r="62" spans="1:1" x14ac:dyDescent="0.25">
      <c r="A62" s="54" t="s">
        <v>215</v>
      </c>
    </row>
    <row r="63" spans="1:1" x14ac:dyDescent="0.25">
      <c r="A63" s="54" t="s">
        <v>208</v>
      </c>
    </row>
    <row r="64" spans="1:1" x14ac:dyDescent="0.25">
      <c r="A64" s="53" t="s">
        <v>233</v>
      </c>
    </row>
    <row r="65" spans="1:1" x14ac:dyDescent="0.25">
      <c r="A65" s="54" t="s">
        <v>247</v>
      </c>
    </row>
    <row r="66" spans="1:1" x14ac:dyDescent="0.25">
      <c r="A66" s="54" t="s">
        <v>246</v>
      </c>
    </row>
    <row r="67" spans="1:1" x14ac:dyDescent="0.25">
      <c r="A67" s="54" t="s">
        <v>240</v>
      </c>
    </row>
    <row r="68" spans="1:1" x14ac:dyDescent="0.25">
      <c r="A68" s="54" t="s">
        <v>243</v>
      </c>
    </row>
    <row r="69" spans="1:1" x14ac:dyDescent="0.25">
      <c r="A69" s="54" t="s">
        <v>245</v>
      </c>
    </row>
    <row r="70" spans="1:1" x14ac:dyDescent="0.25">
      <c r="A70" s="54" t="s">
        <v>236</v>
      </c>
    </row>
    <row r="71" spans="1:1" x14ac:dyDescent="0.25">
      <c r="A71" s="53" t="s">
        <v>303</v>
      </c>
    </row>
    <row r="72" spans="1:1" x14ac:dyDescent="0.25">
      <c r="A72" s="54" t="s">
        <v>315</v>
      </c>
    </row>
    <row r="73" spans="1:1" x14ac:dyDescent="0.25">
      <c r="A73" s="54" t="s">
        <v>313</v>
      </c>
    </row>
    <row r="74" spans="1:1" x14ac:dyDescent="0.25">
      <c r="A74" s="54" t="s">
        <v>310</v>
      </c>
    </row>
    <row r="75" spans="1:1" x14ac:dyDescent="0.25">
      <c r="A75" s="54" t="s">
        <v>305</v>
      </c>
    </row>
    <row r="76" spans="1:1" x14ac:dyDescent="0.25">
      <c r="A76" s="54" t="s">
        <v>307</v>
      </c>
    </row>
    <row r="77" spans="1:1" x14ac:dyDescent="0.25">
      <c r="A77" s="54" t="s">
        <v>309</v>
      </c>
    </row>
    <row r="78" spans="1:1" x14ac:dyDescent="0.25">
      <c r="A78" s="54" t="s">
        <v>308</v>
      </c>
    </row>
    <row r="79" spans="1:1" x14ac:dyDescent="0.25">
      <c r="A79" s="54" t="s">
        <v>306</v>
      </c>
    </row>
    <row r="80" spans="1:1" x14ac:dyDescent="0.25">
      <c r="A80" s="54" t="s">
        <v>314</v>
      </c>
    </row>
    <row r="81" spans="1:1" x14ac:dyDescent="0.25">
      <c r="A81" s="53" t="s">
        <v>501</v>
      </c>
    </row>
    <row r="82" spans="1:1" x14ac:dyDescent="0.25">
      <c r="A82" s="54" t="s">
        <v>539</v>
      </c>
    </row>
    <row r="83" spans="1:1" x14ac:dyDescent="0.25">
      <c r="A83" s="54" t="s">
        <v>541</v>
      </c>
    </row>
    <row r="84" spans="1:1" x14ac:dyDescent="0.25">
      <c r="A84" s="54" t="s">
        <v>504</v>
      </c>
    </row>
    <row r="85" spans="1:1" x14ac:dyDescent="0.25">
      <c r="A85" s="54" t="s">
        <v>535</v>
      </c>
    </row>
    <row r="86" spans="1:1" x14ac:dyDescent="0.25">
      <c r="A86" s="54" t="s">
        <v>516</v>
      </c>
    </row>
    <row r="87" spans="1:1" x14ac:dyDescent="0.25">
      <c r="A87" s="54" t="s">
        <v>540</v>
      </c>
    </row>
    <row r="88" spans="1:1" x14ac:dyDescent="0.25">
      <c r="A88" s="54" t="s">
        <v>532</v>
      </c>
    </row>
    <row r="89" spans="1:1" x14ac:dyDescent="0.25">
      <c r="A89" s="54" t="s">
        <v>537</v>
      </c>
    </row>
    <row r="90" spans="1:1" x14ac:dyDescent="0.25">
      <c r="A90" s="54" t="s">
        <v>527</v>
      </c>
    </row>
    <row r="91" spans="1:1" x14ac:dyDescent="0.25">
      <c r="A91" s="54" t="s">
        <v>529</v>
      </c>
    </row>
    <row r="92" spans="1:1" x14ac:dyDescent="0.25">
      <c r="A92" s="54" t="s">
        <v>508</v>
      </c>
    </row>
    <row r="93" spans="1:1" x14ac:dyDescent="0.25">
      <c r="A93" s="54" t="s">
        <v>524</v>
      </c>
    </row>
    <row r="94" spans="1:1" x14ac:dyDescent="0.25">
      <c r="A94" s="54" t="s">
        <v>519</v>
      </c>
    </row>
    <row r="95" spans="1:1" x14ac:dyDescent="0.25">
      <c r="A95" s="54" t="s">
        <v>512</v>
      </c>
    </row>
    <row r="96" spans="1:1" x14ac:dyDescent="0.25">
      <c r="A96" s="53" t="s">
        <v>481</v>
      </c>
    </row>
    <row r="97" spans="1:1" x14ac:dyDescent="0.25">
      <c r="A97" s="54" t="s">
        <v>483</v>
      </c>
    </row>
    <row r="98" spans="1:1" x14ac:dyDescent="0.25">
      <c r="A98" s="54" t="s">
        <v>484</v>
      </c>
    </row>
    <row r="99" spans="1:1" x14ac:dyDescent="0.25">
      <c r="A99" s="54" t="s">
        <v>488</v>
      </c>
    </row>
    <row r="100" spans="1:1" x14ac:dyDescent="0.25">
      <c r="A100" s="54" t="s">
        <v>489</v>
      </c>
    </row>
    <row r="101" spans="1:1" x14ac:dyDescent="0.25">
      <c r="A101" s="54" t="s">
        <v>485</v>
      </c>
    </row>
    <row r="102" spans="1:1" x14ac:dyDescent="0.25">
      <c r="A102" s="54" t="s">
        <v>486</v>
      </c>
    </row>
    <row r="103" spans="1:1" x14ac:dyDescent="0.25">
      <c r="A103" s="54" t="s">
        <v>490</v>
      </c>
    </row>
    <row r="104" spans="1:1" x14ac:dyDescent="0.25">
      <c r="A104" s="53" t="s">
        <v>465</v>
      </c>
    </row>
    <row r="105" spans="1:1" x14ac:dyDescent="0.25">
      <c r="A105" s="54" t="s">
        <v>472</v>
      </c>
    </row>
    <row r="106" spans="1:1" x14ac:dyDescent="0.25">
      <c r="A106" s="54" t="s">
        <v>468</v>
      </c>
    </row>
    <row r="107" spans="1:1" x14ac:dyDescent="0.25">
      <c r="A107" s="54" t="s">
        <v>480</v>
      </c>
    </row>
    <row r="108" spans="1:1" x14ac:dyDescent="0.25">
      <c r="A108" s="54" t="s">
        <v>477</v>
      </c>
    </row>
    <row r="109" spans="1:1" x14ac:dyDescent="0.25">
      <c r="A109" s="54" t="s">
        <v>479</v>
      </c>
    </row>
    <row r="110" spans="1:1" x14ac:dyDescent="0.25">
      <c r="A110" s="54" t="s">
        <v>466</v>
      </c>
    </row>
    <row r="111" spans="1:1" x14ac:dyDescent="0.25">
      <c r="A111" s="54" t="s">
        <v>469</v>
      </c>
    </row>
    <row r="112" spans="1:1" x14ac:dyDescent="0.25">
      <c r="A112" s="54" t="s">
        <v>475</v>
      </c>
    </row>
    <row r="113" spans="1:1" x14ac:dyDescent="0.25">
      <c r="A113" s="54" t="s">
        <v>470</v>
      </c>
    </row>
    <row r="114" spans="1:1" x14ac:dyDescent="0.25">
      <c r="A114" s="53" t="s">
        <v>542</v>
      </c>
    </row>
    <row r="115" spans="1:1" x14ac:dyDescent="0.25">
      <c r="A115" s="54" t="s">
        <v>589</v>
      </c>
    </row>
    <row r="116" spans="1:1" x14ac:dyDescent="0.25">
      <c r="A116" s="54" t="s">
        <v>545</v>
      </c>
    </row>
    <row r="117" spans="1:1" x14ac:dyDescent="0.25">
      <c r="A117" s="54" t="s">
        <v>604</v>
      </c>
    </row>
    <row r="118" spans="1:1" x14ac:dyDescent="0.25">
      <c r="A118" s="54" t="s">
        <v>548</v>
      </c>
    </row>
    <row r="119" spans="1:1" x14ac:dyDescent="0.25">
      <c r="A119" s="54" t="s">
        <v>558</v>
      </c>
    </row>
    <row r="120" spans="1:1" x14ac:dyDescent="0.25">
      <c r="A120" s="54" t="s">
        <v>594</v>
      </c>
    </row>
    <row r="121" spans="1:1" x14ac:dyDescent="0.25">
      <c r="A121" s="54" t="s">
        <v>551</v>
      </c>
    </row>
    <row r="122" spans="1:1" x14ac:dyDescent="0.25">
      <c r="A122" s="54" t="s">
        <v>609</v>
      </c>
    </row>
    <row r="123" spans="1:1" x14ac:dyDescent="0.25">
      <c r="A123" s="54" t="s">
        <v>561</v>
      </c>
    </row>
    <row r="124" spans="1:1" x14ac:dyDescent="0.25">
      <c r="A124" s="54" t="s">
        <v>584</v>
      </c>
    </row>
    <row r="125" spans="1:1" x14ac:dyDescent="0.25">
      <c r="A125" s="54" t="s">
        <v>574</v>
      </c>
    </row>
    <row r="126" spans="1:1" x14ac:dyDescent="0.25">
      <c r="A126" s="54" t="s">
        <v>554</v>
      </c>
    </row>
    <row r="127" spans="1:1" x14ac:dyDescent="0.25">
      <c r="A127" s="54" t="s">
        <v>567</v>
      </c>
    </row>
    <row r="128" spans="1:1" x14ac:dyDescent="0.25">
      <c r="A128" s="54" t="s">
        <v>564</v>
      </c>
    </row>
    <row r="129" spans="1:1" x14ac:dyDescent="0.25">
      <c r="A129" s="54" t="s">
        <v>571</v>
      </c>
    </row>
    <row r="130" spans="1:1" x14ac:dyDescent="0.25">
      <c r="A130" s="54" t="s">
        <v>599</v>
      </c>
    </row>
    <row r="131" spans="1:1" x14ac:dyDescent="0.25">
      <c r="A131" s="54" t="s">
        <v>579</v>
      </c>
    </row>
    <row r="132" spans="1:1" x14ac:dyDescent="0.25">
      <c r="A132" s="53" t="s">
        <v>611</v>
      </c>
    </row>
    <row r="133" spans="1:1" x14ac:dyDescent="0.25">
      <c r="A133" s="54" t="s">
        <v>614</v>
      </c>
    </row>
    <row r="134" spans="1:1" x14ac:dyDescent="0.25">
      <c r="A134" s="54" t="s">
        <v>625</v>
      </c>
    </row>
    <row r="135" spans="1:1" x14ac:dyDescent="0.25">
      <c r="A135" s="54" t="s">
        <v>627</v>
      </c>
    </row>
    <row r="136" spans="1:1" x14ac:dyDescent="0.25">
      <c r="A136" s="54" t="s">
        <v>617</v>
      </c>
    </row>
    <row r="137" spans="1:1" x14ac:dyDescent="0.25">
      <c r="A137" s="54" t="s">
        <v>623</v>
      </c>
    </row>
    <row r="138" spans="1:1" x14ac:dyDescent="0.25">
      <c r="A138" s="54" t="s">
        <v>624</v>
      </c>
    </row>
    <row r="139" spans="1:1" x14ac:dyDescent="0.25">
      <c r="A139" s="54" t="s">
        <v>620</v>
      </c>
    </row>
    <row r="140" spans="1:1" x14ac:dyDescent="0.25">
      <c r="A140" s="53" t="s">
        <v>441</v>
      </c>
    </row>
    <row r="141" spans="1:1" x14ac:dyDescent="0.25">
      <c r="A141" s="54" t="s">
        <v>445</v>
      </c>
    </row>
    <row r="142" spans="1:1" x14ac:dyDescent="0.25">
      <c r="A142" s="54" t="s">
        <v>444</v>
      </c>
    </row>
    <row r="143" spans="1:1" x14ac:dyDescent="0.25">
      <c r="A143" s="54" t="s">
        <v>446</v>
      </c>
    </row>
    <row r="144" spans="1:1" x14ac:dyDescent="0.25">
      <c r="A144" s="54" t="s">
        <v>443</v>
      </c>
    </row>
    <row r="145" spans="1:1" x14ac:dyDescent="0.25">
      <c r="A145" s="53" t="s">
        <v>491</v>
      </c>
    </row>
    <row r="146" spans="1:1" x14ac:dyDescent="0.25">
      <c r="A146" s="54" t="s">
        <v>494</v>
      </c>
    </row>
    <row r="147" spans="1:1" x14ac:dyDescent="0.25">
      <c r="A147" s="53" t="s">
        <v>496</v>
      </c>
    </row>
    <row r="148" spans="1:1" x14ac:dyDescent="0.25">
      <c r="A148" s="54" t="s">
        <v>499</v>
      </c>
    </row>
    <row r="149" spans="1:1" x14ac:dyDescent="0.25">
      <c r="A149" s="53" t="s">
        <v>447</v>
      </c>
    </row>
    <row r="150" spans="1:1" x14ac:dyDescent="0.25">
      <c r="A150" s="54" t="s">
        <v>453</v>
      </c>
    </row>
    <row r="151" spans="1:1" x14ac:dyDescent="0.25">
      <c r="A151" s="54" t="s">
        <v>463</v>
      </c>
    </row>
    <row r="152" spans="1:1" x14ac:dyDescent="0.25">
      <c r="A152" s="54" t="s">
        <v>456</v>
      </c>
    </row>
    <row r="153" spans="1:1" x14ac:dyDescent="0.25">
      <c r="A153" s="54" t="s">
        <v>457</v>
      </c>
    </row>
    <row r="154" spans="1:1" x14ac:dyDescent="0.25">
      <c r="A154" s="54" t="s">
        <v>454</v>
      </c>
    </row>
    <row r="155" spans="1:1" x14ac:dyDescent="0.25">
      <c r="A155" s="54" t="s">
        <v>459</v>
      </c>
    </row>
    <row r="156" spans="1:1" x14ac:dyDescent="0.25">
      <c r="A156" s="54" t="s">
        <v>452</v>
      </c>
    </row>
    <row r="157" spans="1:1" x14ac:dyDescent="0.25">
      <c r="A157" s="54" t="s">
        <v>458</v>
      </c>
    </row>
    <row r="158" spans="1:1" x14ac:dyDescent="0.25">
      <c r="A158" s="54" t="s">
        <v>450</v>
      </c>
    </row>
    <row r="159" spans="1:1" x14ac:dyDescent="0.25">
      <c r="A159" s="54" t="s">
        <v>455</v>
      </c>
    </row>
    <row r="160" spans="1:1" x14ac:dyDescent="0.25">
      <c r="A160" s="53" t="s">
        <v>221</v>
      </c>
    </row>
    <row r="161" spans="1:1" x14ac:dyDescent="0.25">
      <c r="A161" s="54" t="s">
        <v>230</v>
      </c>
    </row>
    <row r="162" spans="1:1" x14ac:dyDescent="0.25">
      <c r="A162" s="54" t="s">
        <v>229</v>
      </c>
    </row>
    <row r="163" spans="1:1" x14ac:dyDescent="0.25">
      <c r="A163" s="54" t="s">
        <v>222</v>
      </c>
    </row>
    <row r="164" spans="1:1" x14ac:dyDescent="0.25">
      <c r="A164" s="54" t="s">
        <v>227</v>
      </c>
    </row>
    <row r="165" spans="1:1" x14ac:dyDescent="0.25">
      <c r="A165" s="54" t="s">
        <v>226</v>
      </c>
    </row>
    <row r="166" spans="1:1" x14ac:dyDescent="0.25">
      <c r="A166" s="54" t="s">
        <v>228</v>
      </c>
    </row>
    <row r="167" spans="1:1" x14ac:dyDescent="0.25">
      <c r="A167" s="54" t="s">
        <v>225</v>
      </c>
    </row>
    <row r="168" spans="1:1" x14ac:dyDescent="0.25">
      <c r="A168" s="53" t="s">
        <v>248</v>
      </c>
    </row>
    <row r="169" spans="1:1" x14ac:dyDescent="0.25">
      <c r="A169" s="54" t="s">
        <v>246</v>
      </c>
    </row>
    <row r="170" spans="1:1" x14ac:dyDescent="0.25">
      <c r="A170" s="54" t="s">
        <v>249</v>
      </c>
    </row>
    <row r="171" spans="1:1" x14ac:dyDescent="0.25">
      <c r="A171" s="53" t="s">
        <v>316</v>
      </c>
    </row>
    <row r="172" spans="1:1" x14ac:dyDescent="0.25">
      <c r="A172" s="54" t="s">
        <v>320</v>
      </c>
    </row>
    <row r="173" spans="1:1" x14ac:dyDescent="0.25">
      <c r="A173" s="54" t="s">
        <v>318</v>
      </c>
    </row>
    <row r="174" spans="1:1" x14ac:dyDescent="0.25">
      <c r="A174" s="54" t="s">
        <v>326</v>
      </c>
    </row>
    <row r="175" spans="1:1" x14ac:dyDescent="0.25">
      <c r="A175" s="54" t="s">
        <v>324</v>
      </c>
    </row>
    <row r="176" spans="1:1" x14ac:dyDescent="0.25">
      <c r="A176" s="54" t="s">
        <v>321</v>
      </c>
    </row>
    <row r="177" spans="1:1" x14ac:dyDescent="0.25">
      <c r="A177" s="54" t="s">
        <v>323</v>
      </c>
    </row>
    <row r="178" spans="1:1" x14ac:dyDescent="0.25">
      <c r="A178" s="53" t="s">
        <v>423</v>
      </c>
    </row>
    <row r="179" spans="1:1" x14ac:dyDescent="0.25">
      <c r="A179" s="54" t="s">
        <v>425</v>
      </c>
    </row>
    <row r="180" spans="1:1" x14ac:dyDescent="0.25">
      <c r="A180" s="54" t="s">
        <v>437</v>
      </c>
    </row>
    <row r="181" spans="1:1" x14ac:dyDescent="0.25">
      <c r="A181" s="54" t="s">
        <v>429</v>
      </c>
    </row>
    <row r="182" spans="1:1" x14ac:dyDescent="0.25">
      <c r="A182" s="54" t="s">
        <v>440</v>
      </c>
    </row>
    <row r="183" spans="1:1" x14ac:dyDescent="0.25">
      <c r="A183" s="54" t="s">
        <v>433</v>
      </c>
    </row>
    <row r="184" spans="1:1" x14ac:dyDescent="0.25">
      <c r="A184" s="53" t="s">
        <v>191</v>
      </c>
    </row>
    <row r="185" spans="1:1" x14ac:dyDescent="0.25">
      <c r="A185" s="54" t="s">
        <v>194</v>
      </c>
    </row>
    <row r="186" spans="1:1" x14ac:dyDescent="0.25">
      <c r="A186" s="53" t="s">
        <v>407</v>
      </c>
    </row>
    <row r="187" spans="1:1" x14ac:dyDescent="0.25">
      <c r="A187" s="54" t="s">
        <v>421</v>
      </c>
    </row>
    <row r="188" spans="1:1" x14ac:dyDescent="0.25">
      <c r="A188" s="54" t="s">
        <v>414</v>
      </c>
    </row>
    <row r="189" spans="1:1" x14ac:dyDescent="0.25">
      <c r="A189" s="54" t="s">
        <v>417</v>
      </c>
    </row>
    <row r="190" spans="1:1" x14ac:dyDescent="0.25">
      <c r="A190" s="54" t="s">
        <v>410</v>
      </c>
    </row>
    <row r="191" spans="1:1" x14ac:dyDescent="0.25">
      <c r="A191" s="54" t="s">
        <v>413</v>
      </c>
    </row>
    <row r="192" spans="1:1" x14ac:dyDescent="0.25">
      <c r="A192" s="53" t="s">
        <v>184</v>
      </c>
    </row>
    <row r="193" spans="1:1" x14ac:dyDescent="0.25">
      <c r="A193" s="54" t="s">
        <v>188</v>
      </c>
    </row>
    <row r="194" spans="1:1" x14ac:dyDescent="0.25">
      <c r="A194" s="53" t="s">
        <v>217</v>
      </c>
    </row>
    <row r="195" spans="1:1" x14ac:dyDescent="0.25">
      <c r="A195" s="54" t="s">
        <v>218</v>
      </c>
    </row>
    <row r="196" spans="1:1" x14ac:dyDescent="0.25">
      <c r="A196" s="54" t="s">
        <v>219</v>
      </c>
    </row>
    <row r="197" spans="1:1" x14ac:dyDescent="0.25">
      <c r="A197" s="54" t="s">
        <v>220</v>
      </c>
    </row>
    <row r="198" spans="1:1" x14ac:dyDescent="0.25">
      <c r="A198" s="53" t="s">
        <v>327</v>
      </c>
    </row>
    <row r="199" spans="1:1" x14ac:dyDescent="0.25">
      <c r="A199" s="54" t="s">
        <v>337</v>
      </c>
    </row>
    <row r="200" spans="1:1" x14ac:dyDescent="0.25">
      <c r="A200" s="54" t="s">
        <v>334</v>
      </c>
    </row>
    <row r="201" spans="1:1" x14ac:dyDescent="0.25">
      <c r="A201" s="54" t="s">
        <v>336</v>
      </c>
    </row>
    <row r="202" spans="1:1" x14ac:dyDescent="0.25">
      <c r="A202" s="54" t="s">
        <v>328</v>
      </c>
    </row>
    <row r="203" spans="1:1" x14ac:dyDescent="0.25">
      <c r="A203" s="53" t="s">
        <v>250</v>
      </c>
    </row>
    <row r="204" spans="1:1" x14ac:dyDescent="0.25">
      <c r="A204" s="54" t="s">
        <v>253</v>
      </c>
    </row>
    <row r="205" spans="1:1" x14ac:dyDescent="0.25">
      <c r="A205" s="54" t="s">
        <v>272</v>
      </c>
    </row>
    <row r="206" spans="1:1" x14ac:dyDescent="0.25">
      <c r="A206" s="54" t="s">
        <v>275</v>
      </c>
    </row>
    <row r="207" spans="1:1" x14ac:dyDescent="0.25">
      <c r="A207" s="54" t="s">
        <v>265</v>
      </c>
    </row>
    <row r="208" spans="1:1" x14ac:dyDescent="0.25">
      <c r="A208" s="54" t="s">
        <v>276</v>
      </c>
    </row>
    <row r="209" spans="1:1" x14ac:dyDescent="0.25">
      <c r="A209" s="54" t="s">
        <v>256</v>
      </c>
    </row>
    <row r="210" spans="1:1" x14ac:dyDescent="0.25">
      <c r="A210" s="54" t="s">
        <v>259</v>
      </c>
    </row>
    <row r="211" spans="1:1" x14ac:dyDescent="0.25">
      <c r="A211" s="54" t="s">
        <v>262</v>
      </c>
    </row>
    <row r="212" spans="1:1" x14ac:dyDescent="0.25">
      <c r="A212" s="54" t="s">
        <v>284</v>
      </c>
    </row>
    <row r="213" spans="1:1" x14ac:dyDescent="0.25">
      <c r="A213" s="54" t="s">
        <v>277</v>
      </c>
    </row>
    <row r="214" spans="1:1" x14ac:dyDescent="0.25">
      <c r="A214" s="54" t="s">
        <v>271</v>
      </c>
    </row>
    <row r="215" spans="1:1" x14ac:dyDescent="0.25">
      <c r="A215" s="54" t="s">
        <v>268</v>
      </c>
    </row>
    <row r="216" spans="1:1" x14ac:dyDescent="0.25">
      <c r="A216" s="54" t="s">
        <v>281</v>
      </c>
    </row>
    <row r="217" spans="1:1" x14ac:dyDescent="0.25">
      <c r="A217" s="53" t="s">
        <v>116</v>
      </c>
    </row>
    <row r="218" spans="1:1" x14ac:dyDescent="0.25">
      <c r="A218" s="54" t="s">
        <v>145</v>
      </c>
    </row>
    <row r="219" spans="1:1" x14ac:dyDescent="0.25">
      <c r="A219" s="54" t="s">
        <v>147</v>
      </c>
    </row>
    <row r="220" spans="1:1" x14ac:dyDescent="0.25">
      <c r="A220" s="54" t="s">
        <v>148</v>
      </c>
    </row>
    <row r="221" spans="1:1" x14ac:dyDescent="0.25">
      <c r="A221" s="54" t="s">
        <v>149</v>
      </c>
    </row>
    <row r="222" spans="1:1" x14ac:dyDescent="0.25">
      <c r="A222" s="54" t="s">
        <v>136</v>
      </c>
    </row>
    <row r="223" spans="1:1" x14ac:dyDescent="0.25">
      <c r="A223" s="54" t="s">
        <v>155</v>
      </c>
    </row>
    <row r="224" spans="1:1" x14ac:dyDescent="0.25">
      <c r="A224" s="54" t="s">
        <v>150</v>
      </c>
    </row>
    <row r="225" spans="1:1" x14ac:dyDescent="0.25">
      <c r="A225" s="54" t="s">
        <v>153</v>
      </c>
    </row>
    <row r="226" spans="1:1" x14ac:dyDescent="0.25">
      <c r="A226" s="54" t="s">
        <v>119</v>
      </c>
    </row>
    <row r="227" spans="1:1" x14ac:dyDescent="0.25">
      <c r="A227" s="54" t="s">
        <v>134</v>
      </c>
    </row>
    <row r="228" spans="1:1" x14ac:dyDescent="0.25">
      <c r="A228" s="54" t="s">
        <v>126</v>
      </c>
    </row>
    <row r="229" spans="1:1" x14ac:dyDescent="0.25">
      <c r="A229" s="54" t="s">
        <v>128</v>
      </c>
    </row>
    <row r="230" spans="1:1" x14ac:dyDescent="0.25">
      <c r="A230" s="54" t="s">
        <v>129</v>
      </c>
    </row>
    <row r="231" spans="1:1" x14ac:dyDescent="0.25">
      <c r="A231" s="54" t="s">
        <v>151</v>
      </c>
    </row>
    <row r="232" spans="1:1" x14ac:dyDescent="0.25">
      <c r="A232" s="54" t="s">
        <v>132</v>
      </c>
    </row>
    <row r="233" spans="1:1" x14ac:dyDescent="0.25">
      <c r="A233" s="54" t="s">
        <v>130</v>
      </c>
    </row>
    <row r="234" spans="1:1" x14ac:dyDescent="0.25">
      <c r="A234" s="54" t="s">
        <v>137</v>
      </c>
    </row>
    <row r="235" spans="1:1" x14ac:dyDescent="0.25">
      <c r="A235" s="54" t="s">
        <v>141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vt:i4>
      </vt:variant>
    </vt:vector>
  </HeadingPairs>
  <TitlesOfParts>
    <vt:vector size="14" baseType="lpstr">
      <vt:lpstr>Presentación</vt:lpstr>
      <vt:lpstr>Visor de Indicadores</vt:lpstr>
      <vt:lpstr>M</vt:lpstr>
      <vt:lpstr>Plataforma Estratégica</vt:lpstr>
      <vt:lpstr>Plan de Acción 2018 BD</vt:lpstr>
      <vt:lpstr>Modelo de Op. por procesos</vt:lpstr>
      <vt:lpstr>Hoja2</vt:lpstr>
      <vt:lpstr>Hoja3</vt:lpstr>
      <vt:lpstr>'Visor de Indicadores'!Área_de_extracción</vt:lpstr>
      <vt:lpstr>'Visor de Indicadores'!Área_de_impresión</vt:lpstr>
      <vt:lpstr>'Plan de Acción 2018 BD'!BD_IND</vt:lpstr>
      <vt:lpstr>Criterios</vt:lpstr>
      <vt:lpstr>DATOS</vt:lpstr>
      <vt:lpstr>DATOS123</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Diego Alexander Daza Holguín</dc:creator>
  <cp:lastModifiedBy>Diego Alexander Daza Holguín</cp:lastModifiedBy>
  <dcterms:created xsi:type="dcterms:W3CDTF">2018-05-28T13:03:27Z</dcterms:created>
  <dcterms:modified xsi:type="dcterms:W3CDTF">2019-02-11T20:46:53Z</dcterms:modified>
</cp:coreProperties>
</file>