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ruiz\Documents\GEST_CONOC\2019\PUBLICACIONES TRANSPARENCIA\"/>
    </mc:Choice>
  </mc:AlternateContent>
  <bookViews>
    <workbookView xWindow="0" yWindow="0" windowWidth="15840" windowHeight="7680"/>
  </bookViews>
  <sheets>
    <sheet name="CONTROL DE CAPACITACIONES" sheetId="1" r:id="rId1"/>
    <sheet name="Hoja1" sheetId="3" state="hidden" r:id="rId2"/>
    <sheet name="T_EVALUACION CONOCIMIENTOS" sheetId="2" r:id="rId3"/>
  </sheets>
  <externalReferences>
    <externalReference r:id="rId4"/>
    <externalReference r:id="rId5"/>
    <externalReference r:id="rId6"/>
    <externalReference r:id="rId7"/>
    <externalReference r:id="rId8"/>
  </externalReferences>
  <definedNames>
    <definedName name="_xlnm._FilterDatabase" localSheetId="0" hidden="1">'CONTROL DE CAPACITACIONES'!$A$3:$BN$93</definedName>
    <definedName name="_xlnm.Print_Area" localSheetId="0">'CONTROL DE CAPACITACIONES'!$A$1:$BB$3</definedName>
    <definedName name="_xlnm.Print_Area" localSheetId="2">'T_EVALUACION CONOCIMIENTOS'!$A$744:$G$754</definedName>
  </definedNames>
  <calcPr calcId="162913"/>
</workbook>
</file>

<file path=xl/calcChain.xml><?xml version="1.0" encoding="utf-8"?>
<calcChain xmlns="http://schemas.openxmlformats.org/spreadsheetml/2006/main">
  <c r="AD94" i="1" l="1"/>
  <c r="AE94" i="1"/>
  <c r="AF94" i="1"/>
  <c r="AH94" i="1"/>
  <c r="AI94" i="1"/>
  <c r="AJ94" i="1"/>
  <c r="AK94" i="1"/>
  <c r="AM94" i="1"/>
  <c r="AN94" i="1"/>
  <c r="AO94" i="1"/>
  <c r="AP94" i="1"/>
  <c r="AR94" i="1"/>
  <c r="AS94" i="1"/>
  <c r="AT94" i="1"/>
  <c r="AU94" i="1"/>
  <c r="AC94" i="1"/>
  <c r="AV75" i="1" l="1"/>
  <c r="M92" i="1" l="1"/>
  <c r="F750" i="2" l="1"/>
  <c r="E750" i="2"/>
  <c r="F749" i="2"/>
  <c r="E749" i="2"/>
  <c r="D752" i="2"/>
  <c r="C752" i="2"/>
  <c r="F751" i="2"/>
  <c r="E751" i="2"/>
  <c r="F748" i="2"/>
  <c r="E748" i="2"/>
  <c r="F747" i="2"/>
  <c r="E747" i="2"/>
  <c r="G750" i="2" l="1"/>
  <c r="G749" i="2"/>
  <c r="G747" i="2"/>
  <c r="G748" i="2"/>
  <c r="E752" i="2"/>
  <c r="AY75" i="1" s="1"/>
  <c r="G751" i="2"/>
  <c r="F752" i="2"/>
  <c r="AZ75" i="1" s="1"/>
  <c r="G752" i="2" l="1"/>
  <c r="BA75" i="1" s="1"/>
  <c r="Q91" i="1" l="1"/>
  <c r="Y91" i="1"/>
  <c r="M40" i="1" l="1"/>
  <c r="BB65" i="1" l="1"/>
  <c r="AG88" i="1" l="1"/>
  <c r="AV89" i="1" l="1"/>
  <c r="AQ89" i="1"/>
  <c r="AL89" i="1"/>
  <c r="AG89" i="1"/>
  <c r="AV88" i="1"/>
  <c r="AL88" i="1"/>
  <c r="AG86" i="1"/>
  <c r="AL86" i="1"/>
  <c r="AQ86" i="1"/>
  <c r="AV86" i="1"/>
  <c r="AV81" i="1"/>
  <c r="AQ81" i="1"/>
  <c r="AV87" i="1"/>
  <c r="AQ87" i="1"/>
  <c r="AL87" i="1"/>
  <c r="AG87" i="1"/>
  <c r="AG85" i="1"/>
  <c r="AL85" i="1"/>
  <c r="AQ85" i="1"/>
  <c r="AV85" i="1"/>
  <c r="AV84" i="1"/>
  <c r="AG84" i="1"/>
  <c r="AG83" i="1"/>
  <c r="AG81" i="1"/>
  <c r="AG82" i="1"/>
  <c r="AS80" i="1" l="1"/>
  <c r="AR80" i="1"/>
  <c r="AN80" i="1"/>
  <c r="AM80" i="1"/>
  <c r="AI80" i="1"/>
  <c r="AH80" i="1"/>
  <c r="AD80" i="1"/>
  <c r="AC80" i="1"/>
  <c r="AG80" i="1" l="1"/>
  <c r="AX80" i="1"/>
  <c r="L877" i="2"/>
  <c r="K877" i="2"/>
  <c r="D742" i="2"/>
  <c r="C742" i="2"/>
  <c r="F730" i="2"/>
  <c r="E730" i="2"/>
  <c r="F741" i="2"/>
  <c r="E741" i="2"/>
  <c r="F740" i="2"/>
  <c r="E740" i="2"/>
  <c r="F739" i="2"/>
  <c r="E739" i="2"/>
  <c r="F738" i="2"/>
  <c r="E738" i="2"/>
  <c r="F737" i="2"/>
  <c r="E737" i="2"/>
  <c r="F736" i="2"/>
  <c r="E736" i="2"/>
  <c r="F735" i="2"/>
  <c r="E735" i="2"/>
  <c r="F734" i="2"/>
  <c r="E734" i="2"/>
  <c r="F733" i="2"/>
  <c r="E733" i="2"/>
  <c r="F732" i="2"/>
  <c r="E732" i="2"/>
  <c r="F731" i="2"/>
  <c r="E731" i="2"/>
  <c r="F729" i="2"/>
  <c r="E729" i="2"/>
  <c r="F728" i="2"/>
  <c r="E728" i="2"/>
  <c r="F727" i="2"/>
  <c r="E727" i="2"/>
  <c r="F726" i="2"/>
  <c r="E726" i="2"/>
  <c r="F725" i="2"/>
  <c r="E725" i="2"/>
  <c r="F724" i="2"/>
  <c r="E724" i="2"/>
  <c r="F723" i="2"/>
  <c r="F742" i="2" s="1"/>
  <c r="E723" i="2"/>
  <c r="G740" i="2" l="1"/>
  <c r="G730" i="2"/>
  <c r="G726" i="2"/>
  <c r="G728" i="2"/>
  <c r="E742" i="2"/>
  <c r="AY80" i="1" s="1"/>
  <c r="AZ80" i="1"/>
  <c r="G732" i="2"/>
  <c r="G736" i="2"/>
  <c r="G724" i="2"/>
  <c r="G741" i="2"/>
  <c r="G733" i="2"/>
  <c r="G735" i="2"/>
  <c r="G738" i="2"/>
  <c r="G737" i="2"/>
  <c r="G727" i="2"/>
  <c r="G734" i="2"/>
  <c r="G723" i="2"/>
  <c r="G739" i="2"/>
  <c r="G725" i="2"/>
  <c r="G729" i="2"/>
  <c r="G731" i="2"/>
  <c r="G742" i="2" l="1"/>
  <c r="BA80" i="1" s="1"/>
  <c r="AV80" i="1"/>
  <c r="AQ80" i="1"/>
  <c r="AL80" i="1"/>
  <c r="M80" i="1"/>
  <c r="AV79" i="1" l="1"/>
  <c r="AQ79" i="1"/>
  <c r="AL79" i="1"/>
  <c r="AG79" i="1"/>
  <c r="M79" i="1"/>
  <c r="AU36" i="1" l="1"/>
  <c r="AT36" i="1"/>
  <c r="AS36" i="1"/>
  <c r="AR36" i="1"/>
  <c r="AP36" i="1"/>
  <c r="AO36" i="1"/>
  <c r="AN36" i="1"/>
  <c r="AM36" i="1"/>
  <c r="AK36" i="1"/>
  <c r="AJ36" i="1"/>
  <c r="AI36" i="1"/>
  <c r="AH36" i="1"/>
  <c r="AF36" i="1"/>
  <c r="AE36" i="1"/>
  <c r="AD36" i="1"/>
  <c r="AC36" i="1"/>
  <c r="AA36" i="1" l="1"/>
  <c r="M78" i="1" l="1"/>
  <c r="M77" i="1"/>
  <c r="M75" i="1"/>
  <c r="M76" i="1"/>
  <c r="N876" i="2" l="1"/>
  <c r="M876" i="2"/>
  <c r="N875" i="2"/>
  <c r="M875" i="2"/>
  <c r="N874" i="2"/>
  <c r="M874" i="2"/>
  <c r="N873" i="2"/>
  <c r="M873" i="2"/>
  <c r="N872" i="2"/>
  <c r="M872" i="2"/>
  <c r="N871" i="2"/>
  <c r="M871" i="2"/>
  <c r="N870" i="2"/>
  <c r="M870" i="2"/>
  <c r="N869" i="2"/>
  <c r="M869" i="2"/>
  <c r="N868" i="2"/>
  <c r="M868" i="2"/>
  <c r="N867" i="2"/>
  <c r="M867" i="2"/>
  <c r="N866" i="2"/>
  <c r="M866" i="2"/>
  <c r="N865" i="2"/>
  <c r="M865" i="2"/>
  <c r="N864" i="2"/>
  <c r="M864" i="2"/>
  <c r="N863" i="2"/>
  <c r="M863" i="2"/>
  <c r="N862" i="2"/>
  <c r="M862" i="2"/>
  <c r="N861" i="2"/>
  <c r="M861" i="2"/>
  <c r="N860" i="2"/>
  <c r="M860" i="2"/>
  <c r="N859" i="2"/>
  <c r="M859" i="2"/>
  <c r="N858" i="2"/>
  <c r="M858" i="2"/>
  <c r="N857" i="2"/>
  <c r="M857" i="2"/>
  <c r="N856" i="2"/>
  <c r="M856" i="2"/>
  <c r="N855" i="2"/>
  <c r="M855" i="2"/>
  <c r="N854" i="2"/>
  <c r="M854" i="2"/>
  <c r="N853" i="2"/>
  <c r="M853" i="2"/>
  <c r="M758" i="2"/>
  <c r="M754" i="2"/>
  <c r="M750" i="2"/>
  <c r="J877" i="2"/>
  <c r="N753" i="2" s="1"/>
  <c r="N852" i="2"/>
  <c r="M852" i="2"/>
  <c r="N851" i="2"/>
  <c r="M851" i="2"/>
  <c r="N850" i="2"/>
  <c r="M850" i="2"/>
  <c r="N849" i="2"/>
  <c r="M849" i="2"/>
  <c r="N848" i="2"/>
  <c r="M848" i="2"/>
  <c r="N847" i="2"/>
  <c r="M847" i="2"/>
  <c r="N846" i="2"/>
  <c r="M846" i="2"/>
  <c r="N845" i="2"/>
  <c r="M845" i="2"/>
  <c r="N844" i="2"/>
  <c r="M844" i="2"/>
  <c r="N843" i="2"/>
  <c r="M843" i="2"/>
  <c r="N842" i="2"/>
  <c r="M842" i="2"/>
  <c r="N841" i="2"/>
  <c r="M841" i="2"/>
  <c r="N840" i="2"/>
  <c r="M840" i="2"/>
  <c r="N839" i="2"/>
  <c r="M839" i="2"/>
  <c r="N838" i="2"/>
  <c r="M838" i="2"/>
  <c r="N837" i="2"/>
  <c r="M837" i="2"/>
  <c r="N836" i="2"/>
  <c r="M836" i="2"/>
  <c r="N835" i="2"/>
  <c r="M835" i="2"/>
  <c r="N834" i="2"/>
  <c r="M834" i="2"/>
  <c r="N833" i="2"/>
  <c r="M833" i="2"/>
  <c r="N832" i="2"/>
  <c r="M832" i="2"/>
  <c r="N831" i="2"/>
  <c r="M831" i="2"/>
  <c r="N830" i="2"/>
  <c r="M830" i="2"/>
  <c r="N829" i="2"/>
  <c r="M829" i="2"/>
  <c r="N828" i="2"/>
  <c r="M828" i="2"/>
  <c r="N827" i="2"/>
  <c r="M827" i="2"/>
  <c r="N826" i="2"/>
  <c r="M826" i="2"/>
  <c r="N825" i="2"/>
  <c r="M825" i="2"/>
  <c r="N824" i="2"/>
  <c r="M824" i="2"/>
  <c r="N823" i="2"/>
  <c r="M823" i="2"/>
  <c r="N822" i="2"/>
  <c r="M822" i="2"/>
  <c r="N821" i="2"/>
  <c r="M821" i="2"/>
  <c r="N820" i="2"/>
  <c r="O820" i="2" s="1"/>
  <c r="M820" i="2"/>
  <c r="N819" i="2"/>
  <c r="M819" i="2"/>
  <c r="N818" i="2"/>
  <c r="M818" i="2"/>
  <c r="N817" i="2"/>
  <c r="M817" i="2"/>
  <c r="N816" i="2"/>
  <c r="M816" i="2"/>
  <c r="N815" i="2"/>
  <c r="M815" i="2"/>
  <c r="N814" i="2"/>
  <c r="M814" i="2"/>
  <c r="N813" i="2"/>
  <c r="M813" i="2"/>
  <c r="N812" i="2"/>
  <c r="M812" i="2"/>
  <c r="N811" i="2"/>
  <c r="M811" i="2"/>
  <c r="N810" i="2"/>
  <c r="M810" i="2"/>
  <c r="N809" i="2"/>
  <c r="M809" i="2"/>
  <c r="N808" i="2"/>
  <c r="M808" i="2"/>
  <c r="N807" i="2"/>
  <c r="M807" i="2"/>
  <c r="N806" i="2"/>
  <c r="M806" i="2"/>
  <c r="N805" i="2"/>
  <c r="M805" i="2"/>
  <c r="N804" i="2"/>
  <c r="M804" i="2"/>
  <c r="N803" i="2"/>
  <c r="M803" i="2"/>
  <c r="N802" i="2"/>
  <c r="M802" i="2"/>
  <c r="N801" i="2"/>
  <c r="M801" i="2"/>
  <c r="N800" i="2"/>
  <c r="M800" i="2"/>
  <c r="N799" i="2"/>
  <c r="M799" i="2"/>
  <c r="N798" i="2"/>
  <c r="M798" i="2"/>
  <c r="N797" i="2"/>
  <c r="M797" i="2"/>
  <c r="N796" i="2"/>
  <c r="M796" i="2"/>
  <c r="N795" i="2"/>
  <c r="M795" i="2"/>
  <c r="N794" i="2"/>
  <c r="M794" i="2"/>
  <c r="N793" i="2"/>
  <c r="M793" i="2"/>
  <c r="N792" i="2"/>
  <c r="M792" i="2"/>
  <c r="N791" i="2"/>
  <c r="M791" i="2"/>
  <c r="N790" i="2"/>
  <c r="M790" i="2"/>
  <c r="N789" i="2"/>
  <c r="M789" i="2"/>
  <c r="N788" i="2"/>
  <c r="M788" i="2"/>
  <c r="N787" i="2"/>
  <c r="M787" i="2"/>
  <c r="N786" i="2"/>
  <c r="M786" i="2"/>
  <c r="N785" i="2"/>
  <c r="M785" i="2"/>
  <c r="N784" i="2"/>
  <c r="M784" i="2"/>
  <c r="N783" i="2"/>
  <c r="M783" i="2"/>
  <c r="N782" i="2"/>
  <c r="M782" i="2"/>
  <c r="N781" i="2"/>
  <c r="M781" i="2"/>
  <c r="N780" i="2"/>
  <c r="M780" i="2"/>
  <c r="N779" i="2"/>
  <c r="M779" i="2"/>
  <c r="N778" i="2"/>
  <c r="M778" i="2"/>
  <c r="N777" i="2"/>
  <c r="M777" i="2"/>
  <c r="N776" i="2"/>
  <c r="M776" i="2"/>
  <c r="N775" i="2"/>
  <c r="M775" i="2"/>
  <c r="N774" i="2"/>
  <c r="M774" i="2"/>
  <c r="N773" i="2"/>
  <c r="M773" i="2"/>
  <c r="N772" i="2"/>
  <c r="M772" i="2"/>
  <c r="N771" i="2"/>
  <c r="M771" i="2"/>
  <c r="N770" i="2"/>
  <c r="M770" i="2"/>
  <c r="N769" i="2"/>
  <c r="M769" i="2"/>
  <c r="N768" i="2"/>
  <c r="M768" i="2"/>
  <c r="N767" i="2"/>
  <c r="M767" i="2"/>
  <c r="N766" i="2"/>
  <c r="M766" i="2"/>
  <c r="N765" i="2"/>
  <c r="M765" i="2"/>
  <c r="N764" i="2"/>
  <c r="M764" i="2"/>
  <c r="N763" i="2"/>
  <c r="M763" i="2"/>
  <c r="N762" i="2"/>
  <c r="M762" i="2"/>
  <c r="N761" i="2"/>
  <c r="M761" i="2"/>
  <c r="N760" i="2"/>
  <c r="M760" i="2"/>
  <c r="N759" i="2"/>
  <c r="M759" i="2"/>
  <c r="N758" i="2"/>
  <c r="N757" i="2"/>
  <c r="M757" i="2"/>
  <c r="N756" i="2"/>
  <c r="M756" i="2"/>
  <c r="N755" i="2"/>
  <c r="M755" i="2"/>
  <c r="N754" i="2"/>
  <c r="N752" i="2"/>
  <c r="M752" i="2"/>
  <c r="N751" i="2"/>
  <c r="M751" i="2"/>
  <c r="N750" i="2"/>
  <c r="N749" i="2"/>
  <c r="M749" i="2"/>
  <c r="N748" i="2"/>
  <c r="M748" i="2"/>
  <c r="N747" i="2"/>
  <c r="M747" i="2"/>
  <c r="N746" i="2"/>
  <c r="AV24" i="1"/>
  <c r="AQ24" i="1"/>
  <c r="AL24" i="1"/>
  <c r="AG24" i="1"/>
  <c r="O822" i="2" l="1"/>
  <c r="O832" i="2"/>
  <c r="O834" i="2"/>
  <c r="O836" i="2"/>
  <c r="O838" i="2"/>
  <c r="O855" i="2"/>
  <c r="O857" i="2"/>
  <c r="O859" i="2"/>
  <c r="O861" i="2"/>
  <c r="O865" i="2"/>
  <c r="O869" i="2"/>
  <c r="O873" i="2"/>
  <c r="M753" i="2"/>
  <c r="O753" i="2" s="1"/>
  <c r="N877" i="2"/>
  <c r="AZ24" i="1" s="1"/>
  <c r="AX24" i="1"/>
  <c r="O875" i="2"/>
  <c r="O866" i="2"/>
  <c r="O868" i="2"/>
  <c r="O867" i="2"/>
  <c r="O871" i="2"/>
  <c r="O876" i="2"/>
  <c r="O854" i="2"/>
  <c r="O858" i="2"/>
  <c r="O862" i="2"/>
  <c r="O863" i="2"/>
  <c r="O872" i="2"/>
  <c r="O853" i="2"/>
  <c r="O860" i="2"/>
  <c r="O874" i="2"/>
  <c r="O856" i="2"/>
  <c r="O870" i="2"/>
  <c r="O864" i="2"/>
  <c r="O811" i="2"/>
  <c r="O749" i="2"/>
  <c r="O779" i="2"/>
  <c r="O795" i="2"/>
  <c r="O839" i="2"/>
  <c r="O843" i="2"/>
  <c r="O796" i="2"/>
  <c r="O808" i="2"/>
  <c r="O763" i="2"/>
  <c r="O807" i="2"/>
  <c r="O799" i="2"/>
  <c r="O803" i="2"/>
  <c r="O786" i="2"/>
  <c r="O790" i="2"/>
  <c r="O812" i="2"/>
  <c r="O848" i="2"/>
  <c r="O850" i="2"/>
  <c r="O845" i="2"/>
  <c r="O847" i="2"/>
  <c r="O819" i="2"/>
  <c r="O825" i="2"/>
  <c r="O827" i="2"/>
  <c r="O818" i="2"/>
  <c r="O809" i="2"/>
  <c r="O813" i="2"/>
  <c r="O815" i="2"/>
  <c r="O781" i="2"/>
  <c r="O783" i="2"/>
  <c r="O787" i="2"/>
  <c r="O791" i="2"/>
  <c r="O797" i="2"/>
  <c r="O770" i="2"/>
  <c r="O774" i="2"/>
  <c r="O759" i="2"/>
  <c r="O755" i="2"/>
  <c r="M746" i="2"/>
  <c r="O754" i="2"/>
  <c r="O758" i="2"/>
  <c r="O748" i="2"/>
  <c r="O750" i="2"/>
  <c r="O752" i="2"/>
  <c r="O747" i="2"/>
  <c r="O751" i="2"/>
  <c r="O760" i="2"/>
  <c r="O765" i="2"/>
  <c r="O767" i="2"/>
  <c r="O771" i="2"/>
  <c r="O775" i="2"/>
  <c r="O802" i="2"/>
  <c r="O806" i="2"/>
  <c r="O829" i="2"/>
  <c r="O831" i="2"/>
  <c r="O835" i="2"/>
  <c r="O841" i="2"/>
  <c r="O764" i="2"/>
  <c r="O768" i="2"/>
  <c r="O776" i="2"/>
  <c r="O851" i="2"/>
  <c r="O780" i="2"/>
  <c r="O792" i="2"/>
  <c r="O823" i="2"/>
  <c r="O801" i="2"/>
  <c r="O810" i="2"/>
  <c r="O817" i="2"/>
  <c r="O824" i="2"/>
  <c r="O826" i="2"/>
  <c r="O833" i="2"/>
  <c r="O840" i="2"/>
  <c r="O842" i="2"/>
  <c r="O849" i="2"/>
  <c r="O778" i="2"/>
  <c r="O794" i="2"/>
  <c r="O757" i="2"/>
  <c r="O766" i="2"/>
  <c r="O773" i="2"/>
  <c r="O782" i="2"/>
  <c r="O784" i="2"/>
  <c r="O789" i="2"/>
  <c r="O798" i="2"/>
  <c r="O800" i="2"/>
  <c r="O805" i="2"/>
  <c r="O814" i="2"/>
  <c r="O816" i="2"/>
  <c r="O821" i="2"/>
  <c r="O828" i="2"/>
  <c r="O830" i="2"/>
  <c r="O837" i="2"/>
  <c r="O844" i="2"/>
  <c r="O846" i="2"/>
  <c r="O762" i="2"/>
  <c r="O769" i="2"/>
  <c r="O785" i="2"/>
  <c r="O756" i="2"/>
  <c r="O761" i="2"/>
  <c r="O772" i="2"/>
  <c r="O777" i="2"/>
  <c r="O788" i="2"/>
  <c r="O793" i="2"/>
  <c r="O804" i="2"/>
  <c r="O852" i="2"/>
  <c r="O746" i="2" l="1"/>
  <c r="M877" i="2"/>
  <c r="AY24" i="1" s="1"/>
  <c r="AS72" i="1"/>
  <c r="AR72" i="1"/>
  <c r="AM72" i="1"/>
  <c r="AQ72" i="1" s="1"/>
  <c r="AI72" i="1"/>
  <c r="AH72" i="1"/>
  <c r="AD72" i="1"/>
  <c r="AC72" i="1"/>
  <c r="AX72" i="1"/>
  <c r="AT73" i="1"/>
  <c r="AS73" i="1"/>
  <c r="AR73" i="1"/>
  <c r="AO73" i="1"/>
  <c r="AN73" i="1"/>
  <c r="AM73" i="1"/>
  <c r="AK73" i="1"/>
  <c r="AJ73" i="1"/>
  <c r="AI73" i="1"/>
  <c r="AH73" i="1"/>
  <c r="AE73" i="1"/>
  <c r="AD73" i="1"/>
  <c r="AC73" i="1"/>
  <c r="D718" i="2"/>
  <c r="C718" i="2"/>
  <c r="F717" i="2"/>
  <c r="E717" i="2"/>
  <c r="F716" i="2"/>
  <c r="E716" i="2"/>
  <c r="F715" i="2"/>
  <c r="E715" i="2"/>
  <c r="E718" i="2" s="1"/>
  <c r="AY72" i="1" s="1"/>
  <c r="E5" i="2"/>
  <c r="F5" i="2"/>
  <c r="E6" i="2"/>
  <c r="F6" i="2"/>
  <c r="E7" i="2"/>
  <c r="F7" i="2"/>
  <c r="E8" i="2"/>
  <c r="F8" i="2"/>
  <c r="E9" i="2"/>
  <c r="F9" i="2"/>
  <c r="E10" i="2"/>
  <c r="F10" i="2"/>
  <c r="E11" i="2"/>
  <c r="F11" i="2"/>
  <c r="B12" i="2"/>
  <c r="C12" i="2"/>
  <c r="D12" i="2"/>
  <c r="E20" i="2"/>
  <c r="F20" i="2"/>
  <c r="E21" i="2"/>
  <c r="F21" i="2"/>
  <c r="E22" i="2"/>
  <c r="F22" i="2"/>
  <c r="E23" i="2"/>
  <c r="F23" i="2"/>
  <c r="E24" i="2"/>
  <c r="F24" i="2"/>
  <c r="E25" i="2"/>
  <c r="F25" i="2"/>
  <c r="E26" i="2"/>
  <c r="F26" i="2"/>
  <c r="E28" i="2"/>
  <c r="F28" i="2"/>
  <c r="E29" i="2"/>
  <c r="F29" i="2"/>
  <c r="E30" i="2"/>
  <c r="F30" i="2"/>
  <c r="E31" i="2"/>
  <c r="F31" i="2"/>
  <c r="E32" i="2"/>
  <c r="F32" i="2"/>
  <c r="E33" i="2"/>
  <c r="F33" i="2"/>
  <c r="E34" i="2"/>
  <c r="F34" i="2"/>
  <c r="E35" i="2"/>
  <c r="F35" i="2"/>
  <c r="E36" i="2"/>
  <c r="F36" i="2"/>
  <c r="E37" i="2"/>
  <c r="F37" i="2"/>
  <c r="E38" i="2"/>
  <c r="F38" i="2"/>
  <c r="E39" i="2"/>
  <c r="F39" i="2"/>
  <c r="E40" i="2"/>
  <c r="F40" i="2"/>
  <c r="E41" i="2"/>
  <c r="F41" i="2"/>
  <c r="E42" i="2"/>
  <c r="F42" i="2"/>
  <c r="E43" i="2"/>
  <c r="F43" i="2"/>
  <c r="E44" i="2"/>
  <c r="F44" i="2"/>
  <c r="E45" i="2"/>
  <c r="F45" i="2"/>
  <c r="E46" i="2"/>
  <c r="F46" i="2"/>
  <c r="E47" i="2"/>
  <c r="F47" i="2"/>
  <c r="E48" i="2"/>
  <c r="F48" i="2"/>
  <c r="E49" i="2"/>
  <c r="F49" i="2"/>
  <c r="E50" i="2"/>
  <c r="F50" i="2"/>
  <c r="E51" i="2"/>
  <c r="F51" i="2"/>
  <c r="E52" i="2"/>
  <c r="F52" i="2"/>
  <c r="E53" i="2"/>
  <c r="F53" i="2"/>
  <c r="E54" i="2"/>
  <c r="F54" i="2"/>
  <c r="E55" i="2"/>
  <c r="F55" i="2"/>
  <c r="E56" i="2"/>
  <c r="F56" i="2"/>
  <c r="E57" i="2"/>
  <c r="F57" i="2"/>
  <c r="E58" i="2"/>
  <c r="F58" i="2"/>
  <c r="E59" i="2"/>
  <c r="F59" i="2"/>
  <c r="E60" i="2"/>
  <c r="F60" i="2"/>
  <c r="E61" i="2"/>
  <c r="F61" i="2"/>
  <c r="E62" i="2"/>
  <c r="F62" i="2"/>
  <c r="B63" i="2"/>
  <c r="E27" i="2" s="1"/>
  <c r="C63" i="2"/>
  <c r="D63" i="2"/>
  <c r="E69" i="2"/>
  <c r="F69" i="2"/>
  <c r="E70" i="2"/>
  <c r="F70" i="2"/>
  <c r="E71" i="2"/>
  <c r="F71" i="2"/>
  <c r="E72" i="2"/>
  <c r="F72" i="2"/>
  <c r="E73" i="2"/>
  <c r="F73" i="2"/>
  <c r="E74" i="2"/>
  <c r="F74" i="2"/>
  <c r="E75" i="2"/>
  <c r="F75" i="2"/>
  <c r="E76" i="2"/>
  <c r="F76" i="2"/>
  <c r="E77" i="2"/>
  <c r="F77" i="2"/>
  <c r="E78" i="2"/>
  <c r="F78" i="2"/>
  <c r="E79" i="2"/>
  <c r="F79" i="2"/>
  <c r="E80" i="2"/>
  <c r="F80" i="2"/>
  <c r="E81" i="2"/>
  <c r="F81" i="2"/>
  <c r="E82" i="2"/>
  <c r="F82" i="2"/>
  <c r="E83" i="2"/>
  <c r="F83" i="2"/>
  <c r="B84" i="2"/>
  <c r="C84" i="2"/>
  <c r="D84" i="2"/>
  <c r="E90" i="2"/>
  <c r="F90" i="2"/>
  <c r="E91" i="2"/>
  <c r="F91" i="2"/>
  <c r="E92" i="2"/>
  <c r="F92" i="2"/>
  <c r="E93" i="2"/>
  <c r="F93" i="2"/>
  <c r="E94" i="2"/>
  <c r="F94" i="2"/>
  <c r="E95" i="2"/>
  <c r="F95" i="2"/>
  <c r="E96" i="2"/>
  <c r="F96" i="2"/>
  <c r="E97" i="2"/>
  <c r="F97" i="2"/>
  <c r="E98" i="2"/>
  <c r="F98" i="2"/>
  <c r="E99" i="2"/>
  <c r="F99" i="2"/>
  <c r="E100" i="2"/>
  <c r="F100" i="2"/>
  <c r="E101" i="2"/>
  <c r="F101" i="2"/>
  <c r="E102" i="2"/>
  <c r="F102" i="2"/>
  <c r="E103" i="2"/>
  <c r="F103" i="2"/>
  <c r="E104" i="2"/>
  <c r="F104" i="2"/>
  <c r="E105" i="2"/>
  <c r="F105" i="2"/>
  <c r="E106" i="2"/>
  <c r="F106" i="2"/>
  <c r="B107" i="2"/>
  <c r="C107" i="2"/>
  <c r="D107" i="2"/>
  <c r="E113" i="2"/>
  <c r="F113" i="2"/>
  <c r="E114" i="2"/>
  <c r="F114" i="2"/>
  <c r="E115" i="2"/>
  <c r="F115" i="2"/>
  <c r="E116" i="2"/>
  <c r="F116" i="2"/>
  <c r="E117" i="2"/>
  <c r="F117" i="2"/>
  <c r="E118" i="2"/>
  <c r="F118" i="2"/>
  <c r="E119" i="2"/>
  <c r="F119" i="2"/>
  <c r="E120" i="2"/>
  <c r="F120" i="2"/>
  <c r="E121" i="2"/>
  <c r="F121" i="2"/>
  <c r="E122" i="2"/>
  <c r="F122" i="2"/>
  <c r="E123" i="2"/>
  <c r="F123" i="2"/>
  <c r="E124" i="2"/>
  <c r="F124" i="2"/>
  <c r="E125" i="2"/>
  <c r="F125" i="2"/>
  <c r="E126" i="2"/>
  <c r="F126" i="2"/>
  <c r="E127" i="2"/>
  <c r="F127" i="2"/>
  <c r="E128" i="2"/>
  <c r="F128" i="2"/>
  <c r="E129" i="2"/>
  <c r="F129" i="2"/>
  <c r="E130" i="2"/>
  <c r="F130" i="2"/>
  <c r="B131" i="2"/>
  <c r="C131" i="2"/>
  <c r="D131" i="2"/>
  <c r="E136" i="2"/>
  <c r="F136" i="2"/>
  <c r="E137" i="2"/>
  <c r="F137" i="2"/>
  <c r="E138" i="2"/>
  <c r="F138" i="2"/>
  <c r="E139" i="2"/>
  <c r="F139" i="2"/>
  <c r="E140" i="2"/>
  <c r="F140" i="2"/>
  <c r="E141" i="2"/>
  <c r="F141" i="2"/>
  <c r="E142" i="2"/>
  <c r="F142" i="2"/>
  <c r="E143" i="2"/>
  <c r="F143" i="2"/>
  <c r="E144" i="2"/>
  <c r="F144" i="2"/>
  <c r="E145" i="2"/>
  <c r="F145" i="2"/>
  <c r="E146" i="2"/>
  <c r="F146" i="2"/>
  <c r="E147" i="2"/>
  <c r="F147" i="2"/>
  <c r="E148" i="2"/>
  <c r="F148" i="2"/>
  <c r="E149" i="2"/>
  <c r="F149" i="2"/>
  <c r="B150" i="2"/>
  <c r="C150" i="2"/>
  <c r="D150" i="2"/>
  <c r="E158" i="2"/>
  <c r="F158" i="2"/>
  <c r="E159" i="2"/>
  <c r="F159" i="2"/>
  <c r="E160" i="2"/>
  <c r="F160" i="2"/>
  <c r="E161" i="2"/>
  <c r="F161" i="2"/>
  <c r="E162" i="2"/>
  <c r="F162" i="2"/>
  <c r="E163" i="2"/>
  <c r="F163" i="2"/>
  <c r="E164" i="2"/>
  <c r="F164" i="2"/>
  <c r="E165" i="2"/>
  <c r="F165" i="2"/>
  <c r="E166" i="2"/>
  <c r="F166" i="2"/>
  <c r="E167" i="2"/>
  <c r="F167" i="2"/>
  <c r="E168" i="2"/>
  <c r="F168" i="2"/>
  <c r="E169" i="2"/>
  <c r="F169" i="2"/>
  <c r="E170" i="2"/>
  <c r="F170" i="2"/>
  <c r="E171" i="2"/>
  <c r="F171" i="2"/>
  <c r="E172" i="2"/>
  <c r="F172" i="2"/>
  <c r="E173" i="2"/>
  <c r="F173" i="2"/>
  <c r="E174" i="2"/>
  <c r="F174" i="2"/>
  <c r="C175" i="2"/>
  <c r="D175" i="2"/>
  <c r="E182" i="2"/>
  <c r="F182" i="2"/>
  <c r="E183" i="2"/>
  <c r="F183" i="2"/>
  <c r="E184" i="2"/>
  <c r="F184" i="2"/>
  <c r="E185" i="2"/>
  <c r="F185" i="2"/>
  <c r="E186" i="2"/>
  <c r="F186" i="2"/>
  <c r="E187" i="2"/>
  <c r="F187" i="2"/>
  <c r="E188" i="2"/>
  <c r="F188" i="2"/>
  <c r="E189" i="2"/>
  <c r="F189" i="2"/>
  <c r="E190" i="2"/>
  <c r="F190" i="2"/>
  <c r="E191" i="2"/>
  <c r="F191" i="2"/>
  <c r="E192" i="2"/>
  <c r="F192" i="2"/>
  <c r="E193" i="2"/>
  <c r="F193" i="2"/>
  <c r="E194" i="2"/>
  <c r="F194" i="2"/>
  <c r="B195" i="2"/>
  <c r="C195" i="2"/>
  <c r="D195" i="2"/>
  <c r="E201" i="2"/>
  <c r="F201" i="2"/>
  <c r="E202" i="2"/>
  <c r="F202" i="2"/>
  <c r="E203" i="2"/>
  <c r="F203" i="2"/>
  <c r="E204" i="2"/>
  <c r="F204" i="2"/>
  <c r="E205" i="2"/>
  <c r="F205" i="2"/>
  <c r="E206" i="2"/>
  <c r="F206" i="2"/>
  <c r="E207" i="2"/>
  <c r="F207" i="2"/>
  <c r="E208" i="2"/>
  <c r="F208" i="2"/>
  <c r="E209" i="2"/>
  <c r="F209" i="2"/>
  <c r="E210" i="2"/>
  <c r="F210" i="2"/>
  <c r="E211" i="2"/>
  <c r="F211" i="2"/>
  <c r="E212" i="2"/>
  <c r="F212" i="2"/>
  <c r="E213" i="2"/>
  <c r="F213" i="2"/>
  <c r="F214" i="2"/>
  <c r="G214" i="2" s="1"/>
  <c r="E215" i="2"/>
  <c r="F215" i="2"/>
  <c r="E216" i="2"/>
  <c r="F216" i="2"/>
  <c r="E217" i="2"/>
  <c r="F217" i="2"/>
  <c r="E218" i="2"/>
  <c r="F218" i="2"/>
  <c r="E219" i="2"/>
  <c r="F219" i="2"/>
  <c r="E220" i="2"/>
  <c r="F220" i="2"/>
  <c r="E221" i="2"/>
  <c r="F221" i="2"/>
  <c r="E222" i="2"/>
  <c r="F222" i="2"/>
  <c r="E223" i="2"/>
  <c r="F223" i="2"/>
  <c r="E224" i="2"/>
  <c r="F224" i="2"/>
  <c r="E225" i="2"/>
  <c r="F225" i="2"/>
  <c r="E226" i="2"/>
  <c r="F226" i="2"/>
  <c r="B227" i="2"/>
  <c r="C227" i="2"/>
  <c r="D227" i="2"/>
  <c r="E232" i="2"/>
  <c r="F232" i="2"/>
  <c r="E233" i="2"/>
  <c r="F233" i="2"/>
  <c r="E234" i="2"/>
  <c r="F234" i="2"/>
  <c r="E235" i="2"/>
  <c r="F235" i="2"/>
  <c r="E236" i="2"/>
  <c r="F236" i="2"/>
  <c r="E237" i="2"/>
  <c r="F237" i="2"/>
  <c r="E238" i="2"/>
  <c r="F238" i="2"/>
  <c r="E240" i="2"/>
  <c r="F240" i="2"/>
  <c r="E241" i="2"/>
  <c r="F241" i="2"/>
  <c r="E242" i="2"/>
  <c r="F242" i="2"/>
  <c r="E243" i="2"/>
  <c r="F243" i="2"/>
  <c r="E244" i="2"/>
  <c r="F244" i="2"/>
  <c r="E245" i="2"/>
  <c r="F245" i="2"/>
  <c r="E246" i="2"/>
  <c r="F246" i="2"/>
  <c r="E247" i="2"/>
  <c r="F247" i="2"/>
  <c r="E248" i="2"/>
  <c r="F248" i="2"/>
  <c r="E249" i="2"/>
  <c r="F249" i="2"/>
  <c r="E250" i="2"/>
  <c r="F250" i="2"/>
  <c r="E251" i="2"/>
  <c r="F251" i="2"/>
  <c r="E252" i="2"/>
  <c r="F252" i="2"/>
  <c r="E253" i="2"/>
  <c r="F253" i="2"/>
  <c r="E254" i="2"/>
  <c r="F254" i="2"/>
  <c r="E255" i="2"/>
  <c r="F255" i="2"/>
  <c r="E256" i="2"/>
  <c r="F256" i="2"/>
  <c r="E257" i="2"/>
  <c r="F257" i="2"/>
  <c r="E258" i="2"/>
  <c r="F258" i="2"/>
  <c r="E259" i="2"/>
  <c r="F259" i="2"/>
  <c r="E260" i="2"/>
  <c r="F260" i="2"/>
  <c r="E261" i="2"/>
  <c r="F261" i="2"/>
  <c r="E262" i="2"/>
  <c r="F262" i="2"/>
  <c r="E263" i="2"/>
  <c r="F263" i="2"/>
  <c r="E264" i="2"/>
  <c r="F264" i="2"/>
  <c r="E265" i="2"/>
  <c r="F265" i="2"/>
  <c r="E266" i="2"/>
  <c r="F266" i="2"/>
  <c r="E267" i="2"/>
  <c r="F267" i="2"/>
  <c r="E268" i="2"/>
  <c r="F268" i="2"/>
  <c r="E269" i="2"/>
  <c r="F269" i="2"/>
  <c r="E270" i="2"/>
  <c r="F270" i="2"/>
  <c r="E271" i="2"/>
  <c r="F271" i="2"/>
  <c r="E272" i="2"/>
  <c r="F272" i="2"/>
  <c r="E273" i="2"/>
  <c r="F273" i="2"/>
  <c r="E274" i="2"/>
  <c r="F274" i="2"/>
  <c r="E275" i="2"/>
  <c r="F275" i="2"/>
  <c r="E276" i="2"/>
  <c r="F276" i="2"/>
  <c r="E277" i="2"/>
  <c r="F277" i="2"/>
  <c r="B278" i="2"/>
  <c r="C278" i="2"/>
  <c r="D278" i="2"/>
  <c r="E283" i="2"/>
  <c r="F283" i="2"/>
  <c r="E284" i="2"/>
  <c r="F284" i="2"/>
  <c r="E285" i="2"/>
  <c r="F285" i="2"/>
  <c r="E286" i="2"/>
  <c r="F286" i="2"/>
  <c r="E287" i="2"/>
  <c r="F287" i="2"/>
  <c r="E288" i="2"/>
  <c r="F288" i="2"/>
  <c r="E289" i="2"/>
  <c r="F289" i="2"/>
  <c r="E291" i="2"/>
  <c r="F291" i="2"/>
  <c r="E292" i="2"/>
  <c r="F292" i="2"/>
  <c r="E293" i="2"/>
  <c r="F293" i="2"/>
  <c r="E294" i="2"/>
  <c r="F294" i="2"/>
  <c r="E295" i="2"/>
  <c r="F295" i="2"/>
  <c r="E296" i="2"/>
  <c r="F296" i="2"/>
  <c r="E297" i="2"/>
  <c r="F297" i="2"/>
  <c r="E298" i="2"/>
  <c r="F298" i="2"/>
  <c r="E299" i="2"/>
  <c r="F299" i="2"/>
  <c r="E300" i="2"/>
  <c r="F300" i="2"/>
  <c r="E301" i="2"/>
  <c r="F301" i="2"/>
  <c r="E302" i="2"/>
  <c r="F302" i="2"/>
  <c r="E303" i="2"/>
  <c r="F303" i="2"/>
  <c r="E304" i="2"/>
  <c r="F304" i="2"/>
  <c r="E305" i="2"/>
  <c r="F305" i="2"/>
  <c r="E306" i="2"/>
  <c r="F306" i="2"/>
  <c r="E307" i="2"/>
  <c r="F307" i="2"/>
  <c r="E308" i="2"/>
  <c r="F308" i="2"/>
  <c r="E309" i="2"/>
  <c r="F309" i="2"/>
  <c r="E310" i="2"/>
  <c r="F310" i="2"/>
  <c r="E311" i="2"/>
  <c r="F311" i="2"/>
  <c r="E312" i="2"/>
  <c r="F312" i="2"/>
  <c r="E313" i="2"/>
  <c r="F313" i="2"/>
  <c r="E314" i="2"/>
  <c r="F314" i="2"/>
  <c r="E315" i="2"/>
  <c r="F315" i="2"/>
  <c r="E316" i="2"/>
  <c r="F316" i="2"/>
  <c r="E317" i="2"/>
  <c r="F317" i="2"/>
  <c r="E318" i="2"/>
  <c r="F318" i="2"/>
  <c r="E319" i="2"/>
  <c r="F319" i="2"/>
  <c r="E320" i="2"/>
  <c r="F320" i="2"/>
  <c r="E321" i="2"/>
  <c r="F321" i="2"/>
  <c r="B322" i="2"/>
  <c r="F290" i="2" s="1"/>
  <c r="C322" i="2"/>
  <c r="D322" i="2"/>
  <c r="E329" i="2"/>
  <c r="F329" i="2"/>
  <c r="E330" i="2"/>
  <c r="F330" i="2"/>
  <c r="E331" i="2"/>
  <c r="F331" i="2"/>
  <c r="E332" i="2"/>
  <c r="F332" i="2"/>
  <c r="E333" i="2"/>
  <c r="F333" i="2"/>
  <c r="E334" i="2"/>
  <c r="F334" i="2"/>
  <c r="E335" i="2"/>
  <c r="F335" i="2"/>
  <c r="E336" i="2"/>
  <c r="F336" i="2"/>
  <c r="E337" i="2"/>
  <c r="F337" i="2"/>
  <c r="E338" i="2"/>
  <c r="F338" i="2"/>
  <c r="E339" i="2"/>
  <c r="F339" i="2"/>
  <c r="E340" i="2"/>
  <c r="F340" i="2"/>
  <c r="E341" i="2"/>
  <c r="F341" i="2"/>
  <c r="E342" i="2"/>
  <c r="F342" i="2"/>
  <c r="E343" i="2"/>
  <c r="F343" i="2"/>
  <c r="E344" i="2"/>
  <c r="F344" i="2"/>
  <c r="E345" i="2"/>
  <c r="F345" i="2"/>
  <c r="E346" i="2"/>
  <c r="F346" i="2"/>
  <c r="E347" i="2"/>
  <c r="F347" i="2"/>
  <c r="E348" i="2"/>
  <c r="F348" i="2"/>
  <c r="E349" i="2"/>
  <c r="F349" i="2"/>
  <c r="E350" i="2"/>
  <c r="F350" i="2"/>
  <c r="E351" i="2"/>
  <c r="F351" i="2"/>
  <c r="C352" i="2"/>
  <c r="D352" i="2"/>
  <c r="E358" i="2"/>
  <c r="F358" i="2"/>
  <c r="E359" i="2"/>
  <c r="F359" i="2"/>
  <c r="E360" i="2"/>
  <c r="F360" i="2"/>
  <c r="E361" i="2"/>
  <c r="F361" i="2"/>
  <c r="E362" i="2"/>
  <c r="F362" i="2"/>
  <c r="E363" i="2"/>
  <c r="F363" i="2"/>
  <c r="E364" i="2"/>
  <c r="F364" i="2"/>
  <c r="E366" i="2"/>
  <c r="F366" i="2"/>
  <c r="E367" i="2"/>
  <c r="F367" i="2"/>
  <c r="E368" i="2"/>
  <c r="F368" i="2"/>
  <c r="E369" i="2"/>
  <c r="F369" i="2"/>
  <c r="E370" i="2"/>
  <c r="F370" i="2"/>
  <c r="E371" i="2"/>
  <c r="F371" i="2"/>
  <c r="E372" i="2"/>
  <c r="F372" i="2"/>
  <c r="E373" i="2"/>
  <c r="F373" i="2"/>
  <c r="E374" i="2"/>
  <c r="F374" i="2"/>
  <c r="E375" i="2"/>
  <c r="F375" i="2"/>
  <c r="E376" i="2"/>
  <c r="F376" i="2"/>
  <c r="G376" i="2" s="1"/>
  <c r="E377" i="2"/>
  <c r="F377" i="2"/>
  <c r="E378" i="2"/>
  <c r="F378" i="2"/>
  <c r="E379" i="2"/>
  <c r="F379" i="2"/>
  <c r="E380" i="2"/>
  <c r="F380" i="2"/>
  <c r="B381" i="2"/>
  <c r="F365" i="2" s="1"/>
  <c r="C381" i="2"/>
  <c r="D381" i="2"/>
  <c r="E386" i="2"/>
  <c r="F386" i="2"/>
  <c r="E387" i="2"/>
  <c r="F387" i="2"/>
  <c r="E388" i="2"/>
  <c r="F388" i="2"/>
  <c r="E389" i="2"/>
  <c r="F389" i="2"/>
  <c r="E390" i="2"/>
  <c r="F390" i="2"/>
  <c r="E391" i="2"/>
  <c r="F391" i="2"/>
  <c r="E392" i="2"/>
  <c r="F392" i="2"/>
  <c r="E394" i="2"/>
  <c r="F394" i="2"/>
  <c r="E395" i="2"/>
  <c r="F395" i="2"/>
  <c r="E396" i="2"/>
  <c r="F396" i="2"/>
  <c r="E397" i="2"/>
  <c r="F397" i="2"/>
  <c r="E398" i="2"/>
  <c r="F398" i="2"/>
  <c r="E399" i="2"/>
  <c r="F399" i="2"/>
  <c r="E400" i="2"/>
  <c r="F400" i="2"/>
  <c r="B401" i="2"/>
  <c r="E393" i="2" s="1"/>
  <c r="C401" i="2"/>
  <c r="D401" i="2"/>
  <c r="E406" i="2"/>
  <c r="F406" i="2"/>
  <c r="E407" i="2"/>
  <c r="F407" i="2"/>
  <c r="E408" i="2"/>
  <c r="F408" i="2"/>
  <c r="G408" i="2" s="1"/>
  <c r="E409" i="2"/>
  <c r="F409" i="2"/>
  <c r="E410" i="2"/>
  <c r="F410" i="2"/>
  <c r="E411" i="2"/>
  <c r="F411" i="2"/>
  <c r="E412" i="2"/>
  <c r="F412" i="2"/>
  <c r="E414" i="2"/>
  <c r="F414" i="2"/>
  <c r="E415" i="2"/>
  <c r="F415" i="2"/>
  <c r="E416" i="2"/>
  <c r="F416" i="2"/>
  <c r="E417" i="2"/>
  <c r="F417" i="2"/>
  <c r="G417" i="2" s="1"/>
  <c r="E418" i="2"/>
  <c r="F418" i="2"/>
  <c r="E419" i="2"/>
  <c r="F419" i="2"/>
  <c r="E420" i="2"/>
  <c r="F420" i="2"/>
  <c r="E421" i="2"/>
  <c r="F421" i="2"/>
  <c r="E422" i="2"/>
  <c r="F422" i="2"/>
  <c r="E423" i="2"/>
  <c r="F423" i="2"/>
  <c r="E424" i="2"/>
  <c r="F424" i="2"/>
  <c r="E425" i="2"/>
  <c r="F425" i="2"/>
  <c r="E426" i="2"/>
  <c r="F426" i="2"/>
  <c r="E427" i="2"/>
  <c r="F427" i="2"/>
  <c r="E428" i="2"/>
  <c r="F428" i="2"/>
  <c r="B429" i="2"/>
  <c r="E413" i="2" s="1"/>
  <c r="C429" i="2"/>
  <c r="D429" i="2"/>
  <c r="E434" i="2"/>
  <c r="F434" i="2"/>
  <c r="E435" i="2"/>
  <c r="F435" i="2"/>
  <c r="E436" i="2"/>
  <c r="F436" i="2"/>
  <c r="E437" i="2"/>
  <c r="F437" i="2"/>
  <c r="E438" i="2"/>
  <c r="F438" i="2"/>
  <c r="E439" i="2"/>
  <c r="F439" i="2"/>
  <c r="E440" i="2"/>
  <c r="F440" i="2"/>
  <c r="E441" i="2"/>
  <c r="F441" i="2"/>
  <c r="E442" i="2"/>
  <c r="F442" i="2"/>
  <c r="E443" i="2"/>
  <c r="F443" i="2"/>
  <c r="E444" i="2"/>
  <c r="F444" i="2"/>
  <c r="E445" i="2"/>
  <c r="F445" i="2"/>
  <c r="E446" i="2"/>
  <c r="F446" i="2"/>
  <c r="E447" i="2"/>
  <c r="F447" i="2"/>
  <c r="E448" i="2"/>
  <c r="F448" i="2"/>
  <c r="E449" i="2"/>
  <c r="F449" i="2"/>
  <c r="E450" i="2"/>
  <c r="F450" i="2"/>
  <c r="E451" i="2"/>
  <c r="F451" i="2"/>
  <c r="E452" i="2"/>
  <c r="F452" i="2"/>
  <c r="E453" i="2"/>
  <c r="F453" i="2"/>
  <c r="E454" i="2"/>
  <c r="F454" i="2"/>
  <c r="E455" i="2"/>
  <c r="F455" i="2"/>
  <c r="E456" i="2"/>
  <c r="F456" i="2"/>
  <c r="E457" i="2"/>
  <c r="F457" i="2"/>
  <c r="E458" i="2"/>
  <c r="F458" i="2"/>
  <c r="E459" i="2"/>
  <c r="F459" i="2"/>
  <c r="E460" i="2"/>
  <c r="F460" i="2"/>
  <c r="E461" i="2"/>
  <c r="F461" i="2"/>
  <c r="E462" i="2"/>
  <c r="F462" i="2"/>
  <c r="E463" i="2"/>
  <c r="F463" i="2"/>
  <c r="E464" i="2"/>
  <c r="F464" i="2"/>
  <c r="E465" i="2"/>
  <c r="F465" i="2"/>
  <c r="E466" i="2"/>
  <c r="F466" i="2"/>
  <c r="E467" i="2"/>
  <c r="F467" i="2"/>
  <c r="E468" i="2"/>
  <c r="G468" i="2" s="1"/>
  <c r="F468" i="2"/>
  <c r="E469" i="2"/>
  <c r="F469" i="2"/>
  <c r="E470" i="2"/>
  <c r="F470" i="2"/>
  <c r="E471" i="2"/>
  <c r="F471" i="2"/>
  <c r="E472" i="2"/>
  <c r="F472" i="2"/>
  <c r="E473" i="2"/>
  <c r="F473" i="2"/>
  <c r="E474" i="2"/>
  <c r="F474" i="2"/>
  <c r="E475" i="2"/>
  <c r="F475" i="2"/>
  <c r="E476" i="2"/>
  <c r="F476" i="2"/>
  <c r="E477" i="2"/>
  <c r="F477" i="2"/>
  <c r="E478" i="2"/>
  <c r="F478" i="2"/>
  <c r="B479" i="2"/>
  <c r="C479" i="2"/>
  <c r="D479" i="2"/>
  <c r="E484" i="2"/>
  <c r="F484" i="2"/>
  <c r="E485" i="2"/>
  <c r="F485" i="2"/>
  <c r="E486" i="2"/>
  <c r="F486" i="2"/>
  <c r="E487" i="2"/>
  <c r="F487" i="2"/>
  <c r="E488" i="2"/>
  <c r="F488" i="2"/>
  <c r="E489" i="2"/>
  <c r="F489" i="2"/>
  <c r="E490" i="2"/>
  <c r="F490" i="2"/>
  <c r="E492" i="2"/>
  <c r="F492" i="2"/>
  <c r="E493" i="2"/>
  <c r="F493" i="2"/>
  <c r="E494" i="2"/>
  <c r="F494" i="2"/>
  <c r="E495" i="2"/>
  <c r="F495" i="2"/>
  <c r="E496" i="2"/>
  <c r="F496" i="2"/>
  <c r="E497" i="2"/>
  <c r="F497" i="2"/>
  <c r="E498" i="2"/>
  <c r="F498" i="2"/>
  <c r="E499" i="2"/>
  <c r="F499" i="2"/>
  <c r="G499" i="2" s="1"/>
  <c r="E500" i="2"/>
  <c r="F500" i="2"/>
  <c r="E501" i="2"/>
  <c r="F501" i="2"/>
  <c r="G501" i="2" s="1"/>
  <c r="E502" i="2"/>
  <c r="F502" i="2"/>
  <c r="E503" i="2"/>
  <c r="F503" i="2"/>
  <c r="G503" i="2" s="1"/>
  <c r="E504" i="2"/>
  <c r="F504" i="2"/>
  <c r="E505" i="2"/>
  <c r="F505" i="2"/>
  <c r="E506" i="2"/>
  <c r="F506" i="2"/>
  <c r="E507" i="2"/>
  <c r="F507" i="2"/>
  <c r="G507" i="2" s="1"/>
  <c r="E508" i="2"/>
  <c r="F508" i="2"/>
  <c r="E509" i="2"/>
  <c r="F509" i="2"/>
  <c r="G509" i="2" s="1"/>
  <c r="E510" i="2"/>
  <c r="F510" i="2"/>
  <c r="E511" i="2"/>
  <c r="F511" i="2"/>
  <c r="G511" i="2" s="1"/>
  <c r="B512" i="2"/>
  <c r="E491" i="2" s="1"/>
  <c r="C512" i="2"/>
  <c r="D512" i="2"/>
  <c r="E587" i="2"/>
  <c r="F587" i="2"/>
  <c r="E588" i="2"/>
  <c r="F588" i="2"/>
  <c r="E589" i="2"/>
  <c r="F589" i="2"/>
  <c r="E590" i="2"/>
  <c r="F590" i="2"/>
  <c r="E591" i="2"/>
  <c r="F591" i="2"/>
  <c r="E592" i="2"/>
  <c r="G592" i="2" s="1"/>
  <c r="F592" i="2"/>
  <c r="E593" i="2"/>
  <c r="F593" i="2"/>
  <c r="E595" i="2"/>
  <c r="F595" i="2"/>
  <c r="E596" i="2"/>
  <c r="F596" i="2"/>
  <c r="E597" i="2"/>
  <c r="G597" i="2" s="1"/>
  <c r="F597" i="2"/>
  <c r="E598" i="2"/>
  <c r="F598" i="2"/>
  <c r="E599" i="2"/>
  <c r="F599" i="2"/>
  <c r="E600" i="2"/>
  <c r="F600" i="2"/>
  <c r="E601" i="2"/>
  <c r="F601" i="2"/>
  <c r="E602" i="2"/>
  <c r="F602" i="2"/>
  <c r="E603" i="2"/>
  <c r="F603" i="2"/>
  <c r="E604" i="2"/>
  <c r="F604" i="2"/>
  <c r="E605" i="2"/>
  <c r="G605" i="2" s="1"/>
  <c r="F605" i="2"/>
  <c r="E606" i="2"/>
  <c r="F606" i="2"/>
  <c r="E607" i="2"/>
  <c r="F607" i="2"/>
  <c r="E608" i="2"/>
  <c r="F608" i="2"/>
  <c r="E609" i="2"/>
  <c r="F609" i="2"/>
  <c r="E610" i="2"/>
  <c r="F610" i="2"/>
  <c r="E611" i="2"/>
  <c r="F611" i="2"/>
  <c r="E612" i="2"/>
  <c r="F612" i="2"/>
  <c r="E613" i="2"/>
  <c r="F613" i="2"/>
  <c r="E614" i="2"/>
  <c r="F614" i="2"/>
  <c r="E615" i="2"/>
  <c r="F615" i="2"/>
  <c r="E616" i="2"/>
  <c r="F616" i="2"/>
  <c r="E617" i="2"/>
  <c r="F617" i="2"/>
  <c r="E618" i="2"/>
  <c r="F618" i="2"/>
  <c r="E619" i="2"/>
  <c r="F619" i="2"/>
  <c r="E620" i="2"/>
  <c r="F620" i="2"/>
  <c r="E621" i="2"/>
  <c r="F621" i="2"/>
  <c r="B622" i="2"/>
  <c r="F594" i="2" s="1"/>
  <c r="C622" i="2"/>
  <c r="D622" i="2"/>
  <c r="M718" i="2"/>
  <c r="N718" i="2"/>
  <c r="M719" i="2"/>
  <c r="N719" i="2"/>
  <c r="M720" i="2"/>
  <c r="N720" i="2"/>
  <c r="M721" i="2"/>
  <c r="N721" i="2"/>
  <c r="M722" i="2"/>
  <c r="N722" i="2"/>
  <c r="M723" i="2"/>
  <c r="N723" i="2"/>
  <c r="M724" i="2"/>
  <c r="N724" i="2"/>
  <c r="M725" i="2"/>
  <c r="N725" i="2"/>
  <c r="G392" i="2" l="1"/>
  <c r="G106" i="2"/>
  <c r="G90" i="2"/>
  <c r="G61" i="2"/>
  <c r="G53" i="2"/>
  <c r="G45" i="2"/>
  <c r="G43" i="2"/>
  <c r="G37" i="2"/>
  <c r="G29" i="2"/>
  <c r="G22" i="2"/>
  <c r="G319" i="2"/>
  <c r="G315" i="2"/>
  <c r="G313" i="2"/>
  <c r="G288" i="2"/>
  <c r="G222" i="2"/>
  <c r="G220" i="2"/>
  <c r="G218" i="2"/>
  <c r="G193" i="2"/>
  <c r="G187" i="2"/>
  <c r="G183" i="2"/>
  <c r="G8" i="2"/>
  <c r="G6" i="2"/>
  <c r="G361" i="2"/>
  <c r="G359" i="2"/>
  <c r="G211" i="2"/>
  <c r="O877" i="2"/>
  <c r="BA24" i="1" s="1"/>
  <c r="G350" i="2"/>
  <c r="G346" i="2"/>
  <c r="G203" i="2"/>
  <c r="G510" i="2"/>
  <c r="G502" i="2"/>
  <c r="G487" i="2"/>
  <c r="G485" i="2"/>
  <c r="G452" i="2"/>
  <c r="G428" i="2"/>
  <c r="G426" i="2"/>
  <c r="G420" i="2"/>
  <c r="G409" i="2"/>
  <c r="G379" i="2"/>
  <c r="G377" i="2"/>
  <c r="G265" i="2"/>
  <c r="G249" i="2"/>
  <c r="G245" i="2"/>
  <c r="G243" i="2"/>
  <c r="G241" i="2"/>
  <c r="G238" i="2"/>
  <c r="G137" i="2"/>
  <c r="G122" i="2"/>
  <c r="G62" i="2"/>
  <c r="G58" i="2"/>
  <c r="G716" i="2"/>
  <c r="AQ73" i="1"/>
  <c r="AV73" i="1"/>
  <c r="AG72" i="1"/>
  <c r="AL73" i="1"/>
  <c r="AG73" i="1"/>
  <c r="AL72" i="1"/>
  <c r="AV72" i="1"/>
  <c r="G371" i="2"/>
  <c r="G399" i="2"/>
  <c r="G390" i="2"/>
  <c r="G276" i="2"/>
  <c r="G274" i="2"/>
  <c r="G244" i="2"/>
  <c r="G242" i="2"/>
  <c r="G233" i="2"/>
  <c r="G171" i="2"/>
  <c r="G394" i="2"/>
  <c r="G312" i="2"/>
  <c r="G308" i="2"/>
  <c r="G300" i="2"/>
  <c r="G298" i="2"/>
  <c r="G296" i="2"/>
  <c r="G292" i="2"/>
  <c r="G289" i="2"/>
  <c r="G194" i="2"/>
  <c r="G186" i="2"/>
  <c r="G130" i="2"/>
  <c r="G114" i="2"/>
  <c r="G77" i="2"/>
  <c r="G75" i="2"/>
  <c r="G620" i="2"/>
  <c r="G618" i="2"/>
  <c r="G612" i="2"/>
  <c r="G610" i="2"/>
  <c r="G608" i="2"/>
  <c r="G604" i="2"/>
  <c r="G602" i="2"/>
  <c r="G596" i="2"/>
  <c r="G587" i="2"/>
  <c r="G471" i="2"/>
  <c r="G463" i="2"/>
  <c r="G455" i="2"/>
  <c r="G439" i="2"/>
  <c r="G380" i="2"/>
  <c r="G348" i="2"/>
  <c r="G340" i="2"/>
  <c r="G338" i="2"/>
  <c r="G301" i="2"/>
  <c r="G293" i="2"/>
  <c r="G268" i="2"/>
  <c r="G266" i="2"/>
  <c r="G257" i="2"/>
  <c r="G216" i="2"/>
  <c r="G212" i="2"/>
  <c r="G206" i="2"/>
  <c r="G142" i="2"/>
  <c r="G138" i="2"/>
  <c r="G98" i="2"/>
  <c r="G20" i="2"/>
  <c r="G168" i="2"/>
  <c r="G60" i="2"/>
  <c r="G11" i="2"/>
  <c r="G619" i="2"/>
  <c r="G611" i="2"/>
  <c r="G609" i="2"/>
  <c r="G488" i="2"/>
  <c r="G478" i="2"/>
  <c r="G476" i="2"/>
  <c r="G472" i="2"/>
  <c r="G460" i="2"/>
  <c r="G456" i="2"/>
  <c r="G444" i="2"/>
  <c r="G440" i="2"/>
  <c r="G438" i="2"/>
  <c r="G425" i="2"/>
  <c r="G398" i="2"/>
  <c r="G396" i="2"/>
  <c r="G386" i="2"/>
  <c r="G369" i="2"/>
  <c r="G367" i="2"/>
  <c r="G360" i="2"/>
  <c r="G349" i="2"/>
  <c r="G345" i="2"/>
  <c r="G341" i="2"/>
  <c r="G333" i="2"/>
  <c r="G329" i="2"/>
  <c r="G277" i="2"/>
  <c r="G275" i="2"/>
  <c r="G269" i="2"/>
  <c r="G225" i="2"/>
  <c r="G217" i="2"/>
  <c r="G163" i="2"/>
  <c r="G159" i="2"/>
  <c r="G145" i="2"/>
  <c r="G125" i="2"/>
  <c r="G123" i="2"/>
  <c r="G117" i="2"/>
  <c r="G82" i="2"/>
  <c r="G80" i="2"/>
  <c r="G78" i="2"/>
  <c r="G76" i="2"/>
  <c r="G70" i="2"/>
  <c r="G56" i="2"/>
  <c r="G54" i="2"/>
  <c r="G52" i="2"/>
  <c r="G46" i="2"/>
  <c r="G42" i="2"/>
  <c r="G38" i="2"/>
  <c r="G36" i="2"/>
  <c r="G30" i="2"/>
  <c r="G28" i="2"/>
  <c r="O721" i="2"/>
  <c r="O719" i="2"/>
  <c r="F718" i="2"/>
  <c r="AZ72" i="1" s="1"/>
  <c r="O725" i="2"/>
  <c r="O718" i="2"/>
  <c r="G600" i="2"/>
  <c r="G589" i="2"/>
  <c r="G504" i="2"/>
  <c r="G494" i="2"/>
  <c r="G489" i="2"/>
  <c r="G484" i="2"/>
  <c r="G473" i="2"/>
  <c r="G465" i="2"/>
  <c r="G447" i="2"/>
  <c r="G436" i="2"/>
  <c r="G418" i="2"/>
  <c r="G410" i="2"/>
  <c r="G344" i="2"/>
  <c r="G337" i="2"/>
  <c r="G284" i="2"/>
  <c r="G273" i="2"/>
  <c r="G261" i="2"/>
  <c r="G259" i="2"/>
  <c r="G253" i="2"/>
  <c r="G237" i="2"/>
  <c r="G204" i="2"/>
  <c r="G188" i="2"/>
  <c r="G184" i="2"/>
  <c r="G174" i="2"/>
  <c r="G172" i="2"/>
  <c r="G166" i="2"/>
  <c r="G164" i="2"/>
  <c r="G148" i="2"/>
  <c r="G146" i="2"/>
  <c r="G102" i="2"/>
  <c r="G100" i="2"/>
  <c r="G94" i="2"/>
  <c r="G55" i="2"/>
  <c r="G603" i="2"/>
  <c r="G595" i="2"/>
  <c r="G588" i="2"/>
  <c r="G496" i="2"/>
  <c r="G470" i="2"/>
  <c r="G464" i="2"/>
  <c r="G462" i="2"/>
  <c r="G457" i="2"/>
  <c r="G449" i="2"/>
  <c r="G422" i="2"/>
  <c r="G407" i="2"/>
  <c r="G304" i="2"/>
  <c r="G208" i="2"/>
  <c r="G44" i="2"/>
  <c r="G31" i="2"/>
  <c r="G26" i="2"/>
  <c r="G5" i="2"/>
  <c r="G495" i="2"/>
  <c r="G493" i="2"/>
  <c r="G454" i="2"/>
  <c r="G448" i="2"/>
  <c r="G446" i="2"/>
  <c r="G441" i="2"/>
  <c r="G427" i="2"/>
  <c r="G421" i="2"/>
  <c r="G419" i="2"/>
  <c r="G397" i="2"/>
  <c r="G372" i="2"/>
  <c r="G364" i="2"/>
  <c r="G343" i="2"/>
  <c r="G332" i="2"/>
  <c r="G320" i="2"/>
  <c r="G307" i="2"/>
  <c r="G299" i="2"/>
  <c r="G283" i="2"/>
  <c r="G270" i="2"/>
  <c r="G260" i="2"/>
  <c r="G258" i="2"/>
  <c r="G252" i="2"/>
  <c r="G234" i="2"/>
  <c r="G226" i="2"/>
  <c r="G219" i="2"/>
  <c r="G207" i="2"/>
  <c r="G205" i="2"/>
  <c r="G191" i="2"/>
  <c r="G173" i="2"/>
  <c r="G167" i="2"/>
  <c r="G149" i="2"/>
  <c r="G141" i="2"/>
  <c r="G139" i="2"/>
  <c r="G119" i="2"/>
  <c r="G101" i="2"/>
  <c r="G99" i="2"/>
  <c r="G97" i="2"/>
  <c r="G91" i="2"/>
  <c r="G74" i="2"/>
  <c r="G50" i="2"/>
  <c r="G616" i="2"/>
  <c r="E401" i="2"/>
  <c r="G368" i="2"/>
  <c r="G366" i="2"/>
  <c r="G316" i="2"/>
  <c r="G314" i="2"/>
  <c r="G291" i="2"/>
  <c r="E227" i="2"/>
  <c r="E150" i="2"/>
  <c r="G126" i="2"/>
  <c r="G118" i="2"/>
  <c r="G73" i="2"/>
  <c r="G69" i="2"/>
  <c r="G34" i="2"/>
  <c r="G717" i="2"/>
  <c r="G715" i="2"/>
  <c r="O722" i="2"/>
  <c r="O720" i="2"/>
  <c r="G617" i="2"/>
  <c r="G615" i="2"/>
  <c r="G613" i="2"/>
  <c r="G606" i="2"/>
  <c r="G601" i="2"/>
  <c r="G599" i="2"/>
  <c r="G593" i="2"/>
  <c r="G591" i="2"/>
  <c r="G505" i="2"/>
  <c r="G500" i="2"/>
  <c r="E479" i="2"/>
  <c r="E512" i="2"/>
  <c r="E63" i="2"/>
  <c r="G621" i="2"/>
  <c r="G614" i="2"/>
  <c r="G607" i="2"/>
  <c r="G598" i="2"/>
  <c r="G590" i="2"/>
  <c r="G508" i="2"/>
  <c r="G506" i="2"/>
  <c r="F239" i="2"/>
  <c r="F278" i="2" s="1"/>
  <c r="E239" i="2"/>
  <c r="G160" i="2"/>
  <c r="E175" i="2"/>
  <c r="E84" i="2"/>
  <c r="G497" i="2"/>
  <c r="G492" i="2"/>
  <c r="G474" i="2"/>
  <c r="G469" i="2"/>
  <c r="G467" i="2"/>
  <c r="G458" i="2"/>
  <c r="G453" i="2"/>
  <c r="G451" i="2"/>
  <c r="G442" i="2"/>
  <c r="G437" i="2"/>
  <c r="G435" i="2"/>
  <c r="G424" i="2"/>
  <c r="G415" i="2"/>
  <c r="G412" i="2"/>
  <c r="G388" i="2"/>
  <c r="G374" i="2"/>
  <c r="G363" i="2"/>
  <c r="G358" i="2"/>
  <c r="G351" i="2"/>
  <c r="G336" i="2"/>
  <c r="G317" i="2"/>
  <c r="G310" i="2"/>
  <c r="G305" i="2"/>
  <c r="G303" i="2"/>
  <c r="G294" i="2"/>
  <c r="G272" i="2"/>
  <c r="G256" i="2"/>
  <c r="G254" i="2"/>
  <c r="G240" i="2"/>
  <c r="G236" i="2"/>
  <c r="G215" i="2"/>
  <c r="G209" i="2"/>
  <c r="G192" i="2"/>
  <c r="G190" i="2"/>
  <c r="E195" i="2"/>
  <c r="G170" i="2"/>
  <c r="G161" i="2"/>
  <c r="G144" i="2"/>
  <c r="G121" i="2"/>
  <c r="G95" i="2"/>
  <c r="G51" i="2"/>
  <c r="G49" i="2"/>
  <c r="G47" i="2"/>
  <c r="G40" i="2"/>
  <c r="G35" i="2"/>
  <c r="G33" i="2"/>
  <c r="G25" i="2"/>
  <c r="G23" i="2"/>
  <c r="G9" i="2"/>
  <c r="G490" i="2"/>
  <c r="F381" i="2"/>
  <c r="E352" i="2"/>
  <c r="E278" i="2"/>
  <c r="G140" i="2"/>
  <c r="E107" i="2"/>
  <c r="G71" i="2"/>
  <c r="G498" i="2"/>
  <c r="G486" i="2"/>
  <c r="G477" i="2"/>
  <c r="G475" i="2"/>
  <c r="G466" i="2"/>
  <c r="G461" i="2"/>
  <c r="G459" i="2"/>
  <c r="G450" i="2"/>
  <c r="G445" i="2"/>
  <c r="G443" i="2"/>
  <c r="G434" i="2"/>
  <c r="G423" i="2"/>
  <c r="G416" i="2"/>
  <c r="G414" i="2"/>
  <c r="G411" i="2"/>
  <c r="G406" i="2"/>
  <c r="G400" i="2"/>
  <c r="G395" i="2"/>
  <c r="F393" i="2"/>
  <c r="G393" i="2" s="1"/>
  <c r="G391" i="2"/>
  <c r="G389" i="2"/>
  <c r="G375" i="2"/>
  <c r="G342" i="2"/>
  <c r="G335" i="2"/>
  <c r="G330" i="2"/>
  <c r="G311" i="2"/>
  <c r="G309" i="2"/>
  <c r="G297" i="2"/>
  <c r="G295" i="2"/>
  <c r="G287" i="2"/>
  <c r="G285" i="2"/>
  <c r="G271" i="2"/>
  <c r="G264" i="2"/>
  <c r="G262" i="2"/>
  <c r="G255" i="2"/>
  <c r="G250" i="2"/>
  <c r="G248" i="2"/>
  <c r="G246" i="2"/>
  <c r="G235" i="2"/>
  <c r="G223" i="2"/>
  <c r="G221" i="2"/>
  <c r="G210" i="2"/>
  <c r="G162" i="2"/>
  <c r="G129" i="2"/>
  <c r="G127" i="2"/>
  <c r="E131" i="2"/>
  <c r="G120" i="2"/>
  <c r="G115" i="2"/>
  <c r="G105" i="2"/>
  <c r="G103" i="2"/>
  <c r="G83" i="2"/>
  <c r="G81" i="2"/>
  <c r="G79" i="2"/>
  <c r="G59" i="2"/>
  <c r="G57" i="2"/>
  <c r="G41" i="2"/>
  <c r="G39" i="2"/>
  <c r="F622" i="2"/>
  <c r="E429" i="2"/>
  <c r="G202" i="2"/>
  <c r="F227" i="2"/>
  <c r="G113" i="2"/>
  <c r="F131" i="2"/>
  <c r="F491" i="2"/>
  <c r="G491" i="2" s="1"/>
  <c r="F479" i="2"/>
  <c r="F413" i="2"/>
  <c r="G413" i="2" s="1"/>
  <c r="G387" i="2"/>
  <c r="G116" i="2"/>
  <c r="G96" i="2"/>
  <c r="F84" i="2"/>
  <c r="E12" i="2"/>
  <c r="G232" i="2"/>
  <c r="G93" i="2"/>
  <c r="F107" i="2"/>
  <c r="G362" i="2"/>
  <c r="G306" i="2"/>
  <c r="E290" i="2"/>
  <c r="E322" i="2" s="1"/>
  <c r="G286" i="2"/>
  <c r="G267" i="2"/>
  <c r="G251" i="2"/>
  <c r="G201" i="2"/>
  <c r="G189" i="2"/>
  <c r="G182" i="2"/>
  <c r="F195" i="2"/>
  <c r="G169" i="2"/>
  <c r="G147" i="2"/>
  <c r="G128" i="2"/>
  <c r="G92" i="2"/>
  <c r="G72" i="2"/>
  <c r="G21" i="2"/>
  <c r="F63" i="2"/>
  <c r="G7" i="2"/>
  <c r="F12" i="2"/>
  <c r="E594" i="2"/>
  <c r="G594" i="2" s="1"/>
  <c r="G378" i="2"/>
  <c r="G373" i="2"/>
  <c r="G370" i="2"/>
  <c r="E365" i="2"/>
  <c r="G365" i="2" s="1"/>
  <c r="G347" i="2"/>
  <c r="G339" i="2"/>
  <c r="G334" i="2"/>
  <c r="G331" i="2"/>
  <c r="F352" i="2"/>
  <c r="F322" i="2"/>
  <c r="G321" i="2"/>
  <c r="G318" i="2"/>
  <c r="G302" i="2"/>
  <c r="G263" i="2"/>
  <c r="G247" i="2"/>
  <c r="G224" i="2"/>
  <c r="G213" i="2"/>
  <c r="G185" i="2"/>
  <c r="G165" i="2"/>
  <c r="G158" i="2"/>
  <c r="F175" i="2"/>
  <c r="G143" i="2"/>
  <c r="G136" i="2"/>
  <c r="F150" i="2"/>
  <c r="G124" i="2"/>
  <c r="G104" i="2"/>
  <c r="G48" i="2"/>
  <c r="G32" i="2"/>
  <c r="G24" i="2"/>
  <c r="G10" i="2"/>
  <c r="F27" i="2"/>
  <c r="G27" i="2" s="1"/>
  <c r="O723" i="2"/>
  <c r="O724" i="2"/>
  <c r="G352" i="2" l="1"/>
  <c r="G479" i="2"/>
  <c r="F429" i="2"/>
  <c r="G429" i="2" s="1"/>
  <c r="F401" i="2"/>
  <c r="G401" i="2" s="1"/>
  <c r="G718" i="2"/>
  <c r="BA72" i="1" s="1"/>
  <c r="G107" i="2"/>
  <c r="G150" i="2"/>
  <c r="G63" i="2"/>
  <c r="G278" i="2"/>
  <c r="E381" i="2"/>
  <c r="G381" i="2" s="1"/>
  <c r="G239" i="2"/>
  <c r="G84" i="2"/>
  <c r="G12" i="2"/>
  <c r="G227" i="2"/>
  <c r="G322" i="2"/>
  <c r="E622" i="2"/>
  <c r="G622" i="2" s="1"/>
  <c r="G195" i="2"/>
  <c r="G290" i="2"/>
  <c r="G175" i="2"/>
  <c r="F512" i="2"/>
  <c r="G512" i="2" s="1"/>
  <c r="G131" i="2"/>
  <c r="M74" i="1" l="1"/>
  <c r="M73" i="1" l="1"/>
  <c r="M72" i="1"/>
  <c r="AA39" i="1" l="1"/>
  <c r="Z39" i="1"/>
  <c r="AT14" i="1" l="1"/>
  <c r="AS14" i="1"/>
  <c r="AR14" i="1"/>
  <c r="AO14" i="1"/>
  <c r="AN14" i="1"/>
  <c r="AM14" i="1"/>
  <c r="AJ14" i="1"/>
  <c r="AI14" i="1"/>
  <c r="AH14" i="1"/>
  <c r="AE14" i="1"/>
  <c r="AD14" i="1"/>
  <c r="AC14" i="1"/>
  <c r="AL14" i="1" l="1"/>
  <c r="AV14" i="1"/>
  <c r="AQ14" i="1"/>
  <c r="AG14" i="1"/>
  <c r="N735" i="2"/>
  <c r="M735" i="2"/>
  <c r="N740" i="2"/>
  <c r="M740" i="2"/>
  <c r="N739" i="2"/>
  <c r="M739" i="2"/>
  <c r="N738" i="2"/>
  <c r="M738" i="2"/>
  <c r="N737" i="2"/>
  <c r="M737" i="2"/>
  <c r="N736" i="2"/>
  <c r="M736" i="2"/>
  <c r="N734" i="2"/>
  <c r="M734" i="2"/>
  <c r="N733" i="2"/>
  <c r="M733" i="2"/>
  <c r="N732" i="2"/>
  <c r="M732" i="2"/>
  <c r="N731" i="2"/>
  <c r="M731" i="2"/>
  <c r="N730" i="2"/>
  <c r="M730" i="2"/>
  <c r="N729" i="2"/>
  <c r="M729" i="2"/>
  <c r="N728" i="2"/>
  <c r="M728" i="2"/>
  <c r="N727" i="2"/>
  <c r="M727" i="2"/>
  <c r="N726" i="2"/>
  <c r="M726" i="2"/>
  <c r="N717" i="2"/>
  <c r="M717" i="2"/>
  <c r="N716" i="2"/>
  <c r="M716" i="2"/>
  <c r="N715" i="2"/>
  <c r="M715" i="2"/>
  <c r="N714" i="2"/>
  <c r="M714" i="2"/>
  <c r="N713" i="2"/>
  <c r="M713" i="2"/>
  <c r="N712" i="2"/>
  <c r="M712" i="2"/>
  <c r="N711" i="2"/>
  <c r="M711" i="2"/>
  <c r="N710" i="2"/>
  <c r="M710" i="2"/>
  <c r="N709" i="2"/>
  <c r="M709" i="2"/>
  <c r="N708" i="2"/>
  <c r="M708" i="2"/>
  <c r="N707" i="2"/>
  <c r="M707" i="2"/>
  <c r="N706" i="2"/>
  <c r="M706" i="2"/>
  <c r="N705" i="2"/>
  <c r="M705" i="2"/>
  <c r="N704" i="2"/>
  <c r="M704" i="2"/>
  <c r="N703" i="2"/>
  <c r="M703" i="2"/>
  <c r="N702" i="2"/>
  <c r="M702" i="2"/>
  <c r="N701" i="2"/>
  <c r="M701" i="2"/>
  <c r="N700" i="2"/>
  <c r="M700" i="2"/>
  <c r="N699" i="2"/>
  <c r="M699" i="2"/>
  <c r="N698" i="2"/>
  <c r="M698" i="2"/>
  <c r="N697" i="2"/>
  <c r="M697" i="2"/>
  <c r="N696" i="2"/>
  <c r="M696" i="2"/>
  <c r="N695" i="2"/>
  <c r="M695" i="2"/>
  <c r="N694" i="2"/>
  <c r="M694" i="2"/>
  <c r="N693" i="2"/>
  <c r="M693" i="2"/>
  <c r="N692" i="2"/>
  <c r="M692" i="2"/>
  <c r="N691" i="2"/>
  <c r="M691" i="2"/>
  <c r="N690" i="2"/>
  <c r="M690" i="2"/>
  <c r="N689" i="2"/>
  <c r="M689" i="2"/>
  <c r="N688" i="2"/>
  <c r="M688" i="2"/>
  <c r="N687" i="2"/>
  <c r="M687" i="2"/>
  <c r="N686" i="2"/>
  <c r="M686" i="2"/>
  <c r="N685" i="2"/>
  <c r="M685" i="2"/>
  <c r="N684" i="2"/>
  <c r="M684" i="2"/>
  <c r="N683" i="2"/>
  <c r="M683" i="2"/>
  <c r="N682" i="2"/>
  <c r="M682" i="2"/>
  <c r="N681" i="2"/>
  <c r="M681" i="2"/>
  <c r="N680" i="2"/>
  <c r="M680" i="2"/>
  <c r="N679" i="2"/>
  <c r="M679" i="2"/>
  <c r="N678" i="2"/>
  <c r="M678" i="2"/>
  <c r="N677" i="2"/>
  <c r="M677" i="2"/>
  <c r="N676" i="2"/>
  <c r="M676" i="2"/>
  <c r="N675" i="2"/>
  <c r="M675" i="2"/>
  <c r="N674" i="2"/>
  <c r="M674" i="2"/>
  <c r="N673" i="2"/>
  <c r="M673" i="2"/>
  <c r="N672" i="2"/>
  <c r="M672" i="2"/>
  <c r="O696" i="2" l="1"/>
  <c r="O700" i="2"/>
  <c r="O712" i="2"/>
  <c r="O716" i="2"/>
  <c r="O732" i="2"/>
  <c r="O739" i="2"/>
  <c r="O699" i="2"/>
  <c r="O701" i="2"/>
  <c r="O736" i="2"/>
  <c r="O735" i="2"/>
  <c r="O717" i="2"/>
  <c r="O715" i="2"/>
  <c r="O713" i="2"/>
  <c r="O711" i="2"/>
  <c r="O709" i="2"/>
  <c r="O707" i="2"/>
  <c r="O704" i="2"/>
  <c r="O697" i="2"/>
  <c r="O695" i="2"/>
  <c r="O693" i="2"/>
  <c r="O691" i="2"/>
  <c r="O685" i="2"/>
  <c r="O683" i="2"/>
  <c r="O677" i="2"/>
  <c r="O675" i="2"/>
  <c r="O726" i="2"/>
  <c r="O728" i="2"/>
  <c r="O738" i="2"/>
  <c r="O740" i="2"/>
  <c r="O674" i="2"/>
  <c r="O678" i="2"/>
  <c r="O682" i="2"/>
  <c r="O686" i="2"/>
  <c r="O690" i="2"/>
  <c r="O706" i="2"/>
  <c r="O729" i="2"/>
  <c r="O733" i="2"/>
  <c r="O730" i="2"/>
  <c r="O737" i="2"/>
  <c r="O731" i="2"/>
  <c r="O734" i="2"/>
  <c r="O694" i="2"/>
  <c r="O698" i="2"/>
  <c r="O702" i="2"/>
  <c r="O727" i="2"/>
  <c r="O710" i="2"/>
  <c r="O714" i="2"/>
  <c r="O680" i="2"/>
  <c r="O688" i="2"/>
  <c r="O673" i="2"/>
  <c r="O684" i="2"/>
  <c r="O687" i="2"/>
  <c r="O689" i="2"/>
  <c r="O703" i="2"/>
  <c r="O705" i="2"/>
  <c r="O672" i="2"/>
  <c r="O676" i="2"/>
  <c r="O679" i="2"/>
  <c r="O681" i="2"/>
  <c r="O692" i="2"/>
  <c r="O708" i="2"/>
  <c r="AA14" i="1"/>
  <c r="Z14" i="1"/>
  <c r="Q14" i="1"/>
  <c r="AC63" i="1"/>
  <c r="AG63" i="1" s="1"/>
  <c r="AU10" i="1"/>
  <c r="AT10" i="1"/>
  <c r="AS10" i="1"/>
  <c r="AR10" i="1"/>
  <c r="AP10" i="1"/>
  <c r="AO10" i="1"/>
  <c r="AN10" i="1"/>
  <c r="AM10" i="1"/>
  <c r="AK10" i="1"/>
  <c r="AJ10" i="1"/>
  <c r="AI10" i="1"/>
  <c r="AF10" i="1"/>
  <c r="AC10" i="1"/>
  <c r="AD10" i="1"/>
  <c r="AE10" i="1"/>
  <c r="Q10" i="1"/>
  <c r="M69" i="1"/>
  <c r="M68" i="1"/>
  <c r="M70" i="1"/>
  <c r="M67" i="1"/>
  <c r="M66" i="1"/>
  <c r="AU64" i="1"/>
  <c r="AT64" i="1"/>
  <c r="AS64" i="1"/>
  <c r="AR64" i="1"/>
  <c r="AP64" i="1"/>
  <c r="AO64" i="1"/>
  <c r="AN64" i="1"/>
  <c r="AM64" i="1"/>
  <c r="AK64" i="1"/>
  <c r="AJ64" i="1"/>
  <c r="AI64" i="1"/>
  <c r="AH64" i="1"/>
  <c r="AF64" i="1"/>
  <c r="AE64" i="1"/>
  <c r="AD64" i="1"/>
  <c r="AC64" i="1"/>
  <c r="BB63" i="1"/>
  <c r="M65" i="1"/>
  <c r="M64" i="1"/>
  <c r="M63" i="1"/>
  <c r="M634" i="2"/>
  <c r="N634" i="2"/>
  <c r="M635" i="2"/>
  <c r="N635" i="2"/>
  <c r="M636" i="2"/>
  <c r="N636" i="2"/>
  <c r="M637" i="2"/>
  <c r="N637" i="2"/>
  <c r="M638" i="2"/>
  <c r="N638" i="2"/>
  <c r="M639" i="2"/>
  <c r="N639" i="2"/>
  <c r="M640" i="2"/>
  <c r="N640" i="2"/>
  <c r="M642" i="2"/>
  <c r="N642" i="2"/>
  <c r="M643" i="2"/>
  <c r="N643" i="2"/>
  <c r="M644" i="2"/>
  <c r="N644" i="2"/>
  <c r="M645" i="2"/>
  <c r="N645" i="2"/>
  <c r="M646" i="2"/>
  <c r="N646" i="2"/>
  <c r="M647" i="2"/>
  <c r="N647" i="2"/>
  <c r="M648" i="2"/>
  <c r="N648" i="2"/>
  <c r="M649" i="2"/>
  <c r="N649" i="2"/>
  <c r="M650" i="2"/>
  <c r="N650" i="2"/>
  <c r="M651" i="2"/>
  <c r="N651" i="2"/>
  <c r="M652" i="2"/>
  <c r="N652" i="2"/>
  <c r="M653" i="2"/>
  <c r="N653" i="2"/>
  <c r="M654" i="2"/>
  <c r="N654" i="2"/>
  <c r="M655" i="2"/>
  <c r="N655" i="2"/>
  <c r="M656" i="2"/>
  <c r="N656" i="2"/>
  <c r="M657" i="2"/>
  <c r="N657" i="2"/>
  <c r="M658" i="2"/>
  <c r="N658" i="2"/>
  <c r="M659" i="2"/>
  <c r="N659" i="2"/>
  <c r="M660" i="2"/>
  <c r="N660" i="2"/>
  <c r="M661" i="2"/>
  <c r="N661" i="2"/>
  <c r="M662" i="2"/>
  <c r="N662" i="2"/>
  <c r="M663" i="2"/>
  <c r="N663" i="2"/>
  <c r="M664" i="2"/>
  <c r="N664" i="2"/>
  <c r="M665" i="2"/>
  <c r="N665" i="2"/>
  <c r="M666" i="2"/>
  <c r="N666" i="2"/>
  <c r="M667" i="2"/>
  <c r="N667" i="2"/>
  <c r="M668" i="2"/>
  <c r="N668" i="2"/>
  <c r="M669" i="2"/>
  <c r="N669" i="2"/>
  <c r="M670" i="2"/>
  <c r="N670" i="2"/>
  <c r="M671" i="2"/>
  <c r="N671" i="2"/>
  <c r="J741" i="2"/>
  <c r="K741" i="2"/>
  <c r="L741" i="2"/>
  <c r="BA44" i="1"/>
  <c r="AZ44" i="1"/>
  <c r="AY44" i="1"/>
  <c r="AV44" i="1"/>
  <c r="AQ44" i="1"/>
  <c r="AL44" i="1"/>
  <c r="AG44" i="1"/>
  <c r="BA43" i="1"/>
  <c r="AZ43" i="1"/>
  <c r="AY43" i="1"/>
  <c r="AV43" i="1"/>
  <c r="AQ43" i="1"/>
  <c r="AL43" i="1"/>
  <c r="AG43" i="1"/>
  <c r="AD5" i="1"/>
  <c r="AC5" i="1"/>
  <c r="AT4" i="1"/>
  <c r="AS4" i="1"/>
  <c r="AR4" i="1"/>
  <c r="AO4" i="1"/>
  <c r="AN4" i="1"/>
  <c r="AM4" i="1"/>
  <c r="AJ4" i="1"/>
  <c r="AI4" i="1"/>
  <c r="AH4" i="1"/>
  <c r="AE4" i="1"/>
  <c r="AD4" i="1"/>
  <c r="AC4" i="1"/>
  <c r="AS60" i="1"/>
  <c r="AR60" i="1"/>
  <c r="AO60" i="1"/>
  <c r="AN60" i="1"/>
  <c r="AM60" i="1"/>
  <c r="AK60" i="1"/>
  <c r="AJ60" i="1"/>
  <c r="AI60" i="1"/>
  <c r="AH60" i="1"/>
  <c r="AE60" i="1"/>
  <c r="AD60" i="1"/>
  <c r="AC60" i="1"/>
  <c r="AV61" i="1"/>
  <c r="AQ61" i="1"/>
  <c r="AL61" i="1"/>
  <c r="AC61" i="1"/>
  <c r="AG61" i="1" s="1"/>
  <c r="AU26" i="1"/>
  <c r="AT26" i="1"/>
  <c r="AS26" i="1"/>
  <c r="AR26" i="1"/>
  <c r="AV26" i="1" s="1"/>
  <c r="AP26" i="1"/>
  <c r="AO26" i="1"/>
  <c r="AN26" i="1"/>
  <c r="AM26" i="1"/>
  <c r="AK26" i="1"/>
  <c r="AJ26" i="1"/>
  <c r="AI26" i="1"/>
  <c r="AH26" i="1"/>
  <c r="AG26" i="1"/>
  <c r="AF26" i="1"/>
  <c r="M26" i="1"/>
  <c r="AU39" i="1"/>
  <c r="AT39" i="1"/>
  <c r="AS39" i="1"/>
  <c r="AR39" i="1"/>
  <c r="AP39" i="1"/>
  <c r="AO39" i="1"/>
  <c r="AN39" i="1"/>
  <c r="AM39" i="1"/>
  <c r="AK39" i="1"/>
  <c r="AJ39" i="1"/>
  <c r="AI39" i="1"/>
  <c r="AH39" i="1"/>
  <c r="AF39" i="1"/>
  <c r="AE39" i="1"/>
  <c r="AD39" i="1"/>
  <c r="AC39" i="1"/>
  <c r="M62" i="1"/>
  <c r="AT25" i="1"/>
  <c r="AS25" i="1"/>
  <c r="AR25" i="1"/>
  <c r="AO25" i="1"/>
  <c r="AN25" i="1"/>
  <c r="AM25" i="1"/>
  <c r="AJ25" i="1"/>
  <c r="AI25" i="1"/>
  <c r="AH25" i="1"/>
  <c r="AE25" i="1"/>
  <c r="AD25" i="1"/>
  <c r="AC25" i="1"/>
  <c r="AG23" i="1"/>
  <c r="AL23" i="1"/>
  <c r="AQ23" i="1"/>
  <c r="AV23" i="1"/>
  <c r="AU22" i="1"/>
  <c r="AT22" i="1"/>
  <c r="AS22" i="1"/>
  <c r="AR22" i="1"/>
  <c r="AP22" i="1"/>
  <c r="AO22" i="1"/>
  <c r="AN22" i="1"/>
  <c r="AM22" i="1"/>
  <c r="AK22" i="1"/>
  <c r="AJ22" i="1"/>
  <c r="AI22" i="1"/>
  <c r="AH22" i="1"/>
  <c r="AF22" i="1"/>
  <c r="AE22" i="1"/>
  <c r="AD22" i="1"/>
  <c r="AC22" i="1"/>
  <c r="M60" i="1"/>
  <c r="M61" i="1"/>
  <c r="AU15" i="1"/>
  <c r="AT15" i="1"/>
  <c r="AS15" i="1"/>
  <c r="AR15" i="1"/>
  <c r="AP15" i="1"/>
  <c r="AO15" i="1"/>
  <c r="AN15" i="1"/>
  <c r="AM15" i="1"/>
  <c r="AK15" i="1"/>
  <c r="AJ15" i="1"/>
  <c r="AI15" i="1"/>
  <c r="AH15" i="1"/>
  <c r="AF15" i="1"/>
  <c r="AE15" i="1"/>
  <c r="AD15" i="1"/>
  <c r="AC15" i="1"/>
  <c r="AS71" i="1"/>
  <c r="AR71" i="1"/>
  <c r="AM71" i="1"/>
  <c r="AI71" i="1"/>
  <c r="AJ71" i="1"/>
  <c r="AK71" i="1"/>
  <c r="AH71" i="1"/>
  <c r="AF71" i="1"/>
  <c r="AE71" i="1"/>
  <c r="AD71" i="1"/>
  <c r="AC71" i="1"/>
  <c r="M71" i="1"/>
  <c r="M24" i="1"/>
  <c r="M25" i="1"/>
  <c r="M59" i="1"/>
  <c r="M58" i="1"/>
  <c r="M57" i="1"/>
  <c r="M56" i="1"/>
  <c r="AV51" i="1"/>
  <c r="AU52" i="1"/>
  <c r="AT52" i="1"/>
  <c r="AS52" i="1"/>
  <c r="AR52" i="1"/>
  <c r="AQ51" i="1"/>
  <c r="AP52" i="1"/>
  <c r="AO52" i="1"/>
  <c r="AN52" i="1"/>
  <c r="AM52" i="1"/>
  <c r="AL51" i="1"/>
  <c r="AK52" i="1"/>
  <c r="AJ52" i="1"/>
  <c r="AI52" i="1"/>
  <c r="AH52" i="1"/>
  <c r="AX11" i="1"/>
  <c r="N470" i="2"/>
  <c r="M470" i="2"/>
  <c r="L505" i="2"/>
  <c r="K505" i="2"/>
  <c r="J505" i="2"/>
  <c r="N504" i="2"/>
  <c r="M504" i="2"/>
  <c r="N503" i="2"/>
  <c r="M503" i="2"/>
  <c r="N502" i="2"/>
  <c r="M502" i="2"/>
  <c r="N501" i="2"/>
  <c r="M501" i="2"/>
  <c r="N500" i="2"/>
  <c r="M500" i="2"/>
  <c r="N499" i="2"/>
  <c r="M499" i="2"/>
  <c r="N498" i="2"/>
  <c r="M498" i="2"/>
  <c r="N497" i="2"/>
  <c r="M497" i="2"/>
  <c r="N496" i="2"/>
  <c r="M496" i="2"/>
  <c r="N495" i="2"/>
  <c r="M495" i="2"/>
  <c r="N494" i="2"/>
  <c r="M494" i="2"/>
  <c r="N493" i="2"/>
  <c r="M493" i="2"/>
  <c r="N492" i="2"/>
  <c r="M492" i="2"/>
  <c r="N491" i="2"/>
  <c r="M491" i="2"/>
  <c r="N490" i="2"/>
  <c r="M490" i="2"/>
  <c r="N489" i="2"/>
  <c r="M489" i="2"/>
  <c r="N488" i="2"/>
  <c r="M488" i="2"/>
  <c r="N487" i="2"/>
  <c r="M487" i="2"/>
  <c r="N486" i="2"/>
  <c r="M486" i="2"/>
  <c r="N485" i="2"/>
  <c r="M485" i="2"/>
  <c r="N484" i="2"/>
  <c r="M484" i="2"/>
  <c r="N483" i="2"/>
  <c r="M483" i="2"/>
  <c r="N482" i="2"/>
  <c r="M482" i="2"/>
  <c r="N481" i="2"/>
  <c r="M481" i="2"/>
  <c r="N480" i="2"/>
  <c r="M480" i="2"/>
  <c r="N479" i="2"/>
  <c r="M479" i="2"/>
  <c r="N478" i="2"/>
  <c r="M478" i="2"/>
  <c r="N477" i="2"/>
  <c r="M477" i="2"/>
  <c r="N476" i="2"/>
  <c r="M476" i="2"/>
  <c r="N475" i="2"/>
  <c r="M475" i="2"/>
  <c r="N474" i="2"/>
  <c r="M474" i="2"/>
  <c r="N472" i="2"/>
  <c r="M472" i="2"/>
  <c r="N471" i="2"/>
  <c r="M471" i="2"/>
  <c r="N469" i="2"/>
  <c r="M469" i="2"/>
  <c r="N468" i="2"/>
  <c r="M468" i="2"/>
  <c r="N467" i="2"/>
  <c r="M467" i="2"/>
  <c r="N466" i="2"/>
  <c r="M466" i="2"/>
  <c r="AG51" i="1"/>
  <c r="AF52" i="1"/>
  <c r="AE52" i="1"/>
  <c r="AD52" i="1"/>
  <c r="AC52" i="1"/>
  <c r="M473" i="2"/>
  <c r="AU12" i="1"/>
  <c r="AT12" i="1"/>
  <c r="AS12" i="1"/>
  <c r="AR12" i="1"/>
  <c r="AP12" i="1"/>
  <c r="AO12" i="1"/>
  <c r="AN12" i="1"/>
  <c r="AM12" i="1"/>
  <c r="AK12" i="1"/>
  <c r="AJ12" i="1"/>
  <c r="AI12" i="1"/>
  <c r="AH12" i="1"/>
  <c r="AF12" i="1"/>
  <c r="AE12" i="1"/>
  <c r="AD12" i="1"/>
  <c r="AC12" i="1"/>
  <c r="L461" i="2"/>
  <c r="K461" i="2"/>
  <c r="J461" i="2"/>
  <c r="N460" i="2"/>
  <c r="M460" i="2"/>
  <c r="N459" i="2"/>
  <c r="M459" i="2"/>
  <c r="N458" i="2"/>
  <c r="M458" i="2"/>
  <c r="N457" i="2"/>
  <c r="M457" i="2"/>
  <c r="N456" i="2"/>
  <c r="M456" i="2"/>
  <c r="N455" i="2"/>
  <c r="M455" i="2"/>
  <c r="N454" i="2"/>
  <c r="M454" i="2"/>
  <c r="N453" i="2"/>
  <c r="M453" i="2"/>
  <c r="N452" i="2"/>
  <c r="M452" i="2"/>
  <c r="N451" i="2"/>
  <c r="M451" i="2"/>
  <c r="N450" i="2"/>
  <c r="M450" i="2"/>
  <c r="N449" i="2"/>
  <c r="M449" i="2"/>
  <c r="N448" i="2"/>
  <c r="M448" i="2"/>
  <c r="N447" i="2"/>
  <c r="M447" i="2"/>
  <c r="N446" i="2"/>
  <c r="M446" i="2"/>
  <c r="N445" i="2"/>
  <c r="M445" i="2"/>
  <c r="N444" i="2"/>
  <c r="M444" i="2"/>
  <c r="N443" i="2"/>
  <c r="M443" i="2"/>
  <c r="AX12" i="1"/>
  <c r="M12" i="1"/>
  <c r="M45" i="1"/>
  <c r="M44" i="1"/>
  <c r="M51" i="1"/>
  <c r="O438" i="2"/>
  <c r="BA28" i="1" s="1"/>
  <c r="AZ28" i="1"/>
  <c r="AY28" i="1"/>
  <c r="AG28" i="1"/>
  <c r="AV28" i="1"/>
  <c r="AQ28" i="1"/>
  <c r="AL28" i="1"/>
  <c r="M28" i="1"/>
  <c r="M52" i="1"/>
  <c r="BA33" i="1"/>
  <c r="BA29" i="1"/>
  <c r="AG29" i="1"/>
  <c r="AG30" i="1"/>
  <c r="AQ33" i="1"/>
  <c r="AC50" i="1"/>
  <c r="M23" i="1"/>
  <c r="AU50" i="1"/>
  <c r="AT50" i="1"/>
  <c r="AS50" i="1"/>
  <c r="AR50" i="1"/>
  <c r="AP50" i="1"/>
  <c r="AO50" i="1"/>
  <c r="AN50" i="1"/>
  <c r="AM50" i="1"/>
  <c r="AK50" i="1"/>
  <c r="AJ50" i="1"/>
  <c r="AI50" i="1"/>
  <c r="AH50" i="1"/>
  <c r="AF50" i="1"/>
  <c r="AE50" i="1"/>
  <c r="AD50" i="1"/>
  <c r="M50" i="1"/>
  <c r="AX48" i="1"/>
  <c r="AV40" i="1"/>
  <c r="AV41" i="1"/>
  <c r="AV42" i="1"/>
  <c r="AV47" i="1"/>
  <c r="AQ40" i="1"/>
  <c r="AQ42" i="1"/>
  <c r="AQ47" i="1"/>
  <c r="AL47" i="1"/>
  <c r="AG40" i="1"/>
  <c r="AG42" i="1"/>
  <c r="AG47" i="1"/>
  <c r="M48" i="1"/>
  <c r="AV11" i="1"/>
  <c r="AQ11" i="1"/>
  <c r="AG11" i="1"/>
  <c r="AL11" i="1"/>
  <c r="N396" i="2"/>
  <c r="M396" i="2"/>
  <c r="AK38" i="1"/>
  <c r="AC20" i="1"/>
  <c r="AK21" i="1"/>
  <c r="AU20" i="1"/>
  <c r="AT20" i="1"/>
  <c r="AS20" i="1"/>
  <c r="AR20" i="1"/>
  <c r="AP20" i="1"/>
  <c r="AO20" i="1"/>
  <c r="AN20" i="1"/>
  <c r="AM20" i="1"/>
  <c r="AK20" i="1"/>
  <c r="AJ20" i="1"/>
  <c r="AI20" i="1"/>
  <c r="AH20" i="1"/>
  <c r="AF20" i="1"/>
  <c r="AE20" i="1"/>
  <c r="AD20" i="1"/>
  <c r="M13" i="1"/>
  <c r="AC21" i="1"/>
  <c r="AD21" i="1"/>
  <c r="AE21" i="1"/>
  <c r="AF21" i="1"/>
  <c r="AH21" i="1"/>
  <c r="AI21" i="1"/>
  <c r="AJ21" i="1"/>
  <c r="AM21" i="1"/>
  <c r="AN21" i="1"/>
  <c r="AO21" i="1"/>
  <c r="AP21" i="1"/>
  <c r="AR21" i="1"/>
  <c r="AS21" i="1"/>
  <c r="AT21" i="1"/>
  <c r="AU21" i="1"/>
  <c r="M20" i="1"/>
  <c r="AV33" i="1"/>
  <c r="AV34" i="1"/>
  <c r="AV35" i="1"/>
  <c r="AV36" i="1"/>
  <c r="AV37" i="1"/>
  <c r="AU38" i="1"/>
  <c r="AT38" i="1"/>
  <c r="AS38" i="1"/>
  <c r="AR38" i="1"/>
  <c r="AQ34" i="1"/>
  <c r="AQ35" i="1"/>
  <c r="AQ36" i="1"/>
  <c r="AQ37" i="1"/>
  <c r="AP38" i="1"/>
  <c r="AO38" i="1"/>
  <c r="AN38" i="1"/>
  <c r="AM38" i="1"/>
  <c r="AL33" i="1"/>
  <c r="AL34" i="1"/>
  <c r="AL35" i="1"/>
  <c r="AL36" i="1"/>
  <c r="AL37" i="1"/>
  <c r="AL40" i="1"/>
  <c r="AL42" i="1"/>
  <c r="AJ38" i="1"/>
  <c r="AI38" i="1"/>
  <c r="AH38" i="1"/>
  <c r="AF38" i="1"/>
  <c r="AE38" i="1"/>
  <c r="AD38" i="1"/>
  <c r="AC38" i="1"/>
  <c r="L433" i="2"/>
  <c r="K433" i="2"/>
  <c r="J433" i="2"/>
  <c r="AX38" i="1" s="1"/>
  <c r="N432" i="2"/>
  <c r="M432" i="2"/>
  <c r="N431" i="2"/>
  <c r="M431" i="2"/>
  <c r="N430" i="2"/>
  <c r="M430" i="2"/>
  <c r="N429" i="2"/>
  <c r="M429" i="2"/>
  <c r="N428" i="2"/>
  <c r="M428" i="2"/>
  <c r="N427" i="2"/>
  <c r="M427" i="2"/>
  <c r="N426" i="2"/>
  <c r="M426" i="2"/>
  <c r="N425" i="2"/>
  <c r="M425" i="2"/>
  <c r="N424" i="2"/>
  <c r="M424" i="2"/>
  <c r="N423" i="2"/>
  <c r="M423" i="2"/>
  <c r="N422" i="2"/>
  <c r="M422" i="2"/>
  <c r="N421" i="2"/>
  <c r="M421" i="2"/>
  <c r="N420" i="2"/>
  <c r="M420" i="2"/>
  <c r="N419" i="2"/>
  <c r="M419" i="2"/>
  <c r="N418" i="2"/>
  <c r="M418" i="2"/>
  <c r="N417" i="2"/>
  <c r="M417" i="2"/>
  <c r="N416" i="2"/>
  <c r="M416" i="2"/>
  <c r="N415" i="2"/>
  <c r="M415" i="2"/>
  <c r="N414" i="2"/>
  <c r="M414" i="2"/>
  <c r="N413" i="2"/>
  <c r="M413" i="2"/>
  <c r="N412" i="2"/>
  <c r="M412" i="2"/>
  <c r="N411" i="2"/>
  <c r="M411" i="2"/>
  <c r="N410" i="2"/>
  <c r="M410" i="2"/>
  <c r="N409" i="2"/>
  <c r="M409" i="2"/>
  <c r="N408" i="2"/>
  <c r="M408" i="2"/>
  <c r="N407" i="2"/>
  <c r="M407" i="2"/>
  <c r="N406" i="2"/>
  <c r="M406" i="2"/>
  <c r="N405" i="2"/>
  <c r="M405" i="2"/>
  <c r="N404" i="2"/>
  <c r="M404" i="2"/>
  <c r="N403" i="2"/>
  <c r="M403" i="2"/>
  <c r="N402" i="2"/>
  <c r="M402" i="2"/>
  <c r="N401" i="2"/>
  <c r="M401" i="2"/>
  <c r="N400" i="2"/>
  <c r="M400" i="2"/>
  <c r="N399" i="2"/>
  <c r="M399" i="2"/>
  <c r="N398" i="2"/>
  <c r="M398" i="2"/>
  <c r="N397" i="2"/>
  <c r="M397" i="2"/>
  <c r="N395" i="2"/>
  <c r="M395" i="2"/>
  <c r="N394" i="2"/>
  <c r="M394" i="2"/>
  <c r="N393" i="2"/>
  <c r="M393" i="2"/>
  <c r="N392" i="2"/>
  <c r="M392" i="2"/>
  <c r="N391" i="2"/>
  <c r="M391" i="2"/>
  <c r="N390" i="2"/>
  <c r="M390" i="2"/>
  <c r="N389" i="2"/>
  <c r="M389" i="2"/>
  <c r="AV29" i="1"/>
  <c r="AV30" i="1"/>
  <c r="AQ29" i="1"/>
  <c r="AQ30" i="1"/>
  <c r="AL29" i="1"/>
  <c r="AL30" i="1"/>
  <c r="AG33" i="1"/>
  <c r="AG34" i="1"/>
  <c r="AG35" i="1"/>
  <c r="AG36" i="1"/>
  <c r="AG37" i="1"/>
  <c r="M5" i="1"/>
  <c r="AU19" i="1"/>
  <c r="AT19" i="1"/>
  <c r="AS19" i="1"/>
  <c r="AR19" i="1"/>
  <c r="AP19" i="1"/>
  <c r="AO19" i="1"/>
  <c r="AN19" i="1"/>
  <c r="AM19" i="1"/>
  <c r="AK19" i="1"/>
  <c r="AJ19" i="1"/>
  <c r="AI19" i="1"/>
  <c r="AH19" i="1"/>
  <c r="AF19" i="1"/>
  <c r="AE19" i="1"/>
  <c r="AD19" i="1"/>
  <c r="AC19" i="1"/>
  <c r="J384" i="2"/>
  <c r="N381" i="2"/>
  <c r="N382" i="2"/>
  <c r="M383" i="2"/>
  <c r="M381" i="2"/>
  <c r="M382" i="2"/>
  <c r="N362" i="2"/>
  <c r="N363" i="2"/>
  <c r="N364" i="2"/>
  <c r="N365" i="2"/>
  <c r="N366" i="2"/>
  <c r="N367" i="2"/>
  <c r="N368" i="2"/>
  <c r="N369" i="2"/>
  <c r="N370" i="2"/>
  <c r="N371" i="2"/>
  <c r="N372" i="2"/>
  <c r="N373" i="2"/>
  <c r="N374" i="2"/>
  <c r="N375" i="2"/>
  <c r="N376" i="2"/>
  <c r="N377" i="2"/>
  <c r="N378" i="2"/>
  <c r="M362" i="2"/>
  <c r="M363" i="2"/>
  <c r="M364" i="2"/>
  <c r="M365" i="2"/>
  <c r="M366" i="2"/>
  <c r="M367" i="2"/>
  <c r="M368" i="2"/>
  <c r="M369" i="2"/>
  <c r="M370" i="2"/>
  <c r="M371" i="2"/>
  <c r="M372" i="2"/>
  <c r="M373" i="2"/>
  <c r="M374" i="2"/>
  <c r="M375" i="2"/>
  <c r="M376" i="2"/>
  <c r="M377" i="2"/>
  <c r="M378" i="2"/>
  <c r="L384" i="2"/>
  <c r="K384" i="2"/>
  <c r="N383" i="2"/>
  <c r="N379" i="2"/>
  <c r="M379" i="2"/>
  <c r="N361" i="2"/>
  <c r="M361" i="2"/>
  <c r="N360" i="2"/>
  <c r="M360" i="2"/>
  <c r="N359" i="2"/>
  <c r="M359" i="2"/>
  <c r="N358" i="2"/>
  <c r="M358" i="2"/>
  <c r="N357" i="2"/>
  <c r="M357" i="2"/>
  <c r="N356" i="2"/>
  <c r="M356" i="2"/>
  <c r="N355" i="2"/>
  <c r="M355" i="2"/>
  <c r="N354" i="2"/>
  <c r="M354" i="2"/>
  <c r="N353" i="2"/>
  <c r="M353" i="2"/>
  <c r="N352" i="2"/>
  <c r="M352" i="2"/>
  <c r="N351" i="2"/>
  <c r="M351" i="2"/>
  <c r="N350" i="2"/>
  <c r="M350" i="2"/>
  <c r="N348" i="2"/>
  <c r="M348" i="2"/>
  <c r="N347" i="2"/>
  <c r="M347" i="2"/>
  <c r="N346" i="2"/>
  <c r="M346" i="2"/>
  <c r="N345" i="2"/>
  <c r="M345" i="2"/>
  <c r="N344" i="2"/>
  <c r="M344" i="2"/>
  <c r="N343" i="2"/>
  <c r="M343" i="2"/>
  <c r="N342" i="2"/>
  <c r="M342" i="2"/>
  <c r="AA19" i="1"/>
  <c r="AU8" i="1"/>
  <c r="AT8" i="1"/>
  <c r="AS8" i="1"/>
  <c r="AR8" i="1"/>
  <c r="AP8" i="1"/>
  <c r="AO8" i="1"/>
  <c r="AN8" i="1"/>
  <c r="AM8" i="1"/>
  <c r="AK8" i="1"/>
  <c r="AJ8" i="1"/>
  <c r="AI8" i="1"/>
  <c r="AH8" i="1"/>
  <c r="AF8" i="1"/>
  <c r="AE8" i="1"/>
  <c r="AD8" i="1"/>
  <c r="AC8" i="1"/>
  <c r="AU27" i="1"/>
  <c r="AT27" i="1"/>
  <c r="AS27" i="1"/>
  <c r="AR27" i="1"/>
  <c r="AP27" i="1"/>
  <c r="AO27" i="1"/>
  <c r="AN27" i="1"/>
  <c r="AM27" i="1"/>
  <c r="AK27" i="1"/>
  <c r="AJ27" i="1"/>
  <c r="AI27" i="1"/>
  <c r="AH27" i="1"/>
  <c r="AF27" i="1"/>
  <c r="AE27" i="1"/>
  <c r="AD27" i="1"/>
  <c r="AC27" i="1"/>
  <c r="AA27" i="1"/>
  <c r="M331" i="2"/>
  <c r="N331" i="2"/>
  <c r="M332" i="2"/>
  <c r="N332" i="2"/>
  <c r="M333" i="2"/>
  <c r="N333" i="2"/>
  <c r="M334" i="2"/>
  <c r="N334" i="2"/>
  <c r="M335" i="2"/>
  <c r="N335" i="2"/>
  <c r="L336" i="2"/>
  <c r="K336" i="2"/>
  <c r="J336" i="2"/>
  <c r="N301" i="2" s="1"/>
  <c r="N330" i="2"/>
  <c r="M330" i="2"/>
  <c r="N329" i="2"/>
  <c r="M329" i="2"/>
  <c r="N328" i="2"/>
  <c r="M328" i="2"/>
  <c r="N327" i="2"/>
  <c r="M327" i="2"/>
  <c r="N326" i="2"/>
  <c r="M326" i="2"/>
  <c r="N325" i="2"/>
  <c r="M325" i="2"/>
  <c r="N324" i="2"/>
  <c r="M324" i="2"/>
  <c r="N323" i="2"/>
  <c r="M323" i="2"/>
  <c r="N322" i="2"/>
  <c r="M322" i="2"/>
  <c r="N321" i="2"/>
  <c r="M321" i="2"/>
  <c r="N320" i="2"/>
  <c r="M320" i="2"/>
  <c r="N319" i="2"/>
  <c r="M319" i="2"/>
  <c r="N318" i="2"/>
  <c r="M318" i="2"/>
  <c r="N317" i="2"/>
  <c r="M317" i="2"/>
  <c r="N316" i="2"/>
  <c r="M316" i="2"/>
  <c r="N315" i="2"/>
  <c r="M315" i="2"/>
  <c r="N314" i="2"/>
  <c r="M314" i="2"/>
  <c r="N313" i="2"/>
  <c r="M313" i="2"/>
  <c r="N312" i="2"/>
  <c r="M312" i="2"/>
  <c r="N311" i="2"/>
  <c r="M311" i="2"/>
  <c r="N310" i="2"/>
  <c r="M310" i="2"/>
  <c r="N309" i="2"/>
  <c r="M309" i="2"/>
  <c r="N308" i="2"/>
  <c r="M308" i="2"/>
  <c r="N307" i="2"/>
  <c r="M307" i="2"/>
  <c r="N306" i="2"/>
  <c r="M306" i="2"/>
  <c r="N305" i="2"/>
  <c r="M305" i="2"/>
  <c r="N304" i="2"/>
  <c r="M304" i="2"/>
  <c r="N303" i="2"/>
  <c r="M303" i="2"/>
  <c r="N302" i="2"/>
  <c r="M302" i="2"/>
  <c r="N300" i="2"/>
  <c r="M300" i="2"/>
  <c r="N299" i="2"/>
  <c r="M299" i="2"/>
  <c r="N298" i="2"/>
  <c r="M298" i="2"/>
  <c r="N297" i="2"/>
  <c r="M297" i="2"/>
  <c r="N296" i="2"/>
  <c r="M296" i="2"/>
  <c r="N295" i="2"/>
  <c r="M295" i="2"/>
  <c r="N294" i="2"/>
  <c r="M294" i="2"/>
  <c r="M278" i="2"/>
  <c r="N278" i="2"/>
  <c r="M279" i="2"/>
  <c r="N279" i="2"/>
  <c r="M280" i="2"/>
  <c r="N280" i="2"/>
  <c r="M281" i="2"/>
  <c r="N281" i="2"/>
  <c r="M282" i="2"/>
  <c r="N282" i="2"/>
  <c r="M283" i="2"/>
  <c r="N283" i="2"/>
  <c r="M284" i="2"/>
  <c r="N284" i="2"/>
  <c r="M285" i="2"/>
  <c r="N285" i="2"/>
  <c r="M286" i="2"/>
  <c r="N286" i="2"/>
  <c r="M287" i="2"/>
  <c r="N287" i="2"/>
  <c r="L288" i="2"/>
  <c r="K288" i="2"/>
  <c r="J288" i="2"/>
  <c r="N239" i="2"/>
  <c r="N277" i="2"/>
  <c r="M277" i="2"/>
  <c r="N276" i="2"/>
  <c r="M276" i="2"/>
  <c r="N275" i="2"/>
  <c r="M275" i="2"/>
  <c r="N274" i="2"/>
  <c r="M274" i="2"/>
  <c r="N273" i="2"/>
  <c r="M273" i="2"/>
  <c r="N272" i="2"/>
  <c r="M272" i="2"/>
  <c r="N271" i="2"/>
  <c r="M271" i="2"/>
  <c r="N270" i="2"/>
  <c r="M270" i="2"/>
  <c r="N269" i="2"/>
  <c r="M269" i="2"/>
  <c r="N268" i="2"/>
  <c r="M268" i="2"/>
  <c r="N267" i="2"/>
  <c r="M267" i="2"/>
  <c r="N266" i="2"/>
  <c r="M266" i="2"/>
  <c r="N265" i="2"/>
  <c r="M265" i="2"/>
  <c r="N264" i="2"/>
  <c r="M264" i="2"/>
  <c r="N263" i="2"/>
  <c r="M263" i="2"/>
  <c r="N262" i="2"/>
  <c r="M262" i="2"/>
  <c r="N261" i="2"/>
  <c r="M261" i="2"/>
  <c r="N260" i="2"/>
  <c r="M260" i="2"/>
  <c r="N259" i="2"/>
  <c r="M259" i="2"/>
  <c r="N258" i="2"/>
  <c r="M258" i="2"/>
  <c r="N257" i="2"/>
  <c r="M257" i="2"/>
  <c r="N256" i="2"/>
  <c r="M256" i="2"/>
  <c r="N255" i="2"/>
  <c r="M255" i="2"/>
  <c r="N254" i="2"/>
  <c r="M254" i="2"/>
  <c r="N253" i="2"/>
  <c r="M253" i="2"/>
  <c r="N252" i="2"/>
  <c r="M252" i="2"/>
  <c r="N251" i="2"/>
  <c r="M251" i="2"/>
  <c r="N250" i="2"/>
  <c r="M250" i="2"/>
  <c r="N249" i="2"/>
  <c r="M249" i="2"/>
  <c r="N248" i="2"/>
  <c r="M248" i="2"/>
  <c r="N247" i="2"/>
  <c r="M247" i="2"/>
  <c r="N246" i="2"/>
  <c r="M246" i="2"/>
  <c r="N245" i="2"/>
  <c r="M245" i="2"/>
  <c r="N244" i="2"/>
  <c r="M244" i="2"/>
  <c r="N243" i="2"/>
  <c r="M243" i="2"/>
  <c r="N242" i="2"/>
  <c r="M242" i="2"/>
  <c r="N241" i="2"/>
  <c r="M241" i="2"/>
  <c r="N240" i="2"/>
  <c r="M240" i="2"/>
  <c r="N238" i="2"/>
  <c r="M238" i="2"/>
  <c r="N237" i="2"/>
  <c r="M237" i="2"/>
  <c r="N236" i="2"/>
  <c r="M236" i="2"/>
  <c r="N235" i="2"/>
  <c r="M235" i="2"/>
  <c r="N234" i="2"/>
  <c r="M234" i="2"/>
  <c r="N233" i="2"/>
  <c r="M233" i="2"/>
  <c r="N232" i="2"/>
  <c r="M232" i="2"/>
  <c r="M239" i="2"/>
  <c r="M6" i="1"/>
  <c r="M7" i="1"/>
  <c r="M8" i="1"/>
  <c r="M9" i="1"/>
  <c r="M10" i="1"/>
  <c r="M11" i="1"/>
  <c r="M14" i="1"/>
  <c r="M15" i="1"/>
  <c r="M19" i="1"/>
  <c r="M21" i="1"/>
  <c r="M22" i="1"/>
  <c r="M27" i="1"/>
  <c r="M29" i="1"/>
  <c r="M30" i="1"/>
  <c r="M31" i="1"/>
  <c r="M32" i="1"/>
  <c r="M33" i="1"/>
  <c r="M34" i="1"/>
  <c r="M35" i="1"/>
  <c r="M36" i="1"/>
  <c r="M37" i="1"/>
  <c r="M38" i="1"/>
  <c r="M39" i="1"/>
  <c r="M41" i="1"/>
  <c r="M42" i="1"/>
  <c r="M43" i="1"/>
  <c r="M47" i="1"/>
  <c r="M49" i="1"/>
  <c r="L202" i="2"/>
  <c r="K202" i="2"/>
  <c r="J202" i="2"/>
  <c r="N201" i="2"/>
  <c r="M201" i="2"/>
  <c r="N200" i="2"/>
  <c r="M200" i="2"/>
  <c r="N199" i="2"/>
  <c r="M199" i="2"/>
  <c r="N198" i="2"/>
  <c r="M198" i="2"/>
  <c r="N197" i="2"/>
  <c r="M197" i="2"/>
  <c r="N196" i="2"/>
  <c r="M196" i="2"/>
  <c r="N195" i="2"/>
  <c r="M195" i="2"/>
  <c r="N194" i="2"/>
  <c r="M194" i="2"/>
  <c r="N193" i="2"/>
  <c r="M193" i="2"/>
  <c r="N192" i="2"/>
  <c r="M192" i="2"/>
  <c r="N191" i="2"/>
  <c r="M191" i="2"/>
  <c r="N190" i="2"/>
  <c r="M190" i="2"/>
  <c r="N189" i="2"/>
  <c r="M189" i="2"/>
  <c r="N188" i="2"/>
  <c r="M188" i="2"/>
  <c r="N187" i="2"/>
  <c r="M187" i="2"/>
  <c r="N186" i="2"/>
  <c r="M186" i="2"/>
  <c r="N185" i="2"/>
  <c r="M185" i="2"/>
  <c r="N184" i="2"/>
  <c r="M184" i="2"/>
  <c r="N183" i="2"/>
  <c r="M183" i="2"/>
  <c r="N182" i="2"/>
  <c r="M182" i="2"/>
  <c r="L176" i="2"/>
  <c r="K176" i="2"/>
  <c r="J176" i="2"/>
  <c r="N175" i="2"/>
  <c r="M175" i="2"/>
  <c r="N174" i="2"/>
  <c r="M174" i="2"/>
  <c r="N173" i="2"/>
  <c r="M173" i="2"/>
  <c r="N172" i="2"/>
  <c r="M172" i="2"/>
  <c r="N171" i="2"/>
  <c r="M171" i="2"/>
  <c r="N170" i="2"/>
  <c r="M170" i="2"/>
  <c r="N169" i="2"/>
  <c r="M169" i="2"/>
  <c r="N168" i="2"/>
  <c r="M168" i="2"/>
  <c r="N167" i="2"/>
  <c r="M167" i="2"/>
  <c r="N166" i="2"/>
  <c r="M166" i="2"/>
  <c r="N165" i="2"/>
  <c r="M165" i="2"/>
  <c r="N164" i="2"/>
  <c r="M164" i="2"/>
  <c r="N163" i="2"/>
  <c r="M163" i="2"/>
  <c r="N162" i="2"/>
  <c r="M162" i="2"/>
  <c r="N161" i="2"/>
  <c r="M161" i="2"/>
  <c r="N160" i="2"/>
  <c r="M160" i="2"/>
  <c r="N159" i="2"/>
  <c r="M159" i="2"/>
  <c r="N158" i="2"/>
  <c r="M158" i="2"/>
  <c r="L152" i="2"/>
  <c r="K152" i="2"/>
  <c r="J152" i="2"/>
  <c r="N151" i="2"/>
  <c r="M151" i="2"/>
  <c r="N150" i="2"/>
  <c r="M150" i="2"/>
  <c r="N149" i="2"/>
  <c r="M149" i="2"/>
  <c r="N148" i="2"/>
  <c r="M148" i="2"/>
  <c r="N147" i="2"/>
  <c r="M147" i="2"/>
  <c r="N146" i="2"/>
  <c r="M146" i="2"/>
  <c r="N145" i="2"/>
  <c r="M145" i="2"/>
  <c r="N144" i="2"/>
  <c r="M144" i="2"/>
  <c r="N143" i="2"/>
  <c r="M143" i="2"/>
  <c r="N142" i="2"/>
  <c r="M142" i="2"/>
  <c r="N141" i="2"/>
  <c r="M141" i="2"/>
  <c r="N140" i="2"/>
  <c r="M140" i="2"/>
  <c r="N139" i="2"/>
  <c r="M139" i="2"/>
  <c r="N138" i="2"/>
  <c r="M138" i="2"/>
  <c r="N137" i="2"/>
  <c r="M137" i="2"/>
  <c r="N136" i="2"/>
  <c r="M136" i="2"/>
  <c r="L128" i="2"/>
  <c r="K128" i="2"/>
  <c r="J128" i="2"/>
  <c r="N127" i="2"/>
  <c r="M127" i="2"/>
  <c r="N126" i="2"/>
  <c r="M126" i="2"/>
  <c r="N125" i="2"/>
  <c r="M125" i="2"/>
  <c r="N124" i="2"/>
  <c r="M124" i="2"/>
  <c r="N123" i="2"/>
  <c r="M123" i="2"/>
  <c r="N122" i="2"/>
  <c r="M122" i="2"/>
  <c r="N121" i="2"/>
  <c r="M121" i="2"/>
  <c r="N120" i="2"/>
  <c r="M120" i="2"/>
  <c r="N119" i="2"/>
  <c r="M119" i="2"/>
  <c r="N118" i="2"/>
  <c r="M118" i="2"/>
  <c r="N117" i="2"/>
  <c r="M117" i="2"/>
  <c r="N116" i="2"/>
  <c r="M116" i="2"/>
  <c r="N115" i="2"/>
  <c r="M115" i="2"/>
  <c r="N114" i="2"/>
  <c r="M114" i="2"/>
  <c r="N113" i="2"/>
  <c r="M113" i="2"/>
  <c r="L106" i="2"/>
  <c r="K106" i="2"/>
  <c r="J106" i="2"/>
  <c r="N105" i="2"/>
  <c r="M105" i="2"/>
  <c r="N104" i="2"/>
  <c r="M104" i="2"/>
  <c r="N103" i="2"/>
  <c r="M103" i="2"/>
  <c r="N102" i="2"/>
  <c r="M102" i="2"/>
  <c r="N101" i="2"/>
  <c r="M101" i="2"/>
  <c r="N100" i="2"/>
  <c r="M100" i="2"/>
  <c r="N99" i="2"/>
  <c r="M99" i="2"/>
  <c r="N98" i="2"/>
  <c r="M98" i="2"/>
  <c r="N97" i="2"/>
  <c r="M97" i="2"/>
  <c r="N96" i="2"/>
  <c r="M96" i="2"/>
  <c r="N95" i="2"/>
  <c r="M95" i="2"/>
  <c r="N94" i="2"/>
  <c r="M94" i="2"/>
  <c r="N93" i="2"/>
  <c r="M93" i="2"/>
  <c r="N92" i="2"/>
  <c r="M92" i="2"/>
  <c r="N91" i="2"/>
  <c r="M91" i="2"/>
  <c r="N90" i="2"/>
  <c r="M90" i="2"/>
  <c r="L83" i="2"/>
  <c r="K83" i="2"/>
  <c r="J83" i="2"/>
  <c r="N82" i="2"/>
  <c r="M82" i="2"/>
  <c r="N81" i="2"/>
  <c r="M81" i="2"/>
  <c r="N80" i="2"/>
  <c r="M80" i="2"/>
  <c r="N79" i="2"/>
  <c r="M79" i="2"/>
  <c r="N78" i="2"/>
  <c r="M78" i="2"/>
  <c r="N77" i="2"/>
  <c r="M77" i="2"/>
  <c r="N76" i="2"/>
  <c r="M76" i="2"/>
  <c r="N75" i="2"/>
  <c r="M75" i="2"/>
  <c r="N74" i="2"/>
  <c r="M74" i="2"/>
  <c r="N73" i="2"/>
  <c r="M73" i="2"/>
  <c r="N72" i="2"/>
  <c r="M72" i="2"/>
  <c r="N71" i="2"/>
  <c r="M71" i="2"/>
  <c r="N70" i="2"/>
  <c r="M70" i="2"/>
  <c r="N69" i="2"/>
  <c r="M69" i="2"/>
  <c r="L65" i="2"/>
  <c r="K65" i="2"/>
  <c r="J65" i="2"/>
  <c r="N64" i="2"/>
  <c r="M64" i="2"/>
  <c r="N63" i="2"/>
  <c r="M63" i="2"/>
  <c r="N62" i="2"/>
  <c r="M62" i="2"/>
  <c r="N61" i="2"/>
  <c r="M61" i="2"/>
  <c r="N60" i="2"/>
  <c r="M60" i="2"/>
  <c r="N59" i="2"/>
  <c r="M59" i="2"/>
  <c r="N58" i="2"/>
  <c r="M58" i="2"/>
  <c r="N57" i="2"/>
  <c r="M57" i="2"/>
  <c r="N56" i="2"/>
  <c r="M56" i="2"/>
  <c r="N55" i="2"/>
  <c r="M55" i="2"/>
  <c r="N54" i="2"/>
  <c r="M54" i="2"/>
  <c r="N53" i="2"/>
  <c r="M53" i="2"/>
  <c r="N52" i="2"/>
  <c r="M52" i="2"/>
  <c r="N51" i="2"/>
  <c r="M51" i="2"/>
  <c r="N50" i="2"/>
  <c r="M50" i="2"/>
  <c r="N49" i="2"/>
  <c r="M49" i="2"/>
  <c r="N48" i="2"/>
  <c r="M48" i="2"/>
  <c r="J42" i="2"/>
  <c r="L42" i="2"/>
  <c r="K42" i="2"/>
  <c r="N41" i="2"/>
  <c r="O41" i="2" s="1"/>
  <c r="N40" i="2"/>
  <c r="O40" i="2" s="1"/>
  <c r="N39" i="2"/>
  <c r="O39" i="2" s="1"/>
  <c r="N38" i="2"/>
  <c r="M38" i="2"/>
  <c r="N37" i="2"/>
  <c r="M37" i="2"/>
  <c r="N36" i="2"/>
  <c r="M36" i="2"/>
  <c r="N35" i="2"/>
  <c r="M35" i="2"/>
  <c r="N34" i="2"/>
  <c r="M34" i="2"/>
  <c r="N33" i="2"/>
  <c r="M33" i="2"/>
  <c r="N32" i="2"/>
  <c r="M32" i="2"/>
  <c r="N31" i="2"/>
  <c r="M31" i="2"/>
  <c r="N30" i="2"/>
  <c r="M30" i="2"/>
  <c r="N29" i="2"/>
  <c r="M29" i="2"/>
  <c r="N28" i="2"/>
  <c r="M28" i="2"/>
  <c r="N27" i="2"/>
  <c r="M27" i="2"/>
  <c r="N26" i="2"/>
  <c r="M26" i="2"/>
  <c r="N25" i="2"/>
  <c r="M25" i="2"/>
  <c r="N24" i="2"/>
  <c r="M24" i="2"/>
  <c r="N23" i="2"/>
  <c r="M23" i="2"/>
  <c r="N22" i="2"/>
  <c r="M22" i="2"/>
  <c r="V6" i="2"/>
  <c r="V7" i="2"/>
  <c r="V8" i="2"/>
  <c r="V9" i="2"/>
  <c r="V10" i="2"/>
  <c r="V11" i="2"/>
  <c r="V12" i="2"/>
  <c r="V13" i="2"/>
  <c r="V14" i="2"/>
  <c r="V15" i="2"/>
  <c r="V16" i="2"/>
  <c r="V17" i="2"/>
  <c r="V18" i="2"/>
  <c r="V19" i="2"/>
  <c r="V20" i="2"/>
  <c r="V21" i="2"/>
  <c r="V22" i="2"/>
  <c r="V23" i="2"/>
  <c r="V24" i="2"/>
  <c r="V25" i="2"/>
  <c r="V26" i="2"/>
  <c r="V27" i="2"/>
  <c r="V28" i="2"/>
  <c r="V29" i="2"/>
  <c r="V30" i="2"/>
  <c r="V31" i="2"/>
  <c r="V5" i="2"/>
  <c r="U6" i="2"/>
  <c r="U7" i="2"/>
  <c r="U8" i="2"/>
  <c r="U9" i="2"/>
  <c r="U10" i="2"/>
  <c r="U11" i="2"/>
  <c r="U12" i="2"/>
  <c r="U13" i="2"/>
  <c r="U14" i="2"/>
  <c r="U15" i="2"/>
  <c r="U16" i="2"/>
  <c r="U17" i="2"/>
  <c r="U18" i="2"/>
  <c r="U19" i="2"/>
  <c r="U20" i="2"/>
  <c r="U21" i="2"/>
  <c r="U22" i="2"/>
  <c r="U23" i="2"/>
  <c r="U24" i="2"/>
  <c r="U25" i="2"/>
  <c r="U26" i="2"/>
  <c r="U27" i="2"/>
  <c r="U28" i="2"/>
  <c r="U29" i="2"/>
  <c r="U30" i="2"/>
  <c r="U31" i="2"/>
  <c r="U5" i="2"/>
  <c r="R32" i="2"/>
  <c r="T32" i="2"/>
  <c r="S32" i="2"/>
  <c r="L17" i="2"/>
  <c r="K17" i="2"/>
  <c r="J17" i="2"/>
  <c r="N12" i="2" s="1"/>
  <c r="N16" i="2"/>
  <c r="M16" i="2"/>
  <c r="N15" i="2"/>
  <c r="M15" i="2"/>
  <c r="N14" i="2"/>
  <c r="M14" i="2"/>
  <c r="N13" i="2"/>
  <c r="M13" i="2"/>
  <c r="N11" i="2"/>
  <c r="M11" i="2"/>
  <c r="N10" i="2"/>
  <c r="M10" i="2"/>
  <c r="N9" i="2"/>
  <c r="M9" i="2"/>
  <c r="N8" i="2"/>
  <c r="M8" i="2"/>
  <c r="N7" i="2"/>
  <c r="M7" i="2"/>
  <c r="N6" i="2"/>
  <c r="M6" i="2"/>
  <c r="N5" i="2"/>
  <c r="M5" i="2"/>
  <c r="M4" i="1"/>
  <c r="AV49" i="1"/>
  <c r="AV94" i="1" s="1"/>
  <c r="AL7" i="1"/>
  <c r="AG7" i="1"/>
  <c r="AQ7" i="1"/>
  <c r="AQ9" i="1"/>
  <c r="AV5" i="1"/>
  <c r="AV7" i="1"/>
  <c r="AG9" i="1"/>
  <c r="AL9" i="1"/>
  <c r="AV9" i="1"/>
  <c r="AV48" i="1"/>
  <c r="AG49" i="1"/>
  <c r="AG94" i="1" s="1"/>
  <c r="AL5" i="1"/>
  <c r="AQ5" i="1"/>
  <c r="AG31" i="1"/>
  <c r="AL49" i="1"/>
  <c r="AL94" i="1" s="1"/>
  <c r="AQ49" i="1"/>
  <c r="AQ94" i="1" s="1"/>
  <c r="AQ48" i="1"/>
  <c r="AQ31" i="1"/>
  <c r="AL48" i="1"/>
  <c r="AL31" i="1"/>
  <c r="AV31" i="1"/>
  <c r="AG48" i="1"/>
  <c r="AG60" i="1" l="1"/>
  <c r="AG5" i="1"/>
  <c r="AH93" i="1"/>
  <c r="AN93" i="1"/>
  <c r="AT93" i="1"/>
  <c r="AF93" i="1"/>
  <c r="AK93" i="1"/>
  <c r="AP93" i="1"/>
  <c r="AU93" i="1"/>
  <c r="AC93" i="1"/>
  <c r="AI93" i="1"/>
  <c r="AO93" i="1"/>
  <c r="AD93" i="1"/>
  <c r="AJ93" i="1"/>
  <c r="AR93" i="1"/>
  <c r="AE93" i="1"/>
  <c r="AM93" i="1"/>
  <c r="AS93" i="1"/>
  <c r="N641" i="2"/>
  <c r="AX73" i="1"/>
  <c r="O253" i="2"/>
  <c r="O348" i="2"/>
  <c r="O188" i="2"/>
  <c r="O196" i="2"/>
  <c r="O347" i="2"/>
  <c r="O375" i="2"/>
  <c r="O281" i="2"/>
  <c r="M288" i="2"/>
  <c r="AY7" i="1" s="1"/>
  <c r="M301" i="2"/>
  <c r="O421" i="2"/>
  <c r="O425" i="2"/>
  <c r="O170" i="2"/>
  <c r="N461" i="2"/>
  <c r="AZ12" i="1" s="1"/>
  <c r="O355" i="2"/>
  <c r="O404" i="2"/>
  <c r="AZ49" i="1"/>
  <c r="AY48" i="1"/>
  <c r="AX5" i="1"/>
  <c r="M152" i="2"/>
  <c r="N202" i="2"/>
  <c r="O11" i="2"/>
  <c r="W12" i="2"/>
  <c r="O137" i="2"/>
  <c r="O145" i="2"/>
  <c r="O250" i="2"/>
  <c r="O274" i="2"/>
  <c r="O295" i="2"/>
  <c r="O400" i="2"/>
  <c r="O416" i="2"/>
  <c r="O420" i="2"/>
  <c r="O428" i="2"/>
  <c r="M128" i="2"/>
  <c r="M433" i="2"/>
  <c r="AY38" i="1" s="1"/>
  <c r="O13" i="2"/>
  <c r="O15" i="2"/>
  <c r="W29" i="2"/>
  <c r="W25" i="2"/>
  <c r="W21" i="2"/>
  <c r="W17" i="2"/>
  <c r="W13" i="2"/>
  <c r="W9" i="2"/>
  <c r="O22" i="2"/>
  <c r="O24" i="2"/>
  <c r="O26" i="2"/>
  <c r="O28" i="2"/>
  <c r="O30" i="2"/>
  <c r="O32" i="2"/>
  <c r="O34" i="2"/>
  <c r="O36" i="2"/>
  <c r="O38" i="2"/>
  <c r="O48" i="2"/>
  <c r="O50" i="2"/>
  <c r="O52" i="2"/>
  <c r="O56" i="2"/>
  <c r="O58" i="2"/>
  <c r="O60" i="2"/>
  <c r="O62" i="2"/>
  <c r="O80" i="2"/>
  <c r="O82" i="2"/>
  <c r="O90" i="2"/>
  <c r="O92" i="2"/>
  <c r="O94" i="2"/>
  <c r="O98" i="2"/>
  <c r="O100" i="2"/>
  <c r="O102" i="2"/>
  <c r="O125" i="2"/>
  <c r="O127" i="2"/>
  <c r="O136" i="2"/>
  <c r="O138" i="2"/>
  <c r="O140" i="2"/>
  <c r="O142" i="2"/>
  <c r="O144" i="2"/>
  <c r="O146" i="2"/>
  <c r="O148" i="2"/>
  <c r="O150" i="2"/>
  <c r="O161" i="2"/>
  <c r="O163" i="2"/>
  <c r="O165" i="2"/>
  <c r="O167" i="2"/>
  <c r="O169" i="2"/>
  <c r="O173" i="2"/>
  <c r="O175" i="2"/>
  <c r="O183" i="2"/>
  <c r="O187" i="2"/>
  <c r="O189" i="2"/>
  <c r="O191" i="2"/>
  <c r="O195" i="2"/>
  <c r="O197" i="2"/>
  <c r="O199" i="2"/>
  <c r="O201" i="2"/>
  <c r="O232" i="2"/>
  <c r="O236" i="2"/>
  <c r="O238" i="2"/>
  <c r="O241" i="2"/>
  <c r="O243" i="2"/>
  <c r="O247" i="2"/>
  <c r="O249" i="2"/>
  <c r="O251" i="2"/>
  <c r="O255" i="2"/>
  <c r="O257" i="2"/>
  <c r="O259" i="2"/>
  <c r="O261" i="2"/>
  <c r="O263" i="2"/>
  <c r="O265" i="2"/>
  <c r="O267" i="2"/>
  <c r="O269" i="2"/>
  <c r="O271" i="2"/>
  <c r="O273" i="2"/>
  <c r="O275" i="2"/>
  <c r="O277" i="2"/>
  <c r="O287" i="2"/>
  <c r="O285" i="2"/>
  <c r="O283" i="2"/>
  <c r="O279" i="2"/>
  <c r="O294" i="2"/>
  <c r="O296" i="2"/>
  <c r="O298" i="2"/>
  <c r="O300" i="2"/>
  <c r="O303" i="2"/>
  <c r="O305" i="2"/>
  <c r="O307" i="2"/>
  <c r="O309" i="2"/>
  <c r="O311" i="2"/>
  <c r="O313" i="2"/>
  <c r="O315" i="2"/>
  <c r="O317" i="2"/>
  <c r="O319" i="2"/>
  <c r="O321" i="2"/>
  <c r="O323" i="2"/>
  <c r="O327" i="2"/>
  <c r="O334" i="2"/>
  <c r="O344" i="2"/>
  <c r="O346" i="2"/>
  <c r="O357" i="2"/>
  <c r="O359" i="2"/>
  <c r="O383" i="2"/>
  <c r="O365" i="2"/>
  <c r="O378" i="2"/>
  <c r="O374" i="2"/>
  <c r="O370" i="2"/>
  <c r="O366" i="2"/>
  <c r="O362" i="2"/>
  <c r="O382" i="2"/>
  <c r="O390" i="2"/>
  <c r="O392" i="2"/>
  <c r="O394" i="2"/>
  <c r="O397" i="2"/>
  <c r="O399" i="2"/>
  <c r="O401" i="2"/>
  <c r="O403" i="2"/>
  <c r="O405" i="2"/>
  <c r="O407" i="2"/>
  <c r="O409" i="2"/>
  <c r="O411" i="2"/>
  <c r="O413" i="2"/>
  <c r="O415" i="2"/>
  <c r="O417" i="2"/>
  <c r="O419" i="2"/>
  <c r="O423" i="2"/>
  <c r="O427" i="2"/>
  <c r="O429" i="2"/>
  <c r="O431" i="2"/>
  <c r="O448" i="2"/>
  <c r="O456" i="2"/>
  <c r="O458" i="2"/>
  <c r="AV27" i="1"/>
  <c r="AL15" i="1"/>
  <c r="AV39" i="1"/>
  <c r="AL26" i="1"/>
  <c r="AQ26" i="1"/>
  <c r="AL60" i="1"/>
  <c r="AL4" i="1"/>
  <c r="AQ4" i="1"/>
  <c r="AV4" i="1"/>
  <c r="AQ20" i="1"/>
  <c r="AG64" i="1"/>
  <c r="AV64" i="1"/>
  <c r="AV21" i="1"/>
  <c r="AG50" i="1"/>
  <c r="AV25" i="1"/>
  <c r="AG39" i="1"/>
  <c r="AG4" i="1"/>
  <c r="AQ38" i="1"/>
  <c r="AQ12" i="1"/>
  <c r="AG27" i="1"/>
  <c r="AL27" i="1"/>
  <c r="AQ27" i="1"/>
  <c r="AG8" i="1"/>
  <c r="AL8" i="1"/>
  <c r="AQ8" i="1"/>
  <c r="AV8" i="1"/>
  <c r="AG19" i="1"/>
  <c r="AL19" i="1"/>
  <c r="AQ19" i="1"/>
  <c r="AV19" i="1"/>
  <c r="AG38" i="1"/>
  <c r="AL38" i="1"/>
  <c r="AG20" i="1"/>
  <c r="AG15" i="1"/>
  <c r="AQ15" i="1"/>
  <c r="AV22" i="1"/>
  <c r="AL25" i="1"/>
  <c r="AQ60" i="1"/>
  <c r="AL50" i="1"/>
  <c r="AQ50" i="1"/>
  <c r="AV50" i="1"/>
  <c r="AG52" i="1"/>
  <c r="AQ52" i="1"/>
  <c r="AG22" i="1"/>
  <c r="AL22" i="1"/>
  <c r="AQ22" i="1"/>
  <c r="AG25" i="1"/>
  <c r="AQ25" i="1"/>
  <c r="AL39" i="1"/>
  <c r="AQ39" i="1"/>
  <c r="AV38" i="1"/>
  <c r="AQ21" i="1"/>
  <c r="AG21" i="1"/>
  <c r="AL20" i="1"/>
  <c r="AV20" i="1"/>
  <c r="AL21" i="1"/>
  <c r="AG12" i="1"/>
  <c r="AL12" i="1"/>
  <c r="AV12" i="1"/>
  <c r="AL52" i="1"/>
  <c r="AV52" i="1"/>
  <c r="AV60" i="1"/>
  <c r="AL64" i="1"/>
  <c r="AQ64" i="1"/>
  <c r="AG10" i="1"/>
  <c r="AQ10" i="1"/>
  <c r="AV10" i="1"/>
  <c r="AL10" i="1"/>
  <c r="O53" i="2"/>
  <c r="AY31" i="1"/>
  <c r="O8" i="2"/>
  <c r="O10" i="2"/>
  <c r="W30" i="2"/>
  <c r="W26" i="2"/>
  <c r="W22" i="2"/>
  <c r="W18" i="2"/>
  <c r="W14" i="2"/>
  <c r="W10" i="2"/>
  <c r="O70" i="2"/>
  <c r="O72" i="2"/>
  <c r="O74" i="2"/>
  <c r="O76" i="2"/>
  <c r="O78" i="2"/>
  <c r="O113" i="2"/>
  <c r="O115" i="2"/>
  <c r="O117" i="2"/>
  <c r="O119" i="2"/>
  <c r="O121" i="2"/>
  <c r="O123" i="2"/>
  <c r="O122" i="2"/>
  <c r="W23" i="2"/>
  <c r="O33" i="2"/>
  <c r="O93" i="2"/>
  <c r="O105" i="2"/>
  <c r="O360" i="2"/>
  <c r="AY5" i="1"/>
  <c r="AZ8" i="1"/>
  <c r="O147" i="2"/>
  <c r="O264" i="2"/>
  <c r="O306" i="2"/>
  <c r="O412" i="2"/>
  <c r="O432" i="2"/>
  <c r="N741" i="2"/>
  <c r="AZ73" i="1" s="1"/>
  <c r="AY4" i="1"/>
  <c r="M83" i="2"/>
  <c r="O454" i="2"/>
  <c r="AX49" i="1"/>
  <c r="AZ4" i="1"/>
  <c r="M12" i="2"/>
  <c r="O12" i="2" s="1"/>
  <c r="O25" i="2"/>
  <c r="O27" i="2"/>
  <c r="O29" i="2"/>
  <c r="O37" i="2"/>
  <c r="N473" i="2"/>
  <c r="O473" i="2" s="1"/>
  <c r="AX52" i="1"/>
  <c r="O49" i="2"/>
  <c r="O55" i="2"/>
  <c r="O57" i="2"/>
  <c r="O59" i="2"/>
  <c r="O61" i="2"/>
  <c r="O77" i="2"/>
  <c r="O91" i="2"/>
  <c r="O95" i="2"/>
  <c r="O99" i="2"/>
  <c r="O101" i="2"/>
  <c r="O103" i="2"/>
  <c r="O158" i="2"/>
  <c r="O160" i="2"/>
  <c r="O162" i="2"/>
  <c r="O164" i="2"/>
  <c r="O168" i="2"/>
  <c r="O172" i="2"/>
  <c r="O174" i="2"/>
  <c r="O192" i="2"/>
  <c r="N288" i="2"/>
  <c r="AZ7" i="1" s="1"/>
  <c r="O286" i="2"/>
  <c r="O284" i="2"/>
  <c r="O282" i="2"/>
  <c r="O280" i="2"/>
  <c r="O278" i="2"/>
  <c r="O316" i="2"/>
  <c r="O335" i="2"/>
  <c r="O333" i="2"/>
  <c r="O331" i="2"/>
  <c r="O343" i="2"/>
  <c r="O345" i="2"/>
  <c r="O350" i="2"/>
  <c r="O352" i="2"/>
  <c r="O354" i="2"/>
  <c r="O356" i="2"/>
  <c r="O358" i="2"/>
  <c r="O379" i="2"/>
  <c r="O371" i="2"/>
  <c r="O376" i="2"/>
  <c r="O408" i="2"/>
  <c r="O424" i="2"/>
  <c r="O665" i="2"/>
  <c r="O659" i="2"/>
  <c r="O640" i="2"/>
  <c r="O658" i="2"/>
  <c r="O637" i="2"/>
  <c r="O635" i="2"/>
  <c r="AY39" i="1"/>
  <c r="O353" i="2"/>
  <c r="O373" i="2"/>
  <c r="O470" i="2"/>
  <c r="M336" i="2"/>
  <c r="AY9" i="1" s="1"/>
  <c r="O484" i="2"/>
  <c r="O492" i="2"/>
  <c r="AY11" i="1"/>
  <c r="O657" i="2"/>
  <c r="O5" i="2"/>
  <c r="O7" i="2"/>
  <c r="O9" i="2"/>
  <c r="O16" i="2"/>
  <c r="W5" i="2"/>
  <c r="W28" i="2"/>
  <c r="W24" i="2"/>
  <c r="W20" i="2"/>
  <c r="W16" i="2"/>
  <c r="W8" i="2"/>
  <c r="W31" i="2"/>
  <c r="W27" i="2"/>
  <c r="W19" i="2"/>
  <c r="W15" i="2"/>
  <c r="W11" i="2"/>
  <c r="W7" i="2"/>
  <c r="M42" i="2"/>
  <c r="N83" i="2"/>
  <c r="O71" i="2"/>
  <c r="O73" i="2"/>
  <c r="O75" i="2"/>
  <c r="O79" i="2"/>
  <c r="O81" i="2"/>
  <c r="O114" i="2"/>
  <c r="O118" i="2"/>
  <c r="O120" i="2"/>
  <c r="O124" i="2"/>
  <c r="O126" i="2"/>
  <c r="O139" i="2"/>
  <c r="O141" i="2"/>
  <c r="O143" i="2"/>
  <c r="O149" i="2"/>
  <c r="O151" i="2"/>
  <c r="M202" i="2"/>
  <c r="O184" i="2"/>
  <c r="O186" i="2"/>
  <c r="O190" i="2"/>
  <c r="O194" i="2"/>
  <c r="O200" i="2"/>
  <c r="N128" i="2"/>
  <c r="O23" i="2"/>
  <c r="O35" i="2"/>
  <c r="N65" i="2"/>
  <c r="N106" i="2"/>
  <c r="N176" i="2"/>
  <c r="O649" i="2"/>
  <c r="O239" i="2"/>
  <c r="O233" i="2"/>
  <c r="O235" i="2"/>
  <c r="O237" i="2"/>
  <c r="O242" i="2"/>
  <c r="O244" i="2"/>
  <c r="O248" i="2"/>
  <c r="O252" i="2"/>
  <c r="O254" i="2"/>
  <c r="O256" i="2"/>
  <c r="O258" i="2"/>
  <c r="O260" i="2"/>
  <c r="O262" i="2"/>
  <c r="O266" i="2"/>
  <c r="O268" i="2"/>
  <c r="O270" i="2"/>
  <c r="O272" i="2"/>
  <c r="O276" i="2"/>
  <c r="O297" i="2"/>
  <c r="O299" i="2"/>
  <c r="O302" i="2"/>
  <c r="O304" i="2"/>
  <c r="O308" i="2"/>
  <c r="O310" i="2"/>
  <c r="O312" i="2"/>
  <c r="O314" i="2"/>
  <c r="O318" i="2"/>
  <c r="O320" i="2"/>
  <c r="O322" i="2"/>
  <c r="O324" i="2"/>
  <c r="O326" i="2"/>
  <c r="O328" i="2"/>
  <c r="O330" i="2"/>
  <c r="O367" i="2"/>
  <c r="O363" i="2"/>
  <c r="O372" i="2"/>
  <c r="O368" i="2"/>
  <c r="O364" i="2"/>
  <c r="O381" i="2"/>
  <c r="O389" i="2"/>
  <c r="O391" i="2"/>
  <c r="O393" i="2"/>
  <c r="O395" i="2"/>
  <c r="O468" i="2"/>
  <c r="O471" i="2"/>
  <c r="O478" i="2"/>
  <c r="O482" i="2"/>
  <c r="O494" i="2"/>
  <c r="O650" i="2"/>
  <c r="O332" i="2"/>
  <c r="O342" i="2"/>
  <c r="O351" i="2"/>
  <c r="O361" i="2"/>
  <c r="O377" i="2"/>
  <c r="O369" i="2"/>
  <c r="O670" i="2"/>
  <c r="O668" i="2"/>
  <c r="O666" i="2"/>
  <c r="O662" i="2"/>
  <c r="O660" i="2"/>
  <c r="O645" i="2"/>
  <c r="N349" i="2"/>
  <c r="N384" i="2" s="1"/>
  <c r="M349" i="2"/>
  <c r="M384" i="2" s="1"/>
  <c r="AY19" i="1" s="1"/>
  <c r="AX19" i="1"/>
  <c r="O182" i="2"/>
  <c r="W6" i="2"/>
  <c r="O31" i="2"/>
  <c r="O51" i="2"/>
  <c r="O63" i="2"/>
  <c r="O97" i="2"/>
  <c r="O166" i="2"/>
  <c r="O198" i="2"/>
  <c r="AY8" i="1"/>
  <c r="M176" i="2"/>
  <c r="N17" i="2"/>
  <c r="N336" i="2"/>
  <c r="O69" i="2"/>
  <c r="O646" i="2"/>
  <c r="O644" i="2"/>
  <c r="O642" i="2"/>
  <c r="O234" i="2"/>
  <c r="O245" i="2"/>
  <c r="O325" i="2"/>
  <c r="O329" i="2"/>
  <c r="O445" i="2"/>
  <c r="O449" i="2"/>
  <c r="O451" i="2"/>
  <c r="O453" i="2"/>
  <c r="O457" i="2"/>
  <c r="M505" i="2"/>
  <c r="AY52" i="1" s="1"/>
  <c r="O398" i="2"/>
  <c r="N433" i="2"/>
  <c r="O433" i="2" s="1"/>
  <c r="BA38" i="1" s="1"/>
  <c r="O402" i="2"/>
  <c r="O406" i="2"/>
  <c r="O410" i="2"/>
  <c r="O414" i="2"/>
  <c r="O418" i="2"/>
  <c r="O422" i="2"/>
  <c r="O426" i="2"/>
  <c r="O430" i="2"/>
  <c r="O396" i="2"/>
  <c r="O469" i="2"/>
  <c r="O472" i="2"/>
  <c r="O475" i="2"/>
  <c r="O477" i="2"/>
  <c r="O479" i="2"/>
  <c r="O481" i="2"/>
  <c r="O483" i="2"/>
  <c r="O485" i="2"/>
  <c r="O487" i="2"/>
  <c r="O489" i="2"/>
  <c r="O491" i="2"/>
  <c r="O493" i="2"/>
  <c r="O495" i="2"/>
  <c r="O497" i="2"/>
  <c r="O499" i="2"/>
  <c r="O501" i="2"/>
  <c r="O503" i="2"/>
  <c r="O651" i="2"/>
  <c r="O444" i="2"/>
  <c r="O446" i="2"/>
  <c r="O450" i="2"/>
  <c r="O452" i="2"/>
  <c r="O460" i="2"/>
  <c r="O474" i="2"/>
  <c r="O671" i="2"/>
  <c r="O669" i="2"/>
  <c r="O667" i="2"/>
  <c r="O654" i="2"/>
  <c r="O652" i="2"/>
  <c r="O643" i="2"/>
  <c r="AZ38" i="1"/>
  <c r="AX31" i="1"/>
  <c r="M65" i="2"/>
  <c r="O653" i="2"/>
  <c r="V32" i="2"/>
  <c r="U32" i="2"/>
  <c r="M106" i="2"/>
  <c r="N152" i="2"/>
  <c r="O661" i="2"/>
  <c r="O636" i="2"/>
  <c r="O54" i="2"/>
  <c r="O64" i="2"/>
  <c r="O96" i="2"/>
  <c r="O104" i="2"/>
  <c r="O159" i="2"/>
  <c r="O171" i="2"/>
  <c r="O185" i="2"/>
  <c r="O193" i="2"/>
  <c r="O240" i="2"/>
  <c r="O246" i="2"/>
  <c r="O466" i="2"/>
  <c r="O476" i="2"/>
  <c r="O480" i="2"/>
  <c r="O486" i="2"/>
  <c r="O488" i="2"/>
  <c r="O490" i="2"/>
  <c r="O496" i="2"/>
  <c r="O498" i="2"/>
  <c r="O500" i="2"/>
  <c r="O502" i="2"/>
  <c r="O504" i="2"/>
  <c r="M641" i="2"/>
  <c r="O641" i="2" s="1"/>
  <c r="O663" i="2"/>
  <c r="O655" i="2"/>
  <c r="O647" i="2"/>
  <c r="M461" i="2"/>
  <c r="AY12" i="1" s="1"/>
  <c r="O447" i="2"/>
  <c r="O455" i="2"/>
  <c r="O459" i="2"/>
  <c r="O664" i="2"/>
  <c r="O656" i="2"/>
  <c r="O648" i="2"/>
  <c r="O639" i="2"/>
  <c r="O443" i="2"/>
  <c r="O467" i="2"/>
  <c r="O638" i="2"/>
  <c r="O6" i="2"/>
  <c r="O14" i="2"/>
  <c r="O301" i="2"/>
  <c r="N42" i="2"/>
  <c r="O116" i="2"/>
  <c r="O634" i="2"/>
  <c r="AG93" i="1" l="1"/>
  <c r="AV93" i="1"/>
  <c r="AQ93" i="1"/>
  <c r="AL93" i="1"/>
  <c r="O349" i="2"/>
  <c r="O288" i="2"/>
  <c r="BA7" i="1" s="1"/>
  <c r="M17" i="2"/>
  <c r="O336" i="2"/>
  <c r="BA9" i="1" s="1"/>
  <c r="N505" i="2"/>
  <c r="AZ52" i="1" s="1"/>
  <c r="BA39" i="1"/>
  <c r="BA8" i="1"/>
  <c r="BA5" i="1"/>
  <c r="O42" i="2"/>
  <c r="O152" i="2"/>
  <c r="W32" i="2"/>
  <c r="AZ39" i="1"/>
  <c r="M741" i="2"/>
  <c r="O128" i="2"/>
  <c r="O461" i="2"/>
  <c r="BA12" i="1" s="1"/>
  <c r="O65" i="2"/>
  <c r="BA4" i="1"/>
  <c r="O83" i="2"/>
  <c r="BA49" i="1"/>
  <c r="AZ5" i="1"/>
  <c r="O176" i="2"/>
  <c r="O106" i="2"/>
  <c r="AZ9" i="1"/>
  <c r="O202" i="2"/>
  <c r="AZ11" i="1"/>
  <c r="BA11" i="1"/>
  <c r="AZ19" i="1"/>
  <c r="O384" i="2"/>
  <c r="BA19" i="1" s="1"/>
  <c r="O505" i="2"/>
  <c r="BA52" i="1" s="1"/>
  <c r="AZ48" i="1"/>
  <c r="BA48" i="1"/>
  <c r="O17" i="2"/>
  <c r="O741" i="2" l="1"/>
  <c r="BA73" i="1" s="1"/>
  <c r="AY73" i="1"/>
  <c r="AY49" i="1"/>
  <c r="BA31" i="1"/>
  <c r="AZ31" i="1"/>
</calcChain>
</file>

<file path=xl/sharedStrings.xml><?xml version="1.0" encoding="utf-8"?>
<sst xmlns="http://schemas.openxmlformats.org/spreadsheetml/2006/main" count="1970" uniqueCount="461">
  <si>
    <t>TEMATICAS</t>
  </si>
  <si>
    <t>CARRERA ADMINISTRATIVA</t>
  </si>
  <si>
    <t>LIBRE NOMBRAMIENTO Y REMOCIÓN</t>
  </si>
  <si>
    <t>PLANTA PROVISIONAL</t>
  </si>
  <si>
    <t>PLANTA
 TEMPORAL</t>
  </si>
  <si>
    <t>PLANTA 
TRANSITORIA</t>
  </si>
  <si>
    <t>FECHA</t>
  </si>
  <si>
    <t xml:space="preserve">MISIONAL </t>
  </si>
  <si>
    <t>GESTIÓN</t>
  </si>
  <si>
    <t>FACILITADOR</t>
  </si>
  <si>
    <t>POBLACIÓN BENEFICIADA</t>
  </si>
  <si>
    <t>NIVEL JERARQUICO</t>
  </si>
  <si>
    <t>DIRECTIVO</t>
  </si>
  <si>
    <t>ASESOR</t>
  </si>
  <si>
    <t>PROFESIONAL</t>
  </si>
  <si>
    <t>TECNICO</t>
  </si>
  <si>
    <t>ASISTENCIAL</t>
  </si>
  <si>
    <t>TIPO DE VINCULACIÓN</t>
  </si>
  <si>
    <t>CONTRATISTA</t>
  </si>
  <si>
    <t>CLASIFICACIÓN</t>
  </si>
  <si>
    <t>SEXO</t>
  </si>
  <si>
    <t>HOMBRE</t>
  </si>
  <si>
    <t>MUJER</t>
  </si>
  <si>
    <t>INTERSEXUAL</t>
  </si>
  <si>
    <t>N° TOTAL DE INSCRITOS O INVITADOS</t>
  </si>
  <si>
    <t>PERCEPCIÓN DE LA CAPACITACIÓN</t>
  </si>
  <si>
    <t>SUGERENCIAS</t>
  </si>
  <si>
    <t>N° ORDEN</t>
  </si>
  <si>
    <t>EXCELENTE</t>
  </si>
  <si>
    <t>REGULAR</t>
  </si>
  <si>
    <t>DEFICIENTE</t>
  </si>
  <si>
    <t>N° TOTAL DE PARTICIPANTES</t>
  </si>
  <si>
    <t>INDICADOR DE 
PARTICIPACIÓN
(%)</t>
  </si>
  <si>
    <t>EVALUACIÓN DE CONOCIMIENTOS
 (SI APLICA)  %</t>
  </si>
  <si>
    <t>TOTAL 
PREGUNTAS</t>
  </si>
  <si>
    <t>ANTES
 %</t>
  </si>
  <si>
    <t>DESPUES
%</t>
  </si>
  <si>
    <t>OBSERVACIONES DEL INDICADOR</t>
  </si>
  <si>
    <t>OBJETIVO DE APRENDIZAJE</t>
  </si>
  <si>
    <t>SATISFACTORIO</t>
  </si>
  <si>
    <t>TOTAL</t>
  </si>
  <si>
    <t>ASPECTOS DEL INSTRUCTOR
%</t>
  </si>
  <si>
    <t>ASPECTOS DEL PROGRAMA
%</t>
  </si>
  <si>
    <t>ASPECTOS LOGISTICOS
%</t>
  </si>
  <si>
    <t>AUTOEVALUACIÓN
%</t>
  </si>
  <si>
    <t>Evaluación de Conocomientos</t>
  </si>
  <si>
    <t>Numero de preguntas</t>
  </si>
  <si>
    <t>Indicador de aprendizaje</t>
  </si>
  <si>
    <t>Antes %</t>
  </si>
  <si>
    <t>Despues %</t>
  </si>
  <si>
    <t>INDICADOR DE APRENDIZAJE 
%</t>
  </si>
  <si>
    <t>N° 
Participantes</t>
  </si>
  <si>
    <t>Antes #</t>
  </si>
  <si>
    <t>Despues #</t>
  </si>
  <si>
    <t>Tema: Inducción servidores Públicos 12 Junio 2018</t>
  </si>
  <si>
    <t>Tema: Inducción servidores Públicos 27 Agosto 2018</t>
  </si>
  <si>
    <t>Tema: Entrenamiento en Innovacion sep 13 2018</t>
  </si>
  <si>
    <t>Tema: Entrenamiento en Innovacion sep 17 2018</t>
  </si>
  <si>
    <t>Tema: Entrenamiento en Gestion de Proyectos sep 19 2018</t>
  </si>
  <si>
    <t>Tema: Inducción servidores Públicos 24 Octubre 2018</t>
  </si>
  <si>
    <t>Tema: Entrenamiento en Gestion de Proyectos sep 19 2018- Grupo 2</t>
  </si>
  <si>
    <t>Tema: Entrenamiento en Metodologia de Pensamiento  Creativo 2018- Grupo 1</t>
  </si>
  <si>
    <t>Tema: Entrenamiento en Metodologia de Pensamiento  Creativo 2018- Grupo 2</t>
  </si>
  <si>
    <t>Tema: Entrenamiento en Metodologias AGILES SCRUM 2018- Grupo 1</t>
  </si>
  <si>
    <t>Tema: Entrenamiento en Metodologias AGILES SCRUM 2018- Grupo 2</t>
  </si>
  <si>
    <t>Tema: Entrenamiento en FORMADOR DE FORMADORES 2018- Grupo 1</t>
  </si>
  <si>
    <t>Tema: Entrenamiento en FORMADOR DE FORMADORES 2018- Grupo 2</t>
  </si>
  <si>
    <t>Entrenamiento TRABAJO  EN EQUIPO Grupo 1</t>
  </si>
  <si>
    <t>Entrenamiento TRABAJO  EN EQUIPO Grupo 2</t>
  </si>
  <si>
    <t>Entrenamiento LIDERAZGO TRASFORMACIONAL DIRECTIVOS</t>
  </si>
  <si>
    <t>Entrenamiento LIDERAZGO TRASFORMACIONAL PROFESIONALES</t>
  </si>
  <si>
    <t>Entrenamiento EN REDACCION JURIDICA</t>
  </si>
  <si>
    <t>COSTO</t>
  </si>
  <si>
    <t>INTENSIDAD 
HORARIA
(Horas)</t>
  </si>
  <si>
    <t>Inducción servidores Publicos</t>
  </si>
  <si>
    <t xml:space="preserve">Iniciar al nuevo servidor(a) en su integración a la cultura organizacional, valores de la casa, familiarizarlo con el servicio público y con la misionalidad de la entidad.  </t>
  </si>
  <si>
    <t>X</t>
  </si>
  <si>
    <t>Aulas Barule</t>
  </si>
  <si>
    <t>12 Horas</t>
  </si>
  <si>
    <t>Formadores internos de la Entidad</t>
  </si>
  <si>
    <t>No de preguntas</t>
  </si>
  <si>
    <t xml:space="preserve">Recibimos las siguientes sugerencias de la inducción orientada el 24 y 25 de Enero del  2019  en las  aulas Barulé
• Se sugiere un mejor conocimiento de las temáticas expuestas por todos los expositores 
• Mas Pausas activas dado el largo tiempo de exposición por las diversas temáticas
• Fformular mejor la capacitación de tal forma que sea didáctica y no sea tan larga, se pueden apoyar con la creación de un E-Learning o más actividades lúdicas.
• Establecer una sesión  similar de capacitación para los contratistas que ingresan a la Secretaria General, en las temáticas de su interés.
• Algunas dependencias se muestran lejanas a los funcionarios.
• Sería interesante que Control Interno Disciplinario mostrara de una forma diferente el papel que desarrollan, no solo como el ente que sanciona, sino como el que promueve el cumplimiento de los deberes.   
• Mejorar metodología: Marcar el inicio, desarrollo y cierre de la actividad.
</t>
  </si>
  <si>
    <t>Evaluación del Desempeño laboral servidores de Carrera Administrativa</t>
  </si>
  <si>
    <t>Explicar la nueva reglamentación del sistema de evaluación del desempeño Laboral, aplicada a los servidores de Carrera Administrativa. (Acuerdo 617 de 2018)</t>
  </si>
  <si>
    <t>Auditorio Huitaca</t>
  </si>
  <si>
    <t>4 Horas</t>
  </si>
  <si>
    <t>Gestión del Riesgo</t>
  </si>
  <si>
    <t>Oficina Asesora de Planeación</t>
  </si>
  <si>
    <t>Lenguaje Braille</t>
  </si>
  <si>
    <t>Dar a conocer los aspectos básicos de la lectura y la escritura Braille y reconocer los aspectos propios del sistema para lograr una adecuada habilidad comunicativa con las personas con deficiencias visuales.</t>
  </si>
  <si>
    <t>INCI</t>
  </si>
  <si>
    <t>Acciones correctivas, preventivas y de mejora</t>
  </si>
  <si>
    <t>Dar a conocer los mecanismos para tratar las causas de no conformidades reales o potenciales del SIG y como emprender acciones correctivas, preventivas y de mejora.</t>
  </si>
  <si>
    <t>Supervisión de Contratos</t>
  </si>
  <si>
    <t>Planeación Estrátegica</t>
  </si>
  <si>
    <t>Excel Intermedio</t>
  </si>
  <si>
    <t>SIGA</t>
  </si>
  <si>
    <t>SECOP II</t>
  </si>
  <si>
    <t>Formador de Formadores</t>
  </si>
  <si>
    <t xml:space="preserve"> IV Encuentro mundial BIG DATA</t>
  </si>
  <si>
    <t>Lengua de Señas</t>
  </si>
  <si>
    <t>SIAB</t>
  </si>
  <si>
    <t>Gestión del Conflicto y educación para la paz</t>
  </si>
  <si>
    <t>Coaching  Organizacional</t>
  </si>
  <si>
    <t>Sostenibilidad Ambiental</t>
  </si>
  <si>
    <t>Ver mas allá con inteligencia social</t>
  </si>
  <si>
    <t xml:space="preserve">Gamificación </t>
  </si>
  <si>
    <t>Bogotá te escucha- Sistema Distrital de Quejas y Soluciones</t>
  </si>
  <si>
    <t xml:space="preserve">Aplicativo SIG </t>
  </si>
  <si>
    <t>Plan  Estrátegico de Seguridad Vial- PESV</t>
  </si>
  <si>
    <t>Brindar herramientas a los servidores(as) para llevar a cabo una adecuada supervisión de contratos  en lenguaje para no abogados</t>
  </si>
  <si>
    <t>Formación a los  servidores públicos en el Sistema de Gestión Documental de la Entidad, con el fin de lograr una cultura sostenible de organización de archivos, de la conservación y preservación de la memoria institucional.</t>
  </si>
  <si>
    <t>Brindar herramientas a los servidores(as) para la elaboración, desarrollo y puesta en mercha de los planes operativos de la entidad, con el fin de alcanzar los objetivos y metas planteadas.</t>
  </si>
  <si>
    <t>Actualizar y fomentar el aprendizaje continuo en los servidores(as) en materia de Derecho Administrativo</t>
  </si>
  <si>
    <t xml:space="preserve">Fortalecer conocimientos y conceptos clave para una correcta planeación, ejecución, control  y seguimiento  del presupuesto de la entidad, teniendo en cuenta el Plan de desarrollo, la misonalidad de la entidad . </t>
  </si>
  <si>
    <t>Aprender técnicas, herramientas y funcionalidades para el tratamiento, manejo y análisis de datos que ofrece Excel.</t>
  </si>
  <si>
    <t>Desarrollar habilidades para corrección ortográfica y de  estilo.
Comprender las características con las que debe contar un  documento para  transmitir un mensaje de  manera  eficaz y con  lenguaje claro.</t>
  </si>
  <si>
    <t>Desarrollar habilidades y destrezas para el manejo del SIGA.</t>
  </si>
  <si>
    <t>Desarrollar habilidades y destrezas para el manejo del SECOP II</t>
  </si>
  <si>
    <t>Conocer herramientas de formación  y tecnicas didacticas comtemporaneas que permitan  gestionar y distribuir el conocimiento</t>
  </si>
  <si>
    <t>Conocer e intercambiar experiencias prácticas y exitosas sobre el uso de herramientas que permiten a las empresas de los diferentes sectores, analizar y conocer con expertos de clase mundial en Big Data, analytics e innovación, los retos que estos temas le plantean a la sociedad y a la tecnología.</t>
  </si>
  <si>
    <t xml:space="preserve">Dar a conocer los aspectos básicos del lenguaje de señas y reconocer los aspectos propios del sistema para lograr una adecuada habilidad comunicativa con las personas con deficiencias auditivas
</t>
  </si>
  <si>
    <t>Apropiar las herramientas colaborativas de Office 365 para uso en labores cotidianas de los servidores de la entidad.</t>
  </si>
  <si>
    <t>Desarrollar  habilidades y destrezas en el manejo y funcionalidades del sistema de información de Archivo de Bogotá -  SIAB.</t>
  </si>
  <si>
    <t>Generar una cultura del buen vivir, mediación y otros mecanismos alternativos de solución de conflictos</t>
  </si>
  <si>
    <t xml:space="preserve">Facilitar el desarrollo de las potencialidades tales como el liderazgo y el desempeño de los servidores públicos   y los equipos de trabajo, ayudando a superar limitaciones que obstaculizan el logro  de objetivos.
</t>
  </si>
  <si>
    <t>Desarrollar en los servidores Inteligencia Social contribuyendo al fortalecimiento de una Cultura Ciudadana integral que garantice la transparencia y la integridad.</t>
  </si>
  <si>
    <t>Fomentar la apropiación del conocimiento, aportar el desarrollo de las habilidades y competencias laborales y personales en los servidores públicos a fin de  motivar el auto aprendizaje.
Lograr el mejoramiento progresivo en la cultura del servicio a la ciudadanía que permita entrenar en habilidades comunicativas, sinergia en equipos, motivaciones al logro y a nivel axiomático como ser humano.</t>
  </si>
  <si>
    <t>Actualizar y fomentar el aprendizaje continuo en los servidores(as) en materia de de derecho laboral</t>
  </si>
  <si>
    <t>Capacitar a los participantes so bre el manejo del aplicativo SIG, el procedimiento de auditorias internas y la relacion entre el SIG y MIPG</t>
  </si>
  <si>
    <t>Capacitar a los participantes en la formulacion, seguimiento, monitoreo y evaluacion de indicadores.</t>
  </si>
  <si>
    <t>Capacitar integralmente a los participantes para que interioricen la importancia de brindar informacion de calidad cumpliendo los principios de  transparencia, rendición de cuentas y protección de datos personales.</t>
  </si>
  <si>
    <t>Actualizar y fomentar el aprendizaje continuo en los servidores(as) en el ejercicio de la auditoria a nivel mundial aterrizado a las normas colombianas.</t>
  </si>
  <si>
    <t>Dar las herramientas básicas en materia de derecho de empresa,  servir de introducción a los aspectos esenciales de estas ramas del derecho, abordándolo desde un sentido práctico, el cual pretende más que desarrollar conocimientos en derecho, servir como ayuda para identificar los problemas jurídicos y las posibles soluciones que de la mano con abogados se puedan desarrollar para optimizar las organizaciones.</t>
  </si>
  <si>
    <t>N/A</t>
  </si>
  <si>
    <r>
      <t>Brindar herramientas y técnicas que permitan implementar y gestionar los riesgos de la entidad, en el marco de los estándares y las mejores prácticas.</t>
    </r>
    <r>
      <rPr>
        <sz val="9"/>
        <color rgb="FF222222"/>
        <rFont val="Calibri"/>
        <family val="2"/>
        <scheme val="minor"/>
      </rPr>
      <t xml:space="preserve"> </t>
    </r>
  </si>
  <si>
    <t>Tema: Gestion del riesgo 21 de Febrero 2019</t>
  </si>
  <si>
    <t xml:space="preserve">• Aunque la metodología fue buena dado que se participó y se conoció a otros compañeros, me parece importante que se optimicen mejor los tiempos para cada actividad lúdica.
• La explicación que se dio después acerca de los pasos de identificación de riesgos se dio muy rápido por falta de tiempo
• Ampliar el tema.
• Excelente el tema y excelente el equipo humano de expositores, gracias
• Contextualizar mejor la temática que se va a tratar, antes de efectuar la capacitación. Muchos íbamos a la capacitación pero no sabíamos exactamente de que trataba, solo que era de riesgos pero no estábamos seguros de cual tipo de riesgo e inclusive creí que se tratarían también los riesgos ambientales. Pero solo nos enteramos hasta que estuvimos allá.
• Más continuidad en las capacitaciones
• La metodología  fue más participativa creativa e innovadora
• Tratar de cumplir los horarios fijados de manera puntual, dado que se citó a las 8:00 a.m. Y el evento inició casi a las 9:00 a.m. Así mismo deberían considerar adelantar estos eventos de capacitación en el mismo edificio de la manzana liévano y no en el archivo.
• El ejercicio fue interesante sobre todo la creación de grupos que rotaban, sin embargo sugiero que los próximos talleres se cite menos personas dado que el grupo era muy grande.
</t>
  </si>
  <si>
    <r>
      <rPr>
        <sz val="8"/>
        <color rgb="FF333333"/>
        <rFont val="Arial"/>
        <family val="2"/>
      </rPr>
      <t xml:space="preserve">• los temas tratados hasta el momento son muy valiosos para nuestro crecimiento personal y laboral
• Lenguaje de señas es otro tema que se debería exponer 
• Manejo de emociones
• Hay muchos temas interesantes; el dominio de ese tema por parte del capacitador, hace realmente la diferencia; NO me gustaría estar en capacitaciones de proyecto de vida, por lo anterior, otros temas serán interesantes para mí.
• Este tema fue excelente, agradezco infinitamente por este tema y por la calidad de personas y profesionales que dominaron el tema.
</t>
    </r>
    <r>
      <rPr>
        <sz val="11"/>
        <color rgb="FF333333"/>
        <rFont val="Segoe UI"/>
        <family val="2"/>
      </rPr>
      <t xml:space="preserve">
</t>
    </r>
  </si>
  <si>
    <t>Tema: Lectura Braille  Fecha: 27/02/2019</t>
  </si>
  <si>
    <t>Tema: Inducción servidores Públicos 24-25 de Enero 2019</t>
  </si>
  <si>
    <t>Tema: Acciones correctivas, preventivas y de mejora</t>
  </si>
  <si>
    <t>Insisto en el tema de la puntualidad de inicio de los eventos, si bien eso no depende de los organizadores, considero que con un margen de espera que se dé de 10 o 15 min es suficiente y por lo tanto se debe iniciar con quienes hayan llegado en ese lapso.</t>
  </si>
  <si>
    <t>12/03/2019
19/03/2019/
26/03/2019</t>
  </si>
  <si>
    <t>Tema:TEAMS OFFICE 365</t>
  </si>
  <si>
    <t>13/03/2019
14/03/2019
15/03/2019</t>
  </si>
  <si>
    <t>Tema: SIGA</t>
  </si>
  <si>
    <t>excelente las capacitaciones que se brindan de acuerdo al tema y actividad, seria interesante refrescar los temas mas frecuentemente</t>
  </si>
  <si>
    <t>Dar a conocer a los servidores públicos la aplicación moviapp, explicando sus funciones y usabilidad</t>
  </si>
  <si>
    <t>Sensibilización MoviAPP</t>
  </si>
  <si>
    <t>01/04/2019
02/04/2019</t>
  </si>
  <si>
    <t>24/01/2019
25 /01/2019</t>
  </si>
  <si>
    <t xml:space="preserve"> Que profundicen mas sobre todos los temas vistos y el horario mas extendido. Algunos temas que son importantes que y que deberían tener mas tiempo..
 Que se hagan siempre este tipo de induciones.
 Profundizar un poco en ciertos temas que son de mucho interés.</t>
  </si>
  <si>
    <t>Evaluación de Conocimientos</t>
  </si>
  <si>
    <t>Tema: Inducción 1 y 2 de Abril</t>
  </si>
  <si>
    <t>INDICADOR DE  PARTICIPACIÓN (%)</t>
  </si>
  <si>
    <t>INTENSIDAD  HORARIA (Horas)</t>
  </si>
  <si>
    <t>DESPUES %</t>
  </si>
  <si>
    <t>ANTES %</t>
  </si>
  <si>
    <t>TOTAL PREGUNTAS</t>
  </si>
  <si>
    <t>INDICADOR DE APRENDIZAJE %</t>
  </si>
  <si>
    <t>Conocer los programas pos consumo y estrategias voluntarias de entrega de resifuos peligrosos - Separando Ando</t>
  </si>
  <si>
    <t>Manejo detensivo y plan de seguridad vial ARL-positiva</t>
  </si>
  <si>
    <t>28/03/2019
11/04/2019
2/05/2019</t>
  </si>
  <si>
    <t>Tema: Sostenibilidad Ambiental</t>
  </si>
  <si>
    <t>Tema: Aplicativo SIG 16 de Mayo</t>
  </si>
  <si>
    <t>Trabajo Decente</t>
  </si>
  <si>
    <t>Capacitación en materia de trabajo decente, la importancia de su implementación, contextualización y fortalecimiento de cada uno de los pilares.</t>
  </si>
  <si>
    <t>01/03/2019
04/05/2019</t>
  </si>
  <si>
    <t>16/05/2019
17/05/2019</t>
  </si>
  <si>
    <t>28/02/2019
29/04/2019
03/05/2019</t>
  </si>
  <si>
    <t xml:space="preserve">Gestión Documental - Sistema Integrado de Conservacion  </t>
  </si>
  <si>
    <t>Redacción y Ortografía GRUPO 1</t>
  </si>
  <si>
    <t>14/05/19
21/05/19
28/05/19</t>
  </si>
  <si>
    <t>Redacción y Ortografía GRUPO 2</t>
  </si>
  <si>
    <t>22/05/19
27/05/19
10/06/19</t>
  </si>
  <si>
    <t>FELICITACIONES POR FAVOR PROGRAMAR UN REFUERZO EN EL SEGUNDO SEMESTTRE
SE DEBEN DESARROLAR OTROS NIVELES PARA PODER MEJORAR
FORTALECER REDACCIÓN, UN SEGUNDO NIVEL Y NORMAS APPA PARA INFORMES</t>
  </si>
  <si>
    <t>Redacción y Ortografía GRUPO 3</t>
  </si>
  <si>
    <t>17/05/19
24/05/19
31/05/19</t>
  </si>
  <si>
    <t>CURSO DE ETIQUETA
NO TAN LARGA Y QUE NO SEA EL ARCHIVO
capacitación en temas de filosofía del arte, filosofia</t>
  </si>
  <si>
    <t>Taller Derecho de Asociación y Negociación Colectiva</t>
  </si>
  <si>
    <t>Tema: Taller Derecho de Asociación y Negociación Colectiva 25 de Junio/2019</t>
  </si>
  <si>
    <t>Taller 
Formulación de políticas públicas</t>
  </si>
  <si>
    <t>Dar a conocer la guía, el procedimiento y los lineamientos para la formulación de políticas publicas en el Distrito.</t>
  </si>
  <si>
    <t>Tema: Taller Formulación de políticas públicas Junio 13 del 2019</t>
  </si>
  <si>
    <t xml:space="preserve">Innovación
“Pensamiento de Diseño” 
</t>
  </si>
  <si>
    <t>Apropiar conceptos de la metodología de innovación “pensamiento de diseño”, orientada a la solución de problemas y retos desde un enfoque centrado en el usuario.</t>
  </si>
  <si>
    <t>19/06/2019
20/06/2019</t>
  </si>
  <si>
    <t>Realizar un evento internacional para compartir experiencias y logros de las entidades a nivel internacional, nacional y distrital relacionadas con la Gestión Pública Distrital (Innovación , transparencia y control interno)</t>
  </si>
  <si>
    <t>Dirección Distrital de Desarrollo Institucional</t>
  </si>
  <si>
    <t>LUGAR</t>
  </si>
  <si>
    <t>Archivo de Bogotá</t>
  </si>
  <si>
    <t>3 horas</t>
  </si>
  <si>
    <t>4 horas</t>
  </si>
  <si>
    <t>Subdirección de Servicios Administrativos - Dirección Distrital de Archivo de Bogotá</t>
  </si>
  <si>
    <t>2 horas 30 minutos</t>
  </si>
  <si>
    <t>VIRTUAL</t>
  </si>
  <si>
    <t>DASCD</t>
  </si>
  <si>
    <t>Curso Virtual Presupuesto Público</t>
  </si>
  <si>
    <t>48 horas</t>
  </si>
  <si>
    <t xml:space="preserve">2 horas </t>
  </si>
  <si>
    <t xml:space="preserve">Subdirección de Servicios Administrativos </t>
  </si>
  <si>
    <t>5 horas</t>
  </si>
  <si>
    <t>Ministerio de Trabajo</t>
  </si>
  <si>
    <t>2 horas y 30 minutos</t>
  </si>
  <si>
    <t xml:space="preserve">Dirección de Contratación </t>
  </si>
  <si>
    <t>Centro de Convenciones Agora Bogotá</t>
  </si>
  <si>
    <t>16 horas</t>
  </si>
  <si>
    <t xml:space="preserve">Embdata </t>
  </si>
  <si>
    <t>3 Horas</t>
  </si>
  <si>
    <t>Secretaria de Ambiente</t>
  </si>
  <si>
    <t>Imprenta Distrital</t>
  </si>
  <si>
    <t>40 horas</t>
  </si>
  <si>
    <t>SENA</t>
  </si>
  <si>
    <t>Cartagena</t>
  </si>
  <si>
    <t>Sala de Conductores</t>
  </si>
  <si>
    <t>24 horas</t>
  </si>
  <si>
    <t>2 horas</t>
  </si>
  <si>
    <t>8 horas</t>
  </si>
  <si>
    <t>Colegio de Abogados del Trabajo de Colombia</t>
  </si>
  <si>
    <t>POSITIVA</t>
  </si>
  <si>
    <t>Alta Consejeria TICS</t>
  </si>
  <si>
    <t>Secretaria Distrital de Planeación</t>
  </si>
  <si>
    <t>Ministerio de Trabajo - CUT</t>
  </si>
  <si>
    <t>ASECUM</t>
  </si>
  <si>
    <t>OTIC</t>
  </si>
  <si>
    <t>1 hora</t>
  </si>
  <si>
    <t>Dirección Distrital de Calidad del Servicio</t>
  </si>
  <si>
    <t>01/08/2019
02/08/2019</t>
  </si>
  <si>
    <t>Dirección Distrital de Archivo de Bogotá</t>
  </si>
  <si>
    <t>Tema: SIAB 15 de Febrero del 2019</t>
  </si>
  <si>
    <t>XXXVII Congreso Nacional de Derecho Laboral y la Seguridad Social</t>
  </si>
  <si>
    <t>XI Congreso Latino Americano de Talento Humano</t>
  </si>
  <si>
    <t>Fortalecer competencias en materia de liderazgo de talento humano,  entender la responsabilidad Legal del empleador frente a la Prevención de Seguridad y Salud en el Trabajo,  conocer las nuevas tendencias en selección de personal  y manejo de novedades en la Nómina</t>
  </si>
  <si>
    <t>Centro Empresarial el Cubo</t>
  </si>
  <si>
    <t>09/05/2019
16/05/2019
23/05/2019
30/05/2019</t>
  </si>
  <si>
    <t>Clav Rafael Uribe
Clav Sevillana
Clav Ciudad Bolivar
Subdirección de servicios administrativos</t>
  </si>
  <si>
    <t>29/07/2019
15/08/2019</t>
  </si>
  <si>
    <t>Sede ECCI – Sede J Carrera 19 N° 49-77</t>
  </si>
  <si>
    <t>40 Horas</t>
  </si>
  <si>
    <t xml:space="preserve">Normas internacionales de  auditoria interna -Foro Internacional Gestión y Desempeño para la Innovación Publica </t>
  </si>
  <si>
    <t>Editora Empresarial</t>
  </si>
  <si>
    <t>Clav Suba, Bosa, Rafael Uribe</t>
  </si>
  <si>
    <t>21/02/2019
28/02/2019
07/03/2019</t>
  </si>
  <si>
    <t>25/06/2019
22/07/2019</t>
  </si>
  <si>
    <t>VIrtual</t>
  </si>
  <si>
    <t>Derecho para no abogados G1</t>
  </si>
  <si>
    <t>Derecho para no abogados G2</t>
  </si>
  <si>
    <t>Derecho para no abogados G3</t>
  </si>
  <si>
    <t>16/07/2019
20/08/2019</t>
  </si>
  <si>
    <t>17/07/2019
21/08/2019</t>
  </si>
  <si>
    <t>26/07/2019
23/08/2019</t>
  </si>
  <si>
    <t>Tema:PLANEACIÓN ESTRATEGICA</t>
  </si>
  <si>
    <t>Departamento Administrativo del  Servicio Civil Distrital</t>
  </si>
  <si>
    <t>22 horas</t>
  </si>
  <si>
    <t>Tema: Inducción servidores Públicos 1 y 2 de agosto de 2019</t>
  </si>
  <si>
    <t>Tema: Gestion documental- Sistema integrado de Conservación</t>
  </si>
  <si>
    <t>EN GENERAL ESTUVIERON BIEN LAS JORNADAS, OJALA FUERAN MAS PRONTO Y NO DOS MESES DESPUÉS DE EL INGRESO
ALGUNOS TEMAS HICIERON TALLER.. OTROS NO...ME PARECE NECESARIO QUE TODOS HAGAN TALLER PRACTICO.
TEMAS DE INTERÉS QUE PASARON MUY RÁPIDO Y POR ENCIMA...(BROCHAZO).
UN PAR DE EXPOSITORES  ESTABAN DE AFAN.. Y OTRO PAR NO MANEJABAN BIEN EL TEMA Y QUEDARON DEBIENDO RESPUESTAS..</t>
  </si>
  <si>
    <t>Contribuir a la promoción y desarrollo del taalento humano de la entidad para lograr las competencias en una segunda lengua</t>
  </si>
  <si>
    <t>Dar mayor tiempo a la parte virtual, es un poco complicado, que continue el curso y con la misma profesora</t>
  </si>
  <si>
    <t>Mas niveles de ingles, que sean horas practicas o talves de speaking preriodicos para practicar</t>
  </si>
  <si>
    <t>Continuar y profundizar el nivel, me ensearon a darle sostenibilidad al proceso de aprendizaje inicial</t>
  </si>
  <si>
    <t xml:space="preserve"> 04/06/2019
11/06/2019 18/06/2019
25/06/2019 02/07/2019
09/07/2019</t>
  </si>
  <si>
    <t xml:space="preserve">05/06/2019
12/06/2019 19/06/2019
26/06/2019 03/07/2019
10/07/2019 </t>
  </si>
  <si>
    <t xml:space="preserve">07/06/2019
14/06/2019 21/06/2019
28/06/2019 05/07/2019
12/07/2019 </t>
  </si>
  <si>
    <t>Tema: INGLES BÁSICO G1</t>
  </si>
  <si>
    <t>Tema: INGLES BÁSICO G2</t>
  </si>
  <si>
    <t>Tema: Comunicación asertiva, Escucha activa,  Inteligencia emocional, Manejo del tiempo, Manejo del estrés y Adaptación al cambio. GRUPO 1</t>
  </si>
  <si>
    <t>Tema: Comunicación asertiva, Escucha activa,  Inteligencia emocional, Manejo del tiempo, Manejo del estrés y Adaptación al cambio. GRUPO 2</t>
  </si>
  <si>
    <t>Tema: Comunicación asertiva, Escucha activa,  Inteligencia emocional, Manejo del tiempo, Manejo del estrés y Adaptación al cambio. GRUPO 3</t>
  </si>
  <si>
    <t>Tema: Comunicación asertiva, Escucha activa,  Inteligencia emocional, Manejo del tiempo, Manejo del estrés y Adaptación al cambio. GRUPO 4</t>
  </si>
  <si>
    <t>Tema: INGLES INTERMEDIO G3</t>
  </si>
  <si>
    <t xml:space="preserve">• Aprender técnicas para la construcción de una cultura orientada a la comunicación asertiva, y eficaz.
• Generar habilidades para gestionar emociones y lograr un desempeño óptimo en el trabajo.
• Aprender de herramientas útiles para el uso efectivo y eficaz del tiempo en los ámbitos profesional y personal.
• Afrontar con eficiencia los nuevos retos y los cambios en la entidad, en estrategias que refuercen el sentido de pertenencia de los(as) servidores(as) y que implique señales de reconocimiento público.
• Conocimiento y Estructura del Distrito, historia de la ciudad y Plan de Desarrollo.
</t>
  </si>
  <si>
    <t>Que estas actividades se sigan desarrollanod pues benefiacian el clima organizacional, el crecimiento personal y el trabajo en equipo
Me gustó mucho el programa mil gracias</t>
  </si>
  <si>
    <t>Felicitaciones! Excelente contenidoy perfiles de docentes que dictaron los respectivos talleres</t>
  </si>
  <si>
    <t>Socializar con toda la entidad
Gracias por darnos estos espacios diferentes del espacio de la entidad
Que sigan haciendo estas capacitaciones</t>
  </si>
  <si>
    <t xml:space="preserve">27/06/2019
04/07/2019 </t>
  </si>
  <si>
    <t xml:space="preserve">11/07/2019
18/07/2019 </t>
  </si>
  <si>
    <t>05/07/2019
12/07/2019
19/07/2019</t>
  </si>
  <si>
    <t xml:space="preserve">14/08/2019
15/08/2019  16/08/2019
 </t>
  </si>
  <si>
    <t xml:space="preserve">Universidad Externado de Colombia </t>
  </si>
  <si>
    <t>80 Horas en Modalidad B-LEARNING</t>
  </si>
  <si>
    <t xml:space="preserve">16 Horas </t>
  </si>
  <si>
    <t>80  Horas en Modalidad B-LEARNING</t>
  </si>
  <si>
    <t>24 Horas</t>
  </si>
  <si>
    <t xml:space="preserve">Jornada Internacionales De Derecho Penal </t>
  </si>
  <si>
    <t>OBSERVACIONES</t>
  </si>
  <si>
    <r>
      <rPr>
        <b/>
        <sz val="11"/>
        <color theme="1"/>
        <rFont val="Calibri"/>
        <family val="2"/>
        <scheme val="minor"/>
      </rPr>
      <t>Se Realizo Evaluación Por Medio De Competencias</t>
    </r>
    <r>
      <rPr>
        <sz val="11"/>
        <color theme="1"/>
        <rFont val="Calibri"/>
        <family val="2"/>
        <scheme val="minor"/>
      </rPr>
      <t xml:space="preserve">.                                                              1. 2911 - Aplicar Tecnologías De La Información Teniendo En Cuenta Las Necesidades De La Unidad Administrativa.                                                 </t>
    </r>
  </si>
  <si>
    <t>04/09/2019 05/09/2019 06/09/2019</t>
  </si>
  <si>
    <t xml:space="preserve">24 horas </t>
  </si>
  <si>
    <t>Santa Marta,Magdalena.</t>
  </si>
  <si>
    <t>Consejo de Estado</t>
  </si>
  <si>
    <t>Bogotá</t>
  </si>
  <si>
    <t>Contraloría -  Sede de Capacitaciones</t>
  </si>
  <si>
    <t xml:space="preserve">1/05/2019  15/08/2019 </t>
  </si>
  <si>
    <t>DASCS y la Secretaría Distrital de la Mujer</t>
  </si>
  <si>
    <t xml:space="preserve">• Dar a  Conocer y alinear a la Administración Distrital en torno a la apropiación de conocimientos por parte de los servidores públicos en materia de derechos de las mujeres a una vida libre de  violencias.
• Dar a conocer los conceptos generales sobre el derecho a una vida libre de violencias. 
• Informar los métodos de prevención de las  violencias contra las   mujeres.
Dar a conocer las rutas y entidades que garantizan una vida libre de violencias. 
</t>
  </si>
  <si>
    <t xml:space="preserve">• Dar a conocer el verdadero alcance y significado del derecho a la buena administración, con un sentido público esencial al ciudadano, cuya presentación se basa en estandares de calidad,eficiencia,idoneidad y oportunidad. • Lograr que las personas que acuden ante los jueces puedan hacer valer sus derechos reconocidos en la Constitución Política y la ley y resolver sus disputas de manera pronta, cumplida y efectiva. </t>
  </si>
  <si>
    <t>Indicadores de Gestión</t>
  </si>
  <si>
    <t>Virtual</t>
  </si>
  <si>
    <t>Transparencia y Anticorrupción</t>
  </si>
  <si>
    <t>• Dar a conocer las responsabilidades juridicas  como un mecanismo de prevención de la corrupción.  
 • Dar a conocer en particular los delitos contra la administración pública.     
   • Analizar Estándares probatorios en las investigaciones por corrupción.    
  •Analizar la Corrupción y justicia alternativa, como principio de oportunidad y preacuerdos.</t>
  </si>
  <si>
    <t>Solo agradecimientos extensivos a los talleres y la Secretaria General
Buena capacitación hacer mas del mismo tema</t>
  </si>
  <si>
    <t>Tema: Indicadores de Gestión 30 de agosto de 2019</t>
  </si>
  <si>
    <t xml:space="preserve"> XII Congreso de Auditoria Interna-2019 </t>
  </si>
  <si>
    <t>Reinducción Curso Virtual "El Derecho De Las Mujeres A Una Vida Libre De Violencias"</t>
  </si>
  <si>
    <t>Comunicación asertiva, Escucha activa,  Inteligencia emocional, Manejo del tiempo, Manejo del estrés y Adaptación al cambio. Grupo 4.</t>
  </si>
  <si>
    <t>Comunicación asertiva, Escucha activa,  Inteligencia emocional, Manejo del tiempo, Manejo del estrés y Adaptación al cambio. Grupo 3.</t>
  </si>
  <si>
    <t>Comunicación asertiva, Escucha activa,  Inteligencia emocional, Manejo del tiempo, Manejo del estrés y Adaptación al cambio. Grupo 2.</t>
  </si>
  <si>
    <t>Comunicación asertiva, Escucha activa,  Inteligencia emocional, Manejo del tiempo, Manejo del estrés y Adaptación al cambio. Grupo 1.</t>
  </si>
  <si>
    <t>Ingles Intermedio Grupo 3 B-Learning</t>
  </si>
  <si>
    <t>Ingles Básico Grupo 2 B-Learning</t>
  </si>
  <si>
    <t>Ingles Básico Grupo 1 B-Learning</t>
  </si>
  <si>
    <t>3/10/2019                 4/10/2019</t>
  </si>
  <si>
    <t>Hotel Grand Hyatt</t>
  </si>
  <si>
    <t>Instituto de Auditores Internos  de Colombia</t>
  </si>
  <si>
    <t>Herramientas colaborativas de Office 365 - Teams</t>
  </si>
  <si>
    <t xml:space="preserve">Herramientas colaborativas de Office 365 - Teams </t>
  </si>
  <si>
    <t>No se ha cumplido al 100% toda vez que el 2,5% de dichos servidores se retiraron de la Entidad y el 4 % esta desarrollando el curso.</t>
  </si>
  <si>
    <t>XXV Encuentro De La Jurisdicción De Lo Contencioso Administrativo</t>
  </si>
  <si>
    <t>XX Jornadas Internacionales De Derecho Administrativo</t>
  </si>
  <si>
    <t>AMPLIACIÓN DEL TEMA
MAS TALLERES DE ESTE TEMA
EXCELENTES DOCENTES DRA LUZ MARY RINCON Y DR. FERNANDO MORENO</t>
  </si>
  <si>
    <t>MAS TEMAS DE CONTRATACIÓN
TECNOLOGIA Y SISTEMAS DE ARCHIVOS PARA DOCUMENTOS
GRACIAS EXCELENTE ORIENTACIÓN</t>
  </si>
  <si>
    <t>INTELIGENCIA EMOSIONAL
AMPLIAR TEMAS CONTRATACIÓN Y DISCIPLINARIO
UN CURSO DE DERECHO PARA NO ABOGADOS CON NIVEL MAYOR DE PROFUNDIDAD
MODIFICACIÓN LEY 909 CON LA PROFESORA CORINA DUQUE
ATENCIÓN AL CIUDADANO Y APOYO PSICOSOCIAL
MUY INTERESANTES LOS TEMAS
CONTABILIDAD PUBLICA
EXCELENTES LAS CAPACITADORAS ESPECIFICAMENTE LA DRA. CORINA</t>
  </si>
  <si>
    <t>Repasar las nuevas tendencias en el desarrollo del talento humano y contextualizarlas a los factores de clima y cultura organizacional enfocados a los procesos de cambio organizacional.
• Reflexionar sobre las nuevas tendencias en desarrollo humano y su papel en la dirección estratégica de las organizaciones.
• Repasar los factores determinantes en la creación de condiciones de clima y cultura organizacional.
• Estudiar el proceso de diagnóstico e implementación del proceso de cambio organizacional.</t>
  </si>
  <si>
    <t>PRESUPUESTO PUBLICO
MIL GRACIAS SON OPORTUNIDADES UNICAS
CASOS DE MATRIZ CREA
MANEJO DE CRISIS Y SITUACIÓN DE RIESGO
TALENTO HUMANO DESARROLLO DE TALENTO HUMANO</t>
  </si>
  <si>
    <t>Estrategias Contemporaneas de Desarrollo de Talento Humano y Gestión del Cambio</t>
  </si>
  <si>
    <t>Tema: DERECHO PARA NO ABOGADOS G1</t>
  </si>
  <si>
    <t>Tema: DERECHO PARA NO ABOGADOS G2</t>
  </si>
  <si>
    <t>Tema: DERECHO PARA NO ABOGADOS G3</t>
  </si>
  <si>
    <t>Tema: ESTRATEGIAS CONTEMPORÁNEAS DE DESARROLO DE TALENTO HUMANO Y GESTIÓN DEL CAMBIO</t>
  </si>
  <si>
    <t>06 /06/2019                          07/06/2019</t>
  </si>
  <si>
    <t xml:space="preserve">27/08/2019                              28/08/2019                     29/08/2019               </t>
  </si>
  <si>
    <t>Aulas Barulé</t>
  </si>
  <si>
    <t>Cumbre Latinoamericana de
Comunicación, Creatividad, Innovación y Mercadeo</t>
  </si>
  <si>
    <t>•Brindar actualización en materia de Gestión del Conocimiento, innovación y comunicación.                                                                                                           • Fortalecer las competencias, conocimientos y habilidades de los servidores, promoviendo el cumplimiento y ejecucuión del plan de acción, los objetivos y metas institucionales.</t>
  </si>
  <si>
    <t>x</t>
  </si>
  <si>
    <t>02/10/2019         03/10/2019             04/10/2019</t>
  </si>
  <si>
    <t>Unión Colombiana de Empresas Publicitarias</t>
  </si>
  <si>
    <t>XVI Seminario Internacional de Gestión Jurídica Pública.</t>
  </si>
  <si>
    <t>• Fortalecer, orientar y actualizar las compentencias jurídicas, mediante el intercambio de experiencias en materia jurídica, y la prevención del daño antijurídico.                                                                                                     • Brindar conocimiento sobre la importancia de contar con un sistema jurídico adecuado a la dinámica de la ciudad, y que permita construir una ciudad eficiente.</t>
  </si>
  <si>
    <t>21/08/2019             22/08/2019</t>
  </si>
  <si>
    <t>Secretaría Jurídica Distrital</t>
  </si>
  <si>
    <t>VI Congreso Internacional de Compra Pública – XVII Jornadas de Contratación Estatal</t>
  </si>
  <si>
    <t>• Analizar acutalizaciones en materia de contratación estatal y compra pública, fortaleciendo las competencias, conocimeinto y habilidades de los servidores para realizar su funcion y cumplir con las metas institucionales.</t>
  </si>
  <si>
    <t>30/10/2019                            31/10/2019                               01/11/2019</t>
  </si>
  <si>
    <t xml:space="preserve">Universidad de los Andes </t>
  </si>
  <si>
    <t>02/09/2019 al 01/12/2019</t>
  </si>
  <si>
    <t>Diplomado de Gobierno Abierto (Virtual)</t>
  </si>
  <si>
    <t>Curso Formación de competencias para Supervisión de Contratos Estatales (Virtual)</t>
  </si>
  <si>
    <t>Direccion Distrital de Desarrollo Institucional</t>
  </si>
  <si>
    <t xml:space="preserve">144 horas </t>
  </si>
  <si>
    <t>Diplomado en Política Pública                     (Virtual)</t>
  </si>
  <si>
    <t>Curso de Teletrabajo                                   (Virtual)</t>
  </si>
  <si>
    <t xml:space="preserve">60 horas </t>
  </si>
  <si>
    <t>Curso Plan de Desarrollo Distrital y Estructura del Distrito (Virtual)</t>
  </si>
  <si>
    <t>30 horas</t>
  </si>
  <si>
    <t>Aulas Barule- Outdoor</t>
  </si>
  <si>
    <t xml:space="preserve">Cartagena </t>
  </si>
  <si>
    <t>Gestión del Conocimiento-Carnaval del Conocimiento</t>
  </si>
  <si>
    <t>Plazoleta Plaza Central</t>
  </si>
  <si>
    <t xml:space="preserve">5 horas </t>
  </si>
  <si>
    <t>Dirección de Talento Humano</t>
  </si>
  <si>
    <t>21/06/2019
30/09/2019</t>
  </si>
  <si>
    <t>INSOR</t>
  </si>
  <si>
    <t>Al finalizar el curso el estudiante estará en la capacidad de aplicar las herramientas jurídico-prácticas en el ejercicio de la supervisión de contratos estatales con el fin de establecer los criterios, trámites y procedimientos que se deben adelantar en el adecuado seguimiento contractual a través del estudio de la fundamentación teórica, el aprendizaje basado en análisis de casos, foros, reflexiones y debates entre los participantes.</t>
  </si>
  <si>
    <t>El servidor público estará en capacidad de identificar los fundamentos que le permitan comprender el gobierno abierto como una forma de gestión pública, mediante el tratamiento intelectual de los referentes conceptuales, las herramientas y los casos de implementación, para disponer de elementos de reflexión y acción sobre su quehacer laboral en la administración pública distrital.</t>
  </si>
  <si>
    <t>Desarrollar las competencias de los líderes de programas de teletrabajo, jefes y teletrabajadores así como, los candidatos a ser teletrabajadores, para la adopción de esta modalidad laboral en el marco del ejercicio de las actividades de los funcionarios y colaboradores del Distrito. Partiendo de la comprensión de los aspectos legales, funcionales y de habilidades personales y organizacionales requeridos para implementar los modelos de teletrabajo propuestos por las entidades públicas.</t>
  </si>
  <si>
    <t>El estudiante estará en la capacidad de comprender que es y cómo funciona el Plan Distrital de Desarrollo y la estructura administrativa del distrito, así como la importancia del Plan distrital de Desarrollo 2016-2020 sobre la planificación de la gestión pública de la ciudad.</t>
  </si>
  <si>
    <t>Brindar a los participantes, una aproximación a los conocimientos básicos necesarios para el servidor público, sobre: El concepto, formulación, implementación y evaluación de las políticas en el entono nacional y local con énfasis en el Distrito Capital; a partir, de elementos normativos, conceptuales y casos prácticos.</t>
  </si>
  <si>
    <t>Facilitar y fortalecer la integración de los servidores a la cultura organizacional,permitiendo el desarrollo de habilidades diferenciales y de servicio publico y suministrado información necesaria para el mejor conocimiento de la función pública y de la entidad, estimulando el aprendizaje y desarrollo individual y capital del capital humano</t>
  </si>
  <si>
    <t xml:space="preserve">Reorientar la integración del servidor a la cultura orgnanizacional en virtud de los cambios producidos en el Distrito Capital o en la entidad, fortaleciendo su sentido de pertinencia de la entidad </t>
  </si>
  <si>
    <t>Formadores internos  y externos de la entidad</t>
  </si>
  <si>
    <t xml:space="preserve">Inducción y Reinducción  virtual ingreso al servicio público </t>
  </si>
  <si>
    <t>Aportar nociones fundamentales asociadas al Servicio Civil y al Distrito con el fin de fortalecer el proceso de inducción y reinducción en temas tales como el Estado, el Sistema Integrado de Gestión, deberes-derechos-prohibiciones del servidor e incentivando el sentido de identidad para la construcción de una mejor Ciudad.</t>
  </si>
  <si>
    <t>Todo el Año</t>
  </si>
  <si>
    <t>Departamento Administrativo del Servicio Civil Distrital - Plataforma PAO</t>
  </si>
  <si>
    <t>Reinducción Presencial Servidores Públicos</t>
  </si>
  <si>
    <t>Inducción Presencial servidores Publicos</t>
  </si>
  <si>
    <t>Tema:  Reinducción año 2019</t>
  </si>
  <si>
    <t>Tema: Inducción 2019</t>
  </si>
  <si>
    <t>Ministerio de Trabajo-CUT</t>
  </si>
  <si>
    <t xml:space="preserve">Tema:  Lenguaje de Señas </t>
  </si>
  <si>
    <t>04/09/2019
31/12/2019</t>
  </si>
  <si>
    <t>Dirección Administrativa y Financiera</t>
  </si>
  <si>
    <t>Alcanzar la seguridad Vial como algo inherente al ser humano y asi reducir la accidentalidad vial para evitar o disminuir los efectos que puedan generar accidentes de transito.</t>
  </si>
  <si>
    <t>Curso Plan Estrátegico de Seguridad Vial</t>
  </si>
  <si>
    <t>Manejo Preventivo y defensivo</t>
  </si>
  <si>
    <t>Aplicar las tecnicas y conocimientos para prevenir accidentes viales e infracciones de transito y modificar el cambio de conductas y actitudes detrás del volante para conducir de manera segura, responsable y legal.</t>
  </si>
  <si>
    <t>ARL  -Positiva</t>
  </si>
  <si>
    <t>Modulo Normativo - Seguridad vial</t>
  </si>
  <si>
    <t>Comprender y poner en practica la norma como un  medio para favorecer ambientes de convivencia, integración, respeto y seguridad entre los ciudadanos</t>
  </si>
  <si>
    <t xml:space="preserve">Secretaria de Movilidad </t>
  </si>
  <si>
    <t>Profundizar  de manera práctica en el manejo y funcionalidad de Bogota te escucha-Sistema distrital de quejas y soluciones</t>
  </si>
  <si>
    <t xml:space="preserve">25/04/2019                                                          28/05/2019  28/06/2019  04/07/2019    23/08/2019  18/09/2019                      </t>
  </si>
  <si>
    <t xml:space="preserve">Biblioteca Universidad Distrital                                               Archivo de Bogotá               Dirección Distrital  de Calidad del Servicio  </t>
  </si>
  <si>
    <t xml:space="preserve">Direccion Distrital de Calidad del Servicio </t>
  </si>
  <si>
    <t>Promover nuevas y mejores prácticas de intercambio y multiplicación del conocimiento que aseguren el mejoramiento continuo y la modernización publica, donde las dependencias de la Entidad tendrán un espacio para contar de manera creativa, divertida y didáctica lasactividades que realizan dentro de sus procesos y procedimientos.</t>
  </si>
  <si>
    <t>Artes Gráficas - Control de Calidad en terminados y Acabados Gráficos</t>
  </si>
  <si>
    <t>Desarrollo de habilidades en materia de control de calidad y terminados graficos</t>
  </si>
  <si>
    <t xml:space="preserve">
21/05/2019
27/05/2019
10/06/2019
17/06/2019
07/10/2019
08/10/2019
09/10/2019
10/10/2019
11/10/2019
</t>
  </si>
  <si>
    <t>Desarrollo de habilidades en materia de control  de montaje digital y salida de sctp de archivos para impresión offset, operación de equipo de impresión digital,operación de plotter de corte a partir de archivos vectoriales, control de calidad con mediciones en simulador, control de calidad en materias primas e insumos utilizados en procesos gráficos, alistamiento de formas serigraficas,troquelado de productos graficos,repujado de productos gráficos,hábitos de vida saludable.</t>
  </si>
  <si>
    <t>7/10/2019 11/12/2019</t>
  </si>
  <si>
    <t>Sena-Cenigraf</t>
  </si>
  <si>
    <t>340 horas</t>
  </si>
  <si>
    <t>Archivo Bogotá</t>
  </si>
  <si>
    <t>Oficina asesora de Planeación</t>
  </si>
  <si>
    <t>Tema:  Norma Iso 9001-2015</t>
  </si>
  <si>
    <t>Norma Iso 9001-2015 (Imprenta)</t>
  </si>
  <si>
    <t xml:space="preserve">Capacitar  en los numerales de la Norma Iso  9001-2015 y su aplicación en la imprenta distrital </t>
  </si>
  <si>
    <t>Artes Gráficas-Generalidades</t>
  </si>
  <si>
    <t>15/10/2019
16/10/2019
28/10/2019</t>
  </si>
  <si>
    <t>Auditorio Huitaca-
Sena - Cenigraf - Archivo de Bogota</t>
  </si>
  <si>
    <t>Mitigar los efectos del estrés</t>
  </si>
  <si>
    <t>Aulas Archivo</t>
  </si>
  <si>
    <t>ARL Positiva (Alma Tamayo-Psicologa)</t>
  </si>
  <si>
    <t>Mitigar efectos de factores de riesgo psicosocial</t>
  </si>
  <si>
    <t>Capacitar en el manejo de los Desfibriladores Externos Automáticos.</t>
  </si>
  <si>
    <t>Ed. Restrepo</t>
  </si>
  <si>
    <t>Ingeniería Hospitalaria</t>
  </si>
  <si>
    <t xml:space="preserve">Parque de los Novios </t>
  </si>
  <si>
    <t xml:space="preserve">Mitigar Factores de Riesgos asociados al Estrés </t>
  </si>
  <si>
    <t>Obtener herramientas para el manejo del Estrés.</t>
  </si>
  <si>
    <t>Generar Actividad de Valoración Nutricional y relajación Localizada</t>
  </si>
  <si>
    <t>Sede Restrepo</t>
  </si>
  <si>
    <t>Emermédica</t>
  </si>
  <si>
    <t xml:space="preserve">Realizar sensibilización a los servidores públicos de la sede supercade calle 13 del programa de prevención de caídas y riesgo público </t>
  </si>
  <si>
    <t>Sede Supercade Calle 13</t>
  </si>
  <si>
    <t>ARL Positiva (Ana María Cubillos Vargas-Ejecutiva Integral)</t>
  </si>
  <si>
    <t xml:space="preserve">Realizar ese tipo de capacitaciones mas seguido ya que es un tema en el que los funcionarios de la red cade son muy vulnerables. </t>
  </si>
  <si>
    <t>2:30 horas</t>
  </si>
  <si>
    <t>2:15 horas</t>
  </si>
  <si>
    <t xml:space="preserve">Autocuidado , inteligencia emocional y habilidades sociales </t>
  </si>
  <si>
    <t xml:space="preserve">Gestión del cambio </t>
  </si>
  <si>
    <t xml:space="preserve">Taller Cuidado Emocional Oficina Alta Consejería Alta Consejería para los Derechos de las Víctimas la Paz y la Reconciliación  </t>
  </si>
  <si>
    <t xml:space="preserve">Mitigar Factores de Riesgo Psicosocial </t>
  </si>
  <si>
    <t xml:space="preserve">Manejo del Estrés </t>
  </si>
  <si>
    <t xml:space="preserve">Valoración Nutricional </t>
  </si>
  <si>
    <t xml:space="preserve">Prevención de Caídas y Riesgo Público  </t>
  </si>
  <si>
    <t xml:space="preserve">Capacitación para manejo de equipo DEA </t>
  </si>
  <si>
    <t xml:space="preserve">Mitigación de Factores de Riesgo Psicosocial </t>
  </si>
  <si>
    <t>GENERÓ CERTIFICADO</t>
  </si>
  <si>
    <t>NO</t>
  </si>
  <si>
    <t>SI</t>
  </si>
  <si>
    <t>MIPG Curso virtual</t>
  </si>
  <si>
    <t>1/01/2019
14/11/2019</t>
  </si>
  <si>
    <t xml:space="preserve">Virtual </t>
  </si>
  <si>
    <t>Departamento Administrativo de la Función Pública EVA</t>
  </si>
  <si>
    <t>90 horas</t>
  </si>
  <si>
    <t>Fortalecer los conocimientos sobre los temas de gestión institucional y desarrollar habilidades en materia de las dimensiones y las politicas del MIPG para su aplicación en el ejercicio del día a día.</t>
  </si>
  <si>
    <t>Centro de Memoria Paz y Renconciliación</t>
  </si>
  <si>
    <t xml:space="preserve">Técnicas Afrontamiento Stress </t>
  </si>
  <si>
    <t>Mitigar los factores de riesgo Psicosocial.</t>
  </si>
  <si>
    <t>Subsecretaria Corportativa</t>
  </si>
  <si>
    <t xml:space="preserve">6 horas </t>
  </si>
  <si>
    <t xml:space="preserve">Feria Academica </t>
  </si>
  <si>
    <t xml:space="preserve">Acercar la educación al ambiente laboral con el fin de promover a nuestros servidores públicos una cultura de aprendizaje continuo y actualización permanente, contamos con la presencia de universidades públicas y privadas que atraerán para nuestro capital humano, ´rogramas de educación formal (pregrado, postgrado)educación para el trabajo y el desarrollo humano (diplomados y cursos)en las diferentes áreas del conocimiento y cursos de idiomas. </t>
  </si>
  <si>
    <t>Pasillo Auditorio Huitaca</t>
  </si>
  <si>
    <t>Apropiar valiosos  conocimiento , que nos permitan construir  un relacionamiento colectivo bajo los principios de respeto, confianza,transparencia y cooperación.</t>
  </si>
  <si>
    <t xml:space="preserve">Tema: Derecho de Asociación y Negociación Colectiva </t>
  </si>
  <si>
    <t>Generar un espacio de formación para apropiar valiosos conocimientos, que nos permitan construir un relacionamiento colectivo bajo los principios de respeto, confianza, transparencia y cooperación.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</si>
</sst>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 #,##0_);[Red]\(&quot;$&quot;\ #,##0\)"/>
    <numFmt numFmtId="164" formatCode="0.0"/>
    <numFmt numFmtId="165" formatCode="&quot;$&quot;\ #,##0.00"/>
    <numFmt numFmtId="166" formatCode="&quot;$&quot;\ #,##0"/>
    <numFmt numFmtId="167" formatCode="00"/>
    <numFmt numFmtId="168" formatCode="&quot;$&quot;\ #,##0.0"/>
  </numFmts>
  <fonts count="44" x14ac:knownFonts="1">
    <font>
      <sz val="11"/>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10"/>
      <color theme="1"/>
      <name val="Calibri"/>
      <family val="2"/>
      <scheme val="minor"/>
    </font>
    <font>
      <sz val="11"/>
      <name val="Calibri"/>
      <family val="2"/>
      <scheme val="minor"/>
    </font>
    <font>
      <sz val="10"/>
      <name val="Arial"/>
      <family val="2"/>
    </font>
    <font>
      <b/>
      <sz val="11"/>
      <color theme="0"/>
      <name val="Calibri"/>
      <family val="2"/>
      <scheme val="minor"/>
    </font>
    <font>
      <b/>
      <sz val="11"/>
      <color theme="1"/>
      <name val="Calibri"/>
      <family val="2"/>
      <scheme val="minor"/>
    </font>
    <font>
      <b/>
      <sz val="10"/>
      <color theme="0"/>
      <name val="Calibri"/>
      <family val="2"/>
      <scheme val="minor"/>
    </font>
    <font>
      <sz val="10"/>
      <name val="Calibri"/>
      <family val="2"/>
      <scheme val="minor"/>
    </font>
    <font>
      <b/>
      <sz val="9"/>
      <color theme="0"/>
      <name val="Calibri"/>
      <family val="2"/>
      <scheme val="minor"/>
    </font>
    <font>
      <b/>
      <sz val="8"/>
      <color theme="0"/>
      <name val="Calibri"/>
      <family val="2"/>
      <scheme val="minor"/>
    </font>
    <font>
      <sz val="8"/>
      <color theme="1"/>
      <name val="Calibri"/>
      <family val="2"/>
      <scheme val="minor"/>
    </font>
    <font>
      <sz val="8"/>
      <color theme="1"/>
      <name val="Arial"/>
      <family val="2"/>
    </font>
    <font>
      <b/>
      <sz val="8"/>
      <color theme="2"/>
      <name val="Arial"/>
      <family val="2"/>
    </font>
    <font>
      <sz val="8"/>
      <name val="Arial"/>
      <family val="2"/>
    </font>
    <font>
      <b/>
      <sz val="8"/>
      <color theme="1"/>
      <name val="Calibri"/>
      <family val="2"/>
      <scheme val="minor"/>
    </font>
    <font>
      <b/>
      <sz val="9"/>
      <color theme="1"/>
      <name val="Calibri"/>
      <family val="2"/>
      <scheme val="minor"/>
    </font>
    <font>
      <sz val="8"/>
      <color rgb="FF333333"/>
      <name val="Calibri"/>
      <family val="2"/>
      <scheme val="minor"/>
    </font>
    <font>
      <sz val="9"/>
      <color rgb="FF222222"/>
      <name val="Calibri"/>
      <family val="2"/>
      <scheme val="minor"/>
    </font>
    <font>
      <sz val="9"/>
      <color rgb="FF000000"/>
      <name val="Calibri"/>
      <family val="2"/>
      <scheme val="minor"/>
    </font>
    <font>
      <sz val="10"/>
      <color theme="1"/>
      <name val="Arial"/>
      <family val="2"/>
    </font>
    <font>
      <sz val="11"/>
      <color rgb="FF333333"/>
      <name val="Segoe UI"/>
      <family val="2"/>
    </font>
    <font>
      <sz val="8"/>
      <color rgb="FF333333"/>
      <name val="Arial"/>
      <family val="2"/>
    </font>
    <font>
      <sz val="8"/>
      <color theme="1"/>
      <name val="Segoe UI"/>
      <family val="2"/>
    </font>
    <font>
      <b/>
      <sz val="10"/>
      <color theme="1"/>
      <name val="Calibri"/>
      <family val="2"/>
      <scheme val="minor"/>
    </font>
    <font>
      <b/>
      <sz val="11"/>
      <color theme="6" tint="0.79998168889431442"/>
      <name val="Calibri"/>
      <family val="2"/>
      <scheme val="minor"/>
    </font>
    <font>
      <sz val="9"/>
      <name val="Calibri"/>
      <family val="2"/>
      <scheme val="minor"/>
    </font>
    <font>
      <sz val="11"/>
      <color theme="0"/>
      <name val="Calibri"/>
      <family val="2"/>
      <scheme val="minor"/>
    </font>
    <font>
      <sz val="9"/>
      <color theme="0"/>
      <name val="Calibri"/>
      <family val="2"/>
      <scheme val="minor"/>
    </font>
    <font>
      <sz val="9"/>
      <color theme="0"/>
      <name val="Arial"/>
      <family val="2"/>
    </font>
    <font>
      <b/>
      <sz val="11"/>
      <name val="Calibri"/>
      <family val="2"/>
      <scheme val="minor"/>
    </font>
    <font>
      <sz val="11"/>
      <color theme="1"/>
      <name val="Times New Roman"/>
      <family val="1"/>
    </font>
    <font>
      <sz val="11"/>
      <color rgb="FFFF0000"/>
      <name val="Calibri"/>
      <family val="2"/>
      <scheme val="minor"/>
    </font>
    <font>
      <b/>
      <sz val="10"/>
      <color theme="0"/>
      <name val="Arial"/>
      <family val="2"/>
    </font>
    <font>
      <b/>
      <sz val="9"/>
      <color theme="1"/>
      <name val="Arial"/>
      <family val="2"/>
    </font>
    <font>
      <b/>
      <sz val="10"/>
      <color theme="1"/>
      <name val="Arial"/>
      <family val="2"/>
    </font>
    <font>
      <sz val="16"/>
      <color theme="1"/>
      <name val="Calibri"/>
      <family val="2"/>
      <scheme val="minor"/>
    </font>
  </fonts>
  <fills count="24">
    <fill>
      <patternFill patternType="none"/>
    </fill>
    <fill>
      <patternFill patternType="gray125"/>
    </fill>
    <fill>
      <patternFill patternType="solid">
        <fgColor rgb="FF00B050"/>
        <bgColor indexed="64"/>
      </patternFill>
    </fill>
    <fill>
      <patternFill patternType="solid">
        <fgColor rgb="FF92D050"/>
        <bgColor indexed="64"/>
      </patternFill>
    </fill>
    <fill>
      <patternFill patternType="solid">
        <fgColor theme="4" tint="-0.249977111117893"/>
        <bgColor indexed="64"/>
      </patternFill>
    </fill>
    <fill>
      <patternFill patternType="solid">
        <fgColor theme="7" tint="0.39997558519241921"/>
        <bgColor indexed="64"/>
      </patternFill>
    </fill>
    <fill>
      <patternFill patternType="solid">
        <fgColor rgb="FF002060"/>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rgb="FF7030A0"/>
        <bgColor indexed="64"/>
      </patternFill>
    </fill>
    <fill>
      <patternFill patternType="solid">
        <fgColor theme="5" tint="-0.249977111117893"/>
        <bgColor indexed="64"/>
      </patternFill>
    </fill>
    <fill>
      <patternFill patternType="solid">
        <fgColor theme="0"/>
        <bgColor indexed="64"/>
      </patternFill>
    </fill>
    <fill>
      <patternFill patternType="solid">
        <fgColor theme="9" tint="0.39997558519241921"/>
        <bgColor indexed="64"/>
      </patternFill>
    </fill>
    <fill>
      <patternFill patternType="solid">
        <fgColor rgb="FF9900FF"/>
        <bgColor indexed="64"/>
      </patternFill>
    </fill>
    <fill>
      <patternFill patternType="solid">
        <fgColor rgb="FF0070C0"/>
        <bgColor indexed="64"/>
      </patternFill>
    </fill>
    <fill>
      <patternFill patternType="solid">
        <fgColor theme="4" tint="0.39997558519241921"/>
        <bgColor indexed="64"/>
      </patternFill>
    </fill>
    <fill>
      <patternFill patternType="solid">
        <fgColor rgb="FF00B0F0"/>
        <bgColor indexed="64"/>
      </patternFill>
    </fill>
    <fill>
      <patternFill patternType="solid">
        <fgColor rgb="FFFFC000"/>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7"/>
        <bgColor indexed="64"/>
      </patternFill>
    </fill>
    <fill>
      <patternFill patternType="solid">
        <fgColor theme="8"/>
        <bgColor indexed="64"/>
      </patternFill>
    </fill>
    <fill>
      <patternFill patternType="solid">
        <fgColor theme="4"/>
        <bgColor indexed="64"/>
      </patternFill>
    </fill>
    <fill>
      <patternFill patternType="solid">
        <fgColor theme="4" tint="0.79998168889431442"/>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style="thin">
        <color auto="1"/>
      </top>
      <bottom style="thin">
        <color auto="1"/>
      </bottom>
      <diagonal/>
    </border>
    <border>
      <left/>
      <right/>
      <top style="thin">
        <color theme="4" tint="0.39997558519241921"/>
      </top>
      <bottom style="thin">
        <color theme="4" tint="0.39997558519241921"/>
      </bottom>
      <diagonal/>
    </border>
    <border>
      <left/>
      <right/>
      <top style="thin">
        <color auto="1"/>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diagonal/>
    </border>
    <border>
      <left style="medium">
        <color indexed="64"/>
      </left>
      <right style="medium">
        <color indexed="64"/>
      </right>
      <top style="thin">
        <color auto="1"/>
      </top>
      <bottom/>
      <diagonal/>
    </border>
    <border>
      <left style="medium">
        <color indexed="64"/>
      </left>
      <right/>
      <top style="thin">
        <color auto="1"/>
      </top>
      <bottom/>
      <diagonal/>
    </border>
    <border>
      <left style="medium">
        <color indexed="64"/>
      </left>
      <right style="medium">
        <color indexed="64"/>
      </right>
      <top/>
      <bottom style="thin">
        <color auto="1"/>
      </bottom>
      <diagonal/>
    </border>
  </borders>
  <cellStyleXfs count="2">
    <xf numFmtId="0" fontId="0" fillId="0" borderId="0"/>
    <xf numFmtId="0" fontId="11" fillId="0" borderId="0"/>
  </cellStyleXfs>
  <cellXfs count="355">
    <xf numFmtId="0" fontId="0" fillId="0" borderId="0" xfId="0"/>
    <xf numFmtId="0" fontId="0" fillId="0" borderId="1" xfId="0" applyBorder="1" applyAlignment="1">
      <alignment horizontal="center" vertical="center"/>
    </xf>
    <xf numFmtId="0" fontId="0" fillId="0" borderId="0" xfId="0" applyAlignment="1">
      <alignment vertical="center"/>
    </xf>
    <xf numFmtId="0" fontId="0" fillId="0" borderId="1" xfId="0" applyBorder="1" applyAlignment="1">
      <alignment horizontal="center"/>
    </xf>
    <xf numFmtId="0" fontId="0" fillId="0" borderId="2" xfId="0" applyBorder="1" applyAlignment="1">
      <alignment horizontal="center"/>
    </xf>
    <xf numFmtId="0" fontId="12" fillId="6" borderId="27" xfId="0" applyFont="1" applyFill="1" applyBorder="1" applyAlignment="1">
      <alignment horizontal="center"/>
    </xf>
    <xf numFmtId="164" fontId="13" fillId="0" borderId="1" xfId="0" applyNumberFormat="1" applyFont="1" applyFill="1" applyBorder="1" applyAlignment="1">
      <alignment horizontal="center" vertical="center"/>
    </xf>
    <xf numFmtId="164" fontId="0" fillId="0" borderId="1" xfId="0" applyNumberFormat="1" applyBorder="1" applyAlignment="1">
      <alignment horizontal="center"/>
    </xf>
    <xf numFmtId="0" fontId="12"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164" fontId="13" fillId="5" borderId="1" xfId="0" applyNumberFormat="1" applyFont="1" applyFill="1" applyBorder="1" applyAlignment="1">
      <alignment horizontal="center" vertical="center"/>
    </xf>
    <xf numFmtId="0" fontId="13" fillId="5" borderId="1" xfId="0" applyFont="1" applyFill="1" applyBorder="1" applyAlignment="1">
      <alignment horizontal="center" vertical="center"/>
    </xf>
    <xf numFmtId="164" fontId="13" fillId="0" borderId="1" xfId="0" applyNumberFormat="1" applyFont="1" applyBorder="1" applyAlignment="1">
      <alignment horizontal="center"/>
    </xf>
    <xf numFmtId="164" fontId="0" fillId="0" borderId="1" xfId="0" applyNumberFormat="1" applyBorder="1" applyAlignment="1">
      <alignment horizontal="center" vertical="center"/>
    </xf>
    <xf numFmtId="0" fontId="0" fillId="0" borderId="1" xfId="0" applyFill="1" applyBorder="1" applyAlignment="1">
      <alignment horizontal="center"/>
    </xf>
    <xf numFmtId="164" fontId="0" fillId="0" borderId="1" xfId="0" applyNumberFormat="1" applyFill="1" applyBorder="1" applyAlignment="1">
      <alignment horizontal="center"/>
    </xf>
    <xf numFmtId="0" fontId="0" fillId="0" borderId="2" xfId="0" applyBorder="1" applyAlignment="1">
      <alignment horizontal="center" vertical="center"/>
    </xf>
    <xf numFmtId="0" fontId="0" fillId="0" borderId="31" xfId="0" applyFill="1" applyBorder="1" applyAlignment="1">
      <alignment horizontal="center"/>
    </xf>
    <xf numFmtId="164" fontId="0" fillId="0" borderId="31" xfId="0" applyNumberFormat="1" applyFill="1" applyBorder="1" applyAlignment="1">
      <alignment horizontal="center"/>
    </xf>
    <xf numFmtId="0" fontId="13" fillId="5" borderId="1" xfId="0" applyFont="1" applyFill="1" applyBorder="1" applyAlignment="1">
      <alignment horizontal="center"/>
    </xf>
    <xf numFmtId="0" fontId="9" fillId="0" borderId="1" xfId="0" applyFont="1" applyFill="1" applyBorder="1" applyAlignment="1">
      <alignment horizontal="center" vertical="center"/>
    </xf>
    <xf numFmtId="14"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xf>
    <xf numFmtId="1" fontId="9" fillId="0" borderId="1" xfId="0" applyNumberFormat="1"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14" fontId="15" fillId="0" borderId="1" xfId="0" applyNumberFormat="1" applyFont="1" applyFill="1" applyBorder="1" applyAlignment="1">
      <alignment horizontal="center" vertical="center" wrapText="1"/>
    </xf>
    <xf numFmtId="1" fontId="15" fillId="0" borderId="1" xfId="0" applyNumberFormat="1"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2" fontId="9" fillId="0" borderId="0" xfId="0" applyNumberFormat="1" applyFont="1" applyFill="1" applyAlignment="1">
      <alignment horizontal="center" vertical="center"/>
    </xf>
    <xf numFmtId="0" fontId="0" fillId="0" borderId="0" xfId="0" applyFont="1" applyFill="1" applyAlignment="1">
      <alignment horizontal="center" vertical="center"/>
    </xf>
    <xf numFmtId="0" fontId="16"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0" fontId="18" fillId="0" borderId="1" xfId="0" applyFont="1" applyBorder="1" applyAlignment="1">
      <alignment horizontal="center" vertical="center"/>
    </xf>
    <xf numFmtId="0" fontId="18" fillId="0" borderId="1" xfId="0" applyFont="1" applyBorder="1" applyAlignment="1">
      <alignment horizontal="center"/>
    </xf>
    <xf numFmtId="0" fontId="19" fillId="0" borderId="1" xfId="0" applyFont="1" applyBorder="1" applyAlignment="1" applyProtection="1">
      <alignment horizontal="center" vertical="center" wrapText="1"/>
      <protection locked="0"/>
    </xf>
    <xf numFmtId="164" fontId="18" fillId="0" borderId="1" xfId="0" applyNumberFormat="1" applyFont="1" applyBorder="1" applyAlignment="1">
      <alignment horizontal="center"/>
    </xf>
    <xf numFmtId="164" fontId="18" fillId="0" borderId="1" xfId="0" applyNumberFormat="1" applyFont="1" applyBorder="1" applyAlignment="1">
      <alignment horizontal="center" vertical="center"/>
    </xf>
    <xf numFmtId="0" fontId="19" fillId="0" borderId="1" xfId="0" applyFont="1" applyFill="1" applyBorder="1" applyAlignment="1" applyProtection="1">
      <alignment horizontal="center" vertical="center" wrapText="1"/>
      <protection locked="0"/>
    </xf>
    <xf numFmtId="0" fontId="20" fillId="9" borderId="1" xfId="0" applyFont="1" applyFill="1" applyBorder="1" applyAlignment="1" applyProtection="1">
      <alignment horizontal="center" vertical="center" wrapText="1"/>
      <protection locked="0"/>
    </xf>
    <xf numFmtId="0" fontId="19" fillId="11" borderId="1" xfId="0" applyFont="1" applyFill="1" applyBorder="1" applyAlignment="1" applyProtection="1">
      <alignment horizontal="center" vertical="center" wrapText="1"/>
      <protection locked="0"/>
    </xf>
    <xf numFmtId="0" fontId="21" fillId="11" borderId="1" xfId="0" applyFont="1" applyFill="1" applyBorder="1" applyAlignment="1" applyProtection="1">
      <alignment horizontal="center" vertical="center" wrapText="1"/>
      <protection locked="0"/>
    </xf>
    <xf numFmtId="0" fontId="17" fillId="6" borderId="27" xfId="0" applyFont="1" applyFill="1" applyBorder="1" applyAlignment="1">
      <alignment horizontal="center"/>
    </xf>
    <xf numFmtId="0" fontId="22" fillId="5" borderId="1" xfId="0" applyFont="1" applyFill="1" applyBorder="1" applyAlignment="1">
      <alignment horizontal="center" vertical="center"/>
    </xf>
    <xf numFmtId="164" fontId="22" fillId="5" borderId="1" xfId="0" applyNumberFormat="1" applyFont="1" applyFill="1" applyBorder="1" applyAlignment="1">
      <alignment horizontal="center" vertical="center"/>
    </xf>
    <xf numFmtId="0" fontId="23" fillId="0" borderId="1" xfId="0" applyFont="1" applyBorder="1" applyAlignment="1">
      <alignment horizontal="center" vertical="center" wrapText="1"/>
    </xf>
    <xf numFmtId="167" fontId="9" fillId="0" borderId="1" xfId="0" applyNumberFormat="1" applyFont="1" applyBorder="1" applyAlignment="1" applyProtection="1">
      <alignment horizontal="center" vertical="center" wrapText="1"/>
      <protection locked="0"/>
    </xf>
    <xf numFmtId="0" fontId="0" fillId="0" borderId="1" xfId="0" applyFont="1" applyBorder="1" applyAlignment="1">
      <alignment horizontal="center" wrapText="1"/>
    </xf>
    <xf numFmtId="0" fontId="8" fillId="0" borderId="1" xfId="0" applyFont="1" applyFill="1" applyBorder="1" applyAlignment="1">
      <alignment horizontal="center" vertical="center" wrapText="1"/>
    </xf>
    <xf numFmtId="1" fontId="27" fillId="0" borderId="1" xfId="0" applyNumberFormat="1" applyFont="1" applyBorder="1" applyAlignment="1" applyProtection="1">
      <alignment horizontal="center" vertical="center" wrapText="1"/>
      <protection locked="0"/>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28" fillId="0" borderId="1" xfId="0" applyFont="1" applyBorder="1" applyAlignment="1">
      <alignment wrapText="1"/>
    </xf>
    <xf numFmtId="0" fontId="16" fillId="13" borderId="1" xfId="0" applyFont="1" applyFill="1" applyBorder="1" applyAlignment="1">
      <alignment horizontal="center" vertical="center" wrapText="1"/>
    </xf>
    <xf numFmtId="0" fontId="16" fillId="13" borderId="1" xfId="0" applyFont="1" applyFill="1" applyBorder="1" applyAlignment="1">
      <alignment horizontal="center" vertical="center"/>
    </xf>
    <xf numFmtId="0" fontId="16" fillId="14" borderId="1" xfId="0" applyFont="1" applyFill="1" applyBorder="1" applyAlignment="1">
      <alignment horizontal="center" vertical="center" wrapText="1"/>
    </xf>
    <xf numFmtId="0" fontId="16" fillId="14" borderId="1" xfId="0" applyFont="1" applyFill="1" applyBorder="1" applyAlignment="1">
      <alignment horizontal="center" vertical="center"/>
    </xf>
    <xf numFmtId="0" fontId="9" fillId="11" borderId="1" xfId="0" applyFont="1" applyFill="1" applyBorder="1" applyAlignment="1">
      <alignment horizontal="center" vertical="center"/>
    </xf>
    <xf numFmtId="167" fontId="9" fillId="11" borderId="1" xfId="0" applyNumberFormat="1" applyFont="1" applyFill="1" applyBorder="1" applyAlignment="1" applyProtection="1">
      <alignment horizontal="center" vertical="center" wrapText="1"/>
      <protection locked="0"/>
    </xf>
    <xf numFmtId="0" fontId="0" fillId="11" borderId="1" xfId="0" applyFont="1" applyFill="1" applyBorder="1" applyAlignment="1">
      <alignment horizontal="center" wrapText="1"/>
    </xf>
    <xf numFmtId="164" fontId="9" fillId="11" borderId="1" xfId="0" applyNumberFormat="1" applyFont="1" applyFill="1" applyBorder="1" applyAlignment="1">
      <alignment horizontal="center" vertical="center"/>
    </xf>
    <xf numFmtId="2" fontId="9" fillId="0" borderId="1" xfId="0" applyNumberFormat="1" applyFont="1" applyFill="1" applyBorder="1" applyAlignment="1">
      <alignment horizontal="center" vertical="center"/>
    </xf>
    <xf numFmtId="0" fontId="7" fillId="0" borderId="1" xfId="0" applyFont="1" applyBorder="1" applyAlignment="1">
      <alignment horizontal="center" vertical="center" wrapText="1"/>
    </xf>
    <xf numFmtId="0" fontId="30" fillId="0" borderId="1" xfId="0" applyFont="1" applyBorder="1" applyAlignment="1">
      <alignment wrapText="1"/>
    </xf>
    <xf numFmtId="1" fontId="9" fillId="11" borderId="1" xfId="0" applyNumberFormat="1" applyFont="1" applyFill="1" applyBorder="1" applyAlignment="1">
      <alignment horizontal="center" vertical="center"/>
    </xf>
    <xf numFmtId="164" fontId="22"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18" fillId="0" borderId="27" xfId="0" applyFont="1" applyBorder="1" applyAlignment="1">
      <alignment horizontal="center" vertical="center"/>
    </xf>
    <xf numFmtId="0" fontId="0" fillId="0" borderId="0" xfId="0" applyFont="1"/>
    <xf numFmtId="0" fontId="31" fillId="11" borderId="1" xfId="0" applyFont="1" applyFill="1" applyBorder="1" applyAlignment="1">
      <alignment horizontal="center" vertical="center"/>
    </xf>
    <xf numFmtId="0" fontId="31" fillId="11" borderId="1" xfId="0" applyFont="1" applyFill="1" applyBorder="1" applyAlignment="1">
      <alignment horizontal="center" vertical="center" wrapText="1"/>
    </xf>
    <xf numFmtId="0" fontId="16" fillId="16" borderId="1" xfId="0" applyFont="1" applyFill="1" applyBorder="1" applyAlignment="1">
      <alignment horizontal="center" vertical="center" wrapText="1"/>
    </xf>
    <xf numFmtId="0" fontId="16" fillId="16" borderId="1" xfId="0" applyFont="1" applyFill="1" applyBorder="1" applyAlignment="1">
      <alignment horizontal="center" vertical="center"/>
    </xf>
    <xf numFmtId="0" fontId="16" fillId="9" borderId="1" xfId="0" applyFont="1" applyFill="1" applyBorder="1" applyAlignment="1">
      <alignment horizontal="center" vertical="center" wrapText="1"/>
    </xf>
    <xf numFmtId="0" fontId="16" fillId="9" borderId="1" xfId="0" applyFont="1" applyFill="1" applyBorder="1" applyAlignment="1">
      <alignment horizontal="center" vertical="center"/>
    </xf>
    <xf numFmtId="164" fontId="22" fillId="17" borderId="1" xfId="0" applyNumberFormat="1" applyFont="1" applyFill="1" applyBorder="1" applyAlignment="1">
      <alignment horizontal="center" vertical="center"/>
    </xf>
    <xf numFmtId="0" fontId="23" fillId="11" borderId="1" xfId="0" applyFont="1" applyFill="1" applyBorder="1" applyAlignment="1">
      <alignment horizontal="center" vertical="center" wrapText="1"/>
    </xf>
    <xf numFmtId="14" fontId="9" fillId="11" borderId="1" xfId="0" applyNumberFormat="1" applyFont="1" applyFill="1" applyBorder="1" applyAlignment="1">
      <alignment horizontal="center" vertical="center" wrapText="1"/>
    </xf>
    <xf numFmtId="0" fontId="9" fillId="11" borderId="1" xfId="0" applyFont="1" applyFill="1" applyBorder="1" applyAlignment="1">
      <alignment horizontal="center" vertical="center" wrapText="1"/>
    </xf>
    <xf numFmtId="1" fontId="27" fillId="15" borderId="1" xfId="0" applyNumberFormat="1" applyFont="1" applyFill="1" applyBorder="1" applyAlignment="1" applyProtection="1">
      <alignment horizontal="center" vertical="center" wrapText="1"/>
      <protection locked="0"/>
    </xf>
    <xf numFmtId="2" fontId="15" fillId="0" borderId="1" xfId="0" applyNumberFormat="1" applyFont="1" applyFill="1" applyBorder="1" applyAlignment="1">
      <alignment horizontal="center" vertical="center"/>
    </xf>
    <xf numFmtId="0" fontId="33" fillId="0" borderId="1" xfId="0" applyFont="1" applyFill="1" applyBorder="1" applyAlignment="1">
      <alignment horizontal="center" vertical="center" wrapText="1"/>
    </xf>
    <xf numFmtId="0" fontId="17" fillId="0" borderId="0" xfId="0" applyFont="1" applyFill="1" applyBorder="1" applyAlignment="1">
      <alignment horizontal="center"/>
    </xf>
    <xf numFmtId="164" fontId="22" fillId="0" borderId="0" xfId="0" applyNumberFormat="1" applyFont="1" applyFill="1" applyBorder="1" applyAlignment="1">
      <alignment horizontal="center" vertical="center"/>
    </xf>
    <xf numFmtId="0" fontId="27" fillId="0" borderId="1"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6" fillId="18" borderId="1" xfId="0" applyFont="1" applyFill="1" applyBorder="1" applyAlignment="1">
      <alignment horizontal="center" vertical="center" wrapText="1"/>
    </xf>
    <xf numFmtId="0" fontId="16" fillId="18" borderId="1" xfId="0" applyFont="1" applyFill="1" applyBorder="1" applyAlignment="1">
      <alignment horizontal="center" vertical="center"/>
    </xf>
    <xf numFmtId="1" fontId="27" fillId="11" borderId="1" xfId="0" applyNumberFormat="1" applyFont="1" applyFill="1" applyBorder="1" applyAlignment="1" applyProtection="1">
      <alignment horizontal="center" vertical="center" wrapText="1"/>
      <protection locked="0"/>
    </xf>
    <xf numFmtId="0" fontId="0" fillId="0" borderId="0" xfId="0" applyBorder="1"/>
    <xf numFmtId="0" fontId="17" fillId="6" borderId="1" xfId="0" applyFont="1" applyFill="1" applyBorder="1" applyAlignment="1">
      <alignment horizontal="center"/>
    </xf>
    <xf numFmtId="1" fontId="15" fillId="11" borderId="1" xfId="0" applyNumberFormat="1" applyFont="1" applyFill="1" applyBorder="1" applyAlignment="1">
      <alignment horizontal="center" vertical="center"/>
    </xf>
    <xf numFmtId="0" fontId="15" fillId="11" borderId="1" xfId="0" applyFont="1" applyFill="1" applyBorder="1" applyAlignment="1">
      <alignment horizontal="center" vertical="center"/>
    </xf>
    <xf numFmtId="0" fontId="15" fillId="11" borderId="1" xfId="0" applyFont="1" applyFill="1" applyBorder="1" applyAlignment="1">
      <alignment horizontal="center" vertical="center" wrapText="1"/>
    </xf>
    <xf numFmtId="0" fontId="0" fillId="0" borderId="1" xfId="0" applyBorder="1" applyAlignment="1">
      <alignment horizontal="center" vertical="center" wrapText="1"/>
    </xf>
    <xf numFmtId="0" fontId="22" fillId="11" borderId="1" xfId="0" applyFont="1" applyFill="1" applyBorder="1" applyAlignment="1">
      <alignment horizontal="center" vertical="center"/>
    </xf>
    <xf numFmtId="164" fontId="22" fillId="11"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0" fontId="27" fillId="0" borderId="1" xfId="0" applyFont="1" applyBorder="1" applyAlignment="1" applyProtection="1">
      <alignment horizontal="center" wrapText="1"/>
      <protection locked="0"/>
    </xf>
    <xf numFmtId="0" fontId="11" fillId="0" borderId="1" xfId="0" applyFont="1" applyBorder="1" applyAlignment="1" applyProtection="1">
      <alignment horizontal="center" wrapText="1"/>
      <protection locked="0"/>
    </xf>
    <xf numFmtId="0" fontId="27" fillId="0" borderId="0" xfId="0" applyFont="1" applyBorder="1" applyAlignment="1" applyProtection="1">
      <alignment horizontal="center" wrapText="1"/>
      <protection locked="0"/>
    </xf>
    <xf numFmtId="0" fontId="27" fillId="11" borderId="1" xfId="0" applyFont="1" applyFill="1" applyBorder="1" applyAlignment="1" applyProtection="1">
      <alignment horizontal="center" wrapText="1"/>
      <protection locked="0"/>
    </xf>
    <xf numFmtId="0" fontId="11" fillId="0" borderId="0" xfId="0" applyFont="1" applyBorder="1" applyAlignment="1" applyProtection="1">
      <alignment horizontal="center" wrapText="1"/>
      <protection locked="0"/>
    </xf>
    <xf numFmtId="0" fontId="27" fillId="11" borderId="0" xfId="0" applyFont="1" applyFill="1" applyBorder="1" applyAlignment="1" applyProtection="1">
      <alignment horizontal="center" wrapText="1"/>
      <protection locked="0"/>
    </xf>
    <xf numFmtId="0" fontId="11" fillId="11" borderId="0" xfId="0" applyFont="1" applyFill="1" applyBorder="1" applyAlignment="1" applyProtection="1">
      <alignment horizontal="center" wrapText="1"/>
      <protection locked="0"/>
    </xf>
    <xf numFmtId="164" fontId="27" fillId="0" borderId="1" xfId="0" applyNumberFormat="1" applyFont="1" applyBorder="1" applyAlignment="1" applyProtection="1">
      <alignment horizontal="center" wrapText="1"/>
      <protection locked="0"/>
    </xf>
    <xf numFmtId="164" fontId="15" fillId="0" borderId="1" xfId="0" applyNumberFormat="1" applyFont="1" applyFill="1" applyBorder="1" applyAlignment="1">
      <alignment horizontal="center" vertical="center"/>
    </xf>
    <xf numFmtId="0" fontId="29" fillId="0" borderId="1" xfId="0" applyFont="1" applyBorder="1" applyAlignment="1">
      <alignment horizontal="center" wrapText="1"/>
    </xf>
    <xf numFmtId="0" fontId="18" fillId="0" borderId="34" xfId="0" applyFont="1" applyBorder="1" applyAlignment="1">
      <alignment horizontal="center" vertical="center"/>
    </xf>
    <xf numFmtId="0" fontId="19" fillId="0" borderId="2" xfId="0" applyFont="1" applyBorder="1" applyAlignment="1" applyProtection="1">
      <alignment horizontal="center" vertical="center" wrapText="1"/>
      <protection locked="0"/>
    </xf>
    <xf numFmtId="0" fontId="0" fillId="0" borderId="1" xfId="0" applyBorder="1"/>
    <xf numFmtId="164" fontId="0" fillId="0" borderId="1" xfId="0" applyNumberFormat="1" applyBorder="1"/>
    <xf numFmtId="0" fontId="34" fillId="6" borderId="1" xfId="0" applyFont="1" applyFill="1" applyBorder="1" applyAlignment="1">
      <alignment horizontal="center" vertical="center"/>
    </xf>
    <xf numFmtId="164" fontId="13" fillId="17" borderId="1" xfId="0" applyNumberFormat="1" applyFont="1" applyFill="1" applyBorder="1"/>
    <xf numFmtId="0" fontId="13" fillId="17" borderId="1" xfId="0" applyFont="1" applyFill="1" applyBorder="1"/>
    <xf numFmtId="0" fontId="34" fillId="21" borderId="1" xfId="0" applyFont="1" applyFill="1" applyBorder="1" applyAlignment="1">
      <alignment horizontal="center"/>
    </xf>
    <xf numFmtId="0" fontId="35" fillId="21" borderId="1" xfId="0" applyFont="1" applyFill="1" applyBorder="1" applyAlignment="1">
      <alignment vertical="center"/>
    </xf>
    <xf numFmtId="0" fontId="36" fillId="21" borderId="1" xfId="0" applyFont="1" applyFill="1" applyBorder="1" applyAlignment="1" applyProtection="1">
      <alignment horizontal="center" vertical="center" wrapText="1"/>
      <protection locked="0"/>
    </xf>
    <xf numFmtId="0" fontId="34" fillId="21" borderId="1" xfId="0" applyFont="1" applyFill="1" applyBorder="1" applyAlignment="1">
      <alignment horizontal="center" vertical="center"/>
    </xf>
    <xf numFmtId="164" fontId="13" fillId="20" borderId="1" xfId="0" applyNumberFormat="1" applyFont="1" applyFill="1" applyBorder="1"/>
    <xf numFmtId="0" fontId="17" fillId="6" borderId="32" xfId="0" applyFont="1" applyFill="1" applyBorder="1" applyAlignment="1">
      <alignment horizontal="center"/>
    </xf>
    <xf numFmtId="164" fontId="22" fillId="0" borderId="3" xfId="0" applyNumberFormat="1" applyFont="1" applyFill="1" applyBorder="1" applyAlignment="1">
      <alignment horizontal="center" vertical="center"/>
    </xf>
    <xf numFmtId="164" fontId="22" fillId="5" borderId="3" xfId="0" applyNumberFormat="1" applyFont="1" applyFill="1" applyBorder="1" applyAlignment="1">
      <alignment horizontal="center" vertical="center"/>
    </xf>
    <xf numFmtId="0" fontId="17" fillId="21" borderId="2" xfId="0" applyFont="1" applyFill="1" applyBorder="1" applyAlignment="1">
      <alignment horizontal="center" vertical="center" wrapText="1"/>
    </xf>
    <xf numFmtId="0" fontId="19"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19" fillId="0" borderId="1" xfId="0" applyFont="1" applyBorder="1" applyAlignment="1">
      <alignment horizontal="center"/>
    </xf>
    <xf numFmtId="0" fontId="0" fillId="0" borderId="1" xfId="0" applyFont="1" applyFill="1" applyBorder="1" applyAlignment="1">
      <alignment vertical="center"/>
    </xf>
    <xf numFmtId="0" fontId="0" fillId="11" borderId="1" xfId="0" applyFont="1" applyFill="1" applyBorder="1" applyAlignment="1">
      <alignment vertical="center"/>
    </xf>
    <xf numFmtId="0" fontId="10" fillId="0" borderId="1" xfId="0" applyFont="1" applyFill="1" applyBorder="1" applyAlignment="1">
      <alignment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18" fillId="11" borderId="0" xfId="0" applyFont="1" applyFill="1" applyBorder="1" applyAlignment="1">
      <alignment horizontal="center" vertical="center"/>
    </xf>
    <xf numFmtId="0" fontId="18" fillId="11" borderId="0" xfId="0" applyFont="1" applyFill="1" applyBorder="1" applyAlignment="1">
      <alignment horizontal="center"/>
    </xf>
    <xf numFmtId="164" fontId="18" fillId="11" borderId="0" xfId="0" applyNumberFormat="1" applyFont="1" applyFill="1" applyBorder="1" applyAlignment="1">
      <alignment horizontal="center"/>
    </xf>
    <xf numFmtId="1" fontId="27" fillId="11" borderId="0" xfId="0" applyNumberFormat="1"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xf>
    <xf numFmtId="165" fontId="9" fillId="11" borderId="1" xfId="0" applyNumberFormat="1" applyFont="1" applyFill="1" applyBorder="1" applyAlignment="1">
      <alignment horizontal="center" vertical="center"/>
    </xf>
    <xf numFmtId="0" fontId="17" fillId="22" borderId="1" xfId="0" applyFont="1" applyFill="1" applyBorder="1" applyAlignment="1">
      <alignment horizontal="center"/>
    </xf>
    <xf numFmtId="0" fontId="17" fillId="22" borderId="1" xfId="0" applyFont="1" applyFill="1" applyBorder="1" applyAlignment="1">
      <alignment horizontal="center" vertical="center"/>
    </xf>
    <xf numFmtId="164" fontId="17" fillId="22" borderId="1" xfId="0" applyNumberFormat="1" applyFont="1" applyFill="1" applyBorder="1" applyAlignment="1">
      <alignment horizontal="center" vertical="center"/>
    </xf>
    <xf numFmtId="1" fontId="0" fillId="0" borderId="1" xfId="0" applyNumberFormat="1" applyBorder="1"/>
    <xf numFmtId="1" fontId="11" fillId="0" borderId="1" xfId="0" applyNumberFormat="1" applyFont="1" applyBorder="1" applyAlignment="1" applyProtection="1">
      <alignment horizontal="center" wrapText="1"/>
      <protection locked="0"/>
    </xf>
    <xf numFmtId="1" fontId="27" fillId="0" borderId="1" xfId="0" applyNumberFormat="1" applyFont="1" applyBorder="1" applyAlignment="1" applyProtection="1">
      <alignment horizontal="center" wrapText="1"/>
      <protection locked="0"/>
    </xf>
    <xf numFmtId="1" fontId="27" fillId="11" borderId="1" xfId="0" applyNumberFormat="1" applyFont="1" applyFill="1" applyBorder="1" applyAlignment="1" applyProtection="1">
      <alignment horizontal="center" wrapText="1"/>
      <protection locked="0"/>
    </xf>
    <xf numFmtId="1" fontId="0" fillId="0" borderId="1" xfId="0" applyNumberFormat="1" applyBorder="1" applyAlignment="1">
      <alignment horizontal="center"/>
    </xf>
    <xf numFmtId="0" fontId="34" fillId="18" borderId="1" xfId="0" applyFont="1" applyFill="1" applyBorder="1" applyAlignment="1">
      <alignment horizontal="center"/>
    </xf>
    <xf numFmtId="0" fontId="13" fillId="0" borderId="1" xfId="0" applyFont="1" applyBorder="1" applyAlignment="1">
      <alignment horizontal="center"/>
    </xf>
    <xf numFmtId="1" fontId="42" fillId="0" borderId="1" xfId="0" applyNumberFormat="1" applyFont="1" applyBorder="1" applyAlignment="1" applyProtection="1">
      <alignment horizontal="center" wrapText="1"/>
      <protection locked="0"/>
    </xf>
    <xf numFmtId="1" fontId="13" fillId="0" borderId="1" xfId="0" applyNumberFormat="1" applyFont="1" applyBorder="1" applyAlignment="1">
      <alignment horizontal="center"/>
    </xf>
    <xf numFmtId="0" fontId="12" fillId="22" borderId="1" xfId="0" applyFont="1" applyFill="1" applyBorder="1"/>
    <xf numFmtId="0" fontId="40" fillId="22" borderId="1" xfId="0" applyFont="1" applyFill="1" applyBorder="1" applyAlignment="1" applyProtection="1">
      <alignment horizontal="center" wrapText="1"/>
      <protection locked="0"/>
    </xf>
    <xf numFmtId="0" fontId="12" fillId="22" borderId="1" xfId="0" applyFont="1" applyFill="1" applyBorder="1" applyAlignment="1">
      <alignment wrapText="1"/>
    </xf>
    <xf numFmtId="1" fontId="12" fillId="18" borderId="1" xfId="0" applyNumberFormat="1" applyFont="1" applyFill="1" applyBorder="1" applyAlignment="1">
      <alignment horizontal="center"/>
    </xf>
    <xf numFmtId="164" fontId="13" fillId="17" borderId="1" xfId="0" applyNumberFormat="1" applyFont="1" applyFill="1" applyBorder="1" applyAlignment="1">
      <alignment horizontal="center"/>
    </xf>
    <xf numFmtId="1" fontId="13" fillId="0" borderId="1" xfId="0" applyNumberFormat="1" applyFont="1" applyBorder="1"/>
    <xf numFmtId="1" fontId="12" fillId="6" borderId="1" xfId="0" applyNumberFormat="1" applyFont="1" applyFill="1" applyBorder="1" applyAlignment="1">
      <alignment horizontal="center"/>
    </xf>
    <xf numFmtId="0" fontId="38" fillId="0" borderId="1" xfId="0" applyFont="1" applyBorder="1" applyAlignment="1">
      <alignment horizontal="center" vertical="center" wrapText="1"/>
    </xf>
    <xf numFmtId="0" fontId="9" fillId="0" borderId="1" xfId="0" applyFont="1" applyBorder="1" applyAlignment="1">
      <alignment horizontal="center" vertical="center" wrapText="1"/>
    </xf>
    <xf numFmtId="2" fontId="9" fillId="11" borderId="1" xfId="0" applyNumberFormat="1" applyFont="1" applyFill="1" applyBorder="1" applyAlignment="1">
      <alignment horizontal="center" vertical="center"/>
    </xf>
    <xf numFmtId="0" fontId="0" fillId="0" borderId="0" xfId="0" applyFont="1" applyFill="1" applyBorder="1" applyAlignment="1">
      <alignment vertical="center"/>
    </xf>
    <xf numFmtId="166" fontId="0" fillId="0" borderId="1" xfId="0" applyNumberFormat="1" applyFont="1" applyFill="1" applyBorder="1" applyAlignment="1">
      <alignment horizontal="center" vertical="center"/>
    </xf>
    <xf numFmtId="164" fontId="0" fillId="0" borderId="0" xfId="0" applyNumberFormat="1"/>
    <xf numFmtId="1" fontId="9" fillId="11" borderId="1" xfId="0" applyNumberFormat="1" applyFont="1" applyFill="1" applyBorder="1" applyAlignment="1">
      <alignment horizontal="center" vertical="center" wrapText="1"/>
    </xf>
    <xf numFmtId="164" fontId="22" fillId="20" borderId="1" xfId="0" applyNumberFormat="1" applyFont="1" applyFill="1" applyBorder="1" applyAlignment="1">
      <alignment horizontal="center" vertical="center"/>
    </xf>
    <xf numFmtId="0" fontId="0" fillId="0" borderId="1" xfId="0" applyFont="1" applyFill="1" applyBorder="1" applyAlignment="1">
      <alignment horizontal="center"/>
    </xf>
    <xf numFmtId="166" fontId="15" fillId="11" borderId="1" xfId="0" applyNumberFormat="1" applyFont="1" applyFill="1" applyBorder="1" applyAlignment="1">
      <alignment horizontal="center" vertical="center"/>
    </xf>
    <xf numFmtId="0" fontId="14" fillId="2" borderId="17" xfId="0" applyFont="1" applyFill="1" applyBorder="1" applyAlignment="1">
      <alignment horizontal="center" vertical="center"/>
    </xf>
    <xf numFmtId="0" fontId="14" fillId="2" borderId="17" xfId="0" applyFont="1" applyFill="1" applyBorder="1" applyAlignment="1">
      <alignment horizontal="center" vertical="center" wrapText="1"/>
    </xf>
    <xf numFmtId="0" fontId="0" fillId="0" borderId="27" xfId="0" applyFont="1" applyFill="1" applyBorder="1" applyAlignment="1">
      <alignment vertical="center"/>
    </xf>
    <xf numFmtId="0" fontId="0" fillId="0" borderId="0" xfId="0" applyFont="1" applyBorder="1" applyAlignment="1">
      <alignment vertical="center"/>
    </xf>
    <xf numFmtId="0" fontId="9" fillId="0" borderId="0" xfId="0" applyFont="1" applyBorder="1" applyAlignment="1">
      <alignment vertical="center"/>
    </xf>
    <xf numFmtId="0" fontId="0" fillId="11" borderId="0" xfId="0" applyFont="1" applyFill="1" applyBorder="1" applyAlignment="1">
      <alignment vertical="center"/>
    </xf>
    <xf numFmtId="0" fontId="0" fillId="0" borderId="0" xfId="0" applyFont="1" applyFill="1" applyBorder="1" applyAlignment="1">
      <alignment horizontal="center" vertical="center"/>
    </xf>
    <xf numFmtId="0" fontId="10" fillId="0" borderId="0" xfId="0" applyFont="1" applyFill="1" applyBorder="1" applyAlignment="1">
      <alignment vertical="center"/>
    </xf>
    <xf numFmtId="0" fontId="39" fillId="0" borderId="0" xfId="0" applyFont="1" applyFill="1" applyBorder="1" applyAlignment="1">
      <alignment vertical="center"/>
    </xf>
    <xf numFmtId="0" fontId="39" fillId="0" borderId="0" xfId="0" applyFont="1" applyFill="1" applyBorder="1" applyAlignment="1">
      <alignment horizontal="center" vertical="center"/>
    </xf>
    <xf numFmtId="165" fontId="0" fillId="0" borderId="0" xfId="0" applyNumberFormat="1" applyFont="1" applyFill="1" applyBorder="1" applyAlignment="1">
      <alignment vertical="center"/>
    </xf>
    <xf numFmtId="0" fontId="0" fillId="0" borderId="0" xfId="0" applyFont="1" applyFill="1" applyBorder="1" applyAlignment="1">
      <alignment horizontal="center"/>
    </xf>
    <xf numFmtId="0" fontId="14" fillId="2" borderId="10" xfId="0" applyFont="1" applyFill="1" applyBorder="1" applyAlignment="1">
      <alignment horizontal="center" vertical="center"/>
    </xf>
    <xf numFmtId="0" fontId="14" fillId="2" borderId="20" xfId="0" applyFont="1" applyFill="1" applyBorder="1" applyAlignment="1">
      <alignment horizontal="center" vertical="center"/>
    </xf>
    <xf numFmtId="0" fontId="14" fillId="3" borderId="17" xfId="0" applyFont="1" applyFill="1" applyBorder="1" applyAlignment="1">
      <alignment horizontal="center" vertical="center"/>
    </xf>
    <xf numFmtId="0" fontId="14" fillId="8" borderId="18" xfId="0" applyFont="1" applyFill="1" applyBorder="1" applyAlignment="1">
      <alignment horizontal="center" vertical="center"/>
    </xf>
    <xf numFmtId="0" fontId="14" fillId="9" borderId="18" xfId="0" applyFont="1" applyFill="1" applyBorder="1" applyAlignment="1">
      <alignment horizontal="center" vertical="center"/>
    </xf>
    <xf numFmtId="0" fontId="14" fillId="10" borderId="18" xfId="0" applyFont="1" applyFill="1" applyBorder="1" applyAlignment="1">
      <alignment horizontal="center" vertical="center"/>
    </xf>
    <xf numFmtId="0" fontId="24" fillId="0" borderId="1" xfId="0" applyFont="1" applyBorder="1" applyAlignment="1">
      <alignment horizontal="center" wrapText="1"/>
    </xf>
    <xf numFmtId="166" fontId="9" fillId="0" borderId="1" xfId="0" applyNumberFormat="1" applyFont="1" applyFill="1" applyBorder="1" applyAlignment="1">
      <alignment horizontal="center" vertical="center"/>
    </xf>
    <xf numFmtId="0" fontId="25" fillId="0" borderId="1" xfId="0" applyFont="1" applyFill="1" applyBorder="1" applyAlignment="1">
      <alignment horizontal="center" vertical="center" wrapText="1"/>
    </xf>
    <xf numFmtId="0" fontId="26" fillId="11" borderId="1" xfId="0" applyFont="1" applyFill="1" applyBorder="1" applyAlignment="1">
      <alignment horizontal="center" vertical="center" wrapText="1"/>
    </xf>
    <xf numFmtId="0" fontId="24" fillId="11" borderId="1" xfId="0" applyFont="1" applyFill="1" applyBorder="1" applyAlignment="1">
      <alignment horizontal="center" wrapText="1"/>
    </xf>
    <xf numFmtId="166" fontId="9" fillId="11" borderId="1" xfId="0" applyNumberFormat="1" applyFont="1" applyFill="1" applyBorder="1" applyAlignment="1">
      <alignment horizontal="center" vertical="center"/>
    </xf>
    <xf numFmtId="0" fontId="8" fillId="0" borderId="1" xfId="0" applyFont="1" applyBorder="1" applyAlignment="1">
      <alignment horizontal="center" vertical="center" wrapText="1"/>
    </xf>
    <xf numFmtId="166" fontId="15" fillId="0" borderId="1" xfId="0" applyNumberFormat="1" applyFont="1" applyFill="1" applyBorder="1" applyAlignment="1">
      <alignment horizontal="center" vertical="center"/>
    </xf>
    <xf numFmtId="0" fontId="3" fillId="11" borderId="1" xfId="0" applyFont="1" applyFill="1" applyBorder="1" applyAlignment="1">
      <alignment horizontal="center" vertical="center" wrapText="1"/>
    </xf>
    <xf numFmtId="0" fontId="1" fillId="0" borderId="1" xfId="0" applyFont="1" applyBorder="1" applyAlignment="1">
      <alignment horizontal="center" vertical="center" wrapText="1"/>
    </xf>
    <xf numFmtId="165" fontId="9" fillId="0" borderId="1" xfId="0" applyNumberFormat="1" applyFont="1" applyFill="1" applyBorder="1" applyAlignment="1">
      <alignment horizontal="center" vertical="center"/>
    </xf>
    <xf numFmtId="0" fontId="2" fillId="0" borderId="1" xfId="0" applyFont="1" applyBorder="1" applyAlignment="1">
      <alignment horizontal="center" vertical="center" wrapText="1"/>
    </xf>
    <xf numFmtId="168" fontId="9" fillId="0" borderId="1" xfId="0" applyNumberFormat="1" applyFont="1" applyFill="1" applyBorder="1" applyAlignment="1">
      <alignment horizontal="center" vertical="center"/>
    </xf>
    <xf numFmtId="0" fontId="6" fillId="11" borderId="1" xfId="0" applyFont="1" applyFill="1" applyBorder="1" applyAlignment="1">
      <alignment horizontal="center" vertical="center" wrapText="1"/>
    </xf>
    <xf numFmtId="14" fontId="9" fillId="11" borderId="1" xfId="0" applyNumberFormat="1" applyFont="1" applyFill="1" applyBorder="1" applyAlignment="1">
      <alignment horizontal="center" vertical="center"/>
    </xf>
    <xf numFmtId="0" fontId="5" fillId="11" borderId="1" xfId="0" applyFont="1" applyFill="1" applyBorder="1" applyAlignment="1">
      <alignment horizontal="center" vertical="center" wrapText="1"/>
    </xf>
    <xf numFmtId="14" fontId="15" fillId="0" borderId="1" xfId="0" applyNumberFormat="1" applyFont="1" applyFill="1" applyBorder="1" applyAlignment="1">
      <alignment horizontal="center" vertical="center"/>
    </xf>
    <xf numFmtId="0" fontId="6" fillId="0" borderId="1" xfId="0" applyFont="1" applyBorder="1" applyAlignment="1">
      <alignment horizontal="center" vertical="center" wrapText="1"/>
    </xf>
    <xf numFmtId="164" fontId="18" fillId="11"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8" fillId="11"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165" fontId="0" fillId="0" borderId="1" xfId="0" applyNumberFormat="1" applyFill="1" applyBorder="1" applyAlignment="1">
      <alignment horizontal="center" vertical="center"/>
    </xf>
    <xf numFmtId="14" fontId="15" fillId="11"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65" fontId="15" fillId="0" borderId="1" xfId="0" applyNumberFormat="1" applyFont="1" applyFill="1" applyBorder="1" applyAlignment="1">
      <alignment horizontal="center" vertical="center"/>
    </xf>
    <xf numFmtId="0" fontId="26" fillId="0" borderId="1" xfId="0" applyFont="1" applyFill="1" applyBorder="1" applyAlignment="1">
      <alignment horizontal="center" vertical="center" wrapText="1"/>
    </xf>
    <xf numFmtId="6" fontId="0" fillId="0" borderId="1" xfId="0" applyNumberFormat="1" applyFill="1" applyBorder="1" applyAlignment="1">
      <alignment horizontal="center" vertical="center"/>
    </xf>
    <xf numFmtId="0" fontId="1" fillId="0" borderId="33" xfId="0" applyFont="1" applyBorder="1" applyAlignment="1">
      <alignment horizontal="center" vertical="center" wrapText="1"/>
    </xf>
    <xf numFmtId="14" fontId="9" fillId="0" borderId="3" xfId="0" applyNumberFormat="1" applyFont="1" applyFill="1" applyBorder="1" applyAlignment="1">
      <alignment horizontal="center" vertical="center" wrapText="1"/>
    </xf>
    <xf numFmtId="2" fontId="9" fillId="0" borderId="3" xfId="0" applyNumberFormat="1" applyFont="1" applyFill="1" applyBorder="1" applyAlignment="1">
      <alignment horizontal="center" vertical="center"/>
    </xf>
    <xf numFmtId="0" fontId="9" fillId="0" borderId="33" xfId="0" applyFont="1" applyFill="1" applyBorder="1" applyAlignment="1">
      <alignment horizontal="center" vertical="center" wrapText="1"/>
    </xf>
    <xf numFmtId="0" fontId="9" fillId="0" borderId="3" xfId="0" applyFont="1" applyFill="1" applyBorder="1" applyAlignment="1">
      <alignment horizontal="center" vertical="center"/>
    </xf>
    <xf numFmtId="0" fontId="1" fillId="11" borderId="1" xfId="0" applyFont="1" applyFill="1" applyBorder="1" applyAlignment="1">
      <alignment horizontal="center" vertical="center" wrapText="1"/>
    </xf>
    <xf numFmtId="9" fontId="43" fillId="0" borderId="0" xfId="0" applyNumberFormat="1" applyFont="1" applyFill="1" applyAlignment="1">
      <alignment horizontal="center" vertical="center"/>
    </xf>
    <xf numFmtId="9" fontId="43" fillId="0" borderId="0" xfId="0" applyNumberFormat="1" applyFont="1" applyFill="1" applyAlignment="1">
      <alignment horizontal="center" vertical="center" wrapText="1"/>
    </xf>
    <xf numFmtId="2" fontId="43" fillId="0" borderId="0" xfId="0" applyNumberFormat="1" applyFont="1" applyFill="1" applyAlignment="1">
      <alignment horizontal="center" vertical="center"/>
    </xf>
    <xf numFmtId="9" fontId="43" fillId="0" borderId="0" xfId="0" applyNumberFormat="1" applyFont="1" applyFill="1" applyBorder="1" applyAlignment="1">
      <alignment vertical="center"/>
    </xf>
    <xf numFmtId="0" fontId="14" fillId="8" borderId="6" xfId="0" applyFont="1" applyFill="1" applyBorder="1" applyAlignment="1">
      <alignment horizontal="center" vertical="center" wrapText="1"/>
    </xf>
    <xf numFmtId="0" fontId="14" fillId="8" borderId="6" xfId="0" applyFont="1" applyFill="1" applyBorder="1" applyAlignment="1">
      <alignment horizontal="center" vertical="center"/>
    </xf>
    <xf numFmtId="0" fontId="14" fillId="9" borderId="6" xfId="0" applyFont="1" applyFill="1" applyBorder="1" applyAlignment="1">
      <alignment horizontal="center" vertical="center" wrapText="1"/>
    </xf>
    <xf numFmtId="0" fontId="14" fillId="9" borderId="6"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5"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4"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34" fillId="2" borderId="27" xfId="0" applyFont="1" applyFill="1" applyBorder="1" applyAlignment="1">
      <alignment horizontal="center" vertical="center"/>
    </xf>
    <xf numFmtId="0" fontId="34" fillId="2" borderId="4"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20" xfId="0" applyFont="1" applyFill="1" applyBorder="1" applyAlignment="1">
      <alignment horizontal="center" vertical="center" textRotation="180" wrapText="1"/>
    </xf>
    <xf numFmtId="0" fontId="14" fillId="2" borderId="38" xfId="0" applyFont="1" applyFill="1" applyBorder="1" applyAlignment="1">
      <alignment horizontal="center" vertical="center" textRotation="180" wrapText="1"/>
    </xf>
    <xf numFmtId="2" fontId="14" fillId="2" borderId="17" xfId="0" applyNumberFormat="1" applyFont="1" applyFill="1" applyBorder="1" applyAlignment="1">
      <alignment horizontal="center" vertical="center" wrapText="1"/>
    </xf>
    <xf numFmtId="2" fontId="14" fillId="2" borderId="18" xfId="0" applyNumberFormat="1" applyFont="1" applyFill="1" applyBorder="1" applyAlignment="1">
      <alignment horizontal="center" vertical="center"/>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24"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42" xfId="0" applyFont="1" applyFill="1" applyBorder="1" applyAlignment="1">
      <alignment horizontal="center" vertical="center"/>
    </xf>
    <xf numFmtId="0" fontId="40" fillId="2" borderId="1" xfId="0" applyFont="1" applyFill="1" applyBorder="1" applyAlignment="1">
      <alignment horizontal="center" vertical="center" wrapText="1"/>
    </xf>
    <xf numFmtId="0" fontId="40" fillId="2" borderId="2" xfId="0" applyFont="1" applyFill="1" applyBorder="1" applyAlignment="1">
      <alignment horizontal="center" vertical="center" wrapText="1"/>
    </xf>
    <xf numFmtId="0" fontId="14" fillId="2" borderId="39" xfId="0" applyFont="1" applyFill="1" applyBorder="1" applyAlignment="1">
      <alignment horizontal="center" vertical="center" wrapText="1"/>
    </xf>
    <xf numFmtId="0" fontId="14" fillId="2" borderId="40"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14" fillId="10" borderId="19" xfId="0" applyFont="1" applyFill="1" applyBorder="1" applyAlignment="1">
      <alignment horizontal="center" vertical="center" wrapText="1"/>
    </xf>
    <xf numFmtId="0" fontId="14" fillId="10" borderId="26" xfId="0" applyFont="1" applyFill="1" applyBorder="1" applyAlignment="1">
      <alignment horizontal="center" vertical="center"/>
    </xf>
    <xf numFmtId="0" fontId="14" fillId="10" borderId="24"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7"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2" xfId="0" applyFont="1" applyFill="1" applyBorder="1" applyAlignment="1">
      <alignment horizontal="center" vertical="center"/>
    </xf>
    <xf numFmtId="0" fontId="14" fillId="3" borderId="6" xfId="0" applyFont="1" applyFill="1" applyBorder="1" applyAlignment="1">
      <alignment horizontal="center" vertical="center" wrapText="1"/>
    </xf>
    <xf numFmtId="0" fontId="14" fillId="3" borderId="6" xfId="0" applyFont="1" applyFill="1" applyBorder="1" applyAlignment="1">
      <alignment horizontal="center" vertical="center"/>
    </xf>
    <xf numFmtId="0" fontId="31" fillId="11" borderId="1" xfId="0" applyFont="1" applyFill="1" applyBorder="1" applyAlignment="1">
      <alignment horizontal="center" vertical="center" wrapText="1"/>
    </xf>
    <xf numFmtId="0" fontId="31" fillId="11" borderId="1" xfId="0" applyFont="1" applyFill="1" applyBorder="1" applyAlignment="1">
      <alignment horizontal="center" vertical="center"/>
    </xf>
    <xf numFmtId="2" fontId="31" fillId="11" borderId="1" xfId="0" applyNumberFormat="1" applyFont="1" applyFill="1" applyBorder="1" applyAlignment="1">
      <alignment horizontal="center" vertical="center" wrapText="1"/>
    </xf>
    <xf numFmtId="2" fontId="31" fillId="11" borderId="1" xfId="0" applyNumberFormat="1" applyFont="1" applyFill="1" applyBorder="1" applyAlignment="1">
      <alignment horizontal="center" vertical="center"/>
    </xf>
    <xf numFmtId="0" fontId="13" fillId="23" borderId="27" xfId="0" applyFont="1" applyFill="1" applyBorder="1" applyAlignment="1">
      <alignment horizontal="center"/>
    </xf>
    <xf numFmtId="0" fontId="13" fillId="23" borderId="35" xfId="0" applyFont="1" applyFill="1" applyBorder="1" applyAlignment="1">
      <alignment horizontal="center"/>
    </xf>
    <xf numFmtId="0" fontId="13" fillId="23" borderId="33" xfId="0" applyFont="1" applyFill="1" applyBorder="1" applyAlignment="1">
      <alignment horizontal="center"/>
    </xf>
    <xf numFmtId="0" fontId="12" fillId="22" borderId="27" xfId="0" applyFont="1" applyFill="1" applyBorder="1" applyAlignment="1">
      <alignment horizontal="center"/>
    </xf>
    <xf numFmtId="0" fontId="12" fillId="22" borderId="35" xfId="0" applyFont="1" applyFill="1" applyBorder="1" applyAlignment="1">
      <alignment horizontal="center"/>
    </xf>
    <xf numFmtId="0" fontId="12" fillId="22" borderId="33" xfId="0" applyFont="1" applyFill="1" applyBorder="1" applyAlignment="1">
      <alignment horizontal="center"/>
    </xf>
    <xf numFmtId="0" fontId="17" fillId="22" borderId="27" xfId="0" applyFont="1" applyFill="1" applyBorder="1" applyAlignment="1">
      <alignment horizontal="center" vertical="center"/>
    </xf>
    <xf numFmtId="0" fontId="17" fillId="22" borderId="35" xfId="0" applyFont="1" applyFill="1" applyBorder="1" applyAlignment="1">
      <alignment horizontal="center" vertical="center"/>
    </xf>
    <xf numFmtId="0" fontId="17" fillId="22" borderId="33" xfId="0" applyFont="1" applyFill="1" applyBorder="1" applyAlignment="1">
      <alignment horizontal="center" vertical="center"/>
    </xf>
    <xf numFmtId="0" fontId="22" fillId="7" borderId="27" xfId="0" applyFont="1" applyFill="1" applyBorder="1" applyAlignment="1">
      <alignment horizontal="center" vertical="center"/>
    </xf>
    <xf numFmtId="0" fontId="22" fillId="7" borderId="35" xfId="0" applyFont="1" applyFill="1" applyBorder="1" applyAlignment="1">
      <alignment horizontal="center" vertical="center"/>
    </xf>
    <xf numFmtId="0" fontId="22" fillId="7" borderId="33" xfId="0" applyFont="1" applyFill="1" applyBorder="1" applyAlignment="1">
      <alignment horizontal="center" vertical="center"/>
    </xf>
    <xf numFmtId="0" fontId="13" fillId="7" borderId="27" xfId="0" applyFont="1" applyFill="1" applyBorder="1" applyAlignment="1">
      <alignment horizontal="center"/>
    </xf>
    <xf numFmtId="0" fontId="13" fillId="7" borderId="35" xfId="0" applyFont="1" applyFill="1" applyBorder="1" applyAlignment="1">
      <alignment horizontal="center"/>
    </xf>
    <xf numFmtId="0" fontId="13" fillId="7" borderId="33" xfId="0" applyFont="1" applyFill="1" applyBorder="1" applyAlignment="1">
      <alignment horizontal="center"/>
    </xf>
    <xf numFmtId="0" fontId="12" fillId="13" borderId="0" xfId="0" applyFont="1" applyFill="1" applyBorder="1" applyAlignment="1">
      <alignment horizontal="center"/>
    </xf>
    <xf numFmtId="0" fontId="12" fillId="13" borderId="30" xfId="0" applyFont="1" applyFill="1" applyBorder="1" applyAlignment="1">
      <alignment horizontal="center"/>
    </xf>
    <xf numFmtId="0" fontId="13" fillId="7" borderId="28" xfId="0" applyFont="1" applyFill="1" applyBorder="1" applyAlignment="1">
      <alignment horizontal="center"/>
    </xf>
    <xf numFmtId="0" fontId="13" fillId="7" borderId="29" xfId="0" applyFont="1" applyFill="1" applyBorder="1" applyAlignment="1">
      <alignment horizontal="center"/>
    </xf>
    <xf numFmtId="0" fontId="12" fillId="14" borderId="1" xfId="0" applyFont="1" applyFill="1" applyBorder="1" applyAlignment="1">
      <alignment horizontal="center"/>
    </xf>
    <xf numFmtId="0" fontId="12" fillId="16" borderId="0" xfId="0" applyFont="1" applyFill="1" applyBorder="1" applyAlignment="1">
      <alignment horizontal="center"/>
    </xf>
    <xf numFmtId="0" fontId="12" fillId="16" borderId="30" xfId="0" applyFont="1" applyFill="1" applyBorder="1" applyAlignment="1">
      <alignment horizontal="center"/>
    </xf>
    <xf numFmtId="0" fontId="12" fillId="4" borderId="0" xfId="0" applyFont="1" applyFill="1" applyBorder="1" applyAlignment="1">
      <alignment horizontal="center"/>
    </xf>
    <xf numFmtId="0" fontId="12" fillId="4" borderId="30" xfId="0" applyFont="1" applyFill="1" applyBorder="1" applyAlignment="1">
      <alignment horizontal="center"/>
    </xf>
    <xf numFmtId="0" fontId="34" fillId="21" borderId="27" xfId="0" applyFont="1" applyFill="1" applyBorder="1" applyAlignment="1">
      <alignment horizontal="center"/>
    </xf>
    <xf numFmtId="0" fontId="34" fillId="21" borderId="35" xfId="0" applyFont="1" applyFill="1" applyBorder="1" applyAlignment="1">
      <alignment horizontal="center"/>
    </xf>
    <xf numFmtId="0" fontId="34" fillId="21" borderId="33" xfId="0" applyFont="1" applyFill="1" applyBorder="1" applyAlignment="1">
      <alignment horizontal="center"/>
    </xf>
    <xf numFmtId="0" fontId="37" fillId="15" borderId="27" xfId="0" applyFont="1" applyFill="1" applyBorder="1" applyAlignment="1">
      <alignment horizontal="center"/>
    </xf>
    <xf numFmtId="0" fontId="37" fillId="15" borderId="35" xfId="0" applyFont="1" applyFill="1" applyBorder="1" applyAlignment="1">
      <alignment horizontal="center"/>
    </xf>
    <xf numFmtId="0" fontId="37" fillId="15" borderId="33" xfId="0" applyFont="1" applyFill="1" applyBorder="1" applyAlignment="1">
      <alignment horizontal="center"/>
    </xf>
    <xf numFmtId="0" fontId="22" fillId="7" borderId="1" xfId="0" applyFont="1" applyFill="1" applyBorder="1" applyAlignment="1">
      <alignment horizontal="center" wrapText="1"/>
    </xf>
    <xf numFmtId="0" fontId="12" fillId="21" borderId="1" xfId="0" applyFont="1" applyFill="1" applyBorder="1" applyAlignment="1">
      <alignment horizontal="center"/>
    </xf>
    <xf numFmtId="0" fontId="12" fillId="4" borderId="0" xfId="0" applyFont="1" applyFill="1" applyBorder="1" applyAlignment="1">
      <alignment horizontal="center" vertical="center"/>
    </xf>
    <xf numFmtId="0" fontId="12" fillId="4" borderId="30" xfId="0" applyFont="1" applyFill="1" applyBorder="1" applyAlignment="1">
      <alignment horizontal="center" vertical="center"/>
    </xf>
    <xf numFmtId="0" fontId="13" fillId="7" borderId="1" xfId="0" applyFont="1" applyFill="1" applyBorder="1" applyAlignment="1">
      <alignment horizontal="center"/>
    </xf>
    <xf numFmtId="0" fontId="12" fillId="21" borderId="27" xfId="0" applyFont="1" applyFill="1" applyBorder="1" applyAlignment="1">
      <alignment horizontal="center"/>
    </xf>
    <xf numFmtId="0" fontId="12" fillId="21" borderId="35" xfId="0" applyFont="1" applyFill="1" applyBorder="1" applyAlignment="1">
      <alignment horizontal="center"/>
    </xf>
    <xf numFmtId="0" fontId="12" fillId="21" borderId="33" xfId="0" applyFont="1" applyFill="1" applyBorder="1" applyAlignment="1">
      <alignment horizontal="center"/>
    </xf>
    <xf numFmtId="0" fontId="13" fillId="15" borderId="27" xfId="0" applyFont="1" applyFill="1" applyBorder="1" applyAlignment="1">
      <alignment horizontal="center"/>
    </xf>
    <xf numFmtId="0" fontId="13" fillId="15" borderId="35" xfId="0" applyFont="1" applyFill="1" applyBorder="1" applyAlignment="1">
      <alignment horizontal="center"/>
    </xf>
    <xf numFmtId="0" fontId="13" fillId="15" borderId="33" xfId="0" applyFont="1" applyFill="1" applyBorder="1" applyAlignment="1">
      <alignment horizontal="center"/>
    </xf>
    <xf numFmtId="0" fontId="12" fillId="18" borderId="0" xfId="0" applyFont="1" applyFill="1" applyBorder="1" applyAlignment="1">
      <alignment horizontal="center"/>
    </xf>
    <xf numFmtId="0" fontId="12" fillId="18" borderId="30" xfId="0" applyFont="1" applyFill="1" applyBorder="1" applyAlignment="1">
      <alignment horizontal="center"/>
    </xf>
    <xf numFmtId="0" fontId="22" fillId="7" borderId="27" xfId="0" applyFont="1" applyFill="1" applyBorder="1" applyAlignment="1">
      <alignment horizontal="center" wrapText="1"/>
    </xf>
    <xf numFmtId="0" fontId="22" fillId="7" borderId="35" xfId="0" applyFont="1" applyFill="1" applyBorder="1" applyAlignment="1">
      <alignment horizontal="center" wrapText="1"/>
    </xf>
    <xf numFmtId="0" fontId="22" fillId="7" borderId="33" xfId="0" applyFont="1" applyFill="1" applyBorder="1" applyAlignment="1">
      <alignment horizontal="center" wrapText="1"/>
    </xf>
    <xf numFmtId="0" fontId="22" fillId="15" borderId="27" xfId="0" applyFont="1" applyFill="1" applyBorder="1" applyAlignment="1">
      <alignment horizontal="center" wrapText="1"/>
    </xf>
    <xf numFmtId="0" fontId="22" fillId="15" borderId="35" xfId="0" applyFont="1" applyFill="1" applyBorder="1" applyAlignment="1">
      <alignment horizontal="center" wrapText="1"/>
    </xf>
    <xf numFmtId="0" fontId="22" fillId="15" borderId="33" xfId="0" applyFont="1" applyFill="1" applyBorder="1" applyAlignment="1">
      <alignment horizontal="center" wrapText="1"/>
    </xf>
    <xf numFmtId="0" fontId="37" fillId="7" borderId="28" xfId="0" applyFont="1" applyFill="1" applyBorder="1" applyAlignment="1">
      <alignment horizontal="center"/>
    </xf>
    <xf numFmtId="0" fontId="37" fillId="7" borderId="29" xfId="0" applyFont="1" applyFill="1" applyBorder="1" applyAlignment="1">
      <alignment horizontal="center"/>
    </xf>
    <xf numFmtId="0" fontId="13" fillId="15" borderId="1" xfId="0" applyFont="1" applyFill="1" applyBorder="1" applyAlignment="1">
      <alignment horizontal="center"/>
    </xf>
    <xf numFmtId="0" fontId="12" fillId="19" borderId="1" xfId="0" applyFont="1" applyFill="1" applyBorder="1" applyAlignment="1">
      <alignment horizontal="center" wrapText="1"/>
    </xf>
    <xf numFmtId="0" fontId="12" fillId="19" borderId="1" xfId="0" applyFont="1" applyFill="1" applyBorder="1" applyAlignment="1">
      <alignment horizontal="center"/>
    </xf>
    <xf numFmtId="0" fontId="13" fillId="12" borderId="28" xfId="0" applyFont="1" applyFill="1" applyBorder="1" applyAlignment="1">
      <alignment horizontal="center"/>
    </xf>
    <xf numFmtId="0" fontId="13" fillId="12" borderId="29" xfId="0" applyFont="1" applyFill="1" applyBorder="1" applyAlignment="1">
      <alignment horizontal="center"/>
    </xf>
    <xf numFmtId="0" fontId="12" fillId="2" borderId="0" xfId="0" applyFont="1" applyFill="1" applyBorder="1" applyAlignment="1">
      <alignment horizontal="center"/>
    </xf>
    <xf numFmtId="0" fontId="12" fillId="2" borderId="30" xfId="0" applyFont="1" applyFill="1" applyBorder="1" applyAlignment="1">
      <alignment horizontal="center"/>
    </xf>
    <xf numFmtId="0" fontId="12" fillId="14" borderId="27" xfId="0" applyFont="1" applyFill="1" applyBorder="1" applyAlignment="1">
      <alignment horizontal="center"/>
    </xf>
    <xf numFmtId="0" fontId="12" fillId="14" borderId="35" xfId="0" applyFont="1" applyFill="1" applyBorder="1" applyAlignment="1">
      <alignment horizontal="center"/>
    </xf>
    <xf numFmtId="0" fontId="12" fillId="14" borderId="33" xfId="0" applyFont="1" applyFill="1" applyBorder="1" applyAlignment="1">
      <alignment horizontal="center"/>
    </xf>
    <xf numFmtId="0" fontId="12" fillId="18" borderId="1" xfId="0" applyFont="1" applyFill="1" applyBorder="1" applyAlignment="1">
      <alignment horizontal="center"/>
    </xf>
    <xf numFmtId="0" fontId="12" fillId="19" borderId="28" xfId="0" applyFont="1" applyFill="1" applyBorder="1" applyAlignment="1">
      <alignment horizontal="center" wrapText="1"/>
    </xf>
    <xf numFmtId="0" fontId="12" fillId="19" borderId="29" xfId="0" applyFont="1" applyFill="1" applyBorder="1" applyAlignment="1">
      <alignment horizontal="center" wrapText="1"/>
    </xf>
    <xf numFmtId="0" fontId="12" fillId="9" borderId="27" xfId="0" applyFont="1" applyFill="1" applyBorder="1" applyAlignment="1">
      <alignment horizontal="center"/>
    </xf>
    <xf numFmtId="0" fontId="12" fillId="9" borderId="35" xfId="0" applyFont="1" applyFill="1" applyBorder="1" applyAlignment="1">
      <alignment horizontal="center"/>
    </xf>
    <xf numFmtId="0" fontId="12" fillId="9" borderId="33" xfId="0" applyFont="1" applyFill="1" applyBorder="1" applyAlignment="1">
      <alignment horizontal="center"/>
    </xf>
    <xf numFmtId="0" fontId="32" fillId="9" borderId="27" xfId="0" applyFont="1" applyFill="1" applyBorder="1" applyAlignment="1">
      <alignment horizontal="center"/>
    </xf>
    <xf numFmtId="0" fontId="32" fillId="9" borderId="35" xfId="0" applyFont="1" applyFill="1" applyBorder="1" applyAlignment="1">
      <alignment horizontal="center"/>
    </xf>
    <xf numFmtId="0" fontId="32" fillId="9" borderId="33" xfId="0" applyFont="1" applyFill="1" applyBorder="1" applyAlignment="1">
      <alignment horizontal="center"/>
    </xf>
    <xf numFmtId="0" fontId="41" fillId="0" borderId="1"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pmolinaj/Desktop/Formato%20Tabulaci&#243;n%20virtual%20%20Encuesta%20Satisfacc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9/CONTROL%20TABULACIONES%20VIRTUALES/Formato%20Tabulaci&#243;n%20virtual%20%20Encuesta%20Satisfacci&#243;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cruiz/Documents/GEST_CONOC/2019/CONTROL%20TABULACIONES%20VIRTUALES/Formato%20Tabulaci&#243;n%20virtual%20%20Encuesta%20Satisfacci&#243;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IPMOLINAJ/AppData/Roaming/Microsoft/Excel/Copia%20de%20CONTROL%20CAPACITACIONES%20%208%20de%20agosto%20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ANEXOS\ANEXO%20N&#176;%209%20BASES%20DE%20DATOS%20DIRECCI&#211;N%20DE%20TALENTO%20HUMANO\2.%20CONTROL%20CAPACITACIONESESTRATEGAS%20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mplo de Inducción"/>
      <sheetName val="Inducción 24-25 Enero"/>
      <sheetName val="Gestión del Riesgo"/>
      <sheetName val="Lenguaje Braille"/>
      <sheetName val="Acciones Correct. y Prevent. "/>
      <sheetName val="Team Office 365"/>
      <sheetName val="Siga"/>
      <sheetName val="Inducción 1 y 2 de Abril"/>
      <sheetName val="Ambiental"/>
      <sheetName val="Aplicativo Sig"/>
      <sheetName val="Trabajo Decente"/>
      <sheetName val="Secop II"/>
      <sheetName val="Políticas Públicas"/>
      <sheetName val="Negociación Colectiva"/>
      <sheetName val="Innovacion Pensamiento de diseñ"/>
      <sheetName val="Planeación Estrategica"/>
      <sheetName val="Inducción 1y 2 agosto"/>
      <sheetName val="Inglès G1"/>
      <sheetName val="Inglés G2"/>
      <sheetName val="Inglés G3"/>
      <sheetName val="Comunicaciín G1"/>
      <sheetName val="Comunicación G2"/>
      <sheetName val="Comunicación G3"/>
      <sheetName val="Comunicación G4"/>
      <sheetName val="Derecho Penal"/>
      <sheetName val="Excel Intermedio"/>
      <sheetName val="Herra.Oficce 365 20 agosto"/>
      <sheetName val="Formador de Formadores"/>
      <sheetName val="Herra.Oficce 365 27 agosto"/>
      <sheetName val="Big Data"/>
      <sheetName val="Indicadores de Gestion"/>
      <sheetName val="Jurisdicción Contancioso Admin."/>
      <sheetName val="XX Jornada de Derecho Admin."/>
      <sheetName val="Derecho para no abogados G1"/>
      <sheetName val="Derecho para no abogados G2"/>
      <sheetName val="Derecho para no abogados G3"/>
      <sheetName val="Estrategias Contemporaneas"/>
    </sheetNames>
    <sheetDataSet>
      <sheetData sheetId="0"/>
      <sheetData sheetId="1">
        <row r="10">
          <cell r="C10">
            <v>52.8</v>
          </cell>
          <cell r="D10">
            <v>43.6</v>
          </cell>
          <cell r="E10">
            <v>3.6</v>
          </cell>
        </row>
        <row r="19">
          <cell r="C19">
            <v>45.6</v>
          </cell>
          <cell r="D19">
            <v>49.2</v>
          </cell>
          <cell r="E19">
            <v>5.2</v>
          </cell>
        </row>
        <row r="25">
          <cell r="C25">
            <v>71.5</v>
          </cell>
          <cell r="D25">
            <v>27.5</v>
          </cell>
          <cell r="E25">
            <v>1</v>
          </cell>
        </row>
        <row r="35">
          <cell r="C35">
            <v>52.333333333333336</v>
          </cell>
          <cell r="D35">
            <v>44.833333333333336</v>
          </cell>
          <cell r="E35">
            <v>2.8333333333333335</v>
          </cell>
        </row>
      </sheetData>
      <sheetData sheetId="2"/>
      <sheetData sheetId="3"/>
      <sheetData sheetId="4"/>
      <sheetData sheetId="5"/>
      <sheetData sheetId="6"/>
      <sheetData sheetId="7">
        <row r="10">
          <cell r="C10">
            <v>64</v>
          </cell>
          <cell r="D10">
            <v>36</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0">
          <cell r="C10">
            <v>68</v>
          </cell>
          <cell r="D10">
            <v>28</v>
          </cell>
          <cell r="E10">
            <v>4</v>
          </cell>
        </row>
        <row r="19">
          <cell r="C19">
            <v>48</v>
          </cell>
          <cell r="D19">
            <v>36</v>
          </cell>
          <cell r="E19">
            <v>16</v>
          </cell>
        </row>
        <row r="25">
          <cell r="C25">
            <v>60</v>
          </cell>
          <cell r="D25">
            <v>30</v>
          </cell>
          <cell r="E25">
            <v>10</v>
          </cell>
        </row>
        <row r="35">
          <cell r="C35">
            <v>60</v>
          </cell>
          <cell r="D35">
            <v>36.666666666666664</v>
          </cell>
          <cell r="E35">
            <v>3.3333333333333335</v>
          </cell>
        </row>
      </sheetData>
      <sheetData sheetId="27">
        <row r="10">
          <cell r="C10">
            <v>51</v>
          </cell>
          <cell r="D10">
            <v>49</v>
          </cell>
          <cell r="E10">
            <v>0</v>
          </cell>
          <cell r="F10">
            <v>0</v>
          </cell>
        </row>
        <row r="19">
          <cell r="C19">
            <v>57.8</v>
          </cell>
          <cell r="D19">
            <v>42.2</v>
          </cell>
          <cell r="E19">
            <v>0</v>
          </cell>
          <cell r="F19">
            <v>0</v>
          </cell>
        </row>
        <row r="25">
          <cell r="C25">
            <v>67</v>
          </cell>
          <cell r="D25">
            <v>33</v>
          </cell>
          <cell r="E25">
            <v>0</v>
          </cell>
          <cell r="F25">
            <v>0</v>
          </cell>
        </row>
        <row r="35">
          <cell r="C35">
            <v>54.166666666666664</v>
          </cell>
          <cell r="D35">
            <v>38.5</v>
          </cell>
          <cell r="E35">
            <v>7.333333333333333</v>
          </cell>
          <cell r="F35">
            <v>0</v>
          </cell>
        </row>
      </sheetData>
      <sheetData sheetId="28">
        <row r="10">
          <cell r="F10">
            <v>0</v>
          </cell>
        </row>
        <row r="19">
          <cell r="C19">
            <v>45.4</v>
          </cell>
          <cell r="D19">
            <v>37.6</v>
          </cell>
          <cell r="E19">
            <v>12.4</v>
          </cell>
          <cell r="F19">
            <v>4.5999999999999996</v>
          </cell>
        </row>
        <row r="25">
          <cell r="C25">
            <v>44</v>
          </cell>
          <cell r="D25">
            <v>43.5</v>
          </cell>
          <cell r="E25">
            <v>12.5</v>
          </cell>
          <cell r="F25">
            <v>0</v>
          </cell>
        </row>
        <row r="35">
          <cell r="C35">
            <v>48</v>
          </cell>
          <cell r="D35">
            <v>41.833333333333336</v>
          </cell>
          <cell r="E35">
            <v>10.166666666666666</v>
          </cell>
          <cell r="F35">
            <v>0</v>
          </cell>
        </row>
      </sheetData>
      <sheetData sheetId="29"/>
      <sheetData sheetId="30">
        <row r="10">
          <cell r="B10">
            <v>51</v>
          </cell>
          <cell r="C10">
            <v>45.2</v>
          </cell>
          <cell r="D10">
            <v>3.8</v>
          </cell>
          <cell r="E10">
            <v>0</v>
          </cell>
        </row>
        <row r="19">
          <cell r="B19">
            <v>46.2</v>
          </cell>
          <cell r="C19">
            <v>47.6</v>
          </cell>
          <cell r="D19">
            <v>6.2</v>
          </cell>
          <cell r="E19">
            <v>0</v>
          </cell>
        </row>
        <row r="25">
          <cell r="B25">
            <v>50</v>
          </cell>
          <cell r="C25">
            <v>50</v>
          </cell>
          <cell r="D25">
            <v>0</v>
          </cell>
          <cell r="E25">
            <v>0</v>
          </cell>
        </row>
        <row r="35">
          <cell r="B35">
            <v>56.333333333333336</v>
          </cell>
          <cell r="C35">
            <v>42.333333333333336</v>
          </cell>
          <cell r="D35">
            <v>1.3333333333333333</v>
          </cell>
          <cell r="E35">
            <v>0</v>
          </cell>
        </row>
      </sheetData>
      <sheetData sheetId="31">
        <row r="10">
          <cell r="B10">
            <v>100</v>
          </cell>
        </row>
      </sheetData>
      <sheetData sheetId="32">
        <row r="10">
          <cell r="B10">
            <v>55</v>
          </cell>
          <cell r="C10">
            <v>35</v>
          </cell>
          <cell r="D10">
            <v>10</v>
          </cell>
        </row>
        <row r="19">
          <cell r="B19">
            <v>45</v>
          </cell>
          <cell r="C19">
            <v>30</v>
          </cell>
          <cell r="D19">
            <v>15</v>
          </cell>
          <cell r="E19">
            <v>10</v>
          </cell>
        </row>
        <row r="25">
          <cell r="B25">
            <v>25</v>
          </cell>
          <cell r="C25">
            <v>62.5</v>
          </cell>
          <cell r="D25">
            <v>12.5</v>
          </cell>
        </row>
        <row r="35">
          <cell r="B35">
            <v>50</v>
          </cell>
          <cell r="C35">
            <v>50</v>
          </cell>
        </row>
      </sheetData>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MPLO INDUCCIÓN"/>
      <sheetName val="INDUCCIÓN 24 Y 25 ENERO"/>
      <sheetName val="GESTION DEL RIESGO"/>
      <sheetName val="LENGUAJE BRAILLE"/>
      <sheetName val="ACCIONES CORREC PREV Y D MEJORA"/>
      <sheetName val="TEAM OFFICE 365"/>
      <sheetName val="SIGA"/>
      <sheetName val="INDUCCION 1,2 ABRIL"/>
      <sheetName val="AMBIENTAL "/>
      <sheetName val="APLICATIVO SIG"/>
      <sheetName val="TRABAJO DECENTE"/>
      <sheetName val="SECOP II"/>
      <sheetName val="POLITICAS PUBLICAS"/>
      <sheetName val="NEGOCIACION COLECTIVA"/>
      <sheetName val="Innovacion Pensamiento de diseñ"/>
      <sheetName val="Planeación Estrategica"/>
      <sheetName val="Inducción 1y 2 agosto"/>
      <sheetName val="Inglès G1"/>
      <sheetName val="Inglés G2"/>
      <sheetName val="Inglés G3"/>
      <sheetName val="COMUNICACIÓN G1"/>
      <sheetName val="COMUNICACIÓN G2"/>
      <sheetName val="COMUNICACIÓN G3"/>
      <sheetName val="COMUNICACIÓN G4"/>
      <sheetName val="Derecho Penal"/>
      <sheetName val="Excel Intermedio"/>
      <sheetName val="Herra.Oficce 365"/>
    </sheetNames>
    <sheetDataSet>
      <sheetData sheetId="0"/>
      <sheetData sheetId="1">
        <row r="10">
          <cell r="C10">
            <v>52.8</v>
          </cell>
        </row>
      </sheetData>
      <sheetData sheetId="2">
        <row r="10">
          <cell r="C10">
            <v>58</v>
          </cell>
        </row>
      </sheetData>
      <sheetData sheetId="3">
        <row r="10">
          <cell r="C10">
            <v>81.2</v>
          </cell>
          <cell r="D10">
            <v>14.6</v>
          </cell>
          <cell r="E10">
            <v>3.2</v>
          </cell>
          <cell r="F10">
            <v>1</v>
          </cell>
        </row>
        <row r="19">
          <cell r="C19">
            <v>84</v>
          </cell>
          <cell r="D19">
            <v>11.4</v>
          </cell>
          <cell r="E19">
            <v>3.4</v>
          </cell>
          <cell r="F19">
            <v>1.2</v>
          </cell>
        </row>
        <row r="25">
          <cell r="C25">
            <v>83.5</v>
          </cell>
          <cell r="D25">
            <v>16.5</v>
          </cell>
          <cell r="E25">
            <v>0</v>
          </cell>
          <cell r="F25">
            <v>0</v>
          </cell>
        </row>
        <row r="35">
          <cell r="C35">
            <v>82.333333333333329</v>
          </cell>
          <cell r="D35">
            <v>14</v>
          </cell>
          <cell r="E35">
            <v>3.6666666666666665</v>
          </cell>
          <cell r="F35">
            <v>0</v>
          </cell>
        </row>
      </sheetData>
      <sheetData sheetId="4">
        <row r="10">
          <cell r="C10">
            <v>50.2</v>
          </cell>
        </row>
      </sheetData>
      <sheetData sheetId="5">
        <row r="10">
          <cell r="C10">
            <v>37.799999999999997</v>
          </cell>
          <cell r="D10">
            <v>57.4</v>
          </cell>
          <cell r="E10">
            <v>4.8</v>
          </cell>
          <cell r="F10">
            <v>0</v>
          </cell>
        </row>
        <row r="19">
          <cell r="C19">
            <v>30.2</v>
          </cell>
          <cell r="D19">
            <v>57.6</v>
          </cell>
          <cell r="E19">
            <v>9.8000000000000007</v>
          </cell>
          <cell r="F19">
            <v>2.4</v>
          </cell>
        </row>
        <row r="25">
          <cell r="C25">
            <v>50</v>
          </cell>
          <cell r="D25">
            <v>31.5</v>
          </cell>
          <cell r="E25">
            <v>6.5</v>
          </cell>
          <cell r="F25">
            <v>12</v>
          </cell>
        </row>
        <row r="35">
          <cell r="C35">
            <v>42</v>
          </cell>
          <cell r="D35">
            <v>54</v>
          </cell>
          <cell r="E35">
            <v>4</v>
          </cell>
          <cell r="F35">
            <v>0</v>
          </cell>
        </row>
      </sheetData>
      <sheetData sheetId="6">
        <row r="10">
          <cell r="C10">
            <v>78</v>
          </cell>
          <cell r="D10">
            <v>22</v>
          </cell>
          <cell r="E10">
            <v>0</v>
          </cell>
          <cell r="F10">
            <v>0</v>
          </cell>
        </row>
        <row r="19">
          <cell r="C19">
            <v>73.599999999999994</v>
          </cell>
          <cell r="D19">
            <v>26.4</v>
          </cell>
          <cell r="E19">
            <v>0</v>
          </cell>
          <cell r="F19">
            <v>0</v>
          </cell>
        </row>
        <row r="25">
          <cell r="C25">
            <v>78</v>
          </cell>
          <cell r="D25">
            <v>22</v>
          </cell>
          <cell r="E25">
            <v>0</v>
          </cell>
          <cell r="F25">
            <v>0</v>
          </cell>
        </row>
        <row r="35">
          <cell r="C35">
            <v>74.333333333333329</v>
          </cell>
          <cell r="D35">
            <v>25.666666666666668</v>
          </cell>
          <cell r="E35">
            <v>0</v>
          </cell>
          <cell r="F35">
            <v>0</v>
          </cell>
        </row>
      </sheetData>
      <sheetData sheetId="7">
        <row r="10">
          <cell r="C10">
            <v>64</v>
          </cell>
        </row>
      </sheetData>
      <sheetData sheetId="8">
        <row r="10">
          <cell r="C10">
            <v>75</v>
          </cell>
        </row>
      </sheetData>
      <sheetData sheetId="9">
        <row r="10">
          <cell r="C10">
            <v>45.8</v>
          </cell>
          <cell r="D10">
            <v>53</v>
          </cell>
          <cell r="E10">
            <v>1.2</v>
          </cell>
          <cell r="F10">
            <v>0</v>
          </cell>
        </row>
        <row r="19">
          <cell r="C19">
            <v>51.8</v>
          </cell>
          <cell r="D19">
            <v>45.8</v>
          </cell>
          <cell r="E19">
            <v>2.4</v>
          </cell>
          <cell r="F19">
            <v>0</v>
          </cell>
        </row>
        <row r="25">
          <cell r="C25">
            <v>53</v>
          </cell>
          <cell r="D25">
            <v>47</v>
          </cell>
          <cell r="E25">
            <v>0</v>
          </cell>
          <cell r="F25">
            <v>0</v>
          </cell>
        </row>
        <row r="35">
          <cell r="C35">
            <v>53</v>
          </cell>
          <cell r="D35">
            <v>46</v>
          </cell>
          <cell r="E35">
            <v>1</v>
          </cell>
          <cell r="F35">
            <v>0</v>
          </cell>
        </row>
      </sheetData>
      <sheetData sheetId="10">
        <row r="10">
          <cell r="C10">
            <v>21.6</v>
          </cell>
          <cell r="D10">
            <v>52.4</v>
          </cell>
          <cell r="E10">
            <v>24.4</v>
          </cell>
          <cell r="F10">
            <v>1.6</v>
          </cell>
        </row>
        <row r="19">
          <cell r="C19">
            <v>30.2</v>
          </cell>
          <cell r="D19">
            <v>48.4</v>
          </cell>
          <cell r="E19">
            <v>19.8</v>
          </cell>
          <cell r="F19">
            <v>1.6</v>
          </cell>
        </row>
        <row r="25">
          <cell r="C25">
            <v>33.5</v>
          </cell>
          <cell r="D25">
            <v>56.5</v>
          </cell>
          <cell r="E25">
            <v>6</v>
          </cell>
          <cell r="F25">
            <v>4</v>
          </cell>
        </row>
        <row r="35">
          <cell r="C35">
            <v>30</v>
          </cell>
          <cell r="D35">
            <v>53.833333333333336</v>
          </cell>
          <cell r="E35">
            <v>15.5</v>
          </cell>
          <cell r="F35">
            <v>0.66666666666666663</v>
          </cell>
        </row>
      </sheetData>
      <sheetData sheetId="11">
        <row r="10">
          <cell r="C10">
            <v>42.4</v>
          </cell>
          <cell r="D10">
            <v>50.4</v>
          </cell>
          <cell r="E10">
            <v>6.2</v>
          </cell>
          <cell r="F10">
            <v>1.2</v>
          </cell>
        </row>
        <row r="19">
          <cell r="C19">
            <v>51.2</v>
          </cell>
          <cell r="D19">
            <v>41.4</v>
          </cell>
          <cell r="E19">
            <v>5</v>
          </cell>
          <cell r="F19">
            <v>2.4</v>
          </cell>
        </row>
        <row r="25">
          <cell r="C25">
            <v>66</v>
          </cell>
          <cell r="D25">
            <v>28</v>
          </cell>
          <cell r="E25">
            <v>3</v>
          </cell>
          <cell r="F25">
            <v>3</v>
          </cell>
        </row>
        <row r="35">
          <cell r="C35">
            <v>49.166666666666664</v>
          </cell>
          <cell r="D35">
            <v>38.833333333333336</v>
          </cell>
          <cell r="E35">
            <v>12</v>
          </cell>
          <cell r="F35">
            <v>0</v>
          </cell>
        </row>
      </sheetData>
      <sheetData sheetId="12">
        <row r="10">
          <cell r="C10">
            <v>47.6</v>
          </cell>
        </row>
      </sheetData>
      <sheetData sheetId="13"/>
      <sheetData sheetId="14">
        <row r="10">
          <cell r="C10">
            <v>78</v>
          </cell>
          <cell r="D10">
            <v>22</v>
          </cell>
          <cell r="E10">
            <v>0</v>
          </cell>
          <cell r="F10">
            <v>0</v>
          </cell>
        </row>
        <row r="19">
          <cell r="C19">
            <v>89</v>
          </cell>
          <cell r="D19">
            <v>11</v>
          </cell>
          <cell r="E19">
            <v>0</v>
          </cell>
          <cell r="F19">
            <v>0</v>
          </cell>
        </row>
        <row r="25">
          <cell r="C25">
            <v>78</v>
          </cell>
          <cell r="D25">
            <v>22</v>
          </cell>
          <cell r="E25">
            <v>0</v>
          </cell>
          <cell r="F25">
            <v>0</v>
          </cell>
        </row>
        <row r="35">
          <cell r="C35">
            <v>74.166666666666671</v>
          </cell>
          <cell r="D35">
            <v>25.833333333333332</v>
          </cell>
          <cell r="E35">
            <v>0</v>
          </cell>
        </row>
      </sheetData>
      <sheetData sheetId="15">
        <row r="10">
          <cell r="C10">
            <v>58.8</v>
          </cell>
          <cell r="D10">
            <v>41.2</v>
          </cell>
          <cell r="E10">
            <v>0</v>
          </cell>
          <cell r="F10">
            <v>0</v>
          </cell>
        </row>
        <row r="19">
          <cell r="C19">
            <v>55.4</v>
          </cell>
          <cell r="D19">
            <v>44.6</v>
          </cell>
          <cell r="E19">
            <v>0</v>
          </cell>
          <cell r="F19">
            <v>0</v>
          </cell>
        </row>
        <row r="25">
          <cell r="C25">
            <v>64</v>
          </cell>
          <cell r="D25">
            <v>36</v>
          </cell>
          <cell r="E25">
            <v>0</v>
          </cell>
          <cell r="F25">
            <v>0</v>
          </cell>
        </row>
        <row r="35">
          <cell r="C35">
            <v>56.5</v>
          </cell>
          <cell r="D35">
            <v>41.5</v>
          </cell>
          <cell r="E35">
            <v>2</v>
          </cell>
          <cell r="F35">
            <v>0</v>
          </cell>
        </row>
      </sheetData>
      <sheetData sheetId="16">
        <row r="10">
          <cell r="C10">
            <v>56.8</v>
          </cell>
          <cell r="D10">
            <v>40.799999999999997</v>
          </cell>
          <cell r="E10">
            <v>2.4</v>
          </cell>
          <cell r="F10">
            <v>0</v>
          </cell>
        </row>
        <row r="19">
          <cell r="C19">
            <v>51.2</v>
          </cell>
          <cell r="D19">
            <v>45.6</v>
          </cell>
          <cell r="E19">
            <v>3.2</v>
          </cell>
          <cell r="F19">
            <v>0</v>
          </cell>
        </row>
        <row r="25">
          <cell r="C25">
            <v>72</v>
          </cell>
          <cell r="D25">
            <v>28</v>
          </cell>
          <cell r="E25">
            <v>0</v>
          </cell>
          <cell r="F25">
            <v>0</v>
          </cell>
        </row>
        <row r="35">
          <cell r="C35">
            <v>51.333333333333336</v>
          </cell>
          <cell r="D35">
            <v>46.666666666666664</v>
          </cell>
          <cell r="E35">
            <v>2</v>
          </cell>
          <cell r="F35">
            <v>0</v>
          </cell>
        </row>
      </sheetData>
      <sheetData sheetId="17"/>
      <sheetData sheetId="18"/>
      <sheetData sheetId="19"/>
      <sheetData sheetId="20"/>
      <sheetData sheetId="21"/>
      <sheetData sheetId="22"/>
      <sheetData sheetId="23"/>
      <sheetData sheetId="24">
        <row r="10">
          <cell r="C10">
            <v>67</v>
          </cell>
          <cell r="D10">
            <v>33</v>
          </cell>
          <cell r="E10">
            <v>0</v>
          </cell>
          <cell r="F10">
            <v>0</v>
          </cell>
        </row>
        <row r="19">
          <cell r="C19">
            <v>60.2</v>
          </cell>
          <cell r="D19">
            <v>26.4</v>
          </cell>
          <cell r="E19">
            <v>0</v>
          </cell>
          <cell r="F19">
            <v>13.4</v>
          </cell>
        </row>
        <row r="25">
          <cell r="C25">
            <v>100</v>
          </cell>
        </row>
        <row r="35">
          <cell r="C35">
            <v>55.5</v>
          </cell>
          <cell r="D35">
            <v>44.5</v>
          </cell>
        </row>
      </sheetData>
      <sheetData sheetId="25">
        <row r="10">
          <cell r="C10">
            <v>57.6</v>
          </cell>
          <cell r="D10">
            <v>31.6</v>
          </cell>
          <cell r="E10">
            <v>10.8</v>
          </cell>
          <cell r="F10">
            <v>0</v>
          </cell>
        </row>
        <row r="19">
          <cell r="C19">
            <v>50.8</v>
          </cell>
          <cell r="D19">
            <v>37.6</v>
          </cell>
          <cell r="E19">
            <v>11.6</v>
          </cell>
          <cell r="F19">
            <v>0</v>
          </cell>
        </row>
        <row r="25">
          <cell r="C25">
            <v>43.5</v>
          </cell>
          <cell r="D25">
            <v>47</v>
          </cell>
          <cell r="E25">
            <v>9.5</v>
          </cell>
          <cell r="F25">
            <v>0</v>
          </cell>
        </row>
        <row r="35">
          <cell r="C35">
            <v>59</v>
          </cell>
          <cell r="D35">
            <v>36.833333333333336</v>
          </cell>
          <cell r="E35">
            <v>4.166666666666667</v>
          </cell>
          <cell r="F35">
            <v>0</v>
          </cell>
        </row>
      </sheetData>
      <sheetData sheetId="26">
        <row r="10">
          <cell r="C10">
            <v>68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mplo de Inducción"/>
      <sheetName val="Inducción 24-25 Enero"/>
      <sheetName val="Gestión del Riesgo"/>
      <sheetName val="Lenguaje Braille"/>
      <sheetName val="Acciones Correct. y Prevent. "/>
      <sheetName val="Team Office 365"/>
      <sheetName val="Siga"/>
      <sheetName val="Inducción 1 y 2 de Abril"/>
      <sheetName val="Ambiental"/>
      <sheetName val="Aplicativo Sig"/>
      <sheetName val="Trabajo Decente"/>
      <sheetName val="Secop II"/>
      <sheetName val="Políticas Públicas"/>
      <sheetName val="Negociación Colectiva"/>
      <sheetName val="Innovacion Pensamiento de diseñ"/>
      <sheetName val="Planeación Estrategica"/>
      <sheetName val="Inducción 1y 2 agosto"/>
      <sheetName val="Inglès G1"/>
      <sheetName val="Inglés G2"/>
      <sheetName val="Inglés G3"/>
      <sheetName val="Comunicaciín G1"/>
      <sheetName val="Comunicación G2"/>
      <sheetName val="Comunicación G3"/>
      <sheetName val="Comunicación G4"/>
      <sheetName val="Derecho Penal"/>
      <sheetName val="Excel Intermedio"/>
      <sheetName val="Herra.Oficce 365 20 agosto"/>
      <sheetName val="Formador de Formadores"/>
      <sheetName val="Herra.Oficce 365 27 agosto"/>
      <sheetName val="Big Data"/>
      <sheetName val="Indicadores de Gestion"/>
      <sheetName val="Jurisdicción Contancioso Admin."/>
      <sheetName val="XX Jornada de Derecho Admin."/>
      <sheetName val="Derecho para no abogados G1"/>
      <sheetName val="Derecho para no abogados G2"/>
      <sheetName val="Derecho para no abogados G3"/>
      <sheetName val="Estrategias Contemporaneas"/>
      <sheetName val="XVI Seminario Gestion Juridica"/>
      <sheetName val="Suervisión de Contratos "/>
      <sheetName val="Cumbre de Comunicación,Creati."/>
      <sheetName val="XII Congreso de Auditoria Inter"/>
      <sheetName val="Carnaval del Conocimiento"/>
      <sheetName val="Reinducción  2019"/>
      <sheetName val="Inducción 2019"/>
      <sheetName val="Bogota te escucha"/>
      <sheetName val="Norma Iso 9001-20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10">
          <cell r="C10">
            <v>31.6</v>
          </cell>
          <cell r="D10">
            <v>54.4</v>
          </cell>
          <cell r="E10">
            <v>14</v>
          </cell>
          <cell r="F10">
            <v>0</v>
          </cell>
        </row>
        <row r="19">
          <cell r="C19">
            <v>14</v>
          </cell>
          <cell r="D19">
            <v>80.2</v>
          </cell>
          <cell r="E19">
            <v>5.8</v>
          </cell>
          <cell r="F19">
            <v>0</v>
          </cell>
        </row>
        <row r="25">
          <cell r="C25">
            <v>50</v>
          </cell>
          <cell r="D25">
            <v>50</v>
          </cell>
          <cell r="E25">
            <v>0</v>
          </cell>
          <cell r="F25">
            <v>0</v>
          </cell>
        </row>
        <row r="35">
          <cell r="C35">
            <v>50</v>
          </cell>
          <cell r="D35">
            <v>45.333333333333336</v>
          </cell>
          <cell r="E35">
            <v>4.666666666666667</v>
          </cell>
          <cell r="F35">
            <v>0</v>
          </cell>
        </row>
      </sheetData>
      <sheetData sheetId="38">
        <row r="10">
          <cell r="C10">
            <v>41.4</v>
          </cell>
          <cell r="D10">
            <v>45.4</v>
          </cell>
          <cell r="E10">
            <v>12.8</v>
          </cell>
          <cell r="F10">
            <v>0.4</v>
          </cell>
        </row>
        <row r="19">
          <cell r="D19">
            <v>44.2</v>
          </cell>
          <cell r="E19">
            <v>13</v>
          </cell>
          <cell r="F19">
            <v>1</v>
          </cell>
        </row>
        <row r="25">
          <cell r="C25">
            <v>38</v>
          </cell>
          <cell r="D25">
            <v>53.5</v>
          </cell>
          <cell r="E25">
            <v>8.5</v>
          </cell>
          <cell r="F25">
            <v>0</v>
          </cell>
        </row>
        <row r="35">
          <cell r="C35">
            <v>40.333333333333336</v>
          </cell>
          <cell r="D35">
            <v>48.5</v>
          </cell>
          <cell r="E35">
            <v>11.166666666666666</v>
          </cell>
          <cell r="F35">
            <v>0</v>
          </cell>
        </row>
      </sheetData>
      <sheetData sheetId="39">
        <row r="10">
          <cell r="C10">
            <v>100</v>
          </cell>
        </row>
      </sheetData>
      <sheetData sheetId="40"/>
      <sheetData sheetId="41">
        <row r="10">
          <cell r="C10">
            <v>63</v>
          </cell>
          <cell r="D10">
            <v>35.4</v>
          </cell>
          <cell r="E10">
            <v>1.6</v>
          </cell>
        </row>
        <row r="19">
          <cell r="C19">
            <v>63.2</v>
          </cell>
          <cell r="D19">
            <v>35.6</v>
          </cell>
          <cell r="E19">
            <v>1.2</v>
          </cell>
        </row>
        <row r="25">
          <cell r="C25">
            <v>68</v>
          </cell>
          <cell r="D25">
            <v>31.5</v>
          </cell>
          <cell r="E25">
            <v>0.5</v>
          </cell>
        </row>
        <row r="35">
          <cell r="C35">
            <v>59.833333333333336</v>
          </cell>
          <cell r="D35">
            <v>38.833333333333336</v>
          </cell>
          <cell r="E35">
            <v>1.3333333333333333</v>
          </cell>
        </row>
      </sheetData>
      <sheetData sheetId="42">
        <row r="10">
          <cell r="C10">
            <v>45.4</v>
          </cell>
          <cell r="D10">
            <v>54.2</v>
          </cell>
          <cell r="E10">
            <v>0.4</v>
          </cell>
        </row>
        <row r="19">
          <cell r="C19">
            <v>41.8</v>
          </cell>
          <cell r="D19">
            <v>57</v>
          </cell>
          <cell r="E19">
            <v>1.2</v>
          </cell>
          <cell r="F19">
            <v>0</v>
          </cell>
        </row>
        <row r="25">
          <cell r="C25">
            <v>50</v>
          </cell>
          <cell r="D25">
            <v>46.5</v>
          </cell>
          <cell r="E25">
            <v>3.5</v>
          </cell>
        </row>
        <row r="35">
          <cell r="C35">
            <v>45</v>
          </cell>
          <cell r="D35">
            <v>53.166666666666664</v>
          </cell>
          <cell r="E35">
            <v>1.8333333333333333</v>
          </cell>
        </row>
      </sheetData>
      <sheetData sheetId="43">
        <row r="10">
          <cell r="C10">
            <v>90</v>
          </cell>
          <cell r="D10">
            <v>10</v>
          </cell>
        </row>
        <row r="19">
          <cell r="C19">
            <v>90</v>
          </cell>
          <cell r="D19">
            <v>10</v>
          </cell>
        </row>
        <row r="25">
          <cell r="C25">
            <v>100</v>
          </cell>
        </row>
        <row r="35">
          <cell r="C35">
            <v>91.666666666666671</v>
          </cell>
          <cell r="D35">
            <v>8.3333333333333339</v>
          </cell>
        </row>
      </sheetData>
      <sheetData sheetId="44">
        <row r="10">
          <cell r="C10">
            <v>63.906568627450987</v>
          </cell>
          <cell r="D10">
            <v>34.439019607843136</v>
          </cell>
          <cell r="E10">
            <v>1.446078431372549</v>
          </cell>
          <cell r="F10">
            <v>0.20833333333333334</v>
          </cell>
        </row>
        <row r="19">
          <cell r="C19">
            <v>67.524836601307186</v>
          </cell>
          <cell r="D19">
            <v>29.383006535947708</v>
          </cell>
          <cell r="E19">
            <v>2.4754901960784315</v>
          </cell>
          <cell r="F19">
            <v>0.625</v>
          </cell>
        </row>
        <row r="25">
          <cell r="C25">
            <v>68.724918300653599</v>
          </cell>
          <cell r="D25">
            <v>29.222385620915034</v>
          </cell>
          <cell r="E25">
            <v>1.0110294117647061</v>
          </cell>
          <cell r="F25">
            <v>1.0416666666666667</v>
          </cell>
        </row>
        <row r="35">
          <cell r="C35">
            <v>64.026525054466234</v>
          </cell>
          <cell r="D35">
            <v>34.073965141612199</v>
          </cell>
          <cell r="E35">
            <v>1.8995098039215685</v>
          </cell>
          <cell r="F35">
            <v>0</v>
          </cell>
        </row>
      </sheetData>
      <sheetData sheetId="45">
        <row r="10">
          <cell r="C10">
            <v>60</v>
          </cell>
          <cell r="D10">
            <v>40</v>
          </cell>
        </row>
        <row r="19">
          <cell r="C19">
            <v>62.5</v>
          </cell>
          <cell r="D19">
            <v>37.5</v>
          </cell>
        </row>
        <row r="25">
          <cell r="C25">
            <v>56</v>
          </cell>
          <cell r="D25">
            <v>44</v>
          </cell>
        </row>
        <row r="35">
          <cell r="C35">
            <v>62.5</v>
          </cell>
          <cell r="D35">
            <v>37.5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PACITACIONES"/>
      <sheetName val="Hoja1"/>
      <sheetName val="T_EVALUACION CONOCIMIENTOS"/>
    </sheetNames>
    <sheetDataSet>
      <sheetData sheetId="0"/>
      <sheetData sheetId="1"/>
      <sheetData sheetId="2">
        <row r="461">
          <cell r="J461">
            <v>5</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PACITACIONES"/>
      <sheetName val="Hoja1"/>
      <sheetName val="T_EVALUACION CONOCIMIENTOS"/>
    </sheetNames>
    <sheetDataSet>
      <sheetData sheetId="0"/>
      <sheetData sheetId="1"/>
      <sheetData sheetId="2">
        <row r="489">
          <cell r="M489">
            <v>33.333333333333336</v>
          </cell>
          <cell r="N489">
            <v>50</v>
          </cell>
          <cell r="O489">
            <v>16.666666666666664</v>
          </cell>
        </row>
        <row r="491">
          <cell r="E491">
            <v>50</v>
          </cell>
          <cell r="F491">
            <v>50</v>
          </cell>
          <cell r="G491">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9711"/>
  <sheetViews>
    <sheetView tabSelected="1" zoomScale="110" zoomScaleNormal="110" workbookViewId="0">
      <pane xSplit="2" ySplit="3" topLeftCell="C115" activePane="bottomRight" state="frozen"/>
      <selection pane="topRight" activeCell="C1" sqref="C1"/>
      <selection pane="bottomLeft" activeCell="A4" sqref="A4"/>
      <selection pane="bottomRight" activeCell="B6" sqref="B6"/>
    </sheetView>
  </sheetViews>
  <sheetFormatPr baseColWidth="10" defaultRowHeight="36.75" customHeight="1" x14ac:dyDescent="0.25"/>
  <cols>
    <col min="1" max="1" width="5.5703125" style="30" customWidth="1"/>
    <col min="2" max="2" width="41.7109375" style="30" customWidth="1"/>
    <col min="3" max="3" width="60.7109375" style="31" customWidth="1"/>
    <col min="4" max="4" width="12.85546875" style="30" hidden="1" customWidth="1"/>
    <col min="5" max="5" width="12.85546875" style="30" customWidth="1"/>
    <col min="6" max="6" width="19.28515625" style="30" customWidth="1"/>
    <col min="7" max="7" width="14.7109375" style="30" customWidth="1"/>
    <col min="8" max="8" width="17.85546875" style="30" customWidth="1"/>
    <col min="9" max="9" width="40.7109375" style="30" customWidth="1"/>
    <col min="10" max="10" width="26.85546875" style="30" customWidth="1"/>
    <col min="11" max="11" width="18.5703125" style="30" customWidth="1"/>
    <col min="12" max="12" width="20.42578125" style="30" customWidth="1"/>
    <col min="13" max="13" width="19.7109375" style="32" customWidth="1"/>
    <col min="14" max="14" width="20.85546875" style="30" customWidth="1"/>
    <col min="15" max="16" width="13.7109375" style="30" customWidth="1"/>
    <col min="17" max="17" width="17.7109375" style="30" customWidth="1"/>
    <col min="18" max="18" width="13.7109375" style="30" customWidth="1"/>
    <col min="19" max="19" width="16.42578125" style="30" customWidth="1"/>
    <col min="20" max="20" width="21.42578125" style="30" customWidth="1"/>
    <col min="21" max="21" width="21.28515625" style="30" customWidth="1"/>
    <col min="22" max="22" width="15" style="30" customWidth="1"/>
    <col min="23" max="23" width="16.85546875" style="30" customWidth="1"/>
    <col min="24" max="24" width="17" style="30" customWidth="1"/>
    <col min="25" max="25" width="18.5703125" style="30" customWidth="1"/>
    <col min="26" max="27" width="13.7109375" style="30" customWidth="1"/>
    <col min="28" max="28" width="16.5703125" style="30" customWidth="1"/>
    <col min="29" max="29" width="14.42578125" style="30" customWidth="1"/>
    <col min="30" max="30" width="20.140625" style="30" customWidth="1"/>
    <col min="31" max="31" width="13.7109375" style="30" customWidth="1"/>
    <col min="32" max="32" width="15" style="30" customWidth="1"/>
    <col min="33" max="33" width="13.7109375" style="30" customWidth="1"/>
    <col min="34" max="34" width="14.85546875" style="30" customWidth="1"/>
    <col min="35" max="35" width="20.140625" style="30" customWidth="1"/>
    <col min="36" max="36" width="13.7109375" style="30" customWidth="1"/>
    <col min="37" max="37" width="15" style="30" customWidth="1"/>
    <col min="38" max="38" width="13.7109375" style="30" customWidth="1"/>
    <col min="39" max="39" width="14.85546875" style="30" customWidth="1"/>
    <col min="40" max="40" width="20.140625" style="30" customWidth="1"/>
    <col min="41" max="41" width="13.7109375" style="30" customWidth="1"/>
    <col min="42" max="42" width="15" style="30" customWidth="1"/>
    <col min="43" max="43" width="13.7109375" style="30" customWidth="1"/>
    <col min="44" max="44" width="14.85546875" style="30" customWidth="1"/>
    <col min="45" max="45" width="20.140625" style="30" customWidth="1"/>
    <col min="46" max="46" width="12.42578125" style="30" customWidth="1"/>
    <col min="47" max="47" width="15" style="30" customWidth="1"/>
    <col min="48" max="48" width="11.42578125" style="30" customWidth="1"/>
    <col min="49" max="49" width="95.7109375" style="30" customWidth="1"/>
    <col min="50" max="50" width="13" style="30" customWidth="1"/>
    <col min="51" max="51" width="9.85546875" style="30" customWidth="1"/>
    <col min="52" max="52" width="12.140625" style="30" customWidth="1"/>
    <col min="53" max="53" width="15.7109375" style="30" customWidth="1"/>
    <col min="54" max="54" width="19.5703125" style="33" customWidth="1"/>
    <col min="55" max="55" width="46" style="172" customWidth="1"/>
    <col min="56" max="56" width="29" style="163" customWidth="1"/>
    <col min="57" max="57" width="11.42578125" style="163"/>
    <col min="58" max="58" width="18.28515625" style="163" bestFit="1" customWidth="1"/>
    <col min="59" max="16384" width="11.42578125" style="163"/>
  </cols>
  <sheetData>
    <row r="1" spans="1:65" s="173" customFormat="1" ht="36.75" customHeight="1" thickBot="1" x14ac:dyDescent="0.3">
      <c r="A1" s="253" t="s">
        <v>27</v>
      </c>
      <c r="B1" s="262" t="s">
        <v>0</v>
      </c>
      <c r="C1" s="264" t="s">
        <v>38</v>
      </c>
      <c r="D1" s="274" t="s">
        <v>19</v>
      </c>
      <c r="E1" s="275"/>
      <c r="F1" s="260" t="s">
        <v>6</v>
      </c>
      <c r="G1" s="231" t="s">
        <v>190</v>
      </c>
      <c r="H1" s="271" t="s">
        <v>73</v>
      </c>
      <c r="I1" s="271" t="s">
        <v>9</v>
      </c>
      <c r="J1" s="244" t="s">
        <v>441</v>
      </c>
      <c r="K1" s="271" t="s">
        <v>24</v>
      </c>
      <c r="L1" s="244" t="s">
        <v>31</v>
      </c>
      <c r="M1" s="255" t="s">
        <v>32</v>
      </c>
      <c r="N1" s="244" t="s">
        <v>37</v>
      </c>
      <c r="O1" s="251" t="s">
        <v>10</v>
      </c>
      <c r="P1" s="252"/>
      <c r="Q1" s="252"/>
      <c r="R1" s="252"/>
      <c r="S1" s="252"/>
      <c r="T1" s="252"/>
      <c r="U1" s="252"/>
      <c r="V1" s="252"/>
      <c r="W1" s="252"/>
      <c r="X1" s="252"/>
      <c r="Y1" s="252"/>
      <c r="Z1" s="252"/>
      <c r="AA1" s="252"/>
      <c r="AB1" s="252"/>
      <c r="AC1" s="257" t="s">
        <v>25</v>
      </c>
      <c r="AD1" s="258"/>
      <c r="AE1" s="258"/>
      <c r="AF1" s="258"/>
      <c r="AG1" s="258"/>
      <c r="AH1" s="258"/>
      <c r="AI1" s="258"/>
      <c r="AJ1" s="258"/>
      <c r="AK1" s="258"/>
      <c r="AL1" s="258"/>
      <c r="AM1" s="258"/>
      <c r="AN1" s="258"/>
      <c r="AO1" s="258"/>
      <c r="AP1" s="258"/>
      <c r="AQ1" s="258"/>
      <c r="AR1" s="258"/>
      <c r="AS1" s="258"/>
      <c r="AT1" s="258"/>
      <c r="AU1" s="258"/>
      <c r="AV1" s="258"/>
      <c r="AW1" s="259"/>
      <c r="AX1" s="238" t="s">
        <v>33</v>
      </c>
      <c r="AY1" s="239"/>
      <c r="AZ1" s="239"/>
      <c r="BA1" s="240"/>
      <c r="BB1" s="235" t="s">
        <v>72</v>
      </c>
      <c r="BC1" s="249" t="s">
        <v>286</v>
      </c>
    </row>
    <row r="2" spans="1:65" s="174" customFormat="1" ht="36.75" customHeight="1" thickBot="1" x14ac:dyDescent="0.3">
      <c r="A2" s="254"/>
      <c r="B2" s="262"/>
      <c r="C2" s="265"/>
      <c r="D2" s="276"/>
      <c r="E2" s="277"/>
      <c r="F2" s="270"/>
      <c r="G2" s="232"/>
      <c r="H2" s="272"/>
      <c r="I2" s="272"/>
      <c r="J2" s="245"/>
      <c r="K2" s="272"/>
      <c r="L2" s="245"/>
      <c r="M2" s="256"/>
      <c r="N2" s="245"/>
      <c r="O2" s="233" t="s">
        <v>11</v>
      </c>
      <c r="P2" s="234"/>
      <c r="Q2" s="234"/>
      <c r="R2" s="234"/>
      <c r="S2" s="234"/>
      <c r="T2" s="246" t="s">
        <v>17</v>
      </c>
      <c r="U2" s="246"/>
      <c r="V2" s="246"/>
      <c r="W2" s="246"/>
      <c r="X2" s="246"/>
      <c r="Y2" s="246"/>
      <c r="Z2" s="234" t="s">
        <v>20</v>
      </c>
      <c r="AA2" s="234"/>
      <c r="AB2" s="247"/>
      <c r="AC2" s="278" t="s">
        <v>42</v>
      </c>
      <c r="AD2" s="279"/>
      <c r="AE2" s="279"/>
      <c r="AF2" s="279"/>
      <c r="AG2" s="279"/>
      <c r="AH2" s="227" t="s">
        <v>41</v>
      </c>
      <c r="AI2" s="228"/>
      <c r="AJ2" s="228"/>
      <c r="AK2" s="228"/>
      <c r="AL2" s="228"/>
      <c r="AM2" s="229" t="s">
        <v>43</v>
      </c>
      <c r="AN2" s="230"/>
      <c r="AO2" s="230"/>
      <c r="AP2" s="230"/>
      <c r="AQ2" s="230"/>
      <c r="AR2" s="267" t="s">
        <v>44</v>
      </c>
      <c r="AS2" s="268"/>
      <c r="AT2" s="268"/>
      <c r="AU2" s="268"/>
      <c r="AV2" s="269"/>
      <c r="AW2" s="260" t="s">
        <v>26</v>
      </c>
      <c r="AX2" s="241"/>
      <c r="AY2" s="242"/>
      <c r="AZ2" s="242"/>
      <c r="BA2" s="243"/>
      <c r="BB2" s="236"/>
      <c r="BC2" s="249"/>
    </row>
    <row r="3" spans="1:65" s="173" customFormat="1" ht="36.75" customHeight="1" x14ac:dyDescent="0.25">
      <c r="A3" s="254"/>
      <c r="B3" s="263"/>
      <c r="C3" s="266"/>
      <c r="D3" s="170" t="s">
        <v>7</v>
      </c>
      <c r="E3" s="170" t="s">
        <v>8</v>
      </c>
      <c r="F3" s="261"/>
      <c r="G3" s="232"/>
      <c r="H3" s="273"/>
      <c r="I3" s="273"/>
      <c r="J3" s="248"/>
      <c r="K3" s="273"/>
      <c r="L3" s="245"/>
      <c r="M3" s="256"/>
      <c r="N3" s="245"/>
      <c r="O3" s="182" t="s">
        <v>12</v>
      </c>
      <c r="P3" s="170" t="s">
        <v>13</v>
      </c>
      <c r="Q3" s="170" t="s">
        <v>14</v>
      </c>
      <c r="R3" s="170" t="s">
        <v>15</v>
      </c>
      <c r="S3" s="170" t="s">
        <v>16</v>
      </c>
      <c r="T3" s="171" t="s">
        <v>1</v>
      </c>
      <c r="U3" s="171" t="s">
        <v>2</v>
      </c>
      <c r="V3" s="171" t="s">
        <v>4</v>
      </c>
      <c r="W3" s="171" t="s">
        <v>3</v>
      </c>
      <c r="X3" s="171" t="s">
        <v>5</v>
      </c>
      <c r="Y3" s="171" t="s">
        <v>18</v>
      </c>
      <c r="Z3" s="170" t="s">
        <v>21</v>
      </c>
      <c r="AA3" s="170" t="s">
        <v>22</v>
      </c>
      <c r="AB3" s="183" t="s">
        <v>23</v>
      </c>
      <c r="AC3" s="184" t="s">
        <v>28</v>
      </c>
      <c r="AD3" s="184" t="s">
        <v>39</v>
      </c>
      <c r="AE3" s="184" t="s">
        <v>29</v>
      </c>
      <c r="AF3" s="184" t="s">
        <v>30</v>
      </c>
      <c r="AG3" s="184" t="s">
        <v>40</v>
      </c>
      <c r="AH3" s="185" t="s">
        <v>28</v>
      </c>
      <c r="AI3" s="185" t="s">
        <v>39</v>
      </c>
      <c r="AJ3" s="185" t="s">
        <v>29</v>
      </c>
      <c r="AK3" s="185" t="s">
        <v>30</v>
      </c>
      <c r="AL3" s="185" t="s">
        <v>40</v>
      </c>
      <c r="AM3" s="186" t="s">
        <v>28</v>
      </c>
      <c r="AN3" s="186" t="s">
        <v>39</v>
      </c>
      <c r="AO3" s="186" t="s">
        <v>29</v>
      </c>
      <c r="AP3" s="186" t="s">
        <v>30</v>
      </c>
      <c r="AQ3" s="186" t="s">
        <v>40</v>
      </c>
      <c r="AR3" s="187" t="s">
        <v>28</v>
      </c>
      <c r="AS3" s="187" t="s">
        <v>39</v>
      </c>
      <c r="AT3" s="187" t="s">
        <v>29</v>
      </c>
      <c r="AU3" s="187" t="s">
        <v>30</v>
      </c>
      <c r="AV3" s="187" t="s">
        <v>40</v>
      </c>
      <c r="AW3" s="261"/>
      <c r="AX3" s="171" t="s">
        <v>34</v>
      </c>
      <c r="AY3" s="171" t="s">
        <v>35</v>
      </c>
      <c r="AZ3" s="171" t="s">
        <v>36</v>
      </c>
      <c r="BA3" s="171" t="s">
        <v>50</v>
      </c>
      <c r="BB3" s="237"/>
      <c r="BC3" s="250"/>
    </row>
    <row r="4" spans="1:65" ht="52.5" customHeight="1" x14ac:dyDescent="0.2">
      <c r="A4" s="20">
        <v>1</v>
      </c>
      <c r="B4" s="354" t="s">
        <v>74</v>
      </c>
      <c r="C4" s="51" t="s">
        <v>75</v>
      </c>
      <c r="D4" s="20" t="s">
        <v>76</v>
      </c>
      <c r="E4" s="20" t="s">
        <v>76</v>
      </c>
      <c r="F4" s="23" t="s">
        <v>151</v>
      </c>
      <c r="G4" s="23" t="s">
        <v>77</v>
      </c>
      <c r="H4" s="20" t="s">
        <v>78</v>
      </c>
      <c r="I4" s="22" t="s">
        <v>79</v>
      </c>
      <c r="J4" s="22" t="s">
        <v>442</v>
      </c>
      <c r="K4" s="20">
        <v>53</v>
      </c>
      <c r="L4" s="20">
        <v>46</v>
      </c>
      <c r="M4" s="64">
        <f>+(L4*100)/K4</f>
        <v>86.79245283018868</v>
      </c>
      <c r="N4" s="20"/>
      <c r="O4" s="20">
        <v>1</v>
      </c>
      <c r="P4" s="20">
        <v>1</v>
      </c>
      <c r="Q4" s="20">
        <v>22</v>
      </c>
      <c r="R4" s="20">
        <v>11</v>
      </c>
      <c r="S4" s="20">
        <v>11</v>
      </c>
      <c r="T4" s="20">
        <v>0</v>
      </c>
      <c r="U4" s="20">
        <v>2</v>
      </c>
      <c r="V4" s="20">
        <v>8</v>
      </c>
      <c r="W4" s="20">
        <v>36</v>
      </c>
      <c r="X4" s="20">
        <v>0</v>
      </c>
      <c r="Y4" s="20">
        <v>0</v>
      </c>
      <c r="Z4" s="20">
        <v>20</v>
      </c>
      <c r="AA4" s="20">
        <v>26</v>
      </c>
      <c r="AB4" s="20">
        <v>0</v>
      </c>
      <c r="AC4" s="25">
        <f>+'[1]Inducción 24-25 Enero'!$C$10</f>
        <v>52.8</v>
      </c>
      <c r="AD4" s="25">
        <f>+'[1]Inducción 24-25 Enero'!$D$10</f>
        <v>43.6</v>
      </c>
      <c r="AE4" s="25">
        <f>+'[1]Inducción 24-25 Enero'!$E$10</f>
        <v>3.6</v>
      </c>
      <c r="AF4" s="25">
        <v>0</v>
      </c>
      <c r="AG4" s="20">
        <f>+SUM(AC4:AF4)</f>
        <v>100</v>
      </c>
      <c r="AH4" s="25">
        <f>+'[1]Inducción 24-25 Enero'!$C$19</f>
        <v>45.6</v>
      </c>
      <c r="AI4" s="25">
        <f>+'[1]Inducción 24-25 Enero'!$D$19</f>
        <v>49.2</v>
      </c>
      <c r="AJ4" s="25">
        <f>+'[1]Inducción 24-25 Enero'!$E$19</f>
        <v>5.2</v>
      </c>
      <c r="AK4" s="25">
        <v>0</v>
      </c>
      <c r="AL4" s="20">
        <f>+SUM(AH4:AK4)</f>
        <v>100.00000000000001</v>
      </c>
      <c r="AM4" s="25">
        <f>+'[1]Inducción 24-25 Enero'!$C$25</f>
        <v>71.5</v>
      </c>
      <c r="AN4" s="25">
        <f>+'[1]Inducción 24-25 Enero'!$D$25</f>
        <v>27.5</v>
      </c>
      <c r="AO4" s="25">
        <f>+'[1]Inducción 24-25 Enero'!$E$25</f>
        <v>1</v>
      </c>
      <c r="AP4" s="25">
        <v>0</v>
      </c>
      <c r="AQ4" s="20">
        <f>+SUM(AM4:AP4)</f>
        <v>100</v>
      </c>
      <c r="AR4" s="25">
        <f>+'[1]Inducción 24-25 Enero'!$C$35</f>
        <v>52.333333333333336</v>
      </c>
      <c r="AS4" s="25">
        <f>+'[1]Inducción 24-25 Enero'!$D$35</f>
        <v>44.833333333333336</v>
      </c>
      <c r="AT4" s="25">
        <f>+'[1]Inducción 24-25 Enero'!$E$35</f>
        <v>2.8333333333333335</v>
      </c>
      <c r="AU4" s="25">
        <v>0</v>
      </c>
      <c r="AV4" s="20">
        <f>+SUM(AR4:AU4)</f>
        <v>100</v>
      </c>
      <c r="AW4" s="188" t="s">
        <v>81</v>
      </c>
      <c r="AX4" s="20">
        <v>24</v>
      </c>
      <c r="AY4" s="24">
        <f>+'T_EVALUACION CONOCIMIENTOS'!E278</f>
        <v>67.753623188405797</v>
      </c>
      <c r="AZ4" s="64">
        <f>+'T_EVALUACION CONOCIMIENTOS'!F278</f>
        <v>84.601449275362341</v>
      </c>
      <c r="BA4" s="64">
        <f>+'T_EVALUACION CONOCIMIENTOS'!G278</f>
        <v>16.847826086956545</v>
      </c>
      <c r="BB4" s="189">
        <v>0</v>
      </c>
      <c r="BC4" s="130"/>
    </row>
    <row r="5" spans="1:65" ht="52.5" customHeight="1" x14ac:dyDescent="0.2">
      <c r="A5" s="20">
        <v>2</v>
      </c>
      <c r="B5" s="354" t="s">
        <v>74</v>
      </c>
      <c r="C5" s="51" t="s">
        <v>75</v>
      </c>
      <c r="D5" s="20" t="s">
        <v>76</v>
      </c>
      <c r="E5" s="20" t="s">
        <v>76</v>
      </c>
      <c r="F5" s="23" t="s">
        <v>150</v>
      </c>
      <c r="G5" s="23" t="s">
        <v>77</v>
      </c>
      <c r="H5" s="20" t="s">
        <v>78</v>
      </c>
      <c r="I5" s="22" t="s">
        <v>79</v>
      </c>
      <c r="J5" s="22" t="s">
        <v>442</v>
      </c>
      <c r="K5" s="20">
        <v>25</v>
      </c>
      <c r="L5" s="20">
        <v>23</v>
      </c>
      <c r="M5" s="64">
        <f>+(L5*100)/K5</f>
        <v>92</v>
      </c>
      <c r="N5" s="20"/>
      <c r="O5" s="20">
        <v>2</v>
      </c>
      <c r="P5" s="20">
        <v>3</v>
      </c>
      <c r="Q5" s="20">
        <v>7</v>
      </c>
      <c r="R5" s="20">
        <v>4</v>
      </c>
      <c r="S5" s="20">
        <v>7</v>
      </c>
      <c r="T5" s="20">
        <v>0</v>
      </c>
      <c r="U5" s="20">
        <v>5</v>
      </c>
      <c r="V5" s="20">
        <v>0</v>
      </c>
      <c r="W5" s="20">
        <v>18</v>
      </c>
      <c r="X5" s="20">
        <v>0</v>
      </c>
      <c r="Y5" s="20">
        <v>0</v>
      </c>
      <c r="Z5" s="20">
        <v>8</v>
      </c>
      <c r="AA5" s="20">
        <v>15</v>
      </c>
      <c r="AB5" s="20">
        <v>0</v>
      </c>
      <c r="AC5" s="25">
        <f>+'[1]Inducción 1 y 2 de Abril'!$C$10</f>
        <v>64</v>
      </c>
      <c r="AD5" s="25">
        <f>+'[1]Inducción 1 y 2 de Abril'!$D$10</f>
        <v>36</v>
      </c>
      <c r="AE5" s="25">
        <v>0</v>
      </c>
      <c r="AF5" s="25">
        <v>0</v>
      </c>
      <c r="AG5" s="20">
        <f>+SUM(AC5:AF5)</f>
        <v>100</v>
      </c>
      <c r="AH5" s="25">
        <v>52</v>
      </c>
      <c r="AI5" s="25">
        <v>48</v>
      </c>
      <c r="AJ5" s="25">
        <v>0</v>
      </c>
      <c r="AK5" s="25">
        <v>0</v>
      </c>
      <c r="AL5" s="20">
        <f>+SUM(AH5:AK5)</f>
        <v>100</v>
      </c>
      <c r="AM5" s="25">
        <v>60</v>
      </c>
      <c r="AN5" s="25">
        <v>40</v>
      </c>
      <c r="AO5" s="25">
        <v>0</v>
      </c>
      <c r="AP5" s="25">
        <v>0</v>
      </c>
      <c r="AQ5" s="20">
        <f>+SUM(AM5:AP5)</f>
        <v>100</v>
      </c>
      <c r="AR5" s="25">
        <v>57</v>
      </c>
      <c r="AS5" s="25">
        <v>43</v>
      </c>
      <c r="AT5" s="25">
        <v>0</v>
      </c>
      <c r="AU5" s="25">
        <v>0</v>
      </c>
      <c r="AV5" s="20">
        <f>+SUM(AR5:AU5)</f>
        <v>100</v>
      </c>
      <c r="AW5" s="188" t="s">
        <v>152</v>
      </c>
      <c r="AX5" s="20">
        <f>+'T_EVALUACION CONOCIMIENTOS'!B381</f>
        <v>24</v>
      </c>
      <c r="AY5" s="24">
        <f>+'T_EVALUACION CONOCIMIENTOS'!E381</f>
        <v>66.666666666666657</v>
      </c>
      <c r="AZ5" s="64">
        <f>+'T_EVALUACION CONOCIMIENTOS'!F381</f>
        <v>78.079710144927546</v>
      </c>
      <c r="BA5" s="64">
        <f>+'T_EVALUACION CONOCIMIENTOS'!G381</f>
        <v>11.413043478260889</v>
      </c>
      <c r="BB5" s="189">
        <v>0</v>
      </c>
      <c r="BC5" s="130"/>
    </row>
    <row r="6" spans="1:65" ht="50.25" customHeight="1" x14ac:dyDescent="0.25">
      <c r="A6" s="20">
        <v>3</v>
      </c>
      <c r="B6" s="354" t="s">
        <v>82</v>
      </c>
      <c r="C6" s="190" t="s">
        <v>83</v>
      </c>
      <c r="D6" s="20" t="s">
        <v>76</v>
      </c>
      <c r="E6" s="20" t="s">
        <v>76</v>
      </c>
      <c r="F6" s="23">
        <v>43502</v>
      </c>
      <c r="G6" s="51" t="s">
        <v>84</v>
      </c>
      <c r="H6" s="20" t="s">
        <v>85</v>
      </c>
      <c r="I6" s="22" t="s">
        <v>253</v>
      </c>
      <c r="J6" s="22" t="s">
        <v>442</v>
      </c>
      <c r="K6" s="69">
        <v>102</v>
      </c>
      <c r="L6" s="20">
        <v>77</v>
      </c>
      <c r="M6" s="64">
        <f t="shared" ref="M6:M51" si="0">+(L6*100)/K6</f>
        <v>75.490196078431367</v>
      </c>
      <c r="N6" s="51"/>
      <c r="O6" s="20">
        <v>0</v>
      </c>
      <c r="P6" s="20">
        <v>0</v>
      </c>
      <c r="Q6" s="20">
        <v>42</v>
      </c>
      <c r="R6" s="20">
        <v>5</v>
      </c>
      <c r="S6" s="20">
        <v>30</v>
      </c>
      <c r="T6" s="20">
        <v>77</v>
      </c>
      <c r="U6" s="20">
        <v>0</v>
      </c>
      <c r="V6" s="20">
        <v>0</v>
      </c>
      <c r="W6" s="20">
        <v>0</v>
      </c>
      <c r="X6" s="20">
        <v>0</v>
      </c>
      <c r="Y6" s="20">
        <v>0</v>
      </c>
      <c r="Z6" s="20">
        <v>34</v>
      </c>
      <c r="AA6" s="20">
        <v>43</v>
      </c>
      <c r="AB6" s="20">
        <v>0</v>
      </c>
      <c r="AC6" s="25" t="s">
        <v>134</v>
      </c>
      <c r="AD6" s="25" t="s">
        <v>134</v>
      </c>
      <c r="AE6" s="25" t="s">
        <v>134</v>
      </c>
      <c r="AF6" s="25" t="s">
        <v>134</v>
      </c>
      <c r="AG6" s="25" t="s">
        <v>134</v>
      </c>
      <c r="AH6" s="25" t="s">
        <v>134</v>
      </c>
      <c r="AI6" s="25" t="s">
        <v>134</v>
      </c>
      <c r="AJ6" s="25" t="s">
        <v>134</v>
      </c>
      <c r="AK6" s="25" t="s">
        <v>134</v>
      </c>
      <c r="AL6" s="25" t="s">
        <v>134</v>
      </c>
      <c r="AM6" s="25" t="s">
        <v>134</v>
      </c>
      <c r="AN6" s="25" t="s">
        <v>134</v>
      </c>
      <c r="AO6" s="25" t="s">
        <v>134</v>
      </c>
      <c r="AP6" s="25" t="s">
        <v>134</v>
      </c>
      <c r="AQ6" s="25" t="s">
        <v>134</v>
      </c>
      <c r="AR6" s="25" t="s">
        <v>134</v>
      </c>
      <c r="AS6" s="25" t="s">
        <v>134</v>
      </c>
      <c r="AT6" s="25" t="s">
        <v>134</v>
      </c>
      <c r="AU6" s="25" t="s">
        <v>134</v>
      </c>
      <c r="AV6" s="25" t="s">
        <v>134</v>
      </c>
      <c r="AW6" s="25" t="s">
        <v>134</v>
      </c>
      <c r="AX6" s="20" t="s">
        <v>134</v>
      </c>
      <c r="AY6" s="20" t="s">
        <v>134</v>
      </c>
      <c r="AZ6" s="20" t="s">
        <v>134</v>
      </c>
      <c r="BA6" s="20" t="s">
        <v>134</v>
      </c>
      <c r="BB6" s="189">
        <v>0</v>
      </c>
      <c r="BC6" s="130"/>
    </row>
    <row r="7" spans="1:65" s="175" customFormat="1" ht="44.25" customHeight="1" x14ac:dyDescent="0.25">
      <c r="A7" s="20">
        <v>4</v>
      </c>
      <c r="B7" s="354" t="s">
        <v>86</v>
      </c>
      <c r="C7" s="191" t="s">
        <v>135</v>
      </c>
      <c r="D7" s="60" t="s">
        <v>76</v>
      </c>
      <c r="E7" s="60" t="s">
        <v>76</v>
      </c>
      <c r="F7" s="80">
        <v>43517</v>
      </c>
      <c r="G7" s="80" t="s">
        <v>77</v>
      </c>
      <c r="H7" s="80" t="s">
        <v>192</v>
      </c>
      <c r="I7" s="61" t="s">
        <v>87</v>
      </c>
      <c r="J7" s="61" t="s">
        <v>442</v>
      </c>
      <c r="K7" s="60">
        <v>84</v>
      </c>
      <c r="L7" s="60">
        <v>77</v>
      </c>
      <c r="M7" s="162">
        <f t="shared" si="0"/>
        <v>91.666666666666671</v>
      </c>
      <c r="N7" s="62"/>
      <c r="O7" s="60">
        <v>0</v>
      </c>
      <c r="P7" s="60">
        <v>0</v>
      </c>
      <c r="Q7" s="60">
        <v>52</v>
      </c>
      <c r="R7" s="60">
        <v>7</v>
      </c>
      <c r="S7" s="60">
        <v>18</v>
      </c>
      <c r="T7" s="60">
        <v>11</v>
      </c>
      <c r="U7" s="60">
        <v>0</v>
      </c>
      <c r="V7" s="60">
        <v>5</v>
      </c>
      <c r="W7" s="60">
        <v>50</v>
      </c>
      <c r="X7" s="60">
        <v>1</v>
      </c>
      <c r="Y7" s="60">
        <v>10</v>
      </c>
      <c r="Z7" s="60">
        <v>36</v>
      </c>
      <c r="AA7" s="60">
        <v>41</v>
      </c>
      <c r="AB7" s="60">
        <v>0</v>
      </c>
      <c r="AC7" s="60">
        <v>58</v>
      </c>
      <c r="AD7" s="60">
        <v>37</v>
      </c>
      <c r="AE7" s="60">
        <v>5</v>
      </c>
      <c r="AF7" s="60">
        <v>0</v>
      </c>
      <c r="AG7" s="60">
        <f>+SUM(AC7:AF7)</f>
        <v>100</v>
      </c>
      <c r="AH7" s="60">
        <v>52</v>
      </c>
      <c r="AI7" s="60">
        <v>44</v>
      </c>
      <c r="AJ7" s="60">
        <v>4</v>
      </c>
      <c r="AK7" s="60">
        <v>0</v>
      </c>
      <c r="AL7" s="60">
        <f>+SUM(AH7:AK7)</f>
        <v>100</v>
      </c>
      <c r="AM7" s="60">
        <v>57</v>
      </c>
      <c r="AN7" s="60">
        <v>36</v>
      </c>
      <c r="AO7" s="60">
        <v>7</v>
      </c>
      <c r="AP7" s="60">
        <v>0</v>
      </c>
      <c r="AQ7" s="60">
        <f>+SUM(AM7:AP7)</f>
        <v>100</v>
      </c>
      <c r="AR7" s="60">
        <v>57</v>
      </c>
      <c r="AS7" s="67">
        <v>41</v>
      </c>
      <c r="AT7" s="67">
        <v>2</v>
      </c>
      <c r="AU7" s="67">
        <v>0</v>
      </c>
      <c r="AV7" s="60">
        <f t="shared" ref="AV7:AV12" si="1">+SUM(AR7:AU7)</f>
        <v>100</v>
      </c>
      <c r="AW7" s="192" t="s">
        <v>137</v>
      </c>
      <c r="AX7" s="60">
        <v>7</v>
      </c>
      <c r="AY7" s="63">
        <f>+'T_EVALUACION CONOCIMIENTOS'!M288</f>
        <v>49.689440993788821</v>
      </c>
      <c r="AZ7" s="63">
        <f>+'T_EVALUACION CONOCIMIENTOS'!N288</f>
        <v>69.875776397515509</v>
      </c>
      <c r="BA7" s="63">
        <f>+'T_EVALUACION CONOCIMIENTOS'!O288</f>
        <v>20.186335403726687</v>
      </c>
      <c r="BB7" s="193">
        <v>0</v>
      </c>
      <c r="BC7" s="130"/>
      <c r="BD7" s="163"/>
      <c r="BE7" s="163"/>
      <c r="BF7" s="163"/>
      <c r="BG7" s="163"/>
      <c r="BH7" s="163"/>
      <c r="BI7" s="163"/>
      <c r="BJ7" s="163"/>
      <c r="BK7" s="163"/>
      <c r="BL7" s="163"/>
      <c r="BM7" s="163"/>
    </row>
    <row r="8" spans="1:65" ht="60.75" customHeight="1" x14ac:dyDescent="0.3">
      <c r="A8" s="20">
        <v>5</v>
      </c>
      <c r="B8" s="354" t="s">
        <v>88</v>
      </c>
      <c r="C8" s="194" t="s">
        <v>89</v>
      </c>
      <c r="D8" s="20" t="s">
        <v>76</v>
      </c>
      <c r="E8" s="20" t="s">
        <v>76</v>
      </c>
      <c r="F8" s="23">
        <v>43523</v>
      </c>
      <c r="G8" s="23" t="s">
        <v>77</v>
      </c>
      <c r="H8" s="23" t="s">
        <v>193</v>
      </c>
      <c r="I8" s="22" t="s">
        <v>90</v>
      </c>
      <c r="J8" s="22" t="s">
        <v>442</v>
      </c>
      <c r="K8" s="20">
        <v>46</v>
      </c>
      <c r="L8" s="20">
        <v>49</v>
      </c>
      <c r="M8" s="64">
        <f t="shared" si="0"/>
        <v>106.52173913043478</v>
      </c>
      <c r="N8" s="50"/>
      <c r="O8" s="20">
        <v>0</v>
      </c>
      <c r="P8" s="20">
        <v>0</v>
      </c>
      <c r="Q8" s="20">
        <v>15</v>
      </c>
      <c r="R8" s="20">
        <v>6</v>
      </c>
      <c r="S8" s="20">
        <v>28</v>
      </c>
      <c r="T8" s="20">
        <v>3</v>
      </c>
      <c r="U8" s="20">
        <v>0</v>
      </c>
      <c r="V8" s="20">
        <v>16</v>
      </c>
      <c r="W8" s="20">
        <v>28</v>
      </c>
      <c r="X8" s="20">
        <v>2</v>
      </c>
      <c r="Y8" s="20">
        <v>0</v>
      </c>
      <c r="Z8" s="20">
        <v>15</v>
      </c>
      <c r="AA8" s="20">
        <v>34</v>
      </c>
      <c r="AB8" s="20">
        <v>0</v>
      </c>
      <c r="AC8" s="20">
        <f>+'[2]LENGUAJE BRAILLE'!$C$10</f>
        <v>81.2</v>
      </c>
      <c r="AD8" s="20">
        <f>+'[2]LENGUAJE BRAILLE'!$D$10</f>
        <v>14.6</v>
      </c>
      <c r="AE8" s="20">
        <f>+'[2]LENGUAJE BRAILLE'!$E$10</f>
        <v>3.2</v>
      </c>
      <c r="AF8" s="20">
        <f>+'[2]LENGUAJE BRAILLE'!$F$10</f>
        <v>1</v>
      </c>
      <c r="AG8" s="20">
        <f>+SUM(AC8:AF8)</f>
        <v>100</v>
      </c>
      <c r="AH8" s="20">
        <f>+'[2]LENGUAJE BRAILLE'!$C$19</f>
        <v>84</v>
      </c>
      <c r="AI8" s="20">
        <f>+'[2]LENGUAJE BRAILLE'!$D$19</f>
        <v>11.4</v>
      </c>
      <c r="AJ8" s="20">
        <f>+'[2]LENGUAJE BRAILLE'!$E$19</f>
        <v>3.4</v>
      </c>
      <c r="AK8" s="20">
        <f>+'[2]LENGUAJE BRAILLE'!$F$19</f>
        <v>1.2</v>
      </c>
      <c r="AL8" s="20">
        <f>+SUM(AH8:AK8)</f>
        <v>100.00000000000001</v>
      </c>
      <c r="AM8" s="20">
        <f>+'[2]LENGUAJE BRAILLE'!$C$25</f>
        <v>83.5</v>
      </c>
      <c r="AN8" s="20">
        <f>+'[2]LENGUAJE BRAILLE'!$D$25</f>
        <v>16.5</v>
      </c>
      <c r="AO8" s="20">
        <f>+'[2]LENGUAJE BRAILLE'!$E$25</f>
        <v>0</v>
      </c>
      <c r="AP8" s="20">
        <f>+'[2]LENGUAJE BRAILLE'!$F$25</f>
        <v>0</v>
      </c>
      <c r="AQ8" s="20">
        <f>+SUM(AM8:AP8)</f>
        <v>100</v>
      </c>
      <c r="AR8" s="25">
        <f>+'[2]LENGUAJE BRAILLE'!$C$35</f>
        <v>82.333333333333329</v>
      </c>
      <c r="AS8" s="25">
        <f>+'[2]LENGUAJE BRAILLE'!$D$35</f>
        <v>14</v>
      </c>
      <c r="AT8" s="25">
        <f>+'[2]LENGUAJE BRAILLE'!$E$35</f>
        <v>3.6666666666666665</v>
      </c>
      <c r="AU8" s="25">
        <f>+'[2]LENGUAJE BRAILLE'!$F$35</f>
        <v>0</v>
      </c>
      <c r="AV8" s="25">
        <f t="shared" si="1"/>
        <v>100</v>
      </c>
      <c r="AW8" s="55" t="s">
        <v>138</v>
      </c>
      <c r="AX8" s="20">
        <v>5</v>
      </c>
      <c r="AY8" s="24">
        <f>+'T_EVALUACION CONOCIMIENTOS'!E322</f>
        <v>54.358974358974358</v>
      </c>
      <c r="AZ8" s="24">
        <f>+'T_EVALUACION CONOCIMIENTOS'!F322</f>
        <v>75.897435897435898</v>
      </c>
      <c r="BA8" s="24">
        <f>+'T_EVALUACION CONOCIMIENTOS'!G322</f>
        <v>21.53846153846154</v>
      </c>
      <c r="BB8" s="189">
        <v>0</v>
      </c>
      <c r="BC8" s="130"/>
    </row>
    <row r="9" spans="1:65" s="176" customFormat="1" ht="36" x14ac:dyDescent="0.15">
      <c r="A9" s="20">
        <v>6</v>
      </c>
      <c r="B9" s="354" t="s">
        <v>91</v>
      </c>
      <c r="C9" s="65" t="s">
        <v>92</v>
      </c>
      <c r="D9" s="20" t="s">
        <v>76</v>
      </c>
      <c r="E9" s="20" t="s">
        <v>76</v>
      </c>
      <c r="F9" s="23">
        <v>43524</v>
      </c>
      <c r="G9" s="23" t="s">
        <v>77</v>
      </c>
      <c r="H9" s="23" t="s">
        <v>192</v>
      </c>
      <c r="I9" s="49" t="s">
        <v>87</v>
      </c>
      <c r="J9" s="49" t="s">
        <v>442</v>
      </c>
      <c r="K9" s="20">
        <v>60</v>
      </c>
      <c r="L9" s="20">
        <v>58</v>
      </c>
      <c r="M9" s="64">
        <f t="shared" si="0"/>
        <v>96.666666666666671</v>
      </c>
      <c r="N9" s="48"/>
      <c r="O9" s="20">
        <v>0</v>
      </c>
      <c r="P9" s="20">
        <v>0</v>
      </c>
      <c r="Q9" s="20">
        <v>51</v>
      </c>
      <c r="R9" s="20">
        <v>4</v>
      </c>
      <c r="S9" s="20">
        <v>3</v>
      </c>
      <c r="T9" s="20">
        <v>9</v>
      </c>
      <c r="U9" s="20">
        <v>0</v>
      </c>
      <c r="V9" s="20">
        <v>4</v>
      </c>
      <c r="W9" s="20">
        <v>36</v>
      </c>
      <c r="X9" s="20">
        <v>0</v>
      </c>
      <c r="Y9" s="20">
        <v>9</v>
      </c>
      <c r="Z9" s="20">
        <v>22</v>
      </c>
      <c r="AA9" s="20">
        <v>36</v>
      </c>
      <c r="AB9" s="20">
        <v>0</v>
      </c>
      <c r="AC9" s="25">
        <v>50</v>
      </c>
      <c r="AD9" s="25">
        <v>48</v>
      </c>
      <c r="AE9" s="25">
        <v>2</v>
      </c>
      <c r="AF9" s="25">
        <v>0</v>
      </c>
      <c r="AG9" s="25">
        <f>+SUM(AC9:AF9)</f>
        <v>100</v>
      </c>
      <c r="AH9" s="25">
        <v>43</v>
      </c>
      <c r="AI9" s="25">
        <v>55</v>
      </c>
      <c r="AJ9" s="25">
        <v>2</v>
      </c>
      <c r="AK9" s="25">
        <v>0</v>
      </c>
      <c r="AL9" s="20">
        <f>+SUM(AH9:AK9)</f>
        <v>100</v>
      </c>
      <c r="AM9" s="25">
        <v>50</v>
      </c>
      <c r="AN9" s="25">
        <v>50</v>
      </c>
      <c r="AO9" s="25">
        <v>0</v>
      </c>
      <c r="AP9" s="25">
        <v>0</v>
      </c>
      <c r="AQ9" s="20">
        <f>+SUM(AM9:AP9)</f>
        <v>100</v>
      </c>
      <c r="AR9" s="25">
        <v>60</v>
      </c>
      <c r="AS9" s="25">
        <v>38</v>
      </c>
      <c r="AT9" s="25">
        <v>2</v>
      </c>
      <c r="AU9" s="25">
        <v>0</v>
      </c>
      <c r="AV9" s="25">
        <f t="shared" si="1"/>
        <v>100</v>
      </c>
      <c r="AW9" s="66" t="s">
        <v>142</v>
      </c>
      <c r="AX9" s="20">
        <v>10</v>
      </c>
      <c r="AY9" s="24">
        <f>+'T_EVALUACION CONOCIMIENTOS'!M336</f>
        <v>61.428571428571431</v>
      </c>
      <c r="AZ9" s="24">
        <f>+'T_EVALUACION CONOCIMIENTOS'!N336</f>
        <v>77.38095238095238</v>
      </c>
      <c r="BA9" s="24">
        <f>+'T_EVALUACION CONOCIMIENTOS'!O336</f>
        <v>15.952380952380949</v>
      </c>
      <c r="BB9" s="189">
        <v>0</v>
      </c>
      <c r="BC9" s="130"/>
      <c r="BD9" s="163"/>
      <c r="BE9" s="163"/>
      <c r="BF9" s="163"/>
      <c r="BG9" s="163"/>
      <c r="BH9" s="163"/>
      <c r="BI9" s="163"/>
      <c r="BJ9" s="163"/>
      <c r="BK9" s="163"/>
      <c r="BL9" s="163"/>
      <c r="BM9" s="163"/>
    </row>
    <row r="10" spans="1:65" ht="36.75" customHeight="1" x14ac:dyDescent="0.25">
      <c r="A10" s="20">
        <v>7</v>
      </c>
      <c r="B10" s="354" t="s">
        <v>93</v>
      </c>
      <c r="C10" s="194" t="s">
        <v>110</v>
      </c>
      <c r="D10" s="20" t="s">
        <v>76</v>
      </c>
      <c r="E10" s="20" t="s">
        <v>76</v>
      </c>
      <c r="F10" s="23">
        <v>43753</v>
      </c>
      <c r="G10" s="20" t="s">
        <v>84</v>
      </c>
      <c r="H10" s="20" t="s">
        <v>217</v>
      </c>
      <c r="I10" s="22" t="s">
        <v>205</v>
      </c>
      <c r="J10" s="22" t="s">
        <v>442</v>
      </c>
      <c r="K10" s="20">
        <v>76</v>
      </c>
      <c r="L10" s="20">
        <v>76</v>
      </c>
      <c r="M10" s="64">
        <f t="shared" si="0"/>
        <v>100</v>
      </c>
      <c r="N10" s="50"/>
      <c r="O10" s="20">
        <v>3</v>
      </c>
      <c r="P10" s="20">
        <v>1</v>
      </c>
      <c r="Q10" s="20">
        <f>39+26</f>
        <v>65</v>
      </c>
      <c r="R10" s="20">
        <v>5</v>
      </c>
      <c r="S10" s="20">
        <v>2</v>
      </c>
      <c r="T10" s="20">
        <v>9</v>
      </c>
      <c r="U10" s="20">
        <v>3</v>
      </c>
      <c r="V10" s="20">
        <v>6</v>
      </c>
      <c r="W10" s="20">
        <v>31</v>
      </c>
      <c r="X10" s="20">
        <v>1</v>
      </c>
      <c r="Y10" s="20">
        <v>26</v>
      </c>
      <c r="Z10" s="20">
        <v>37</v>
      </c>
      <c r="AA10" s="20">
        <v>39</v>
      </c>
      <c r="AB10" s="20">
        <v>0</v>
      </c>
      <c r="AC10" s="25">
        <f>+'[3]Suervisión de Contratos '!$C$10</f>
        <v>41.4</v>
      </c>
      <c r="AD10" s="20">
        <f>+'[3]Suervisión de Contratos '!$D$10</f>
        <v>45.4</v>
      </c>
      <c r="AE10" s="25">
        <f>+'[3]Suervisión de Contratos '!$E$10</f>
        <v>12.8</v>
      </c>
      <c r="AF10" s="20">
        <f>+'[3]Suervisión de Contratos '!$F$10</f>
        <v>0.4</v>
      </c>
      <c r="AG10" s="25">
        <f>AF10+AC10+AD10+AE10</f>
        <v>99.999999999999986</v>
      </c>
      <c r="AH10" s="25">
        <v>41</v>
      </c>
      <c r="AI10" s="25">
        <f>+'[3]Suervisión de Contratos '!$D$19</f>
        <v>44.2</v>
      </c>
      <c r="AJ10" s="25">
        <f>+'[3]Suervisión de Contratos '!$E$19</f>
        <v>13</v>
      </c>
      <c r="AK10" s="25">
        <f>+'[3]Suervisión de Contratos '!$F$19</f>
        <v>1</v>
      </c>
      <c r="AL10" s="25">
        <f>+AK10+AK10+AJ10+AI10+AH10</f>
        <v>100.2</v>
      </c>
      <c r="AM10" s="25">
        <f>+'[3]Suervisión de Contratos '!$C$25</f>
        <v>38</v>
      </c>
      <c r="AN10" s="25">
        <f>+'[3]Suervisión de Contratos '!$D$25</f>
        <v>53.5</v>
      </c>
      <c r="AO10" s="25">
        <f>+'[3]Suervisión de Contratos '!$E$25</f>
        <v>8.5</v>
      </c>
      <c r="AP10" s="25">
        <f>+'[3]Suervisión de Contratos '!$F$25</f>
        <v>0</v>
      </c>
      <c r="AQ10" s="25">
        <f>+AP10+AO10+AN10+AM10</f>
        <v>100</v>
      </c>
      <c r="AR10" s="25">
        <f>+'[3]Suervisión de Contratos '!$C$35</f>
        <v>40.333333333333336</v>
      </c>
      <c r="AS10" s="25">
        <f>+'[3]Suervisión de Contratos '!$D$35</f>
        <v>48.5</v>
      </c>
      <c r="AT10" s="25">
        <f>+'[3]Suervisión de Contratos '!$E$35</f>
        <v>11.166666666666666</v>
      </c>
      <c r="AU10" s="25">
        <f>+'[3]Suervisión de Contratos '!$F$35</f>
        <v>0</v>
      </c>
      <c r="AV10" s="25">
        <f>+AU10+AT10+AS10+AR10+AU10</f>
        <v>100</v>
      </c>
      <c r="AW10" s="25" t="s">
        <v>134</v>
      </c>
      <c r="AX10" s="25" t="s">
        <v>134</v>
      </c>
      <c r="AY10" s="25" t="s">
        <v>134</v>
      </c>
      <c r="AZ10" s="25" t="s">
        <v>134</v>
      </c>
      <c r="BA10" s="25" t="s">
        <v>134</v>
      </c>
      <c r="BB10" s="189">
        <v>0</v>
      </c>
      <c r="BC10" s="130"/>
    </row>
    <row r="11" spans="1:65" ht="70.5" customHeight="1" x14ac:dyDescent="0.25">
      <c r="A11" s="20">
        <v>8</v>
      </c>
      <c r="B11" s="354" t="s">
        <v>171</v>
      </c>
      <c r="C11" s="194" t="s">
        <v>111</v>
      </c>
      <c r="D11" s="20" t="s">
        <v>76</v>
      </c>
      <c r="E11" s="20" t="s">
        <v>76</v>
      </c>
      <c r="F11" s="23" t="s">
        <v>170</v>
      </c>
      <c r="G11" s="21" t="s">
        <v>191</v>
      </c>
      <c r="H11" s="22" t="s">
        <v>195</v>
      </c>
      <c r="I11" s="26" t="s">
        <v>194</v>
      </c>
      <c r="J11" s="26" t="s">
        <v>442</v>
      </c>
      <c r="K11" s="20">
        <v>56</v>
      </c>
      <c r="L11" s="20">
        <v>56</v>
      </c>
      <c r="M11" s="64">
        <f t="shared" si="0"/>
        <v>100</v>
      </c>
      <c r="N11" s="50"/>
      <c r="O11" s="20">
        <v>1</v>
      </c>
      <c r="P11" s="20">
        <v>0</v>
      </c>
      <c r="Q11" s="20">
        <v>27</v>
      </c>
      <c r="R11" s="20">
        <v>8</v>
      </c>
      <c r="S11" s="20">
        <v>20</v>
      </c>
      <c r="T11" s="20">
        <v>1</v>
      </c>
      <c r="U11" s="20">
        <v>1</v>
      </c>
      <c r="V11" s="20">
        <v>0</v>
      </c>
      <c r="W11" s="20">
        <v>37</v>
      </c>
      <c r="X11" s="20">
        <v>0</v>
      </c>
      <c r="Y11" s="20">
        <v>17</v>
      </c>
      <c r="Z11" s="20">
        <v>19</v>
      </c>
      <c r="AA11" s="20">
        <v>37</v>
      </c>
      <c r="AB11" s="20">
        <v>0</v>
      </c>
      <c r="AC11" s="25">
        <v>83</v>
      </c>
      <c r="AD11" s="25">
        <v>17</v>
      </c>
      <c r="AE11" s="25">
        <v>0</v>
      </c>
      <c r="AF11" s="25">
        <v>0</v>
      </c>
      <c r="AG11" s="25">
        <f>+SUM(AC11:AF11)</f>
        <v>100</v>
      </c>
      <c r="AH11" s="25">
        <v>84</v>
      </c>
      <c r="AI11" s="25">
        <v>16</v>
      </c>
      <c r="AJ11" s="25">
        <v>0</v>
      </c>
      <c r="AK11" s="25">
        <v>0</v>
      </c>
      <c r="AL11" s="20">
        <f>+SUM(AH11:AK11)</f>
        <v>100</v>
      </c>
      <c r="AM11" s="25">
        <v>85</v>
      </c>
      <c r="AN11" s="25">
        <v>15</v>
      </c>
      <c r="AO11" s="25">
        <v>0</v>
      </c>
      <c r="AP11" s="25">
        <v>0</v>
      </c>
      <c r="AQ11" s="20">
        <f>+SUM(AM11:AP11)</f>
        <v>100</v>
      </c>
      <c r="AR11" s="25">
        <v>83</v>
      </c>
      <c r="AS11" s="25">
        <v>17</v>
      </c>
      <c r="AT11" s="25">
        <v>0</v>
      </c>
      <c r="AU11" s="25">
        <v>0</v>
      </c>
      <c r="AV11" s="25">
        <f t="shared" si="1"/>
        <v>100</v>
      </c>
      <c r="AW11" s="25" t="s">
        <v>134</v>
      </c>
      <c r="AX11" s="27">
        <f>+'T_EVALUACION CONOCIMIENTOS'!B512</f>
        <v>6</v>
      </c>
      <c r="AY11" s="109">
        <f>+'T_EVALUACION CONOCIMIENTOS'!E512</f>
        <v>74.404761904761898</v>
      </c>
      <c r="AZ11" s="109">
        <f>+'T_EVALUACION CONOCIMIENTOS'!F512</f>
        <v>88.095238095238088</v>
      </c>
      <c r="BA11" s="109">
        <f>+'T_EVALUACION CONOCIMIENTOS'!G512</f>
        <v>13.69047619047619</v>
      </c>
      <c r="BB11" s="195">
        <v>0</v>
      </c>
      <c r="BC11" s="130"/>
    </row>
    <row r="12" spans="1:65" s="175" customFormat="1" ht="36" x14ac:dyDescent="0.25">
      <c r="A12" s="20">
        <v>9</v>
      </c>
      <c r="B12" s="354" t="s">
        <v>94</v>
      </c>
      <c r="C12" s="196" t="s">
        <v>112</v>
      </c>
      <c r="D12" s="60" t="s">
        <v>76</v>
      </c>
      <c r="E12" s="60" t="s">
        <v>76</v>
      </c>
      <c r="F12" s="80">
        <v>43672</v>
      </c>
      <c r="G12" s="80" t="s">
        <v>77</v>
      </c>
      <c r="H12" s="60" t="s">
        <v>192</v>
      </c>
      <c r="I12" s="61" t="s">
        <v>87</v>
      </c>
      <c r="J12" s="61" t="s">
        <v>442</v>
      </c>
      <c r="K12" s="60">
        <v>30</v>
      </c>
      <c r="L12" s="60">
        <v>30</v>
      </c>
      <c r="M12" s="162">
        <f t="shared" si="0"/>
        <v>100</v>
      </c>
      <c r="N12" s="79"/>
      <c r="O12" s="60">
        <v>1</v>
      </c>
      <c r="P12" s="60">
        <v>0</v>
      </c>
      <c r="Q12" s="60">
        <v>27</v>
      </c>
      <c r="R12" s="60">
        <v>1</v>
      </c>
      <c r="S12" s="60">
        <v>1</v>
      </c>
      <c r="T12" s="60">
        <v>5</v>
      </c>
      <c r="U12" s="60">
        <v>0</v>
      </c>
      <c r="V12" s="60">
        <v>6</v>
      </c>
      <c r="W12" s="60">
        <v>14</v>
      </c>
      <c r="X12" s="60">
        <v>0</v>
      </c>
      <c r="Y12" s="60">
        <v>5</v>
      </c>
      <c r="Z12" s="60">
        <v>13</v>
      </c>
      <c r="AA12" s="60">
        <v>17</v>
      </c>
      <c r="AB12" s="95">
        <v>0</v>
      </c>
      <c r="AC12" s="60">
        <f>+'[2]Planeación Estrategica'!$C$10</f>
        <v>58.8</v>
      </c>
      <c r="AD12" s="60">
        <f>+'[2]Planeación Estrategica'!$D$10</f>
        <v>41.2</v>
      </c>
      <c r="AE12" s="60">
        <f>+'[2]Planeación Estrategica'!$E$10</f>
        <v>0</v>
      </c>
      <c r="AF12" s="60">
        <f>+'[2]Planeación Estrategica'!$F$10</f>
        <v>0</v>
      </c>
      <c r="AG12" s="67">
        <f>+SUM(AC12:AF12)</f>
        <v>100</v>
      </c>
      <c r="AH12" s="60">
        <f>+'[2]Planeación Estrategica'!$C$19</f>
        <v>55.4</v>
      </c>
      <c r="AI12" s="60">
        <f>+'[2]Planeación Estrategica'!$D$19</f>
        <v>44.6</v>
      </c>
      <c r="AJ12" s="60">
        <f>+'[2]Planeación Estrategica'!$E$19</f>
        <v>0</v>
      </c>
      <c r="AK12" s="60">
        <f>+'[2]Planeación Estrategica'!$F$19</f>
        <v>0</v>
      </c>
      <c r="AL12" s="60">
        <f>+SUM(AH12:AK12)</f>
        <v>100</v>
      </c>
      <c r="AM12" s="60">
        <f>+'[2]Planeación Estrategica'!$C$25</f>
        <v>64</v>
      </c>
      <c r="AN12" s="60">
        <f>+'[2]Planeación Estrategica'!$D$25</f>
        <v>36</v>
      </c>
      <c r="AO12" s="60">
        <f>+'[2]Planeación Estrategica'!$E$25</f>
        <v>0</v>
      </c>
      <c r="AP12" s="60">
        <f>+'[2]Planeación Estrategica'!$F$25</f>
        <v>0</v>
      </c>
      <c r="AQ12" s="60">
        <f>+SUM(AM12:AP12)</f>
        <v>100</v>
      </c>
      <c r="AR12" s="60">
        <f>+'[2]Planeación Estrategica'!$C$35</f>
        <v>56.5</v>
      </c>
      <c r="AS12" s="60">
        <f>+'[2]Planeación Estrategica'!$D$35</f>
        <v>41.5</v>
      </c>
      <c r="AT12" s="60">
        <f>+'[2]Planeación Estrategica'!$E$35</f>
        <v>2</v>
      </c>
      <c r="AU12" s="60">
        <f>+'[2]Planeación Estrategica'!$F$35</f>
        <v>0</v>
      </c>
      <c r="AV12" s="67">
        <f t="shared" si="1"/>
        <v>100</v>
      </c>
      <c r="AW12" s="67" t="s">
        <v>134</v>
      </c>
      <c r="AX12" s="60">
        <f>+'[4]T_EVALUACION CONOCIMIENTOS'!J461</f>
        <v>5</v>
      </c>
      <c r="AY12" s="63">
        <f>+'T_EVALUACION CONOCIMIENTOS'!M461</f>
        <v>75.555555555555557</v>
      </c>
      <c r="AZ12" s="63">
        <f>+'T_EVALUACION CONOCIMIENTOS'!N461</f>
        <v>88.888888888888886</v>
      </c>
      <c r="BA12" s="63">
        <f>+'T_EVALUACION CONOCIMIENTOS'!O461</f>
        <v>13.333333333333329</v>
      </c>
      <c r="BB12" s="193">
        <v>0</v>
      </c>
      <c r="BC12" s="131"/>
      <c r="BD12" s="163"/>
    </row>
    <row r="13" spans="1:65" ht="56.25" customHeight="1" x14ac:dyDescent="0.25">
      <c r="A13" s="20">
        <v>10</v>
      </c>
      <c r="B13" s="354" t="s">
        <v>198</v>
      </c>
      <c r="C13" s="194" t="s">
        <v>114</v>
      </c>
      <c r="D13" s="20" t="s">
        <v>76</v>
      </c>
      <c r="E13" s="20" t="s">
        <v>76</v>
      </c>
      <c r="F13" s="23" t="s">
        <v>168</v>
      </c>
      <c r="G13" s="21" t="s">
        <v>196</v>
      </c>
      <c r="H13" s="20" t="s">
        <v>199</v>
      </c>
      <c r="I13" s="22" t="s">
        <v>197</v>
      </c>
      <c r="J13" s="22" t="s">
        <v>443</v>
      </c>
      <c r="K13" s="20">
        <v>60</v>
      </c>
      <c r="L13" s="20">
        <v>60</v>
      </c>
      <c r="M13" s="64">
        <f t="shared" si="0"/>
        <v>100</v>
      </c>
      <c r="N13" s="20"/>
      <c r="O13" s="20">
        <v>1</v>
      </c>
      <c r="P13" s="20">
        <v>1</v>
      </c>
      <c r="Q13" s="20">
        <v>37</v>
      </c>
      <c r="R13" s="20">
        <v>10</v>
      </c>
      <c r="S13" s="20">
        <v>11</v>
      </c>
      <c r="T13" s="20">
        <v>10</v>
      </c>
      <c r="U13" s="20">
        <v>2</v>
      </c>
      <c r="V13" s="20">
        <v>11</v>
      </c>
      <c r="W13" s="20">
        <v>37</v>
      </c>
      <c r="X13" s="20">
        <v>0</v>
      </c>
      <c r="Y13" s="20">
        <v>0</v>
      </c>
      <c r="Z13" s="20">
        <v>23</v>
      </c>
      <c r="AA13" s="20">
        <v>37</v>
      </c>
      <c r="AB13" s="20">
        <v>0</v>
      </c>
      <c r="AC13" s="25"/>
      <c r="AD13" s="25"/>
      <c r="AE13" s="25"/>
      <c r="AF13" s="25"/>
      <c r="AG13" s="20"/>
      <c r="AH13" s="25"/>
      <c r="AI13" s="25"/>
      <c r="AJ13" s="25"/>
      <c r="AK13" s="25"/>
      <c r="AL13" s="20"/>
      <c r="AM13" s="25"/>
      <c r="AN13" s="25"/>
      <c r="AO13" s="25"/>
      <c r="AP13" s="25"/>
      <c r="AQ13" s="20"/>
      <c r="AR13" s="25"/>
      <c r="AS13" s="25"/>
      <c r="AT13" s="25"/>
      <c r="AU13" s="25"/>
      <c r="AV13" s="20"/>
      <c r="AW13" s="20"/>
      <c r="AX13" s="20"/>
      <c r="AY13" s="20"/>
      <c r="AZ13" s="20"/>
      <c r="BA13" s="20"/>
      <c r="BB13" s="189">
        <v>0</v>
      </c>
      <c r="BC13" s="130"/>
    </row>
    <row r="14" spans="1:65" ht="66" customHeight="1" x14ac:dyDescent="0.25">
      <c r="A14" s="20">
        <v>11</v>
      </c>
      <c r="B14" s="354" t="s">
        <v>359</v>
      </c>
      <c r="C14" s="212" t="s">
        <v>397</v>
      </c>
      <c r="D14" s="20" t="s">
        <v>76</v>
      </c>
      <c r="E14" s="20" t="s">
        <v>76</v>
      </c>
      <c r="F14" s="23">
        <v>43756</v>
      </c>
      <c r="G14" s="23" t="s">
        <v>360</v>
      </c>
      <c r="H14" s="20" t="s">
        <v>361</v>
      </c>
      <c r="I14" s="22" t="s">
        <v>362</v>
      </c>
      <c r="J14" s="22" t="s">
        <v>442</v>
      </c>
      <c r="K14" s="27">
        <v>300</v>
      </c>
      <c r="L14" s="20">
        <v>385</v>
      </c>
      <c r="M14" s="64">
        <f t="shared" si="0"/>
        <v>128.33333333333334</v>
      </c>
      <c r="N14" s="20"/>
      <c r="O14" s="20">
        <v>8</v>
      </c>
      <c r="P14" s="20">
        <v>9</v>
      </c>
      <c r="Q14" s="20">
        <f>182+102</f>
        <v>284</v>
      </c>
      <c r="R14" s="20">
        <v>20</v>
      </c>
      <c r="S14" s="20">
        <v>64</v>
      </c>
      <c r="T14" s="20">
        <v>33</v>
      </c>
      <c r="U14" s="20">
        <v>16</v>
      </c>
      <c r="V14" s="20">
        <v>12</v>
      </c>
      <c r="W14" s="20">
        <v>139</v>
      </c>
      <c r="X14" s="20">
        <v>3</v>
      </c>
      <c r="Y14" s="20">
        <v>182</v>
      </c>
      <c r="Z14" s="20">
        <f>52+65</f>
        <v>117</v>
      </c>
      <c r="AA14" s="20">
        <f>138+130</f>
        <v>268</v>
      </c>
      <c r="AB14" s="20">
        <v>0</v>
      </c>
      <c r="AC14" s="25">
        <f>+'[3]Carnaval del Conocimiento'!$C$10</f>
        <v>63</v>
      </c>
      <c r="AD14" s="25">
        <f>+'[3]Carnaval del Conocimiento'!$D$10</f>
        <v>35.4</v>
      </c>
      <c r="AE14" s="25">
        <f>+'[3]Carnaval del Conocimiento'!$E$10</f>
        <v>1.6</v>
      </c>
      <c r="AF14" s="25">
        <v>0</v>
      </c>
      <c r="AG14" s="25">
        <f>+AC14+AD14+AE14</f>
        <v>100</v>
      </c>
      <c r="AH14" s="25">
        <f>+'[3]Carnaval del Conocimiento'!$C$19</f>
        <v>63.2</v>
      </c>
      <c r="AI14" s="25">
        <f>+'[3]Carnaval del Conocimiento'!$D$19</f>
        <v>35.6</v>
      </c>
      <c r="AJ14" s="25">
        <f>+'[3]Carnaval del Conocimiento'!$E$19</f>
        <v>1.2</v>
      </c>
      <c r="AK14" s="25">
        <v>0</v>
      </c>
      <c r="AL14" s="25">
        <f>+AH14+AI14+AJ14</f>
        <v>100.00000000000001</v>
      </c>
      <c r="AM14" s="25">
        <f>+'[3]Carnaval del Conocimiento'!$C$25</f>
        <v>68</v>
      </c>
      <c r="AN14" s="25">
        <f>+'[3]Carnaval del Conocimiento'!$D$25</f>
        <v>31.5</v>
      </c>
      <c r="AO14" s="25">
        <f>+'[3]Carnaval del Conocimiento'!$E$25</f>
        <v>0.5</v>
      </c>
      <c r="AP14" s="25">
        <v>0</v>
      </c>
      <c r="AQ14" s="25">
        <f>+AM14+AN14+AO14</f>
        <v>100</v>
      </c>
      <c r="AR14" s="25">
        <f>+'[3]Carnaval del Conocimiento'!$C$35</f>
        <v>59.833333333333336</v>
      </c>
      <c r="AS14" s="25">
        <f>+'[3]Carnaval del Conocimiento'!$D$35</f>
        <v>38.833333333333336</v>
      </c>
      <c r="AT14" s="25">
        <f>+'[3]Carnaval del Conocimiento'!$E$35</f>
        <v>1.3333333333333333</v>
      </c>
      <c r="AU14" s="25">
        <v>0</v>
      </c>
      <c r="AV14" s="25">
        <f>+AR14+AS14+AT14</f>
        <v>100</v>
      </c>
      <c r="AW14" s="25" t="s">
        <v>134</v>
      </c>
      <c r="AX14" s="25" t="s">
        <v>134</v>
      </c>
      <c r="AY14" s="25" t="s">
        <v>134</v>
      </c>
      <c r="AZ14" s="25" t="s">
        <v>134</v>
      </c>
      <c r="BA14" s="25" t="s">
        <v>134</v>
      </c>
      <c r="BB14" s="189">
        <v>14939362</v>
      </c>
      <c r="BC14" s="130"/>
    </row>
    <row r="15" spans="1:65" ht="79.5" customHeight="1" x14ac:dyDescent="0.25">
      <c r="A15" s="20">
        <v>12</v>
      </c>
      <c r="B15" s="354" t="s">
        <v>95</v>
      </c>
      <c r="C15" s="194" t="s">
        <v>115</v>
      </c>
      <c r="D15" s="20" t="s">
        <v>76</v>
      </c>
      <c r="E15" s="20" t="s">
        <v>76</v>
      </c>
      <c r="F15" s="23" t="s">
        <v>237</v>
      </c>
      <c r="G15" s="23" t="s">
        <v>238</v>
      </c>
      <c r="H15" s="20" t="s">
        <v>239</v>
      </c>
      <c r="I15" s="22" t="s">
        <v>213</v>
      </c>
      <c r="J15" s="22" t="s">
        <v>443</v>
      </c>
      <c r="K15" s="20">
        <v>21</v>
      </c>
      <c r="L15" s="20">
        <v>21</v>
      </c>
      <c r="M15" s="64">
        <f t="shared" si="0"/>
        <v>100</v>
      </c>
      <c r="N15" s="20"/>
      <c r="O15" s="20">
        <v>0</v>
      </c>
      <c r="P15" s="20">
        <v>0</v>
      </c>
      <c r="Q15" s="20">
        <v>4</v>
      </c>
      <c r="R15" s="20">
        <v>4</v>
      </c>
      <c r="S15" s="20">
        <v>13</v>
      </c>
      <c r="T15" s="20">
        <v>0</v>
      </c>
      <c r="U15" s="20">
        <v>0</v>
      </c>
      <c r="V15" s="20">
        <v>2</v>
      </c>
      <c r="W15" s="20">
        <v>19</v>
      </c>
      <c r="X15" s="20">
        <v>0</v>
      </c>
      <c r="Y15" s="20">
        <v>0</v>
      </c>
      <c r="Z15" s="20">
        <v>9</v>
      </c>
      <c r="AA15" s="20">
        <v>12</v>
      </c>
      <c r="AB15" s="20">
        <v>0</v>
      </c>
      <c r="AC15" s="29">
        <f>+'[2]Excel Intermedio'!$C$10</f>
        <v>57.6</v>
      </c>
      <c r="AD15" s="29">
        <f>+'[2]Excel Intermedio'!$D$10</f>
        <v>31.6</v>
      </c>
      <c r="AE15" s="29">
        <f>+'[2]Excel Intermedio'!$E$10</f>
        <v>10.8</v>
      </c>
      <c r="AF15" s="29">
        <f>+'[2]Excel Intermedio'!$F$10</f>
        <v>0</v>
      </c>
      <c r="AG15" s="29">
        <f>+AC15+AD15+AE15</f>
        <v>100</v>
      </c>
      <c r="AH15" s="29">
        <f>+'[2]Excel Intermedio'!$C$19</f>
        <v>50.8</v>
      </c>
      <c r="AI15" s="29">
        <f>+'[2]Excel Intermedio'!$D$19</f>
        <v>37.6</v>
      </c>
      <c r="AJ15" s="29">
        <f>+'[2]Excel Intermedio'!$E$19</f>
        <v>11.6</v>
      </c>
      <c r="AK15" s="29">
        <f>+'[2]Excel Intermedio'!$F$19</f>
        <v>0</v>
      </c>
      <c r="AL15" s="29">
        <f>+AH15+AI15+AJ15</f>
        <v>100</v>
      </c>
      <c r="AM15" s="29">
        <f>+'[2]Excel Intermedio'!$C$25</f>
        <v>43.5</v>
      </c>
      <c r="AN15" s="29">
        <f>+'[2]Excel Intermedio'!$D$25</f>
        <v>47</v>
      </c>
      <c r="AO15" s="29">
        <f>+'[2]Excel Intermedio'!$E$25</f>
        <v>9.5</v>
      </c>
      <c r="AP15" s="29">
        <f>+'[2]Excel Intermedio'!$F$25</f>
        <v>0</v>
      </c>
      <c r="AQ15" s="29">
        <f>+AM15+AN15+AO15+AP15</f>
        <v>100</v>
      </c>
      <c r="AR15" s="29">
        <f>+'[2]Excel Intermedio'!$C$35</f>
        <v>59</v>
      </c>
      <c r="AS15" s="29">
        <f>+'[2]Excel Intermedio'!$D$35</f>
        <v>36.833333333333336</v>
      </c>
      <c r="AT15" s="29">
        <f>+'[2]Excel Intermedio'!$E$35</f>
        <v>4.166666666666667</v>
      </c>
      <c r="AU15" s="29">
        <f>+'[2]Excel Intermedio'!$F$35</f>
        <v>0</v>
      </c>
      <c r="AV15" s="29">
        <v>100</v>
      </c>
      <c r="AW15" s="67" t="s">
        <v>134</v>
      </c>
      <c r="AX15" s="67" t="s">
        <v>134</v>
      </c>
      <c r="AY15" s="67" t="s">
        <v>134</v>
      </c>
      <c r="AZ15" s="67" t="s">
        <v>134</v>
      </c>
      <c r="BA15" s="67" t="s">
        <v>134</v>
      </c>
      <c r="BB15" s="189">
        <v>0</v>
      </c>
      <c r="BC15" s="134" t="s">
        <v>287</v>
      </c>
    </row>
    <row r="16" spans="1:65" ht="51.75" customHeight="1" x14ac:dyDescent="0.25">
      <c r="A16" s="20">
        <v>13</v>
      </c>
      <c r="B16" s="354" t="s">
        <v>172</v>
      </c>
      <c r="C16" s="194" t="s">
        <v>116</v>
      </c>
      <c r="D16" s="20" t="s">
        <v>76</v>
      </c>
      <c r="E16" s="20" t="s">
        <v>76</v>
      </c>
      <c r="F16" s="23" t="s">
        <v>173</v>
      </c>
      <c r="G16" s="23" t="s">
        <v>77</v>
      </c>
      <c r="H16" s="20" t="s">
        <v>216</v>
      </c>
      <c r="I16" s="20" t="s">
        <v>224</v>
      </c>
      <c r="J16" s="20" t="s">
        <v>443</v>
      </c>
      <c r="K16" s="20">
        <v>27</v>
      </c>
      <c r="L16" s="20">
        <v>23</v>
      </c>
      <c r="M16" s="64">
        <v>85.18518518518519</v>
      </c>
      <c r="N16" s="20"/>
      <c r="O16" s="20">
        <v>0</v>
      </c>
      <c r="P16" s="20">
        <v>0</v>
      </c>
      <c r="Q16" s="20">
        <v>16</v>
      </c>
      <c r="R16" s="20">
        <v>0</v>
      </c>
      <c r="S16" s="20">
        <v>7</v>
      </c>
      <c r="T16" s="20">
        <v>2</v>
      </c>
      <c r="U16" s="20">
        <v>1</v>
      </c>
      <c r="V16" s="20">
        <v>11</v>
      </c>
      <c r="W16" s="20">
        <v>9</v>
      </c>
      <c r="X16" s="20">
        <v>0</v>
      </c>
      <c r="Y16" s="20">
        <v>0</v>
      </c>
      <c r="Z16" s="20">
        <v>6</v>
      </c>
      <c r="AA16" s="20">
        <v>17</v>
      </c>
      <c r="AB16" s="20">
        <v>0</v>
      </c>
      <c r="AC16" s="25">
        <v>88</v>
      </c>
      <c r="AD16" s="25">
        <v>12</v>
      </c>
      <c r="AE16" s="25">
        <v>0</v>
      </c>
      <c r="AF16" s="25">
        <v>0</v>
      </c>
      <c r="AG16" s="20">
        <v>100</v>
      </c>
      <c r="AH16" s="25">
        <v>75.400000000000006</v>
      </c>
      <c r="AI16" s="25">
        <v>24</v>
      </c>
      <c r="AJ16" s="25">
        <v>1.2</v>
      </c>
      <c r="AK16" s="25">
        <v>0</v>
      </c>
      <c r="AL16" s="20">
        <v>100.60000000000001</v>
      </c>
      <c r="AM16" s="25">
        <v>72</v>
      </c>
      <c r="AN16" s="25">
        <v>24</v>
      </c>
      <c r="AO16" s="25">
        <v>4</v>
      </c>
      <c r="AP16" s="25">
        <v>0</v>
      </c>
      <c r="AQ16" s="20">
        <v>100</v>
      </c>
      <c r="AR16" s="25">
        <v>75</v>
      </c>
      <c r="AS16" s="25">
        <v>25</v>
      </c>
      <c r="AT16" s="25">
        <v>0</v>
      </c>
      <c r="AU16" s="25">
        <v>0</v>
      </c>
      <c r="AV16" s="20">
        <v>100</v>
      </c>
      <c r="AW16" s="20"/>
      <c r="AX16" s="24">
        <v>6</v>
      </c>
      <c r="AY16" s="24">
        <v>51.999999999999993</v>
      </c>
      <c r="AZ16" s="24">
        <v>62.666666666666657</v>
      </c>
      <c r="BA16" s="24">
        <v>10.666666666666664</v>
      </c>
      <c r="BB16" s="198">
        <v>7889700</v>
      </c>
      <c r="BC16" s="130"/>
    </row>
    <row r="17" spans="1:56" ht="53.25" customHeight="1" x14ac:dyDescent="0.25">
      <c r="A17" s="20">
        <v>14</v>
      </c>
      <c r="B17" s="354" t="s">
        <v>174</v>
      </c>
      <c r="C17" s="194" t="s">
        <v>116</v>
      </c>
      <c r="D17" s="20" t="s">
        <v>76</v>
      </c>
      <c r="E17" s="20" t="s">
        <v>76</v>
      </c>
      <c r="F17" s="23" t="s">
        <v>175</v>
      </c>
      <c r="G17" s="23" t="s">
        <v>77</v>
      </c>
      <c r="H17" s="20" t="s">
        <v>216</v>
      </c>
      <c r="I17" s="20" t="s">
        <v>224</v>
      </c>
      <c r="J17" s="20" t="s">
        <v>443</v>
      </c>
      <c r="K17" s="20">
        <v>27</v>
      </c>
      <c r="L17" s="20">
        <v>23</v>
      </c>
      <c r="M17" s="64">
        <v>85.18518518518519</v>
      </c>
      <c r="N17" s="20"/>
      <c r="O17" s="20">
        <v>0</v>
      </c>
      <c r="P17" s="20">
        <v>0</v>
      </c>
      <c r="Q17" s="20">
        <v>9</v>
      </c>
      <c r="R17" s="20">
        <v>2</v>
      </c>
      <c r="S17" s="20">
        <v>12</v>
      </c>
      <c r="T17" s="20">
        <v>2</v>
      </c>
      <c r="U17" s="20">
        <v>1</v>
      </c>
      <c r="V17" s="20">
        <v>7</v>
      </c>
      <c r="W17" s="20">
        <v>13</v>
      </c>
      <c r="X17" s="20">
        <v>0</v>
      </c>
      <c r="Y17" s="20">
        <v>0</v>
      </c>
      <c r="Z17" s="20">
        <v>4</v>
      </c>
      <c r="AA17" s="20">
        <v>19</v>
      </c>
      <c r="AB17" s="20">
        <v>0</v>
      </c>
      <c r="AC17" s="25">
        <v>76</v>
      </c>
      <c r="AD17" s="25">
        <v>24</v>
      </c>
      <c r="AE17" s="25">
        <v>0</v>
      </c>
      <c r="AF17" s="25">
        <v>0</v>
      </c>
      <c r="AG17" s="20">
        <v>100</v>
      </c>
      <c r="AH17" s="25">
        <v>76</v>
      </c>
      <c r="AI17" s="25">
        <v>24</v>
      </c>
      <c r="AJ17" s="25">
        <v>0</v>
      </c>
      <c r="AK17" s="25">
        <v>0</v>
      </c>
      <c r="AL17" s="20">
        <v>100</v>
      </c>
      <c r="AM17" s="25">
        <v>71</v>
      </c>
      <c r="AN17" s="25">
        <v>29</v>
      </c>
      <c r="AO17" s="25">
        <v>0</v>
      </c>
      <c r="AP17" s="25">
        <v>0</v>
      </c>
      <c r="AQ17" s="20">
        <v>100</v>
      </c>
      <c r="AR17" s="25">
        <v>75</v>
      </c>
      <c r="AS17" s="25">
        <v>24</v>
      </c>
      <c r="AT17" s="25">
        <v>1</v>
      </c>
      <c r="AU17" s="25">
        <v>0</v>
      </c>
      <c r="AV17" s="20">
        <v>100</v>
      </c>
      <c r="AW17" s="20" t="s">
        <v>176</v>
      </c>
      <c r="AX17" s="24">
        <v>6</v>
      </c>
      <c r="AY17" s="24">
        <v>47.333333333333343</v>
      </c>
      <c r="AZ17" s="24">
        <v>77.999999999999986</v>
      </c>
      <c r="BA17" s="24">
        <v>30.666666666666643</v>
      </c>
      <c r="BB17" s="198">
        <v>7889700</v>
      </c>
      <c r="BC17" s="130"/>
    </row>
    <row r="18" spans="1:56" ht="55.5" customHeight="1" x14ac:dyDescent="0.25">
      <c r="A18" s="20">
        <v>15</v>
      </c>
      <c r="B18" s="354" t="s">
        <v>177</v>
      </c>
      <c r="C18" s="194" t="s">
        <v>116</v>
      </c>
      <c r="D18" s="20" t="s">
        <v>76</v>
      </c>
      <c r="E18" s="20" t="s">
        <v>76</v>
      </c>
      <c r="F18" s="23" t="s">
        <v>178</v>
      </c>
      <c r="G18" s="23" t="s">
        <v>77</v>
      </c>
      <c r="H18" s="20" t="s">
        <v>216</v>
      </c>
      <c r="I18" s="20" t="s">
        <v>224</v>
      </c>
      <c r="J18" s="20" t="s">
        <v>443</v>
      </c>
      <c r="K18" s="20">
        <v>20</v>
      </c>
      <c r="L18" s="20">
        <v>17</v>
      </c>
      <c r="M18" s="64">
        <v>85</v>
      </c>
      <c r="N18" s="20"/>
      <c r="O18" s="20">
        <v>0</v>
      </c>
      <c r="P18" s="20">
        <v>0</v>
      </c>
      <c r="Q18" s="20">
        <v>8</v>
      </c>
      <c r="R18" s="20">
        <v>5</v>
      </c>
      <c r="S18" s="20">
        <v>4</v>
      </c>
      <c r="T18" s="20">
        <v>2</v>
      </c>
      <c r="U18" s="20">
        <v>0</v>
      </c>
      <c r="V18" s="20">
        <v>2</v>
      </c>
      <c r="W18" s="20">
        <v>13</v>
      </c>
      <c r="X18" s="20">
        <v>0</v>
      </c>
      <c r="Y18" s="20">
        <v>0</v>
      </c>
      <c r="Z18" s="20">
        <v>5</v>
      </c>
      <c r="AA18" s="20">
        <v>12</v>
      </c>
      <c r="AB18" s="20">
        <v>0</v>
      </c>
      <c r="AC18" s="25">
        <v>76</v>
      </c>
      <c r="AD18" s="25">
        <v>24</v>
      </c>
      <c r="AE18" s="25">
        <v>0</v>
      </c>
      <c r="AF18" s="25">
        <v>0</v>
      </c>
      <c r="AG18" s="20">
        <v>100</v>
      </c>
      <c r="AH18" s="25">
        <v>76</v>
      </c>
      <c r="AI18" s="25">
        <v>24</v>
      </c>
      <c r="AJ18" s="25">
        <v>0</v>
      </c>
      <c r="AK18" s="25">
        <v>0</v>
      </c>
      <c r="AL18" s="20">
        <v>100</v>
      </c>
      <c r="AM18" s="25">
        <v>71</v>
      </c>
      <c r="AN18" s="25">
        <v>29</v>
      </c>
      <c r="AO18" s="25">
        <v>0</v>
      </c>
      <c r="AP18" s="25">
        <v>0</v>
      </c>
      <c r="AQ18" s="20">
        <v>100</v>
      </c>
      <c r="AR18" s="25">
        <v>75</v>
      </c>
      <c r="AS18" s="25">
        <v>24</v>
      </c>
      <c r="AT18" s="25">
        <v>1</v>
      </c>
      <c r="AU18" s="25">
        <v>0</v>
      </c>
      <c r="AV18" s="20">
        <v>100</v>
      </c>
      <c r="AW18" s="20" t="s">
        <v>179</v>
      </c>
      <c r="AX18" s="24">
        <v>6</v>
      </c>
      <c r="AY18" s="24">
        <v>50.000000000000007</v>
      </c>
      <c r="AZ18" s="24">
        <v>76.470588235294116</v>
      </c>
      <c r="BA18" s="24">
        <v>26.470588235294112</v>
      </c>
      <c r="BB18" s="198">
        <v>7889700</v>
      </c>
      <c r="BC18" s="130"/>
    </row>
    <row r="19" spans="1:56" ht="36.75" customHeight="1" x14ac:dyDescent="0.25">
      <c r="A19" s="20">
        <v>16</v>
      </c>
      <c r="B19" s="354" t="s">
        <v>96</v>
      </c>
      <c r="C19" s="194" t="s">
        <v>117</v>
      </c>
      <c r="D19" s="20" t="s">
        <v>76</v>
      </c>
      <c r="E19" s="20" t="s">
        <v>76</v>
      </c>
      <c r="F19" s="23" t="s">
        <v>145</v>
      </c>
      <c r="G19" s="23" t="s">
        <v>191</v>
      </c>
      <c r="H19" s="20" t="s">
        <v>200</v>
      </c>
      <c r="I19" s="22" t="s">
        <v>201</v>
      </c>
      <c r="J19" s="22" t="s">
        <v>442</v>
      </c>
      <c r="K19" s="20">
        <v>57</v>
      </c>
      <c r="L19" s="20">
        <v>57</v>
      </c>
      <c r="M19" s="64">
        <f t="shared" si="0"/>
        <v>100</v>
      </c>
      <c r="N19" s="22"/>
      <c r="O19" s="20">
        <v>0</v>
      </c>
      <c r="P19" s="20">
        <v>0</v>
      </c>
      <c r="Q19" s="20">
        <v>14</v>
      </c>
      <c r="R19" s="20">
        <v>6</v>
      </c>
      <c r="S19" s="20">
        <v>37</v>
      </c>
      <c r="T19" s="20">
        <v>8</v>
      </c>
      <c r="U19" s="20">
        <v>0</v>
      </c>
      <c r="V19" s="20">
        <v>7</v>
      </c>
      <c r="W19" s="20">
        <v>36</v>
      </c>
      <c r="X19" s="20">
        <v>0</v>
      </c>
      <c r="Y19" s="20">
        <v>6</v>
      </c>
      <c r="Z19" s="20">
        <v>13</v>
      </c>
      <c r="AA19" s="20">
        <f>57-Z19</f>
        <v>44</v>
      </c>
      <c r="AB19" s="20">
        <v>0</v>
      </c>
      <c r="AC19" s="25">
        <f>+[2]SIGA!$C$10</f>
        <v>78</v>
      </c>
      <c r="AD19" s="25">
        <f>+[2]SIGA!$D$10</f>
        <v>22</v>
      </c>
      <c r="AE19" s="25">
        <f>+[2]SIGA!$E$10</f>
        <v>0</v>
      </c>
      <c r="AF19" s="25">
        <f>+[2]SIGA!$F$10</f>
        <v>0</v>
      </c>
      <c r="AG19" s="25">
        <f>+SUM(AC19:AF19)</f>
        <v>100</v>
      </c>
      <c r="AH19" s="25">
        <f>+[2]SIGA!$C$19</f>
        <v>73.599999999999994</v>
      </c>
      <c r="AI19" s="25">
        <f>+[2]SIGA!$D$19</f>
        <v>26.4</v>
      </c>
      <c r="AJ19" s="25">
        <f>+[2]SIGA!$E$19</f>
        <v>0</v>
      </c>
      <c r="AK19" s="25">
        <f>+[2]SIGA!$F$19</f>
        <v>0</v>
      </c>
      <c r="AL19" s="20">
        <f>+SUM(AH19:AK19)</f>
        <v>100</v>
      </c>
      <c r="AM19" s="25">
        <f>+[2]SIGA!$C$25</f>
        <v>78</v>
      </c>
      <c r="AN19" s="25">
        <f>+[2]SIGA!$D$25</f>
        <v>22</v>
      </c>
      <c r="AO19" s="25">
        <f>+[2]SIGA!$E$25</f>
        <v>0</v>
      </c>
      <c r="AP19" s="25">
        <f>+[2]SIGA!$F$25</f>
        <v>0</v>
      </c>
      <c r="AQ19" s="20">
        <f>+SUM(AM19:AP19)</f>
        <v>100</v>
      </c>
      <c r="AR19" s="25">
        <f>+[2]SIGA!$C$35</f>
        <v>74.333333333333329</v>
      </c>
      <c r="AS19" s="25">
        <f>+[2]SIGA!$D$35</f>
        <v>25.666666666666668</v>
      </c>
      <c r="AT19" s="25">
        <f>+[2]SIGA!$E$35</f>
        <v>0</v>
      </c>
      <c r="AU19" s="25">
        <f>+[2]SIGA!$F$35</f>
        <v>0</v>
      </c>
      <c r="AV19" s="20">
        <f>+SUM(AR19:AU19)</f>
        <v>100</v>
      </c>
      <c r="AW19" s="65" t="s">
        <v>147</v>
      </c>
      <c r="AX19" s="20">
        <f>+'T_EVALUACION CONOCIMIENTOS'!J384</f>
        <v>8</v>
      </c>
      <c r="AY19" s="64">
        <f>+'T_EVALUACION CONOCIMIENTOS'!M384</f>
        <v>78.658536585365852</v>
      </c>
      <c r="AZ19" s="64">
        <f>+'T_EVALUACION CONOCIMIENTOS'!N384</f>
        <v>82.012195121951223</v>
      </c>
      <c r="BA19" s="64">
        <f>+'T_EVALUACION CONOCIMIENTOS'!O384</f>
        <v>3.3536585365853711</v>
      </c>
      <c r="BB19" s="198">
        <v>0</v>
      </c>
      <c r="BC19" s="130"/>
    </row>
    <row r="20" spans="1:56" s="177" customFormat="1" ht="44.25" customHeight="1" x14ac:dyDescent="0.25">
      <c r="A20" s="20">
        <v>17</v>
      </c>
      <c r="B20" s="354" t="s">
        <v>166</v>
      </c>
      <c r="C20" s="84" t="s">
        <v>167</v>
      </c>
      <c r="D20" s="27" t="s">
        <v>76</v>
      </c>
      <c r="E20" s="27" t="s">
        <v>76</v>
      </c>
      <c r="F20" s="28">
        <v>43612</v>
      </c>
      <c r="G20" s="28" t="s">
        <v>77</v>
      </c>
      <c r="H20" s="20" t="s">
        <v>200</v>
      </c>
      <c r="I20" s="26" t="s">
        <v>203</v>
      </c>
      <c r="J20" s="26" t="s">
        <v>442</v>
      </c>
      <c r="K20" s="27">
        <v>33</v>
      </c>
      <c r="L20" s="27">
        <v>33</v>
      </c>
      <c r="M20" s="83">
        <f t="shared" si="0"/>
        <v>100</v>
      </c>
      <c r="N20" s="26"/>
      <c r="O20" s="27">
        <v>0</v>
      </c>
      <c r="P20" s="27">
        <v>0</v>
      </c>
      <c r="Q20" s="27">
        <v>16</v>
      </c>
      <c r="R20" s="27">
        <v>3</v>
      </c>
      <c r="S20" s="27">
        <v>14</v>
      </c>
      <c r="T20" s="27">
        <v>8</v>
      </c>
      <c r="U20" s="27">
        <v>0</v>
      </c>
      <c r="V20" s="27">
        <v>1</v>
      </c>
      <c r="W20" s="27">
        <v>22</v>
      </c>
      <c r="X20" s="27">
        <v>0</v>
      </c>
      <c r="Y20" s="27">
        <v>2</v>
      </c>
      <c r="Z20" s="27">
        <v>12</v>
      </c>
      <c r="AA20" s="27">
        <v>21</v>
      </c>
      <c r="AB20" s="27">
        <v>0</v>
      </c>
      <c r="AC20" s="29">
        <f>+'[2]TRABAJO DECENTE'!$C$10</f>
        <v>21.6</v>
      </c>
      <c r="AD20" s="29">
        <f>+'[2]TRABAJO DECENTE'!$D$10</f>
        <v>52.4</v>
      </c>
      <c r="AE20" s="29">
        <f>+'[2]TRABAJO DECENTE'!$E$10</f>
        <v>24.4</v>
      </c>
      <c r="AF20" s="29">
        <f>+'[2]TRABAJO DECENTE'!$F$10</f>
        <v>1.6</v>
      </c>
      <c r="AG20" s="29">
        <f>+SUM(AC20:AF20)</f>
        <v>100</v>
      </c>
      <c r="AH20" s="29">
        <f>+'[2]TRABAJO DECENTE'!$C$19</f>
        <v>30.2</v>
      </c>
      <c r="AI20" s="29">
        <f>+'[2]TRABAJO DECENTE'!$D$19</f>
        <v>48.4</v>
      </c>
      <c r="AJ20" s="29">
        <f>+'[2]TRABAJO DECENTE'!$E$19</f>
        <v>19.8</v>
      </c>
      <c r="AK20" s="29">
        <f>+'[2]TRABAJO DECENTE'!$F$19</f>
        <v>1.6</v>
      </c>
      <c r="AL20" s="27">
        <f>+SUM(AH20:AK20)</f>
        <v>99.999999999999986</v>
      </c>
      <c r="AM20" s="29">
        <f>+'[2]TRABAJO DECENTE'!$C$25</f>
        <v>33.5</v>
      </c>
      <c r="AN20" s="29">
        <f>+'[2]TRABAJO DECENTE'!$D$25</f>
        <v>56.5</v>
      </c>
      <c r="AO20" s="29">
        <f>+'[2]TRABAJO DECENTE'!$E$25</f>
        <v>6</v>
      </c>
      <c r="AP20" s="29">
        <f>+'[2]TRABAJO DECENTE'!$F$25</f>
        <v>4</v>
      </c>
      <c r="AQ20" s="27">
        <f>+SUM(AM20:AP20)</f>
        <v>100</v>
      </c>
      <c r="AR20" s="29">
        <f>+'[2]TRABAJO DECENTE'!$C$35</f>
        <v>30</v>
      </c>
      <c r="AS20" s="29">
        <f>+'[2]TRABAJO DECENTE'!$D$35</f>
        <v>53.833333333333336</v>
      </c>
      <c r="AT20" s="29">
        <f>+'[2]TRABAJO DECENTE'!$E$35</f>
        <v>15.5</v>
      </c>
      <c r="AU20" s="29">
        <f>+'[2]TRABAJO DECENTE'!$F$35</f>
        <v>0.66666666666666663</v>
      </c>
      <c r="AV20" s="27">
        <f>+SUM(AR20:AU20)</f>
        <v>100.00000000000001</v>
      </c>
      <c r="AW20" s="84"/>
      <c r="AX20" s="27">
        <v>0</v>
      </c>
      <c r="AY20" s="83">
        <v>0</v>
      </c>
      <c r="AZ20" s="83">
        <v>0</v>
      </c>
      <c r="BA20" s="83">
        <v>0</v>
      </c>
      <c r="BB20" s="195">
        <v>0</v>
      </c>
      <c r="BC20" s="132"/>
      <c r="BD20" s="163"/>
    </row>
    <row r="21" spans="1:56" s="177" customFormat="1" ht="36.75" customHeight="1" x14ac:dyDescent="0.25">
      <c r="A21" s="20">
        <v>18</v>
      </c>
      <c r="B21" s="354" t="s">
        <v>97</v>
      </c>
      <c r="C21" s="84" t="s">
        <v>118</v>
      </c>
      <c r="D21" s="27" t="s">
        <v>76</v>
      </c>
      <c r="E21" s="27" t="s">
        <v>76</v>
      </c>
      <c r="F21" s="28">
        <v>43613</v>
      </c>
      <c r="G21" s="28" t="s">
        <v>77</v>
      </c>
      <c r="H21" s="26" t="s">
        <v>204</v>
      </c>
      <c r="I21" s="27" t="s">
        <v>205</v>
      </c>
      <c r="J21" s="27" t="s">
        <v>442</v>
      </c>
      <c r="K21" s="27">
        <v>36</v>
      </c>
      <c r="L21" s="27">
        <v>33</v>
      </c>
      <c r="M21" s="83">
        <f t="shared" si="0"/>
        <v>91.666666666666671</v>
      </c>
      <c r="N21" s="27"/>
      <c r="O21" s="27">
        <v>0</v>
      </c>
      <c r="P21" s="27">
        <v>0</v>
      </c>
      <c r="Q21" s="27">
        <v>32</v>
      </c>
      <c r="R21" s="27">
        <v>0</v>
      </c>
      <c r="S21" s="27">
        <v>1</v>
      </c>
      <c r="T21" s="27">
        <v>4</v>
      </c>
      <c r="U21" s="27">
        <v>0</v>
      </c>
      <c r="V21" s="27">
        <v>2</v>
      </c>
      <c r="W21" s="27">
        <v>16</v>
      </c>
      <c r="X21" s="27">
        <v>0</v>
      </c>
      <c r="Y21" s="27">
        <v>11</v>
      </c>
      <c r="Z21" s="27">
        <v>8</v>
      </c>
      <c r="AA21" s="27">
        <v>25</v>
      </c>
      <c r="AB21" s="27">
        <v>0</v>
      </c>
      <c r="AC21" s="29">
        <f>+'[2]SECOP II'!$C$10</f>
        <v>42.4</v>
      </c>
      <c r="AD21" s="29">
        <f>+'[2]SECOP II'!$D$10</f>
        <v>50.4</v>
      </c>
      <c r="AE21" s="29">
        <f>+'[2]SECOP II'!$E$10</f>
        <v>6.2</v>
      </c>
      <c r="AF21" s="29">
        <f>+'[2]SECOP II'!$F$10</f>
        <v>1.2</v>
      </c>
      <c r="AG21" s="29">
        <f>+SUM(AC21:AF21)</f>
        <v>100.2</v>
      </c>
      <c r="AH21" s="29">
        <f>+'[2]SECOP II'!$C$19</f>
        <v>51.2</v>
      </c>
      <c r="AI21" s="29">
        <f>+'[2]SECOP II'!$D$19</f>
        <v>41.4</v>
      </c>
      <c r="AJ21" s="29">
        <f>+'[2]SECOP II'!$E$19</f>
        <v>5</v>
      </c>
      <c r="AK21" s="29">
        <f>+'[2]SECOP II'!$F$19</f>
        <v>2.4</v>
      </c>
      <c r="AL21" s="27">
        <f>+SUM(AH21:AK21)</f>
        <v>100</v>
      </c>
      <c r="AM21" s="29">
        <f>+'[2]SECOP II'!$C$25</f>
        <v>66</v>
      </c>
      <c r="AN21" s="29">
        <f>+'[2]SECOP II'!$D$25</f>
        <v>28</v>
      </c>
      <c r="AO21" s="29">
        <f>+'[2]SECOP II'!$E$25</f>
        <v>3</v>
      </c>
      <c r="AP21" s="29">
        <f>+'[2]SECOP II'!$F$25</f>
        <v>3</v>
      </c>
      <c r="AQ21" s="27">
        <f>+SUM(AM21:AP21)</f>
        <v>100</v>
      </c>
      <c r="AR21" s="29">
        <f>+'[2]SECOP II'!$C$35</f>
        <v>49.166666666666664</v>
      </c>
      <c r="AS21" s="29">
        <f>+'[2]SECOP II'!$D$35</f>
        <v>38.833333333333336</v>
      </c>
      <c r="AT21" s="29">
        <f>+'[2]SECOP II'!$E$35</f>
        <v>12</v>
      </c>
      <c r="AU21" s="29">
        <f>+'[2]SECOP II'!$F$35</f>
        <v>0</v>
      </c>
      <c r="AV21" s="27">
        <f>+SUM(AR21:AU21)</f>
        <v>100</v>
      </c>
      <c r="AW21" s="27"/>
      <c r="AX21" s="27">
        <v>0</v>
      </c>
      <c r="AY21" s="83">
        <v>0</v>
      </c>
      <c r="AZ21" s="83">
        <v>0</v>
      </c>
      <c r="BA21" s="83">
        <v>0</v>
      </c>
      <c r="BB21" s="195">
        <v>0</v>
      </c>
      <c r="BC21" s="132"/>
      <c r="BD21" s="163"/>
    </row>
    <row r="22" spans="1:56" ht="70.5" customHeight="1" x14ac:dyDescent="0.25">
      <c r="A22" s="20">
        <v>19</v>
      </c>
      <c r="B22" s="354" t="s">
        <v>98</v>
      </c>
      <c r="C22" s="213" t="s">
        <v>119</v>
      </c>
      <c r="D22" s="20" t="s">
        <v>76</v>
      </c>
      <c r="E22" s="20" t="s">
        <v>76</v>
      </c>
      <c r="F22" s="23" t="s">
        <v>278</v>
      </c>
      <c r="G22" s="23" t="s">
        <v>293</v>
      </c>
      <c r="H22" s="20" t="s">
        <v>207</v>
      </c>
      <c r="I22" s="20" t="s">
        <v>197</v>
      </c>
      <c r="J22" s="20" t="s">
        <v>443</v>
      </c>
      <c r="K22" s="20">
        <v>12</v>
      </c>
      <c r="L22" s="20">
        <v>12</v>
      </c>
      <c r="M22" s="64">
        <f t="shared" si="0"/>
        <v>100</v>
      </c>
      <c r="N22" s="20"/>
      <c r="O22" s="20">
        <v>1</v>
      </c>
      <c r="P22" s="20">
        <v>0</v>
      </c>
      <c r="Q22" s="20">
        <v>11</v>
      </c>
      <c r="R22" s="20">
        <v>0</v>
      </c>
      <c r="S22" s="20">
        <v>0</v>
      </c>
      <c r="T22" s="20">
        <v>0</v>
      </c>
      <c r="U22" s="20">
        <v>1</v>
      </c>
      <c r="V22" s="20">
        <v>0</v>
      </c>
      <c r="W22" s="20">
        <v>11</v>
      </c>
      <c r="X22" s="20">
        <v>0</v>
      </c>
      <c r="Y22" s="20">
        <v>0</v>
      </c>
      <c r="Z22" s="20">
        <v>5</v>
      </c>
      <c r="AA22" s="20">
        <v>7</v>
      </c>
      <c r="AB22" s="20">
        <v>0</v>
      </c>
      <c r="AC22" s="25">
        <f>+'[1]Formador de Formadores'!$C$10</f>
        <v>51</v>
      </c>
      <c r="AD22" s="25">
        <f>+'[1]Formador de Formadores'!$D$10</f>
        <v>49</v>
      </c>
      <c r="AE22" s="25">
        <f>+'[1]Formador de Formadores'!$E$10</f>
        <v>0</v>
      </c>
      <c r="AF22" s="25">
        <f>+'[1]Formador de Formadores'!$F$10</f>
        <v>0</v>
      </c>
      <c r="AG22" s="25">
        <f>+AF22+AE22+AD22+AC22</f>
        <v>100</v>
      </c>
      <c r="AH22" s="25">
        <f>+'[1]Formador de Formadores'!$C$19</f>
        <v>57.8</v>
      </c>
      <c r="AI22" s="25">
        <f>+'[1]Formador de Formadores'!$D$19</f>
        <v>42.2</v>
      </c>
      <c r="AJ22" s="25">
        <f>+'[1]Formador de Formadores'!$E$19</f>
        <v>0</v>
      </c>
      <c r="AK22" s="25">
        <f>+'[1]Formador de Formadores'!$F$19</f>
        <v>0</v>
      </c>
      <c r="AL22" s="25">
        <f>+AH22+AI22+AJ22</f>
        <v>100</v>
      </c>
      <c r="AM22" s="25">
        <f>+'[1]Formador de Formadores'!$C$25</f>
        <v>67</v>
      </c>
      <c r="AN22" s="25">
        <f>+'[1]Formador de Formadores'!$D$25</f>
        <v>33</v>
      </c>
      <c r="AO22" s="25">
        <f>+'[1]Formador de Formadores'!$E$25</f>
        <v>0</v>
      </c>
      <c r="AP22" s="25">
        <f>+'[1]Formador de Formadores'!$F$25</f>
        <v>0</v>
      </c>
      <c r="AQ22" s="25">
        <f>+AM22+AN22+AO22</f>
        <v>100</v>
      </c>
      <c r="AR22" s="25">
        <f>+'[1]Formador de Formadores'!$C$35</f>
        <v>54.166666666666664</v>
      </c>
      <c r="AS22" s="25">
        <f>+'[1]Formador de Formadores'!$D$35</f>
        <v>38.5</v>
      </c>
      <c r="AT22" s="25">
        <f>+'[1]Formador de Formadores'!$E$35</f>
        <v>7.333333333333333</v>
      </c>
      <c r="AU22" s="25">
        <f>+'[1]Formador de Formadores'!$F$35</f>
        <v>0</v>
      </c>
      <c r="AV22" s="25">
        <f>+AR22+AS22+AT22</f>
        <v>99.999999999999986</v>
      </c>
      <c r="AW22" s="20"/>
      <c r="AX22" s="20" t="s">
        <v>134</v>
      </c>
      <c r="AY22" s="20" t="s">
        <v>134</v>
      </c>
      <c r="AZ22" s="20" t="s">
        <v>134</v>
      </c>
      <c r="BA22" s="20" t="s">
        <v>134</v>
      </c>
      <c r="BB22" s="20" t="s">
        <v>134</v>
      </c>
      <c r="BC22" s="130"/>
    </row>
    <row r="23" spans="1:56" s="176" customFormat="1" ht="68.25" customHeight="1" x14ac:dyDescent="0.25">
      <c r="A23" s="20">
        <v>20</v>
      </c>
      <c r="B23" s="354" t="s">
        <v>99</v>
      </c>
      <c r="C23" s="194" t="s">
        <v>120</v>
      </c>
      <c r="D23" s="20" t="s">
        <v>76</v>
      </c>
      <c r="E23" s="20" t="s">
        <v>76</v>
      </c>
      <c r="F23" s="23" t="s">
        <v>187</v>
      </c>
      <c r="G23" s="23" t="s">
        <v>206</v>
      </c>
      <c r="H23" s="20" t="s">
        <v>207</v>
      </c>
      <c r="I23" s="20" t="s">
        <v>208</v>
      </c>
      <c r="J23" s="20" t="s">
        <v>443</v>
      </c>
      <c r="K23" s="20">
        <v>4</v>
      </c>
      <c r="L23" s="20">
        <v>4</v>
      </c>
      <c r="M23" s="64">
        <f t="shared" si="0"/>
        <v>100</v>
      </c>
      <c r="N23" s="20"/>
      <c r="O23" s="20">
        <v>2</v>
      </c>
      <c r="P23" s="20">
        <v>0</v>
      </c>
      <c r="Q23" s="20">
        <v>1</v>
      </c>
      <c r="R23" s="20">
        <v>1</v>
      </c>
      <c r="S23" s="20">
        <v>0</v>
      </c>
      <c r="T23" s="20">
        <v>2</v>
      </c>
      <c r="U23" s="20">
        <v>2</v>
      </c>
      <c r="V23" s="20">
        <v>0</v>
      </c>
      <c r="W23" s="20">
        <v>0</v>
      </c>
      <c r="X23" s="20">
        <v>0</v>
      </c>
      <c r="Y23" s="20">
        <v>0</v>
      </c>
      <c r="Z23" s="20">
        <v>0</v>
      </c>
      <c r="AA23" s="20">
        <v>4</v>
      </c>
      <c r="AB23" s="20">
        <v>0</v>
      </c>
      <c r="AC23" s="60">
        <v>33</v>
      </c>
      <c r="AD23" s="60">
        <v>54</v>
      </c>
      <c r="AE23" s="60">
        <v>13</v>
      </c>
      <c r="AF23" s="60">
        <v>0</v>
      </c>
      <c r="AG23" s="60">
        <f>+AC23+AD23+AE23</f>
        <v>100</v>
      </c>
      <c r="AH23" s="60">
        <v>33</v>
      </c>
      <c r="AI23" s="60">
        <v>40</v>
      </c>
      <c r="AJ23" s="60">
        <v>27</v>
      </c>
      <c r="AK23" s="60">
        <v>0</v>
      </c>
      <c r="AL23" s="60">
        <f>+AH23+AI23+AK23+AJ23</f>
        <v>100</v>
      </c>
      <c r="AM23" s="60">
        <v>33</v>
      </c>
      <c r="AN23" s="60">
        <v>17</v>
      </c>
      <c r="AO23" s="60">
        <v>50</v>
      </c>
      <c r="AP23" s="60">
        <v>0</v>
      </c>
      <c r="AQ23" s="60">
        <f>+AM23+AN23+AP23+AO23</f>
        <v>100</v>
      </c>
      <c r="AR23" s="60">
        <v>33</v>
      </c>
      <c r="AS23" s="67">
        <v>39</v>
      </c>
      <c r="AT23" s="67">
        <v>28</v>
      </c>
      <c r="AU23" s="60">
        <v>0</v>
      </c>
      <c r="AV23" s="60">
        <f>+AR23+AS23+AT23</f>
        <v>100</v>
      </c>
      <c r="AW23" s="60"/>
      <c r="AX23" s="29" t="s">
        <v>134</v>
      </c>
      <c r="AY23" s="29" t="s">
        <v>134</v>
      </c>
      <c r="AZ23" s="29" t="s">
        <v>134</v>
      </c>
      <c r="BA23" s="29" t="s">
        <v>134</v>
      </c>
      <c r="BB23" s="195">
        <v>6664000</v>
      </c>
      <c r="BC23" s="133"/>
      <c r="BD23" s="163"/>
    </row>
    <row r="24" spans="1:56" ht="48" customHeight="1" x14ac:dyDescent="0.25">
      <c r="A24" s="20">
        <v>21</v>
      </c>
      <c r="B24" s="354" t="s">
        <v>100</v>
      </c>
      <c r="C24" s="212" t="s">
        <v>121</v>
      </c>
      <c r="D24" s="20" t="s">
        <v>76</v>
      </c>
      <c r="E24" s="20"/>
      <c r="F24" s="23" t="s">
        <v>363</v>
      </c>
      <c r="G24" s="23" t="s">
        <v>191</v>
      </c>
      <c r="H24" s="20" t="s">
        <v>239</v>
      </c>
      <c r="I24" s="22" t="s">
        <v>364</v>
      </c>
      <c r="J24" s="22" t="s">
        <v>443</v>
      </c>
      <c r="K24" s="20">
        <v>166</v>
      </c>
      <c r="L24" s="20">
        <v>166</v>
      </c>
      <c r="M24" s="64">
        <f t="shared" si="0"/>
        <v>100</v>
      </c>
      <c r="N24" s="20"/>
      <c r="O24" s="20">
        <v>0</v>
      </c>
      <c r="P24" s="20">
        <v>0</v>
      </c>
      <c r="Q24" s="20">
        <v>39</v>
      </c>
      <c r="R24" s="20">
        <v>19</v>
      </c>
      <c r="S24" s="20">
        <v>108</v>
      </c>
      <c r="T24" s="20">
        <v>9</v>
      </c>
      <c r="U24" s="20">
        <v>0</v>
      </c>
      <c r="V24" s="20">
        <v>17</v>
      </c>
      <c r="W24" s="20">
        <v>138</v>
      </c>
      <c r="X24" s="20">
        <v>2</v>
      </c>
      <c r="Y24" s="20">
        <v>0</v>
      </c>
      <c r="Z24" s="20">
        <v>76</v>
      </c>
      <c r="AA24" s="20">
        <v>90</v>
      </c>
      <c r="AB24" s="20">
        <v>0</v>
      </c>
      <c r="AC24" s="25">
        <v>98</v>
      </c>
      <c r="AD24" s="25">
        <v>2</v>
      </c>
      <c r="AE24" s="25">
        <v>0</v>
      </c>
      <c r="AF24" s="25">
        <v>0</v>
      </c>
      <c r="AG24" s="20">
        <f>+AC24+AD24+AE24</f>
        <v>100</v>
      </c>
      <c r="AH24" s="25">
        <v>98</v>
      </c>
      <c r="AI24" s="25">
        <v>2</v>
      </c>
      <c r="AJ24" s="25">
        <v>0</v>
      </c>
      <c r="AK24" s="25">
        <v>0</v>
      </c>
      <c r="AL24" s="20">
        <f>+AH24+AI24+AK24+AJ24</f>
        <v>100</v>
      </c>
      <c r="AM24" s="25">
        <v>98</v>
      </c>
      <c r="AN24" s="25">
        <v>2</v>
      </c>
      <c r="AO24" s="25">
        <v>0</v>
      </c>
      <c r="AP24" s="25">
        <v>0</v>
      </c>
      <c r="AQ24" s="20">
        <f>+AM24+AN24+AP24+AO24</f>
        <v>100</v>
      </c>
      <c r="AR24" s="25">
        <v>98</v>
      </c>
      <c r="AS24" s="25">
        <v>2</v>
      </c>
      <c r="AT24" s="25">
        <v>0</v>
      </c>
      <c r="AU24" s="25">
        <v>0</v>
      </c>
      <c r="AV24" s="20">
        <f>+AR24+AS24+AT24</f>
        <v>100</v>
      </c>
      <c r="AW24" s="20"/>
      <c r="AX24" s="20">
        <f>+'T_EVALUACION CONOCIMIENTOS'!J877</f>
        <v>6</v>
      </c>
      <c r="AY24" s="24">
        <f>+'T_EVALUACION CONOCIMIENTOS'!M877</f>
        <v>61.068702290076331</v>
      </c>
      <c r="AZ24" s="24">
        <f>+'T_EVALUACION CONOCIMIENTOS'!N877</f>
        <v>73.409669211195919</v>
      </c>
      <c r="BA24" s="24">
        <f>+'T_EVALUACION CONOCIMIENTOS'!O877</f>
        <v>12.340966921119588</v>
      </c>
      <c r="BB24" s="189">
        <v>0</v>
      </c>
      <c r="BC24" s="130"/>
    </row>
    <row r="25" spans="1:56" ht="48.75" customHeight="1" x14ac:dyDescent="0.25">
      <c r="A25" s="20">
        <v>22</v>
      </c>
      <c r="B25" s="354" t="s">
        <v>316</v>
      </c>
      <c r="C25" s="194" t="s">
        <v>122</v>
      </c>
      <c r="D25" s="20" t="s">
        <v>76</v>
      </c>
      <c r="E25" s="20" t="s">
        <v>76</v>
      </c>
      <c r="F25" s="23">
        <v>43697</v>
      </c>
      <c r="G25" s="28" t="s">
        <v>77</v>
      </c>
      <c r="H25" s="20" t="s">
        <v>192</v>
      </c>
      <c r="I25" s="20" t="s">
        <v>225</v>
      </c>
      <c r="J25" s="20" t="s">
        <v>442</v>
      </c>
      <c r="K25" s="20">
        <v>9</v>
      </c>
      <c r="L25" s="20">
        <v>6</v>
      </c>
      <c r="M25" s="64">
        <f t="shared" si="0"/>
        <v>66.666666666666671</v>
      </c>
      <c r="N25" s="20"/>
      <c r="O25" s="20">
        <v>0</v>
      </c>
      <c r="P25" s="20">
        <v>0</v>
      </c>
      <c r="Q25" s="20">
        <v>5</v>
      </c>
      <c r="R25" s="20">
        <v>0</v>
      </c>
      <c r="S25" s="20">
        <v>1</v>
      </c>
      <c r="T25" s="20">
        <v>1</v>
      </c>
      <c r="U25" s="20">
        <v>0</v>
      </c>
      <c r="V25" s="20">
        <v>2</v>
      </c>
      <c r="W25" s="20">
        <v>2</v>
      </c>
      <c r="X25" s="20">
        <v>0</v>
      </c>
      <c r="Y25" s="20">
        <v>1</v>
      </c>
      <c r="Z25" s="20">
        <v>2</v>
      </c>
      <c r="AA25" s="20">
        <v>4</v>
      </c>
      <c r="AB25" s="20">
        <v>0</v>
      </c>
      <c r="AC25" s="29">
        <f>+'[1]Herra.Oficce 365 20 agosto'!$C$10</f>
        <v>68</v>
      </c>
      <c r="AD25" s="29">
        <f>+'[1]Herra.Oficce 365 20 agosto'!$D$10</f>
        <v>28</v>
      </c>
      <c r="AE25" s="29">
        <f>+'[1]Herra.Oficce 365 20 agosto'!$E$10</f>
        <v>4</v>
      </c>
      <c r="AF25" s="29">
        <v>0</v>
      </c>
      <c r="AG25" s="29">
        <f>+AC25+AD25+AE25</f>
        <v>100</v>
      </c>
      <c r="AH25" s="29">
        <f>+'[1]Herra.Oficce 365 20 agosto'!$C$19</f>
        <v>48</v>
      </c>
      <c r="AI25" s="29">
        <f>+'[1]Herra.Oficce 365 20 agosto'!$D$19</f>
        <v>36</v>
      </c>
      <c r="AJ25" s="29">
        <f>+'[1]Herra.Oficce 365 20 agosto'!$E$19</f>
        <v>16</v>
      </c>
      <c r="AK25" s="29">
        <v>0</v>
      </c>
      <c r="AL25" s="29">
        <f>+AH25+AI25+AJ25</f>
        <v>100</v>
      </c>
      <c r="AM25" s="29">
        <f>+'[1]Herra.Oficce 365 20 agosto'!$C$25</f>
        <v>60</v>
      </c>
      <c r="AN25" s="29">
        <f>+'[1]Herra.Oficce 365 20 agosto'!$D$25</f>
        <v>30</v>
      </c>
      <c r="AO25" s="29">
        <f>+'[1]Herra.Oficce 365 20 agosto'!$E$25</f>
        <v>10</v>
      </c>
      <c r="AP25" s="29">
        <v>0</v>
      </c>
      <c r="AQ25" s="29">
        <f>+AM25+AN25+AO25+AP25</f>
        <v>100</v>
      </c>
      <c r="AR25" s="29">
        <f>+'[1]Herra.Oficce 365 20 agosto'!$C$35</f>
        <v>60</v>
      </c>
      <c r="AS25" s="29">
        <f>+'[1]Herra.Oficce 365 20 agosto'!$D$35</f>
        <v>36.666666666666664</v>
      </c>
      <c r="AT25" s="29">
        <f>+'[1]Herra.Oficce 365 20 agosto'!$E$35</f>
        <v>3.3333333333333335</v>
      </c>
      <c r="AU25" s="29">
        <v>0</v>
      </c>
      <c r="AV25" s="29">
        <f>+AR25+AS25+AT25</f>
        <v>99.999999999999986</v>
      </c>
      <c r="AW25" s="20"/>
      <c r="AX25" s="20" t="s">
        <v>134</v>
      </c>
      <c r="AY25" s="20" t="s">
        <v>134</v>
      </c>
      <c r="AZ25" s="20" t="s">
        <v>134</v>
      </c>
      <c r="BA25" s="20" t="s">
        <v>134</v>
      </c>
      <c r="BB25" s="20">
        <v>0</v>
      </c>
      <c r="BC25" s="130"/>
    </row>
    <row r="26" spans="1:56" ht="48.75" customHeight="1" x14ac:dyDescent="0.25">
      <c r="A26" s="20">
        <v>23</v>
      </c>
      <c r="B26" s="354" t="s">
        <v>317</v>
      </c>
      <c r="C26" s="194" t="s">
        <v>122</v>
      </c>
      <c r="D26" s="20" t="s">
        <v>76</v>
      </c>
      <c r="E26" s="20" t="s">
        <v>76</v>
      </c>
      <c r="F26" s="23">
        <v>43704</v>
      </c>
      <c r="G26" s="28" t="s">
        <v>77</v>
      </c>
      <c r="H26" s="20" t="s">
        <v>192</v>
      </c>
      <c r="I26" s="20" t="s">
        <v>225</v>
      </c>
      <c r="J26" s="20" t="s">
        <v>442</v>
      </c>
      <c r="K26" s="20">
        <v>11</v>
      </c>
      <c r="L26" s="20">
        <v>11</v>
      </c>
      <c r="M26" s="64">
        <f t="shared" si="0"/>
        <v>100</v>
      </c>
      <c r="N26" s="20"/>
      <c r="O26" s="20">
        <v>0</v>
      </c>
      <c r="P26" s="20">
        <v>1</v>
      </c>
      <c r="Q26" s="20">
        <v>3</v>
      </c>
      <c r="R26" s="20">
        <v>2</v>
      </c>
      <c r="S26" s="20">
        <v>5</v>
      </c>
      <c r="T26" s="20">
        <v>2</v>
      </c>
      <c r="U26" s="20">
        <v>1</v>
      </c>
      <c r="V26" s="20">
        <v>1</v>
      </c>
      <c r="W26" s="20">
        <v>7</v>
      </c>
      <c r="X26" s="20">
        <v>0</v>
      </c>
      <c r="Y26" s="20">
        <v>0</v>
      </c>
      <c r="Z26" s="20">
        <v>6</v>
      </c>
      <c r="AA26" s="20">
        <v>5</v>
      </c>
      <c r="AB26" s="20">
        <v>0</v>
      </c>
      <c r="AC26" s="29">
        <v>52</v>
      </c>
      <c r="AD26" s="29">
        <v>36</v>
      </c>
      <c r="AE26" s="29">
        <v>12</v>
      </c>
      <c r="AF26" s="29">
        <f>+'[1]Herra.Oficce 365 27 agosto'!$F$10</f>
        <v>0</v>
      </c>
      <c r="AG26" s="29">
        <f>+AC26+AD26+AE26</f>
        <v>100</v>
      </c>
      <c r="AH26" s="29">
        <f>+'[1]Herra.Oficce 365 27 agosto'!$C$19</f>
        <v>45.4</v>
      </c>
      <c r="AI26" s="29">
        <f>+'[1]Herra.Oficce 365 27 agosto'!$D$19</f>
        <v>37.6</v>
      </c>
      <c r="AJ26" s="29">
        <f>+'[1]Herra.Oficce 365 27 agosto'!$E$19</f>
        <v>12.4</v>
      </c>
      <c r="AK26" s="29">
        <f>+'[1]Herra.Oficce 365 27 agosto'!$F$19</f>
        <v>4.5999999999999996</v>
      </c>
      <c r="AL26" s="29">
        <f>+AK26+AJ26+AI26+AH26</f>
        <v>100</v>
      </c>
      <c r="AM26" s="29">
        <f>+'[1]Herra.Oficce 365 27 agosto'!$C$25</f>
        <v>44</v>
      </c>
      <c r="AN26" s="29">
        <f>+'[1]Herra.Oficce 365 27 agosto'!$D$25</f>
        <v>43.5</v>
      </c>
      <c r="AO26" s="29">
        <f>+'[1]Herra.Oficce 365 27 agosto'!$E$25</f>
        <v>12.5</v>
      </c>
      <c r="AP26" s="29">
        <f>+'[1]Herra.Oficce 365 27 agosto'!$F$25</f>
        <v>0</v>
      </c>
      <c r="AQ26" s="29">
        <f>+AM26+AN26+AO26</f>
        <v>100</v>
      </c>
      <c r="AR26" s="29">
        <f>+'[1]Herra.Oficce 365 27 agosto'!$C$35</f>
        <v>48</v>
      </c>
      <c r="AS26" s="29">
        <f>+'[1]Herra.Oficce 365 27 agosto'!$D$35</f>
        <v>41.833333333333336</v>
      </c>
      <c r="AT26" s="29">
        <f>+'[1]Herra.Oficce 365 27 agosto'!$E$35</f>
        <v>10.166666666666666</v>
      </c>
      <c r="AU26" s="29">
        <f>+'[1]Herra.Oficce 365 27 agosto'!$F$35</f>
        <v>0</v>
      </c>
      <c r="AV26" s="29">
        <f>+AR26+AS26+AT26</f>
        <v>100.00000000000001</v>
      </c>
      <c r="AW26" s="20"/>
      <c r="AX26" s="20" t="s">
        <v>134</v>
      </c>
      <c r="AY26" s="20" t="s">
        <v>134</v>
      </c>
      <c r="AZ26" s="20" t="s">
        <v>134</v>
      </c>
      <c r="BA26" s="20" t="s">
        <v>134</v>
      </c>
      <c r="BB26" s="20">
        <v>0</v>
      </c>
      <c r="BC26" s="130"/>
    </row>
    <row r="27" spans="1:56" ht="65.25" customHeight="1" x14ac:dyDescent="0.25">
      <c r="A27" s="20">
        <v>24</v>
      </c>
      <c r="B27" s="354" t="s">
        <v>317</v>
      </c>
      <c r="C27" s="194" t="s">
        <v>122</v>
      </c>
      <c r="D27" s="20" t="s">
        <v>76</v>
      </c>
      <c r="E27" s="20" t="s">
        <v>76</v>
      </c>
      <c r="F27" s="23" t="s">
        <v>143</v>
      </c>
      <c r="G27" s="28" t="s">
        <v>77</v>
      </c>
      <c r="H27" s="20" t="s">
        <v>217</v>
      </c>
      <c r="I27" s="20" t="s">
        <v>225</v>
      </c>
      <c r="J27" s="20" t="s">
        <v>442</v>
      </c>
      <c r="K27" s="27">
        <v>44</v>
      </c>
      <c r="L27" s="20">
        <v>44</v>
      </c>
      <c r="M27" s="64">
        <f t="shared" si="0"/>
        <v>100</v>
      </c>
      <c r="N27" s="20"/>
      <c r="O27" s="20">
        <v>1</v>
      </c>
      <c r="P27" s="20">
        <v>0</v>
      </c>
      <c r="Q27" s="20">
        <v>23</v>
      </c>
      <c r="R27" s="20">
        <v>5</v>
      </c>
      <c r="S27" s="20">
        <v>15</v>
      </c>
      <c r="T27" s="20">
        <v>6</v>
      </c>
      <c r="U27" s="20">
        <v>1</v>
      </c>
      <c r="V27" s="20">
        <v>2</v>
      </c>
      <c r="W27" s="20">
        <v>32</v>
      </c>
      <c r="X27" s="20">
        <v>0</v>
      </c>
      <c r="Y27" s="20">
        <v>3</v>
      </c>
      <c r="Z27" s="20">
        <v>15</v>
      </c>
      <c r="AA27" s="20">
        <f>44-15</f>
        <v>29</v>
      </c>
      <c r="AB27" s="20">
        <v>0</v>
      </c>
      <c r="AC27" s="25">
        <f>+'[2]TEAM OFFICE 365'!$C$10</f>
        <v>37.799999999999997</v>
      </c>
      <c r="AD27" s="25">
        <f>+'[2]TEAM OFFICE 365'!$D$10</f>
        <v>57.4</v>
      </c>
      <c r="AE27" s="25">
        <f>+'[2]TEAM OFFICE 365'!$E$10</f>
        <v>4.8</v>
      </c>
      <c r="AF27" s="25">
        <f>+'[2]TEAM OFFICE 365'!$F$10</f>
        <v>0</v>
      </c>
      <c r="AG27" s="20">
        <f>+SUM(AB27:AF27)</f>
        <v>99.999999999999986</v>
      </c>
      <c r="AH27" s="25">
        <f>+'[2]TEAM OFFICE 365'!$C$19</f>
        <v>30.2</v>
      </c>
      <c r="AI27" s="25">
        <f>+'[2]TEAM OFFICE 365'!$D$19</f>
        <v>57.6</v>
      </c>
      <c r="AJ27" s="25">
        <f>+'[2]TEAM OFFICE 365'!$E$19</f>
        <v>9.8000000000000007</v>
      </c>
      <c r="AK27" s="25">
        <f>+'[2]TEAM OFFICE 365'!$F$19</f>
        <v>2.4</v>
      </c>
      <c r="AL27" s="25">
        <f>+SUM(AH27:AK27)</f>
        <v>100</v>
      </c>
      <c r="AM27" s="25">
        <f>+'[2]TEAM OFFICE 365'!$C$25</f>
        <v>50</v>
      </c>
      <c r="AN27" s="25">
        <f>+'[2]TEAM OFFICE 365'!$D$25</f>
        <v>31.5</v>
      </c>
      <c r="AO27" s="25">
        <f>+'[2]TEAM OFFICE 365'!$E$25</f>
        <v>6.5</v>
      </c>
      <c r="AP27" s="25">
        <f>+'[2]TEAM OFFICE 365'!$F$25</f>
        <v>12</v>
      </c>
      <c r="AQ27" s="25">
        <f>+SUM(AM27:AP27)</f>
        <v>100</v>
      </c>
      <c r="AR27" s="25">
        <f>+'[2]TEAM OFFICE 365'!$C$35</f>
        <v>42</v>
      </c>
      <c r="AS27" s="25">
        <f>+'[2]TEAM OFFICE 365'!$D$35</f>
        <v>54</v>
      </c>
      <c r="AT27" s="25">
        <f>+'[2]TEAM OFFICE 365'!$E$35</f>
        <v>4</v>
      </c>
      <c r="AU27" s="25">
        <f>+'[2]TEAM OFFICE 365'!$F$35</f>
        <v>0</v>
      </c>
      <c r="AV27" s="25">
        <f>+SUM(AR27:AU27)</f>
        <v>100</v>
      </c>
      <c r="AW27" s="22"/>
      <c r="AX27" s="20" t="s">
        <v>134</v>
      </c>
      <c r="AY27" s="20" t="s">
        <v>134</v>
      </c>
      <c r="AZ27" s="20" t="s">
        <v>134</v>
      </c>
      <c r="BA27" s="20" t="s">
        <v>134</v>
      </c>
      <c r="BB27" s="198">
        <v>0</v>
      </c>
      <c r="BC27" s="130"/>
    </row>
    <row r="28" spans="1:56" s="177" customFormat="1" ht="36.75" customHeight="1" x14ac:dyDescent="0.25">
      <c r="A28" s="20">
        <v>25</v>
      </c>
      <c r="B28" s="354" t="s">
        <v>101</v>
      </c>
      <c r="C28" s="194" t="s">
        <v>123</v>
      </c>
      <c r="D28" s="20" t="s">
        <v>76</v>
      </c>
      <c r="E28" s="20"/>
      <c r="F28" s="21">
        <v>43511</v>
      </c>
      <c r="G28" s="28" t="s">
        <v>191</v>
      </c>
      <c r="H28" s="22" t="s">
        <v>195</v>
      </c>
      <c r="I28" s="26" t="s">
        <v>229</v>
      </c>
      <c r="J28" s="26" t="s">
        <v>442</v>
      </c>
      <c r="K28" s="20">
        <v>32</v>
      </c>
      <c r="L28" s="20">
        <v>32</v>
      </c>
      <c r="M28" s="64">
        <f>+(L28*100)/K28</f>
        <v>100</v>
      </c>
      <c r="N28" s="20"/>
      <c r="O28" s="20">
        <v>0</v>
      </c>
      <c r="P28" s="20">
        <v>0</v>
      </c>
      <c r="Q28" s="20">
        <v>17</v>
      </c>
      <c r="R28" s="20">
        <v>8</v>
      </c>
      <c r="S28" s="20">
        <v>7</v>
      </c>
      <c r="T28" s="20">
        <v>3</v>
      </c>
      <c r="U28" s="20">
        <v>0</v>
      </c>
      <c r="V28" s="20">
        <v>0</v>
      </c>
      <c r="W28" s="20">
        <v>13</v>
      </c>
      <c r="X28" s="20">
        <v>0</v>
      </c>
      <c r="Y28" s="20">
        <v>16</v>
      </c>
      <c r="Z28" s="20">
        <v>9</v>
      </c>
      <c r="AA28" s="20">
        <v>23</v>
      </c>
      <c r="AB28" s="20">
        <v>0</v>
      </c>
      <c r="AC28" s="25">
        <v>52</v>
      </c>
      <c r="AD28" s="25">
        <v>48</v>
      </c>
      <c r="AE28" s="25">
        <v>0</v>
      </c>
      <c r="AF28" s="25">
        <v>0</v>
      </c>
      <c r="AG28" s="20">
        <f>+SUM(AB28:AF28)</f>
        <v>100</v>
      </c>
      <c r="AH28" s="25">
        <v>56</v>
      </c>
      <c r="AI28" s="25">
        <v>44</v>
      </c>
      <c r="AJ28" s="25">
        <v>0</v>
      </c>
      <c r="AK28" s="25">
        <v>0</v>
      </c>
      <c r="AL28" s="25">
        <f>+SUM(AH28:AK28)</f>
        <v>100</v>
      </c>
      <c r="AM28" s="25">
        <v>75</v>
      </c>
      <c r="AN28" s="25">
        <v>25</v>
      </c>
      <c r="AO28" s="25">
        <v>0</v>
      </c>
      <c r="AP28" s="25">
        <v>0</v>
      </c>
      <c r="AQ28" s="25">
        <f>+SUM(AM28:AP28)</f>
        <v>100</v>
      </c>
      <c r="AR28" s="25">
        <v>64</v>
      </c>
      <c r="AS28" s="25">
        <v>36</v>
      </c>
      <c r="AT28" s="25">
        <v>0</v>
      </c>
      <c r="AU28" s="25">
        <v>0</v>
      </c>
      <c r="AV28" s="25">
        <f>+SUM(AR28:AU28)</f>
        <v>100</v>
      </c>
      <c r="AW28" s="20"/>
      <c r="AX28" s="20">
        <v>5</v>
      </c>
      <c r="AY28" s="20">
        <f>+'T_EVALUACION CONOCIMIENTOS'!M438</f>
        <v>91</v>
      </c>
      <c r="AZ28" s="20">
        <f>+'T_EVALUACION CONOCIMIENTOS'!N438</f>
        <v>97</v>
      </c>
      <c r="BA28" s="64">
        <f>+'T_EVALUACION CONOCIMIENTOS'!O438</f>
        <v>6</v>
      </c>
      <c r="BB28" s="189">
        <v>0</v>
      </c>
      <c r="BC28" s="132"/>
      <c r="BD28" s="163"/>
    </row>
    <row r="29" spans="1:56" ht="36.75" customHeight="1" x14ac:dyDescent="0.25">
      <c r="A29" s="20">
        <v>26</v>
      </c>
      <c r="B29" s="354" t="s">
        <v>102</v>
      </c>
      <c r="C29" s="51" t="s">
        <v>124</v>
      </c>
      <c r="D29" s="20" t="s">
        <v>76</v>
      </c>
      <c r="E29" s="20" t="s">
        <v>76</v>
      </c>
      <c r="F29" s="23" t="s">
        <v>163</v>
      </c>
      <c r="G29" s="23" t="s">
        <v>77</v>
      </c>
      <c r="H29" s="20" t="s">
        <v>209</v>
      </c>
      <c r="I29" s="22" t="s">
        <v>197</v>
      </c>
      <c r="J29" s="22" t="s">
        <v>442</v>
      </c>
      <c r="K29" s="20">
        <v>289</v>
      </c>
      <c r="L29" s="20">
        <v>289</v>
      </c>
      <c r="M29" s="64">
        <f t="shared" si="0"/>
        <v>100</v>
      </c>
      <c r="N29" s="20"/>
      <c r="O29" s="20">
        <v>9</v>
      </c>
      <c r="P29" s="20">
        <v>8</v>
      </c>
      <c r="Q29" s="20">
        <v>161</v>
      </c>
      <c r="R29" s="20">
        <v>34</v>
      </c>
      <c r="S29" s="20">
        <v>77</v>
      </c>
      <c r="T29" s="20">
        <v>35</v>
      </c>
      <c r="U29" s="20">
        <v>15</v>
      </c>
      <c r="V29" s="20">
        <v>69</v>
      </c>
      <c r="W29" s="20">
        <v>159</v>
      </c>
      <c r="X29" s="20">
        <v>11</v>
      </c>
      <c r="Y29" s="20"/>
      <c r="Z29" s="27">
        <v>111</v>
      </c>
      <c r="AA29" s="27">
        <v>178</v>
      </c>
      <c r="AB29" s="20">
        <v>0</v>
      </c>
      <c r="AC29" s="25">
        <v>96</v>
      </c>
      <c r="AD29" s="25">
        <v>4</v>
      </c>
      <c r="AE29" s="25">
        <v>0</v>
      </c>
      <c r="AF29" s="25">
        <v>0</v>
      </c>
      <c r="AG29" s="20">
        <f>+SUM(AB29:AF29)</f>
        <v>100</v>
      </c>
      <c r="AH29" s="25">
        <v>92</v>
      </c>
      <c r="AI29" s="25">
        <v>8</v>
      </c>
      <c r="AJ29" s="25">
        <v>0</v>
      </c>
      <c r="AK29" s="25">
        <v>0</v>
      </c>
      <c r="AL29" s="25">
        <f t="shared" ref="AL29:AL52" si="2">+SUM(AH29:AK29)</f>
        <v>100</v>
      </c>
      <c r="AM29" s="25">
        <v>95</v>
      </c>
      <c r="AN29" s="25">
        <v>5</v>
      </c>
      <c r="AO29" s="25">
        <v>0</v>
      </c>
      <c r="AP29" s="25">
        <v>0</v>
      </c>
      <c r="AQ29" s="25">
        <f t="shared" ref="AQ29:AQ52" si="3">+SUM(AM29:AP29)</f>
        <v>100</v>
      </c>
      <c r="AR29" s="25">
        <v>91</v>
      </c>
      <c r="AS29" s="25">
        <v>8</v>
      </c>
      <c r="AT29" s="25">
        <v>1</v>
      </c>
      <c r="AU29" s="25">
        <v>0</v>
      </c>
      <c r="AV29" s="25">
        <f t="shared" ref="AV29:AV52" si="4">+SUM(AR29:AU29)</f>
        <v>100</v>
      </c>
      <c r="AW29" s="25" t="s">
        <v>134</v>
      </c>
      <c r="AX29" s="25" t="s">
        <v>134</v>
      </c>
      <c r="AY29" s="25" t="s">
        <v>134</v>
      </c>
      <c r="AZ29" s="25" t="s">
        <v>134</v>
      </c>
      <c r="BA29" s="64">
        <f>+'T_EVALUACION CONOCIMIENTOS'!G355</f>
        <v>0</v>
      </c>
      <c r="BB29" s="189">
        <v>0</v>
      </c>
      <c r="BC29" s="130"/>
    </row>
    <row r="30" spans="1:56" ht="60.75" customHeight="1" x14ac:dyDescent="0.25">
      <c r="A30" s="20">
        <v>27</v>
      </c>
      <c r="B30" s="354" t="s">
        <v>103</v>
      </c>
      <c r="C30" s="194" t="s">
        <v>125</v>
      </c>
      <c r="D30" s="20" t="s">
        <v>76</v>
      </c>
      <c r="E30" s="20"/>
      <c r="F30" s="23" t="s">
        <v>243</v>
      </c>
      <c r="G30" s="23" t="s">
        <v>242</v>
      </c>
      <c r="H30" s="20" t="s">
        <v>200</v>
      </c>
      <c r="I30" s="22" t="s">
        <v>227</v>
      </c>
      <c r="J30" s="22" t="s">
        <v>442</v>
      </c>
      <c r="K30" s="20">
        <v>21</v>
      </c>
      <c r="L30" s="20">
        <v>21</v>
      </c>
      <c r="M30" s="64">
        <f t="shared" si="0"/>
        <v>100</v>
      </c>
      <c r="N30" s="20"/>
      <c r="O30" s="20">
        <v>0</v>
      </c>
      <c r="P30" s="20">
        <v>0</v>
      </c>
      <c r="Q30" s="20">
        <v>20</v>
      </c>
      <c r="R30" s="20">
        <v>1</v>
      </c>
      <c r="S30" s="20">
        <v>0</v>
      </c>
      <c r="T30" s="20">
        <v>0</v>
      </c>
      <c r="U30" s="20">
        <v>0</v>
      </c>
      <c r="V30" s="20">
        <v>19</v>
      </c>
      <c r="W30" s="20">
        <v>1</v>
      </c>
      <c r="X30" s="20">
        <v>0</v>
      </c>
      <c r="Y30" s="20">
        <v>1</v>
      </c>
      <c r="Z30" s="20">
        <v>6</v>
      </c>
      <c r="AA30" s="20">
        <v>15</v>
      </c>
      <c r="AB30" s="20">
        <v>0</v>
      </c>
      <c r="AC30" s="25">
        <v>90</v>
      </c>
      <c r="AD30" s="25">
        <v>10</v>
      </c>
      <c r="AE30" s="25">
        <v>0</v>
      </c>
      <c r="AF30" s="25">
        <v>0</v>
      </c>
      <c r="AG30" s="20">
        <f>+SUM(AB30:AF30)</f>
        <v>100</v>
      </c>
      <c r="AH30" s="25">
        <v>90</v>
      </c>
      <c r="AI30" s="25">
        <v>10</v>
      </c>
      <c r="AJ30" s="25">
        <v>0</v>
      </c>
      <c r="AK30" s="25">
        <v>0</v>
      </c>
      <c r="AL30" s="25">
        <f t="shared" si="2"/>
        <v>100</v>
      </c>
      <c r="AM30" s="25">
        <v>90</v>
      </c>
      <c r="AN30" s="25">
        <v>10</v>
      </c>
      <c r="AO30" s="25">
        <v>0</v>
      </c>
      <c r="AP30" s="25">
        <v>0</v>
      </c>
      <c r="AQ30" s="25">
        <f t="shared" si="3"/>
        <v>100</v>
      </c>
      <c r="AR30" s="25">
        <v>95</v>
      </c>
      <c r="AS30" s="25">
        <v>5</v>
      </c>
      <c r="AT30" s="25">
        <v>0</v>
      </c>
      <c r="AU30" s="25">
        <v>0</v>
      </c>
      <c r="AV30" s="25">
        <f t="shared" si="4"/>
        <v>100</v>
      </c>
      <c r="AW30" s="20"/>
      <c r="AX30" s="25" t="s">
        <v>134</v>
      </c>
      <c r="AY30" s="25" t="s">
        <v>134</v>
      </c>
      <c r="AZ30" s="25" t="s">
        <v>134</v>
      </c>
      <c r="BA30" s="25" t="s">
        <v>134</v>
      </c>
      <c r="BB30" s="200">
        <v>0</v>
      </c>
      <c r="BC30" s="130"/>
    </row>
    <row r="31" spans="1:56" s="175" customFormat="1" ht="36.75" customHeight="1" x14ac:dyDescent="0.25">
      <c r="A31" s="20">
        <v>28</v>
      </c>
      <c r="B31" s="354" t="s">
        <v>104</v>
      </c>
      <c r="C31" s="201" t="s">
        <v>161</v>
      </c>
      <c r="D31" s="60" t="s">
        <v>76</v>
      </c>
      <c r="E31" s="60" t="s">
        <v>76</v>
      </c>
      <c r="F31" s="202">
        <v>43586</v>
      </c>
      <c r="G31" s="80" t="s">
        <v>77</v>
      </c>
      <c r="H31" s="60" t="s">
        <v>192</v>
      </c>
      <c r="I31" s="81" t="s">
        <v>210</v>
      </c>
      <c r="J31" s="81" t="s">
        <v>442</v>
      </c>
      <c r="K31" s="60">
        <v>28</v>
      </c>
      <c r="L31" s="60">
        <v>28</v>
      </c>
      <c r="M31" s="162">
        <f t="shared" si="0"/>
        <v>100</v>
      </c>
      <c r="N31" s="60"/>
      <c r="O31" s="60">
        <v>0</v>
      </c>
      <c r="P31" s="60">
        <v>0</v>
      </c>
      <c r="Q31" s="60">
        <v>6</v>
      </c>
      <c r="R31" s="60">
        <v>6</v>
      </c>
      <c r="S31" s="60">
        <v>16</v>
      </c>
      <c r="T31" s="60">
        <v>2</v>
      </c>
      <c r="U31" s="60">
        <v>0</v>
      </c>
      <c r="V31" s="60">
        <v>8</v>
      </c>
      <c r="W31" s="60">
        <v>16</v>
      </c>
      <c r="X31" s="60">
        <v>2</v>
      </c>
      <c r="Y31" s="60">
        <v>0</v>
      </c>
      <c r="Z31" s="60">
        <v>12</v>
      </c>
      <c r="AA31" s="60">
        <v>16</v>
      </c>
      <c r="AB31" s="60">
        <v>0</v>
      </c>
      <c r="AC31" s="67">
        <v>75</v>
      </c>
      <c r="AD31" s="67">
        <v>25</v>
      </c>
      <c r="AE31" s="67">
        <v>0</v>
      </c>
      <c r="AF31" s="67">
        <v>0</v>
      </c>
      <c r="AG31" s="60">
        <f>+SUM(AB31:AF31)</f>
        <v>100</v>
      </c>
      <c r="AH31" s="67">
        <v>65</v>
      </c>
      <c r="AI31" s="67">
        <v>35</v>
      </c>
      <c r="AJ31" s="67">
        <v>0</v>
      </c>
      <c r="AK31" s="67">
        <v>0</v>
      </c>
      <c r="AL31" s="67">
        <f t="shared" si="2"/>
        <v>100</v>
      </c>
      <c r="AM31" s="67">
        <v>75</v>
      </c>
      <c r="AN31" s="67">
        <v>25</v>
      </c>
      <c r="AO31" s="67">
        <v>0</v>
      </c>
      <c r="AP31" s="67">
        <v>0</v>
      </c>
      <c r="AQ31" s="67">
        <f t="shared" si="3"/>
        <v>100</v>
      </c>
      <c r="AR31" s="67">
        <v>75</v>
      </c>
      <c r="AS31" s="67">
        <v>25</v>
      </c>
      <c r="AT31" s="67">
        <v>0</v>
      </c>
      <c r="AU31" s="67">
        <v>0</v>
      </c>
      <c r="AV31" s="67">
        <f t="shared" si="4"/>
        <v>100</v>
      </c>
      <c r="AW31" s="60"/>
      <c r="AX31" s="60">
        <f>+'T_EVALUACION CONOCIMIENTOS'!B401</f>
        <v>4</v>
      </c>
      <c r="AY31" s="60">
        <f>+'T_EVALUACION CONOCIMIENTOS'!E401</f>
        <v>0</v>
      </c>
      <c r="AZ31" s="63">
        <f>+'T_EVALUACION CONOCIMIENTOS'!F401</f>
        <v>83.333333333333329</v>
      </c>
      <c r="BA31" s="63">
        <f>+'T_EVALUACION CONOCIMIENTOS'!G401</f>
        <v>83.333333333333329</v>
      </c>
      <c r="BB31" s="193">
        <v>0</v>
      </c>
      <c r="BC31" s="131"/>
      <c r="BD31" s="163"/>
    </row>
    <row r="32" spans="1:56" s="175" customFormat="1" ht="52.5" customHeight="1" x14ac:dyDescent="0.25">
      <c r="A32" s="20">
        <v>29</v>
      </c>
      <c r="B32" s="354" t="s">
        <v>240</v>
      </c>
      <c r="C32" s="203" t="s">
        <v>188</v>
      </c>
      <c r="D32" s="60" t="s">
        <v>76</v>
      </c>
      <c r="E32" s="60" t="s">
        <v>76</v>
      </c>
      <c r="F32" s="202">
        <v>43608</v>
      </c>
      <c r="G32" s="80" t="s">
        <v>84</v>
      </c>
      <c r="H32" s="60" t="s">
        <v>218</v>
      </c>
      <c r="I32" s="81" t="s">
        <v>189</v>
      </c>
      <c r="J32" s="81" t="s">
        <v>442</v>
      </c>
      <c r="K32" s="60">
        <v>54</v>
      </c>
      <c r="L32" s="60">
        <v>54</v>
      </c>
      <c r="M32" s="162">
        <f t="shared" si="0"/>
        <v>100</v>
      </c>
      <c r="N32" s="60"/>
      <c r="O32" s="60">
        <v>4</v>
      </c>
      <c r="P32" s="60">
        <v>5</v>
      </c>
      <c r="Q32" s="60">
        <v>40</v>
      </c>
      <c r="R32" s="60">
        <v>2</v>
      </c>
      <c r="S32" s="60">
        <v>3</v>
      </c>
      <c r="T32" s="60">
        <v>12</v>
      </c>
      <c r="U32" s="60">
        <v>9</v>
      </c>
      <c r="V32" s="60">
        <v>0</v>
      </c>
      <c r="W32" s="60">
        <v>21</v>
      </c>
      <c r="X32" s="60">
        <v>1</v>
      </c>
      <c r="Y32" s="60">
        <v>11</v>
      </c>
      <c r="Z32" s="60">
        <v>18</v>
      </c>
      <c r="AA32" s="60">
        <v>36</v>
      </c>
      <c r="AB32" s="60">
        <v>0</v>
      </c>
      <c r="AC32" s="60" t="s">
        <v>134</v>
      </c>
      <c r="AD32" s="60" t="s">
        <v>134</v>
      </c>
      <c r="AE32" s="60" t="s">
        <v>134</v>
      </c>
      <c r="AF32" s="60" t="s">
        <v>134</v>
      </c>
      <c r="AG32" s="60" t="s">
        <v>134</v>
      </c>
      <c r="AH32" s="60" t="s">
        <v>134</v>
      </c>
      <c r="AI32" s="60" t="s">
        <v>134</v>
      </c>
      <c r="AJ32" s="60" t="s">
        <v>134</v>
      </c>
      <c r="AK32" s="60" t="s">
        <v>134</v>
      </c>
      <c r="AL32" s="60" t="s">
        <v>134</v>
      </c>
      <c r="AM32" s="60" t="s">
        <v>134</v>
      </c>
      <c r="AN32" s="60" t="s">
        <v>134</v>
      </c>
      <c r="AO32" s="60" t="s">
        <v>134</v>
      </c>
      <c r="AP32" s="60" t="s">
        <v>134</v>
      </c>
      <c r="AQ32" s="60" t="s">
        <v>134</v>
      </c>
      <c r="AR32" s="60" t="s">
        <v>134</v>
      </c>
      <c r="AS32" s="60" t="s">
        <v>134</v>
      </c>
      <c r="AT32" s="60" t="s">
        <v>134</v>
      </c>
      <c r="AU32" s="60" t="s">
        <v>134</v>
      </c>
      <c r="AV32" s="60" t="s">
        <v>134</v>
      </c>
      <c r="AW32" s="60" t="s">
        <v>134</v>
      </c>
      <c r="AX32" s="60" t="s">
        <v>134</v>
      </c>
      <c r="AY32" s="60" t="s">
        <v>134</v>
      </c>
      <c r="AZ32" s="60" t="s">
        <v>134</v>
      </c>
      <c r="BA32" s="60" t="s">
        <v>134</v>
      </c>
      <c r="BB32" s="193">
        <v>0</v>
      </c>
      <c r="BC32" s="131"/>
      <c r="BD32" s="163"/>
    </row>
    <row r="33" spans="1:66" ht="77.25" customHeight="1" x14ac:dyDescent="0.25">
      <c r="A33" s="20">
        <v>30</v>
      </c>
      <c r="B33" s="354" t="s">
        <v>105</v>
      </c>
      <c r="C33" s="194" t="s">
        <v>126</v>
      </c>
      <c r="D33" s="20" t="s">
        <v>76</v>
      </c>
      <c r="E33" s="20"/>
      <c r="F33" s="23" t="s">
        <v>235</v>
      </c>
      <c r="G33" s="23" t="s">
        <v>236</v>
      </c>
      <c r="H33" s="22" t="s">
        <v>195</v>
      </c>
      <c r="I33" s="22" t="s">
        <v>227</v>
      </c>
      <c r="J33" s="22" t="s">
        <v>442</v>
      </c>
      <c r="K33" s="20">
        <v>38</v>
      </c>
      <c r="L33" s="20">
        <v>38</v>
      </c>
      <c r="M33" s="64">
        <f t="shared" si="0"/>
        <v>100</v>
      </c>
      <c r="N33" s="22"/>
      <c r="O33" s="20">
        <v>0</v>
      </c>
      <c r="P33" s="20">
        <v>0</v>
      </c>
      <c r="Q33" s="20">
        <v>19</v>
      </c>
      <c r="R33" s="20">
        <v>1</v>
      </c>
      <c r="S33" s="20">
        <v>18</v>
      </c>
      <c r="T33" s="20">
        <v>2</v>
      </c>
      <c r="U33" s="20">
        <v>0</v>
      </c>
      <c r="V33" s="20">
        <v>7</v>
      </c>
      <c r="W33" s="20">
        <v>12</v>
      </c>
      <c r="X33" s="20">
        <v>0</v>
      </c>
      <c r="Y33" s="20">
        <v>17</v>
      </c>
      <c r="Z33" s="20">
        <v>23</v>
      </c>
      <c r="AA33" s="20">
        <v>15</v>
      </c>
      <c r="AB33" s="20">
        <v>0</v>
      </c>
      <c r="AC33" s="94">
        <v>90</v>
      </c>
      <c r="AD33" s="94">
        <v>10</v>
      </c>
      <c r="AE33" s="94">
        <v>0</v>
      </c>
      <c r="AF33" s="94">
        <v>0</v>
      </c>
      <c r="AG33" s="95">
        <f>+SUM(AB33:AF33)</f>
        <v>100</v>
      </c>
      <c r="AH33" s="94">
        <v>88</v>
      </c>
      <c r="AI33" s="94">
        <v>12</v>
      </c>
      <c r="AJ33" s="94">
        <v>0</v>
      </c>
      <c r="AK33" s="94">
        <v>0</v>
      </c>
      <c r="AL33" s="94">
        <f t="shared" si="2"/>
        <v>100</v>
      </c>
      <c r="AM33" s="94">
        <v>85</v>
      </c>
      <c r="AN33" s="94">
        <v>15</v>
      </c>
      <c r="AO33" s="94">
        <v>0</v>
      </c>
      <c r="AP33" s="94">
        <v>0</v>
      </c>
      <c r="AQ33" s="94">
        <f t="shared" si="3"/>
        <v>100</v>
      </c>
      <c r="AR33" s="94">
        <v>92</v>
      </c>
      <c r="AS33" s="94">
        <v>8</v>
      </c>
      <c r="AT33" s="94">
        <v>0</v>
      </c>
      <c r="AU33" s="94">
        <v>0</v>
      </c>
      <c r="AV33" s="94">
        <f t="shared" si="4"/>
        <v>100</v>
      </c>
      <c r="AW33" s="96"/>
      <c r="AX33" s="95">
        <v>2</v>
      </c>
      <c r="AY33" s="95">
        <v>50</v>
      </c>
      <c r="AZ33" s="95">
        <v>100</v>
      </c>
      <c r="BA33" s="95">
        <f>+AZ33-AY33</f>
        <v>50</v>
      </c>
      <c r="BB33" s="169">
        <v>0</v>
      </c>
      <c r="BC33" s="130"/>
    </row>
    <row r="34" spans="1:66" ht="76.5" customHeight="1" x14ac:dyDescent="0.25">
      <c r="A34" s="20">
        <v>31</v>
      </c>
      <c r="B34" s="354" t="s">
        <v>106</v>
      </c>
      <c r="C34" s="51" t="s">
        <v>127</v>
      </c>
      <c r="D34" s="20" t="s">
        <v>76</v>
      </c>
      <c r="E34" s="20"/>
      <c r="F34" s="23" t="s">
        <v>244</v>
      </c>
      <c r="G34" s="23" t="s">
        <v>245</v>
      </c>
      <c r="H34" s="20" t="s">
        <v>254</v>
      </c>
      <c r="I34" s="22" t="s">
        <v>227</v>
      </c>
      <c r="J34" s="22" t="s">
        <v>442</v>
      </c>
      <c r="K34" s="20">
        <v>82</v>
      </c>
      <c r="L34" s="20">
        <v>82</v>
      </c>
      <c r="M34" s="64">
        <f t="shared" si="0"/>
        <v>100</v>
      </c>
      <c r="N34" s="22"/>
      <c r="O34" s="20">
        <v>0</v>
      </c>
      <c r="P34" s="20">
        <v>0</v>
      </c>
      <c r="Q34" s="20">
        <v>68</v>
      </c>
      <c r="R34" s="20">
        <v>11</v>
      </c>
      <c r="S34" s="20">
        <v>3</v>
      </c>
      <c r="T34" s="20">
        <v>1</v>
      </c>
      <c r="U34" s="20">
        <v>0</v>
      </c>
      <c r="V34" s="20">
        <v>76</v>
      </c>
      <c r="W34" s="20">
        <v>0</v>
      </c>
      <c r="X34" s="20">
        <v>5</v>
      </c>
      <c r="Y34" s="20">
        <v>0</v>
      </c>
      <c r="Z34" s="20">
        <v>25</v>
      </c>
      <c r="AA34" s="20">
        <v>57</v>
      </c>
      <c r="AB34" s="20">
        <v>0</v>
      </c>
      <c r="AC34" s="25">
        <v>90</v>
      </c>
      <c r="AD34" s="25">
        <v>10</v>
      </c>
      <c r="AE34" s="25">
        <v>0</v>
      </c>
      <c r="AF34" s="25">
        <v>0</v>
      </c>
      <c r="AG34" s="20">
        <f>+SUM(AB34:AF34)</f>
        <v>100</v>
      </c>
      <c r="AH34" s="25">
        <v>85</v>
      </c>
      <c r="AI34" s="25">
        <v>15</v>
      </c>
      <c r="AJ34" s="25">
        <v>0</v>
      </c>
      <c r="AK34" s="25">
        <v>0</v>
      </c>
      <c r="AL34" s="25">
        <f t="shared" si="2"/>
        <v>100</v>
      </c>
      <c r="AM34" s="25">
        <v>90</v>
      </c>
      <c r="AN34" s="25">
        <v>10</v>
      </c>
      <c r="AO34" s="25">
        <v>0</v>
      </c>
      <c r="AP34" s="25">
        <v>0</v>
      </c>
      <c r="AQ34" s="25">
        <f t="shared" si="3"/>
        <v>100</v>
      </c>
      <c r="AR34" s="25">
        <v>95</v>
      </c>
      <c r="AS34" s="25">
        <v>5</v>
      </c>
      <c r="AT34" s="25">
        <v>0</v>
      </c>
      <c r="AU34" s="25">
        <v>0</v>
      </c>
      <c r="AV34" s="25">
        <f t="shared" si="4"/>
        <v>100</v>
      </c>
      <c r="AW34" s="20"/>
      <c r="AX34" s="20" t="s">
        <v>134</v>
      </c>
      <c r="AY34" s="20" t="s">
        <v>134</v>
      </c>
      <c r="AZ34" s="20" t="s">
        <v>134</v>
      </c>
      <c r="BA34" s="20" t="s">
        <v>134</v>
      </c>
      <c r="BB34" s="169">
        <v>0</v>
      </c>
      <c r="BC34" s="130"/>
    </row>
    <row r="35" spans="1:66" ht="36.75" customHeight="1" x14ac:dyDescent="0.25">
      <c r="A35" s="20">
        <v>32</v>
      </c>
      <c r="B35" s="354" t="s">
        <v>231</v>
      </c>
      <c r="C35" s="194" t="s">
        <v>128</v>
      </c>
      <c r="D35" s="20" t="s">
        <v>76</v>
      </c>
      <c r="E35" s="20" t="s">
        <v>76</v>
      </c>
      <c r="F35" s="23" t="s">
        <v>169</v>
      </c>
      <c r="G35" s="23" t="s">
        <v>214</v>
      </c>
      <c r="H35" s="20" t="s">
        <v>207</v>
      </c>
      <c r="I35" s="22" t="s">
        <v>219</v>
      </c>
      <c r="J35" s="22" t="s">
        <v>443</v>
      </c>
      <c r="K35" s="20">
        <v>2</v>
      </c>
      <c r="L35" s="20">
        <v>2</v>
      </c>
      <c r="M35" s="64">
        <f t="shared" si="0"/>
        <v>100</v>
      </c>
      <c r="N35" s="22"/>
      <c r="O35" s="20">
        <v>2</v>
      </c>
      <c r="P35" s="20">
        <v>0</v>
      </c>
      <c r="Q35" s="20">
        <v>0</v>
      </c>
      <c r="R35" s="20">
        <v>0</v>
      </c>
      <c r="S35" s="20">
        <v>0</v>
      </c>
      <c r="T35" s="20">
        <v>0</v>
      </c>
      <c r="U35" s="20">
        <v>2</v>
      </c>
      <c r="V35" s="20">
        <v>0</v>
      </c>
      <c r="W35" s="20">
        <v>0</v>
      </c>
      <c r="X35" s="20">
        <v>0</v>
      </c>
      <c r="Y35" s="20">
        <v>0</v>
      </c>
      <c r="Z35" s="20">
        <v>1</v>
      </c>
      <c r="AA35" s="20">
        <v>1</v>
      </c>
      <c r="AB35" s="20">
        <v>0</v>
      </c>
      <c r="AC35" s="25" t="s">
        <v>134</v>
      </c>
      <c r="AD35" s="25" t="s">
        <v>134</v>
      </c>
      <c r="AE35" s="25" t="s">
        <v>134</v>
      </c>
      <c r="AF35" s="25" t="s">
        <v>134</v>
      </c>
      <c r="AG35" s="20">
        <f>+SUM(AB35:AF35)</f>
        <v>0</v>
      </c>
      <c r="AH35" s="25" t="s">
        <v>134</v>
      </c>
      <c r="AI35" s="25" t="s">
        <v>134</v>
      </c>
      <c r="AJ35" s="25" t="s">
        <v>134</v>
      </c>
      <c r="AK35" s="25" t="s">
        <v>134</v>
      </c>
      <c r="AL35" s="67">
        <f t="shared" si="2"/>
        <v>0</v>
      </c>
      <c r="AM35" s="25" t="s">
        <v>134</v>
      </c>
      <c r="AN35" s="25" t="s">
        <v>134</v>
      </c>
      <c r="AO35" s="25" t="s">
        <v>134</v>
      </c>
      <c r="AP35" s="25" t="s">
        <v>134</v>
      </c>
      <c r="AQ35" s="67">
        <f t="shared" si="3"/>
        <v>0</v>
      </c>
      <c r="AR35" s="25" t="s">
        <v>134</v>
      </c>
      <c r="AS35" s="25" t="s">
        <v>134</v>
      </c>
      <c r="AT35" s="25" t="s">
        <v>134</v>
      </c>
      <c r="AU35" s="25" t="s">
        <v>134</v>
      </c>
      <c r="AV35" s="67">
        <f t="shared" si="4"/>
        <v>0</v>
      </c>
      <c r="AW35" s="20"/>
      <c r="AX35" s="20" t="s">
        <v>134</v>
      </c>
      <c r="AY35" s="20" t="s">
        <v>134</v>
      </c>
      <c r="AZ35" s="20" t="s">
        <v>134</v>
      </c>
      <c r="BA35" s="20" t="s">
        <v>134</v>
      </c>
      <c r="BB35" s="140">
        <v>4779668</v>
      </c>
      <c r="BC35" s="130"/>
    </row>
    <row r="36" spans="1:66" s="178" customFormat="1" ht="82.5" customHeight="1" x14ac:dyDescent="0.25">
      <c r="A36" s="20">
        <v>33</v>
      </c>
      <c r="B36" s="354" t="s">
        <v>107</v>
      </c>
      <c r="C36" s="84" t="s">
        <v>393</v>
      </c>
      <c r="D36" s="27" t="s">
        <v>76</v>
      </c>
      <c r="E36" s="27" t="s">
        <v>76</v>
      </c>
      <c r="F36" s="28" t="s">
        <v>394</v>
      </c>
      <c r="G36" s="28" t="s">
        <v>395</v>
      </c>
      <c r="H36" s="27" t="s">
        <v>200</v>
      </c>
      <c r="I36" s="26" t="s">
        <v>396</v>
      </c>
      <c r="J36" s="26" t="s">
        <v>442</v>
      </c>
      <c r="K36" s="27">
        <v>59</v>
      </c>
      <c r="L36" s="27">
        <v>59</v>
      </c>
      <c r="M36" s="83">
        <f t="shared" si="0"/>
        <v>100</v>
      </c>
      <c r="N36" s="26"/>
      <c r="O36" s="27">
        <v>0</v>
      </c>
      <c r="P36" s="27">
        <v>1</v>
      </c>
      <c r="Q36" s="27">
        <v>27</v>
      </c>
      <c r="R36" s="27">
        <v>13</v>
      </c>
      <c r="S36" s="27">
        <v>18</v>
      </c>
      <c r="T36" s="27">
        <v>3</v>
      </c>
      <c r="U36" s="27">
        <v>1</v>
      </c>
      <c r="V36" s="27">
        <v>15</v>
      </c>
      <c r="W36" s="27">
        <v>30</v>
      </c>
      <c r="X36" s="27">
        <v>0</v>
      </c>
      <c r="Y36" s="27">
        <v>10</v>
      </c>
      <c r="Z36" s="27">
        <v>15</v>
      </c>
      <c r="AA36" s="27">
        <f>35+9</f>
        <v>44</v>
      </c>
      <c r="AB36" s="27">
        <v>0</v>
      </c>
      <c r="AC36" s="29">
        <f>+'[3]Bogota te escucha'!$C$10</f>
        <v>63.906568627450987</v>
      </c>
      <c r="AD36" s="29">
        <f>+'[3]Bogota te escucha'!$D$10</f>
        <v>34.439019607843136</v>
      </c>
      <c r="AE36" s="29">
        <f>+'[3]Bogota te escucha'!$E$10</f>
        <v>1.446078431372549</v>
      </c>
      <c r="AF36" s="29">
        <f>+'[3]Bogota te escucha'!$F$10</f>
        <v>0.20833333333333334</v>
      </c>
      <c r="AG36" s="27">
        <f>+SUM(AB36:AF36)</f>
        <v>100</v>
      </c>
      <c r="AH36" s="29">
        <f>+'[3]Bogota te escucha'!$C$19</f>
        <v>67.524836601307186</v>
      </c>
      <c r="AI36" s="29">
        <f>+'[3]Bogota te escucha'!$D$19</f>
        <v>29.383006535947708</v>
      </c>
      <c r="AJ36" s="29">
        <f>+'[3]Bogota te escucha'!$E$19</f>
        <v>2.4754901960784315</v>
      </c>
      <c r="AK36" s="29">
        <f>+'[3]Bogota te escucha'!$F$19</f>
        <v>0.625</v>
      </c>
      <c r="AL36" s="29">
        <f t="shared" si="2"/>
        <v>100.00833333333333</v>
      </c>
      <c r="AM36" s="29">
        <f>+'[3]Bogota te escucha'!$C$25</f>
        <v>68.724918300653599</v>
      </c>
      <c r="AN36" s="29">
        <f>+'[3]Bogota te escucha'!$D$25</f>
        <v>29.222385620915034</v>
      </c>
      <c r="AO36" s="29">
        <f>+'[3]Bogota te escucha'!$E$25</f>
        <v>1.0110294117647061</v>
      </c>
      <c r="AP36" s="29">
        <f>+'[3]Bogota te escucha'!$F$25</f>
        <v>1.0416666666666667</v>
      </c>
      <c r="AQ36" s="29">
        <f t="shared" si="3"/>
        <v>100.00000000000001</v>
      </c>
      <c r="AR36" s="29">
        <f>+'[3]Bogota te escucha'!$C$35</f>
        <v>64.026525054466234</v>
      </c>
      <c r="AS36" s="29">
        <f>+'[3]Bogota te escucha'!$D$35</f>
        <v>34.073965141612199</v>
      </c>
      <c r="AT36" s="29">
        <f>+'[3]Bogota te escucha'!$E$35</f>
        <v>1.8995098039215685</v>
      </c>
      <c r="AU36" s="29">
        <f>+'[3]Bogota te escucha'!$F$35</f>
        <v>0</v>
      </c>
      <c r="AV36" s="29">
        <f t="shared" si="4"/>
        <v>100</v>
      </c>
      <c r="AW36" s="20" t="s">
        <v>134</v>
      </c>
      <c r="AX36" s="20" t="s">
        <v>134</v>
      </c>
      <c r="AY36" s="20" t="s">
        <v>134</v>
      </c>
      <c r="AZ36" s="20" t="s">
        <v>134</v>
      </c>
      <c r="BA36" s="20" t="s">
        <v>134</v>
      </c>
      <c r="BB36" s="214">
        <v>0</v>
      </c>
      <c r="BC36" s="132"/>
    </row>
    <row r="37" spans="1:66" ht="135.75" customHeight="1" x14ac:dyDescent="0.25">
      <c r="A37" s="20">
        <v>34</v>
      </c>
      <c r="B37" s="354" t="s">
        <v>398</v>
      </c>
      <c r="C37" s="197" t="s">
        <v>399</v>
      </c>
      <c r="D37" s="20" t="s">
        <v>76</v>
      </c>
      <c r="E37" s="20"/>
      <c r="F37" s="23" t="s">
        <v>400</v>
      </c>
      <c r="G37" s="23" t="s">
        <v>211</v>
      </c>
      <c r="H37" s="20" t="s">
        <v>212</v>
      </c>
      <c r="I37" s="22" t="s">
        <v>213</v>
      </c>
      <c r="J37" s="22" t="s">
        <v>443</v>
      </c>
      <c r="K37" s="20">
        <v>20</v>
      </c>
      <c r="L37" s="20">
        <v>20</v>
      </c>
      <c r="M37" s="64">
        <f t="shared" si="0"/>
        <v>100</v>
      </c>
      <c r="N37" s="22"/>
      <c r="O37" s="27">
        <v>0</v>
      </c>
      <c r="P37" s="27">
        <v>0</v>
      </c>
      <c r="Q37" s="27">
        <v>0</v>
      </c>
      <c r="R37" s="27">
        <v>5</v>
      </c>
      <c r="S37" s="27">
        <v>15</v>
      </c>
      <c r="T37" s="27">
        <v>5</v>
      </c>
      <c r="U37" s="27">
        <v>0</v>
      </c>
      <c r="V37" s="27">
        <v>0</v>
      </c>
      <c r="W37" s="27">
        <v>14</v>
      </c>
      <c r="X37" s="27">
        <v>1</v>
      </c>
      <c r="Y37" s="27">
        <v>0</v>
      </c>
      <c r="Z37" s="27">
        <v>14</v>
      </c>
      <c r="AA37" s="27">
        <v>6</v>
      </c>
      <c r="AB37" s="27">
        <v>0</v>
      </c>
      <c r="AC37" s="166"/>
      <c r="AD37" s="67"/>
      <c r="AE37" s="67"/>
      <c r="AF37" s="67"/>
      <c r="AG37" s="60">
        <f t="shared" ref="AG37:AG52" si="5">+SUM(AB37:AF37)</f>
        <v>0</v>
      </c>
      <c r="AH37" s="67"/>
      <c r="AI37" s="67"/>
      <c r="AJ37" s="67"/>
      <c r="AK37" s="67"/>
      <c r="AL37" s="67">
        <f t="shared" si="2"/>
        <v>0</v>
      </c>
      <c r="AM37" s="67"/>
      <c r="AN37" s="67"/>
      <c r="AO37" s="67"/>
      <c r="AP37" s="67"/>
      <c r="AQ37" s="67">
        <f t="shared" si="3"/>
        <v>0</v>
      </c>
      <c r="AR37" s="67"/>
      <c r="AS37" s="67"/>
      <c r="AT37" s="67"/>
      <c r="AU37" s="67"/>
      <c r="AV37" s="67">
        <f t="shared" si="4"/>
        <v>0</v>
      </c>
      <c r="AW37" s="81"/>
      <c r="AX37" s="25" t="s">
        <v>134</v>
      </c>
      <c r="AY37" s="25" t="s">
        <v>134</v>
      </c>
      <c r="AZ37" s="25" t="s">
        <v>134</v>
      </c>
      <c r="BA37" s="25" t="s">
        <v>134</v>
      </c>
      <c r="BB37" s="169">
        <v>0</v>
      </c>
      <c r="BC37" s="130"/>
    </row>
    <row r="38" spans="1:66" ht="90.75" customHeight="1" x14ac:dyDescent="0.25">
      <c r="A38" s="20">
        <v>35</v>
      </c>
      <c r="B38" s="354" t="s">
        <v>108</v>
      </c>
      <c r="C38" s="51" t="s">
        <v>129</v>
      </c>
      <c r="D38" s="20" t="s">
        <v>76</v>
      </c>
      <c r="E38" s="20" t="s">
        <v>76</v>
      </c>
      <c r="F38" s="21">
        <v>43601</v>
      </c>
      <c r="G38" s="20" t="s">
        <v>77</v>
      </c>
      <c r="H38" s="20" t="s">
        <v>192</v>
      </c>
      <c r="I38" s="22" t="s">
        <v>87</v>
      </c>
      <c r="J38" s="22" t="s">
        <v>442</v>
      </c>
      <c r="K38" s="20">
        <v>50</v>
      </c>
      <c r="L38" s="20">
        <v>50</v>
      </c>
      <c r="M38" s="64">
        <f t="shared" si="0"/>
        <v>100</v>
      </c>
      <c r="N38" s="20"/>
      <c r="O38" s="20">
        <v>0</v>
      </c>
      <c r="P38" s="20">
        <v>0</v>
      </c>
      <c r="Q38" s="20">
        <v>43</v>
      </c>
      <c r="R38" s="20">
        <v>4</v>
      </c>
      <c r="S38" s="20">
        <v>3</v>
      </c>
      <c r="T38" s="20">
        <v>9</v>
      </c>
      <c r="U38" s="20">
        <v>0</v>
      </c>
      <c r="V38" s="20">
        <v>3</v>
      </c>
      <c r="W38" s="20">
        <v>26</v>
      </c>
      <c r="X38" s="20">
        <v>0</v>
      </c>
      <c r="Y38" s="20">
        <v>12</v>
      </c>
      <c r="Z38" s="20">
        <v>13</v>
      </c>
      <c r="AA38" s="20">
        <v>37</v>
      </c>
      <c r="AB38" s="20">
        <v>0</v>
      </c>
      <c r="AC38" s="20">
        <f>+'[2]APLICATIVO SIG'!$C$10</f>
        <v>45.8</v>
      </c>
      <c r="AD38" s="20">
        <f>+'[2]APLICATIVO SIG'!$D$10</f>
        <v>53</v>
      </c>
      <c r="AE38" s="20">
        <f>+'[2]APLICATIVO SIG'!$E$10</f>
        <v>1.2</v>
      </c>
      <c r="AF38" s="20">
        <f>+'[2]APLICATIVO SIG'!$F$10</f>
        <v>0</v>
      </c>
      <c r="AG38" s="20">
        <f t="shared" si="5"/>
        <v>100</v>
      </c>
      <c r="AH38" s="20">
        <f>+'[2]APLICATIVO SIG'!$C$19</f>
        <v>51.8</v>
      </c>
      <c r="AI38" s="20">
        <f>+'[2]APLICATIVO SIG'!$D$19</f>
        <v>45.8</v>
      </c>
      <c r="AJ38" s="20">
        <f>+'[2]APLICATIVO SIG'!$E$19</f>
        <v>2.4</v>
      </c>
      <c r="AK38" s="20">
        <f>+'[2]APLICATIVO SIG'!$F$19</f>
        <v>0</v>
      </c>
      <c r="AL38" s="25">
        <f t="shared" si="2"/>
        <v>100</v>
      </c>
      <c r="AM38" s="20">
        <f>+'[2]APLICATIVO SIG'!$C$25</f>
        <v>53</v>
      </c>
      <c r="AN38" s="20">
        <f>+'[2]APLICATIVO SIG'!$D$25</f>
        <v>47</v>
      </c>
      <c r="AO38" s="20">
        <f>+'[2]APLICATIVO SIG'!$E$25</f>
        <v>0</v>
      </c>
      <c r="AP38" s="20">
        <f>+'[2]APLICATIVO SIG'!$F$25</f>
        <v>0</v>
      </c>
      <c r="AQ38" s="25">
        <f t="shared" si="3"/>
        <v>100</v>
      </c>
      <c r="AR38" s="20">
        <f>+'[2]APLICATIVO SIG'!$C$35</f>
        <v>53</v>
      </c>
      <c r="AS38" s="20">
        <f>+'[2]APLICATIVO SIG'!$D$35</f>
        <v>46</v>
      </c>
      <c r="AT38" s="20">
        <f>+'[2]APLICATIVO SIG'!$E$35</f>
        <v>1</v>
      </c>
      <c r="AU38" s="20">
        <f>+'[2]APLICATIVO SIG'!$F$35</f>
        <v>0</v>
      </c>
      <c r="AV38" s="25">
        <f t="shared" si="4"/>
        <v>100</v>
      </c>
      <c r="AW38" s="20"/>
      <c r="AX38" s="20">
        <f>+'T_EVALUACION CONOCIMIENTOS'!J433</f>
        <v>7</v>
      </c>
      <c r="AY38" s="64">
        <f>+'T_EVALUACION CONOCIMIENTOS'!M433</f>
        <v>72.689075630252105</v>
      </c>
      <c r="AZ38" s="64">
        <f>+'T_EVALUACION CONOCIMIENTOS'!N433</f>
        <v>79.831932773109259</v>
      </c>
      <c r="BA38" s="64">
        <f>+'T_EVALUACION CONOCIMIENTOS'!O433</f>
        <v>7.142857142857153</v>
      </c>
      <c r="BB38" s="189">
        <v>0</v>
      </c>
      <c r="BC38" s="130"/>
    </row>
    <row r="39" spans="1:66" s="179" customFormat="1" ht="36.75" customHeight="1" x14ac:dyDescent="0.25">
      <c r="A39" s="20">
        <v>36</v>
      </c>
      <c r="B39" s="354" t="s">
        <v>298</v>
      </c>
      <c r="C39" s="84" t="s">
        <v>130</v>
      </c>
      <c r="D39" s="27" t="s">
        <v>76</v>
      </c>
      <c r="E39" s="27" t="s">
        <v>76</v>
      </c>
      <c r="F39" s="204">
        <v>43707</v>
      </c>
      <c r="G39" s="27" t="s">
        <v>77</v>
      </c>
      <c r="H39" s="27" t="s">
        <v>192</v>
      </c>
      <c r="I39" s="26" t="s">
        <v>87</v>
      </c>
      <c r="J39" s="26" t="s">
        <v>442</v>
      </c>
      <c r="K39" s="27">
        <v>58</v>
      </c>
      <c r="L39" s="27">
        <v>58</v>
      </c>
      <c r="M39" s="83">
        <f t="shared" si="0"/>
        <v>100</v>
      </c>
      <c r="N39" s="27"/>
      <c r="O39" s="27">
        <v>1</v>
      </c>
      <c r="P39" s="27">
        <v>2</v>
      </c>
      <c r="Q39" s="27">
        <v>52</v>
      </c>
      <c r="R39" s="27">
        <v>2</v>
      </c>
      <c r="S39" s="27">
        <v>1</v>
      </c>
      <c r="T39" s="27">
        <v>15</v>
      </c>
      <c r="U39" s="27">
        <v>3</v>
      </c>
      <c r="V39" s="27">
        <v>1</v>
      </c>
      <c r="W39" s="27">
        <v>27</v>
      </c>
      <c r="X39" s="27">
        <v>0</v>
      </c>
      <c r="Y39" s="27">
        <v>12</v>
      </c>
      <c r="Z39" s="27">
        <f>15+7</f>
        <v>22</v>
      </c>
      <c r="AA39" s="27">
        <f>31+5</f>
        <v>36</v>
      </c>
      <c r="AB39" s="27">
        <v>0</v>
      </c>
      <c r="AC39" s="29">
        <f>+'[1]Indicadores de Gestion'!$B$10</f>
        <v>51</v>
      </c>
      <c r="AD39" s="29">
        <f>+'[1]Indicadores de Gestion'!$C$10</f>
        <v>45.2</v>
      </c>
      <c r="AE39" s="29">
        <f>+'[1]Indicadores de Gestion'!$D$10</f>
        <v>3.8</v>
      </c>
      <c r="AF39" s="29">
        <f>+'[1]Indicadores de Gestion'!$E$10</f>
        <v>0</v>
      </c>
      <c r="AG39" s="27">
        <f t="shared" si="5"/>
        <v>100</v>
      </c>
      <c r="AH39" s="29">
        <f>+'[1]Indicadores de Gestion'!$B$19</f>
        <v>46.2</v>
      </c>
      <c r="AI39" s="29">
        <f>+'[1]Indicadores de Gestion'!$C$19</f>
        <v>47.6</v>
      </c>
      <c r="AJ39" s="29">
        <f>+'[1]Indicadores de Gestion'!$D$19</f>
        <v>6.2</v>
      </c>
      <c r="AK39" s="29">
        <f>+'[1]Indicadores de Gestion'!$E$19</f>
        <v>0</v>
      </c>
      <c r="AL39" s="29">
        <f t="shared" si="2"/>
        <v>100.00000000000001</v>
      </c>
      <c r="AM39" s="29">
        <f>+'[1]Indicadores de Gestion'!$B$25</f>
        <v>50</v>
      </c>
      <c r="AN39" s="29">
        <f>+'[1]Indicadores de Gestion'!$C$25</f>
        <v>50</v>
      </c>
      <c r="AO39" s="29">
        <f>+'[1]Indicadores de Gestion'!$D$25</f>
        <v>0</v>
      </c>
      <c r="AP39" s="29">
        <f>+'[1]Indicadores de Gestion'!$E$25</f>
        <v>0</v>
      </c>
      <c r="AQ39" s="29">
        <f t="shared" si="3"/>
        <v>100</v>
      </c>
      <c r="AR39" s="29">
        <f>+'[1]Indicadores de Gestion'!$B$35</f>
        <v>56.333333333333336</v>
      </c>
      <c r="AS39" s="29">
        <f>+'[1]Indicadores de Gestion'!$C$35</f>
        <v>42.333333333333336</v>
      </c>
      <c r="AT39" s="29">
        <f>+'[1]Indicadores de Gestion'!$D$35</f>
        <v>1.3333333333333333</v>
      </c>
      <c r="AU39" s="29">
        <f>+'[1]Indicadores de Gestion'!$E$35</f>
        <v>0</v>
      </c>
      <c r="AV39" s="29">
        <f t="shared" si="4"/>
        <v>100</v>
      </c>
      <c r="AW39" s="27"/>
      <c r="AX39" s="29">
        <v>13</v>
      </c>
      <c r="AY39" s="109">
        <f>+'T_EVALUACION CONOCIMIENTOS'!E622</f>
        <v>48.13186813186811</v>
      </c>
      <c r="AZ39" s="109">
        <f>+'T_EVALUACION CONOCIMIENTOS'!F622</f>
        <v>80.87912087912089</v>
      </c>
      <c r="BA39" s="109">
        <f>+'T_EVALUACION CONOCIMIENTOS'!G622</f>
        <v>32.74725274725278</v>
      </c>
      <c r="BB39" s="195">
        <v>0</v>
      </c>
      <c r="BC39" s="139"/>
      <c r="BD39" s="163"/>
    </row>
    <row r="40" spans="1:66" ht="67.5" customHeight="1" x14ac:dyDescent="0.25">
      <c r="A40" s="20">
        <v>37</v>
      </c>
      <c r="B40" s="354" t="s">
        <v>300</v>
      </c>
      <c r="C40" s="197" t="s">
        <v>131</v>
      </c>
      <c r="D40" s="20" t="s">
        <v>76</v>
      </c>
      <c r="E40" s="20" t="s">
        <v>76</v>
      </c>
      <c r="F40" s="21">
        <v>43794</v>
      </c>
      <c r="G40" s="22" t="s">
        <v>450</v>
      </c>
      <c r="H40" s="20" t="s">
        <v>217</v>
      </c>
      <c r="I40" s="20" t="s">
        <v>87</v>
      </c>
      <c r="J40" s="20" t="s">
        <v>442</v>
      </c>
      <c r="K40" s="20">
        <v>28</v>
      </c>
      <c r="L40" s="20">
        <v>28</v>
      </c>
      <c r="M40" s="64">
        <f t="shared" si="0"/>
        <v>100</v>
      </c>
      <c r="N40" s="20"/>
      <c r="O40" s="20">
        <v>0</v>
      </c>
      <c r="P40" s="20">
        <v>0</v>
      </c>
      <c r="Q40" s="20">
        <v>22</v>
      </c>
      <c r="R40" s="20">
        <v>2</v>
      </c>
      <c r="S40" s="20">
        <v>4</v>
      </c>
      <c r="T40" s="20">
        <v>8</v>
      </c>
      <c r="U40" s="20">
        <v>0</v>
      </c>
      <c r="V40" s="20">
        <v>0</v>
      </c>
      <c r="W40" s="20">
        <v>20</v>
      </c>
      <c r="X40" s="20">
        <v>0</v>
      </c>
      <c r="Y40" s="20">
        <v>0</v>
      </c>
      <c r="Z40" s="20">
        <v>7</v>
      </c>
      <c r="AA40" s="20">
        <v>21</v>
      </c>
      <c r="AB40" s="20">
        <v>0</v>
      </c>
      <c r="AC40" s="60">
        <v>34</v>
      </c>
      <c r="AD40" s="60">
        <v>63</v>
      </c>
      <c r="AE40" s="60">
        <v>3</v>
      </c>
      <c r="AF40" s="60">
        <v>0</v>
      </c>
      <c r="AG40" s="60">
        <f t="shared" si="5"/>
        <v>100</v>
      </c>
      <c r="AH40" s="60">
        <v>37</v>
      </c>
      <c r="AI40" s="60">
        <v>62</v>
      </c>
      <c r="AJ40" s="60">
        <v>1</v>
      </c>
      <c r="AK40" s="60">
        <v>0</v>
      </c>
      <c r="AL40" s="67">
        <f t="shared" si="2"/>
        <v>100</v>
      </c>
      <c r="AM40" s="60">
        <v>16</v>
      </c>
      <c r="AN40" s="60">
        <v>80</v>
      </c>
      <c r="AO40" s="60">
        <v>4</v>
      </c>
      <c r="AP40" s="60">
        <v>0</v>
      </c>
      <c r="AQ40" s="67">
        <f t="shared" si="3"/>
        <v>100</v>
      </c>
      <c r="AR40" s="63">
        <v>40</v>
      </c>
      <c r="AS40" s="63">
        <v>60</v>
      </c>
      <c r="AT40" s="60">
        <v>0</v>
      </c>
      <c r="AU40" s="60">
        <v>0</v>
      </c>
      <c r="AV40" s="67">
        <f t="shared" si="4"/>
        <v>100</v>
      </c>
      <c r="AW40" s="20"/>
      <c r="AX40" s="27" t="s">
        <v>134</v>
      </c>
      <c r="AY40" s="27" t="s">
        <v>134</v>
      </c>
      <c r="AZ40" s="27" t="s">
        <v>134</v>
      </c>
      <c r="BA40" s="27" t="s">
        <v>134</v>
      </c>
      <c r="BB40" s="140">
        <v>0</v>
      </c>
      <c r="BC40" s="130"/>
    </row>
    <row r="41" spans="1:66" s="178" customFormat="1" ht="42.75" customHeight="1" x14ac:dyDescent="0.25">
      <c r="A41" s="20">
        <v>38</v>
      </c>
      <c r="B41" s="354" t="s">
        <v>304</v>
      </c>
      <c r="C41" s="84" t="s">
        <v>132</v>
      </c>
      <c r="D41" s="27" t="s">
        <v>76</v>
      </c>
      <c r="E41" s="27"/>
      <c r="F41" s="28" t="s">
        <v>313</v>
      </c>
      <c r="G41" s="215" t="s">
        <v>314</v>
      </c>
      <c r="H41" s="27" t="s">
        <v>207</v>
      </c>
      <c r="I41" s="26" t="s">
        <v>315</v>
      </c>
      <c r="J41" s="26" t="s">
        <v>443</v>
      </c>
      <c r="K41" s="27">
        <v>1</v>
      </c>
      <c r="L41" s="27">
        <v>1</v>
      </c>
      <c r="M41" s="83">
        <f t="shared" si="0"/>
        <v>100</v>
      </c>
      <c r="N41" s="27"/>
      <c r="O41" s="27">
        <v>0</v>
      </c>
      <c r="P41" s="27">
        <v>0</v>
      </c>
      <c r="Q41" s="27">
        <v>1</v>
      </c>
      <c r="R41" s="27">
        <v>0</v>
      </c>
      <c r="S41" s="27">
        <v>0</v>
      </c>
      <c r="T41" s="27">
        <v>0</v>
      </c>
      <c r="U41" s="27">
        <v>0</v>
      </c>
      <c r="V41" s="27">
        <v>0</v>
      </c>
      <c r="W41" s="27">
        <v>1</v>
      </c>
      <c r="X41" s="27">
        <v>0</v>
      </c>
      <c r="Y41" s="27">
        <v>0</v>
      </c>
      <c r="Z41" s="27">
        <v>0</v>
      </c>
      <c r="AA41" s="27">
        <v>1</v>
      </c>
      <c r="AB41" s="27">
        <v>0</v>
      </c>
      <c r="AC41" s="29">
        <v>100</v>
      </c>
      <c r="AD41" s="29">
        <v>0</v>
      </c>
      <c r="AE41" s="29">
        <v>0</v>
      </c>
      <c r="AF41" s="29">
        <v>0</v>
      </c>
      <c r="AG41" s="27">
        <v>100</v>
      </c>
      <c r="AH41" s="29">
        <v>100</v>
      </c>
      <c r="AI41" s="29">
        <v>0</v>
      </c>
      <c r="AJ41" s="29">
        <v>0</v>
      </c>
      <c r="AK41" s="29">
        <v>0</v>
      </c>
      <c r="AL41" s="29">
        <v>100</v>
      </c>
      <c r="AM41" s="29">
        <v>100</v>
      </c>
      <c r="AN41" s="29">
        <v>0</v>
      </c>
      <c r="AO41" s="29">
        <v>0</v>
      </c>
      <c r="AP41" s="29">
        <v>0</v>
      </c>
      <c r="AQ41" s="29">
        <v>100</v>
      </c>
      <c r="AR41" s="29">
        <v>100</v>
      </c>
      <c r="AS41" s="29">
        <v>0</v>
      </c>
      <c r="AT41" s="29">
        <v>0</v>
      </c>
      <c r="AU41" s="29">
        <v>0</v>
      </c>
      <c r="AV41" s="29">
        <f t="shared" si="4"/>
        <v>100</v>
      </c>
      <c r="AW41" s="27"/>
      <c r="AX41" s="27" t="s">
        <v>134</v>
      </c>
      <c r="AY41" s="27" t="s">
        <v>134</v>
      </c>
      <c r="AZ41" s="27" t="s">
        <v>134</v>
      </c>
      <c r="BA41" s="27" t="s">
        <v>134</v>
      </c>
      <c r="BB41" s="214">
        <v>4498200</v>
      </c>
      <c r="BC41" s="132"/>
      <c r="BD41" s="163"/>
    </row>
    <row r="42" spans="1:66" ht="57" customHeight="1" x14ac:dyDescent="0.25">
      <c r="A42" s="20">
        <v>39</v>
      </c>
      <c r="B42" s="354" t="s">
        <v>109</v>
      </c>
      <c r="C42" s="205" t="s">
        <v>162</v>
      </c>
      <c r="D42" s="20"/>
      <c r="E42" s="20" t="s">
        <v>76</v>
      </c>
      <c r="F42" s="21">
        <v>43580</v>
      </c>
      <c r="G42" s="23" t="s">
        <v>215</v>
      </c>
      <c r="H42" s="20" t="s">
        <v>217</v>
      </c>
      <c r="I42" s="22" t="s">
        <v>220</v>
      </c>
      <c r="J42" s="22" t="s">
        <v>442</v>
      </c>
      <c r="K42" s="20">
        <v>7</v>
      </c>
      <c r="L42" s="20">
        <v>7</v>
      </c>
      <c r="M42" s="64">
        <f t="shared" si="0"/>
        <v>100</v>
      </c>
      <c r="N42" s="22"/>
      <c r="O42" s="20">
        <v>0</v>
      </c>
      <c r="P42" s="20">
        <v>0</v>
      </c>
      <c r="Q42" s="20">
        <v>3</v>
      </c>
      <c r="R42" s="20">
        <v>0</v>
      </c>
      <c r="S42" s="20">
        <v>4</v>
      </c>
      <c r="T42" s="20">
        <v>3</v>
      </c>
      <c r="U42" s="20">
        <v>0</v>
      </c>
      <c r="V42" s="20">
        <v>0</v>
      </c>
      <c r="W42" s="20">
        <v>4</v>
      </c>
      <c r="X42" s="20">
        <v>0</v>
      </c>
      <c r="Y42" s="20">
        <v>0</v>
      </c>
      <c r="Z42" s="20">
        <v>4</v>
      </c>
      <c r="AA42" s="20">
        <v>3</v>
      </c>
      <c r="AB42" s="20">
        <v>0</v>
      </c>
      <c r="AC42" s="25" t="s">
        <v>134</v>
      </c>
      <c r="AD42" s="25" t="s">
        <v>134</v>
      </c>
      <c r="AE42" s="25" t="s">
        <v>134</v>
      </c>
      <c r="AF42" s="25" t="s">
        <v>134</v>
      </c>
      <c r="AG42" s="20">
        <f t="shared" si="5"/>
        <v>0</v>
      </c>
      <c r="AH42" s="25" t="s">
        <v>134</v>
      </c>
      <c r="AI42" s="25" t="s">
        <v>134</v>
      </c>
      <c r="AJ42" s="25" t="s">
        <v>134</v>
      </c>
      <c r="AK42" s="25" t="s">
        <v>134</v>
      </c>
      <c r="AL42" s="67">
        <f t="shared" si="2"/>
        <v>0</v>
      </c>
      <c r="AM42" s="25" t="s">
        <v>134</v>
      </c>
      <c r="AN42" s="25" t="s">
        <v>134</v>
      </c>
      <c r="AO42" s="25" t="s">
        <v>134</v>
      </c>
      <c r="AP42" s="25" t="s">
        <v>134</v>
      </c>
      <c r="AQ42" s="25">
        <f t="shared" si="3"/>
        <v>0</v>
      </c>
      <c r="AR42" s="25" t="s">
        <v>134</v>
      </c>
      <c r="AS42" s="25" t="s">
        <v>134</v>
      </c>
      <c r="AT42" s="25" t="s">
        <v>134</v>
      </c>
      <c r="AU42" s="25" t="s">
        <v>134</v>
      </c>
      <c r="AV42" s="25">
        <f t="shared" si="4"/>
        <v>0</v>
      </c>
      <c r="AW42" s="20"/>
      <c r="AX42" s="20" t="s">
        <v>134</v>
      </c>
      <c r="AY42" s="20" t="s">
        <v>134</v>
      </c>
      <c r="AZ42" s="20" t="s">
        <v>134</v>
      </c>
      <c r="BA42" s="20" t="s">
        <v>134</v>
      </c>
      <c r="BB42" s="189">
        <v>0</v>
      </c>
      <c r="BC42" s="130"/>
    </row>
    <row r="43" spans="1:66" ht="83.25" customHeight="1" x14ac:dyDescent="0.25">
      <c r="A43" s="20">
        <v>40</v>
      </c>
      <c r="B43" s="354" t="s">
        <v>246</v>
      </c>
      <c r="C43" s="194" t="s">
        <v>133</v>
      </c>
      <c r="D43" s="20" t="s">
        <v>76</v>
      </c>
      <c r="E43" s="20" t="s">
        <v>76</v>
      </c>
      <c r="F43" s="23" t="s">
        <v>249</v>
      </c>
      <c r="G43" s="20" t="s">
        <v>77</v>
      </c>
      <c r="H43" s="20" t="s">
        <v>212</v>
      </c>
      <c r="I43" s="22" t="s">
        <v>224</v>
      </c>
      <c r="J43" s="22" t="s">
        <v>443</v>
      </c>
      <c r="K43" s="20">
        <v>19</v>
      </c>
      <c r="L43" s="20">
        <v>19</v>
      </c>
      <c r="M43" s="64">
        <f t="shared" si="0"/>
        <v>100</v>
      </c>
      <c r="N43" s="20"/>
      <c r="O43" s="20">
        <v>0</v>
      </c>
      <c r="P43" s="20">
        <v>0</v>
      </c>
      <c r="Q43" s="20">
        <v>11</v>
      </c>
      <c r="R43" s="20">
        <v>4</v>
      </c>
      <c r="S43" s="20">
        <v>4</v>
      </c>
      <c r="T43" s="20">
        <v>3</v>
      </c>
      <c r="U43" s="20">
        <v>0</v>
      </c>
      <c r="V43" s="20">
        <v>0</v>
      </c>
      <c r="W43" s="20">
        <v>16</v>
      </c>
      <c r="X43" s="20">
        <v>0</v>
      </c>
      <c r="Y43" s="20">
        <v>0</v>
      </c>
      <c r="Z43" s="20">
        <v>5</v>
      </c>
      <c r="AA43" s="20">
        <v>14</v>
      </c>
      <c r="AB43" s="20">
        <v>0</v>
      </c>
      <c r="AC43" s="67">
        <v>88</v>
      </c>
      <c r="AD43" s="67">
        <v>12</v>
      </c>
      <c r="AE43" s="67">
        <v>0</v>
      </c>
      <c r="AF43" s="67">
        <v>0</v>
      </c>
      <c r="AG43" s="60">
        <f t="shared" ref="AG43:AG44" si="6">+AF43+AE43+AD43+AC43</f>
        <v>100</v>
      </c>
      <c r="AH43" s="67">
        <v>94</v>
      </c>
      <c r="AI43" s="67">
        <v>6</v>
      </c>
      <c r="AJ43" s="67">
        <v>0</v>
      </c>
      <c r="AK43" s="67">
        <v>0</v>
      </c>
      <c r="AL43" s="67">
        <f t="shared" ref="AL43:AL44" si="7">+AK43+AJ43+AI43+AH43</f>
        <v>100</v>
      </c>
      <c r="AM43" s="67">
        <v>82</v>
      </c>
      <c r="AN43" s="67">
        <v>18</v>
      </c>
      <c r="AO43" s="67">
        <v>0</v>
      </c>
      <c r="AP43" s="67">
        <v>0</v>
      </c>
      <c r="AQ43" s="60">
        <f t="shared" ref="AQ43:AQ44" si="8">+AP43+AO43+AN43+AM43</f>
        <v>100</v>
      </c>
      <c r="AR43" s="67">
        <v>88</v>
      </c>
      <c r="AS43" s="67">
        <v>12</v>
      </c>
      <c r="AT43" s="67">
        <v>0</v>
      </c>
      <c r="AU43" s="67">
        <v>0</v>
      </c>
      <c r="AV43" s="60">
        <f t="shared" ref="AV43:AV44" si="9">+AU43+AT43+AS43+AR43</f>
        <v>100</v>
      </c>
      <c r="AW43" s="81" t="s">
        <v>321</v>
      </c>
      <c r="AX43" s="63">
        <v>6</v>
      </c>
      <c r="AY43" s="206">
        <f>+'[5]T_EVALUACION CONOCIMIENTOS'!E491</f>
        <v>50</v>
      </c>
      <c r="AZ43" s="206">
        <f>+'[5]T_EVALUACION CONOCIMIENTOS'!F491</f>
        <v>50</v>
      </c>
      <c r="BA43" s="206">
        <f>+'[5]T_EVALUACION CONOCIMIENTOS'!G491</f>
        <v>0</v>
      </c>
      <c r="BB43" s="140">
        <v>14207410</v>
      </c>
      <c r="BC43" s="131"/>
    </row>
    <row r="44" spans="1:66" ht="90.75" customHeight="1" x14ac:dyDescent="0.25">
      <c r="A44" s="20">
        <v>41</v>
      </c>
      <c r="B44" s="354" t="s">
        <v>247</v>
      </c>
      <c r="C44" s="194" t="s">
        <v>133</v>
      </c>
      <c r="D44" s="20" t="s">
        <v>76</v>
      </c>
      <c r="E44" s="20" t="s">
        <v>76</v>
      </c>
      <c r="F44" s="23" t="s">
        <v>250</v>
      </c>
      <c r="G44" s="20" t="s">
        <v>77</v>
      </c>
      <c r="H44" s="20" t="s">
        <v>212</v>
      </c>
      <c r="I44" s="22" t="s">
        <v>224</v>
      </c>
      <c r="J44" s="22" t="s">
        <v>443</v>
      </c>
      <c r="K44" s="60">
        <v>18</v>
      </c>
      <c r="L44" s="60">
        <v>18</v>
      </c>
      <c r="M44" s="162">
        <f>+(L44*100)/K44</f>
        <v>100</v>
      </c>
      <c r="N44" s="60"/>
      <c r="O44" s="60">
        <v>0</v>
      </c>
      <c r="P44" s="60">
        <v>0</v>
      </c>
      <c r="Q44" s="60">
        <v>10</v>
      </c>
      <c r="R44" s="60">
        <v>3</v>
      </c>
      <c r="S44" s="60">
        <v>5</v>
      </c>
      <c r="T44" s="60">
        <v>1</v>
      </c>
      <c r="U44" s="60">
        <v>0</v>
      </c>
      <c r="V44" s="60">
        <v>0</v>
      </c>
      <c r="W44" s="60">
        <v>17</v>
      </c>
      <c r="X44" s="60">
        <v>0</v>
      </c>
      <c r="Y44" s="60">
        <v>0</v>
      </c>
      <c r="Z44" s="60">
        <v>6</v>
      </c>
      <c r="AA44" s="60">
        <v>12</v>
      </c>
      <c r="AB44" s="60">
        <v>0</v>
      </c>
      <c r="AC44" s="67">
        <v>87</v>
      </c>
      <c r="AD44" s="67">
        <v>13</v>
      </c>
      <c r="AE44" s="67">
        <v>0</v>
      </c>
      <c r="AF44" s="67">
        <v>0</v>
      </c>
      <c r="AG44" s="60">
        <f t="shared" si="6"/>
        <v>100</v>
      </c>
      <c r="AH44" s="67">
        <v>83</v>
      </c>
      <c r="AI44" s="67">
        <v>17</v>
      </c>
      <c r="AJ44" s="67">
        <v>0</v>
      </c>
      <c r="AK44" s="67">
        <v>0</v>
      </c>
      <c r="AL44" s="67">
        <f t="shared" si="7"/>
        <v>100</v>
      </c>
      <c r="AM44" s="67">
        <v>80</v>
      </c>
      <c r="AN44" s="67">
        <v>20</v>
      </c>
      <c r="AO44" s="67">
        <v>0</v>
      </c>
      <c r="AP44" s="67">
        <v>0</v>
      </c>
      <c r="AQ44" s="60">
        <f t="shared" si="8"/>
        <v>100</v>
      </c>
      <c r="AR44" s="67">
        <v>74</v>
      </c>
      <c r="AS44" s="67">
        <v>26</v>
      </c>
      <c r="AT44" s="67">
        <v>0</v>
      </c>
      <c r="AU44" s="67">
        <v>0</v>
      </c>
      <c r="AV44" s="60">
        <f t="shared" si="9"/>
        <v>100</v>
      </c>
      <c r="AW44" s="81" t="s">
        <v>322</v>
      </c>
      <c r="AX44" s="63">
        <v>6</v>
      </c>
      <c r="AY44" s="206">
        <f>+'[5]T_EVALUACION CONOCIMIENTOS'!M489</f>
        <v>33.333333333333336</v>
      </c>
      <c r="AZ44" s="206">
        <f>+'[5]T_EVALUACION CONOCIMIENTOS'!N489</f>
        <v>50</v>
      </c>
      <c r="BA44" s="206">
        <f>+'[5]T_EVALUACION CONOCIMIENTOS'!O489</f>
        <v>16.666666666666664</v>
      </c>
      <c r="BB44" s="140">
        <v>14207410</v>
      </c>
      <c r="BC44" s="130"/>
    </row>
    <row r="45" spans="1:66" ht="87.75" customHeight="1" x14ac:dyDescent="0.25">
      <c r="A45" s="20">
        <v>42</v>
      </c>
      <c r="B45" s="354" t="s">
        <v>248</v>
      </c>
      <c r="C45" s="194" t="s">
        <v>133</v>
      </c>
      <c r="D45" s="20" t="s">
        <v>76</v>
      </c>
      <c r="E45" s="20" t="s">
        <v>76</v>
      </c>
      <c r="F45" s="23" t="s">
        <v>251</v>
      </c>
      <c r="G45" s="20" t="s">
        <v>191</v>
      </c>
      <c r="H45" s="20" t="s">
        <v>212</v>
      </c>
      <c r="I45" s="22" t="s">
        <v>224</v>
      </c>
      <c r="J45" s="22" t="s">
        <v>443</v>
      </c>
      <c r="K45" s="20">
        <v>22</v>
      </c>
      <c r="L45" s="20">
        <v>22</v>
      </c>
      <c r="M45" s="64">
        <f>+(L45*100)/K45</f>
        <v>100</v>
      </c>
      <c r="N45" s="20"/>
      <c r="O45" s="20">
        <v>0</v>
      </c>
      <c r="P45" s="20">
        <v>0</v>
      </c>
      <c r="Q45" s="20">
        <v>13</v>
      </c>
      <c r="R45" s="20">
        <v>1</v>
      </c>
      <c r="S45" s="20">
        <v>8</v>
      </c>
      <c r="T45" s="20">
        <v>4</v>
      </c>
      <c r="U45" s="20">
        <v>0</v>
      </c>
      <c r="V45" s="20">
        <v>3</v>
      </c>
      <c r="W45" s="20">
        <v>15</v>
      </c>
      <c r="X45" s="20">
        <v>0</v>
      </c>
      <c r="Y45" s="20">
        <v>0</v>
      </c>
      <c r="Z45" s="20">
        <v>6</v>
      </c>
      <c r="AA45" s="20">
        <v>16</v>
      </c>
      <c r="AB45" s="20">
        <v>0</v>
      </c>
      <c r="AC45" s="25">
        <v>77</v>
      </c>
      <c r="AD45" s="25">
        <v>23</v>
      </c>
      <c r="AE45" s="25">
        <v>0</v>
      </c>
      <c r="AF45" s="25">
        <v>0</v>
      </c>
      <c r="AG45" s="20">
        <v>100</v>
      </c>
      <c r="AH45" s="25">
        <v>89</v>
      </c>
      <c r="AI45" s="25">
        <v>11</v>
      </c>
      <c r="AJ45" s="25">
        <v>0</v>
      </c>
      <c r="AK45" s="25">
        <v>0</v>
      </c>
      <c r="AL45" s="67">
        <v>100</v>
      </c>
      <c r="AM45" s="25">
        <v>70</v>
      </c>
      <c r="AN45" s="25">
        <v>30</v>
      </c>
      <c r="AO45" s="25">
        <v>0</v>
      </c>
      <c r="AP45" s="25">
        <v>0</v>
      </c>
      <c r="AQ45" s="25">
        <v>100</v>
      </c>
      <c r="AR45" s="25">
        <v>72</v>
      </c>
      <c r="AS45" s="25">
        <v>28</v>
      </c>
      <c r="AT45" s="25">
        <v>0</v>
      </c>
      <c r="AU45" s="25">
        <v>0</v>
      </c>
      <c r="AV45" s="25">
        <v>100</v>
      </c>
      <c r="AW45" s="20" t="s">
        <v>323</v>
      </c>
      <c r="AX45" s="24">
        <v>6</v>
      </c>
      <c r="AY45" s="24">
        <v>40.151515151515156</v>
      </c>
      <c r="AZ45" s="24">
        <v>53.787878787878796</v>
      </c>
      <c r="BA45" s="24">
        <v>13.63636363636364</v>
      </c>
      <c r="BB45" s="189">
        <v>14207410</v>
      </c>
      <c r="BC45" s="130"/>
    </row>
    <row r="46" spans="1:66" ht="115.5" customHeight="1" x14ac:dyDescent="0.25">
      <c r="A46" s="20">
        <v>43</v>
      </c>
      <c r="B46" s="354" t="s">
        <v>326</v>
      </c>
      <c r="C46" s="194" t="s">
        <v>324</v>
      </c>
      <c r="D46" s="20" t="s">
        <v>76</v>
      </c>
      <c r="E46" s="20" t="s">
        <v>76</v>
      </c>
      <c r="F46" s="23" t="s">
        <v>332</v>
      </c>
      <c r="G46" s="20" t="s">
        <v>333</v>
      </c>
      <c r="H46" s="20" t="s">
        <v>207</v>
      </c>
      <c r="I46" s="22" t="s">
        <v>224</v>
      </c>
      <c r="J46" s="22" t="s">
        <v>443</v>
      </c>
      <c r="K46" s="60">
        <v>11</v>
      </c>
      <c r="L46" s="60">
        <v>10</v>
      </c>
      <c r="M46" s="162">
        <v>100</v>
      </c>
      <c r="N46" s="60"/>
      <c r="O46" s="60">
        <v>0</v>
      </c>
      <c r="P46" s="60">
        <v>4</v>
      </c>
      <c r="Q46" s="60">
        <v>6</v>
      </c>
      <c r="R46" s="60">
        <v>0</v>
      </c>
      <c r="S46" s="60">
        <v>0</v>
      </c>
      <c r="T46" s="60">
        <v>1</v>
      </c>
      <c r="U46" s="60">
        <v>4</v>
      </c>
      <c r="V46" s="60">
        <v>0</v>
      </c>
      <c r="W46" s="60">
        <v>5</v>
      </c>
      <c r="X46" s="60">
        <v>0</v>
      </c>
      <c r="Y46" s="60">
        <v>0</v>
      </c>
      <c r="Z46" s="60">
        <v>3</v>
      </c>
      <c r="AA46" s="60">
        <v>7</v>
      </c>
      <c r="AB46" s="60">
        <v>0</v>
      </c>
      <c r="AC46" s="25">
        <v>100</v>
      </c>
      <c r="AD46" s="25">
        <v>0</v>
      </c>
      <c r="AE46" s="25">
        <v>0</v>
      </c>
      <c r="AF46" s="25">
        <v>0</v>
      </c>
      <c r="AG46" s="20">
        <v>100</v>
      </c>
      <c r="AH46" s="25">
        <v>100</v>
      </c>
      <c r="AI46" s="25">
        <v>0</v>
      </c>
      <c r="AJ46" s="25">
        <v>0</v>
      </c>
      <c r="AK46" s="25">
        <v>0</v>
      </c>
      <c r="AL46" s="67">
        <v>100</v>
      </c>
      <c r="AM46" s="25">
        <v>100</v>
      </c>
      <c r="AN46" s="25">
        <v>0</v>
      </c>
      <c r="AO46" s="25">
        <v>0</v>
      </c>
      <c r="AP46" s="25">
        <v>0</v>
      </c>
      <c r="AQ46" s="25">
        <v>100</v>
      </c>
      <c r="AR46" s="25">
        <v>90</v>
      </c>
      <c r="AS46" s="25">
        <v>10</v>
      </c>
      <c r="AT46" s="25">
        <v>0</v>
      </c>
      <c r="AU46" s="25">
        <v>0</v>
      </c>
      <c r="AV46" s="25">
        <v>100</v>
      </c>
      <c r="AW46" s="22" t="s">
        <v>325</v>
      </c>
      <c r="AX46" s="24">
        <v>12</v>
      </c>
      <c r="AY46" s="24">
        <v>51.515151515151523</v>
      </c>
      <c r="AZ46" s="24">
        <v>84.090909090909079</v>
      </c>
      <c r="BA46" s="24">
        <v>32.575757575757571</v>
      </c>
      <c r="BB46" s="189">
        <v>0</v>
      </c>
      <c r="BC46" s="130"/>
    </row>
    <row r="47" spans="1:66" ht="44.25" customHeight="1" x14ac:dyDescent="0.25">
      <c r="A47" s="20">
        <v>44</v>
      </c>
      <c r="B47" s="354" t="s">
        <v>149</v>
      </c>
      <c r="C47" s="207" t="s">
        <v>148</v>
      </c>
      <c r="D47" s="20" t="s">
        <v>76</v>
      </c>
      <c r="E47" s="20" t="s">
        <v>76</v>
      </c>
      <c r="F47" s="21">
        <v>43542</v>
      </c>
      <c r="G47" s="20" t="s">
        <v>77</v>
      </c>
      <c r="H47" s="20" t="s">
        <v>226</v>
      </c>
      <c r="I47" s="22" t="s">
        <v>221</v>
      </c>
      <c r="J47" s="22" t="s">
        <v>442</v>
      </c>
      <c r="K47" s="20">
        <v>27</v>
      </c>
      <c r="L47" s="20">
        <v>27</v>
      </c>
      <c r="M47" s="64">
        <f t="shared" si="0"/>
        <v>100</v>
      </c>
      <c r="N47" s="20"/>
      <c r="O47" s="25">
        <v>0</v>
      </c>
      <c r="P47" s="20">
        <v>0</v>
      </c>
      <c r="Q47" s="20">
        <v>13</v>
      </c>
      <c r="R47" s="20">
        <v>6</v>
      </c>
      <c r="S47" s="20">
        <v>8</v>
      </c>
      <c r="T47" s="25">
        <v>3</v>
      </c>
      <c r="U47" s="20">
        <v>0</v>
      </c>
      <c r="V47" s="20">
        <v>10</v>
      </c>
      <c r="W47" s="20">
        <v>12</v>
      </c>
      <c r="X47" s="20">
        <v>0</v>
      </c>
      <c r="Y47" s="20">
        <v>2</v>
      </c>
      <c r="Z47" s="20">
        <v>13</v>
      </c>
      <c r="AA47" s="20">
        <v>14</v>
      </c>
      <c r="AB47" s="20">
        <v>0</v>
      </c>
      <c r="AC47" s="25" t="s">
        <v>134</v>
      </c>
      <c r="AD47" s="25" t="s">
        <v>134</v>
      </c>
      <c r="AE47" s="25" t="s">
        <v>134</v>
      </c>
      <c r="AF47" s="25" t="s">
        <v>134</v>
      </c>
      <c r="AG47" s="20">
        <f t="shared" si="5"/>
        <v>0</v>
      </c>
      <c r="AH47" s="25" t="s">
        <v>134</v>
      </c>
      <c r="AI47" s="25" t="s">
        <v>134</v>
      </c>
      <c r="AJ47" s="25" t="s">
        <v>134</v>
      </c>
      <c r="AK47" s="25" t="s">
        <v>134</v>
      </c>
      <c r="AL47" s="67">
        <f t="shared" si="2"/>
        <v>0</v>
      </c>
      <c r="AM47" s="25" t="s">
        <v>134</v>
      </c>
      <c r="AN47" s="25" t="s">
        <v>134</v>
      </c>
      <c r="AO47" s="25" t="s">
        <v>134</v>
      </c>
      <c r="AP47" s="25" t="s">
        <v>134</v>
      </c>
      <c r="AQ47" s="25">
        <f t="shared" si="3"/>
        <v>0</v>
      </c>
      <c r="AR47" s="25" t="s">
        <v>134</v>
      </c>
      <c r="AS47" s="25" t="s">
        <v>134</v>
      </c>
      <c r="AT47" s="25" t="s">
        <v>134</v>
      </c>
      <c r="AU47" s="25" t="s">
        <v>134</v>
      </c>
      <c r="AV47" s="25">
        <f t="shared" si="4"/>
        <v>0</v>
      </c>
      <c r="AW47" s="25" t="s">
        <v>134</v>
      </c>
      <c r="AX47" s="25" t="s">
        <v>134</v>
      </c>
      <c r="AY47" s="25" t="s">
        <v>134</v>
      </c>
      <c r="AZ47" s="25" t="s">
        <v>134</v>
      </c>
      <c r="BA47" s="25" t="s">
        <v>134</v>
      </c>
      <c r="BB47" s="189">
        <v>0</v>
      </c>
      <c r="BC47" s="130"/>
    </row>
    <row r="48" spans="1:66" s="175" customFormat="1" ht="36.75" customHeight="1" x14ac:dyDescent="0.25">
      <c r="A48" s="20">
        <v>45</v>
      </c>
      <c r="B48" s="354" t="s">
        <v>182</v>
      </c>
      <c r="C48" s="208" t="s">
        <v>183</v>
      </c>
      <c r="D48" s="60" t="s">
        <v>76</v>
      </c>
      <c r="E48" s="60" t="s">
        <v>76</v>
      </c>
      <c r="F48" s="202">
        <v>43629</v>
      </c>
      <c r="G48" s="60" t="s">
        <v>191</v>
      </c>
      <c r="H48" s="60" t="s">
        <v>192</v>
      </c>
      <c r="I48" s="81" t="s">
        <v>222</v>
      </c>
      <c r="J48" s="81" t="s">
        <v>442</v>
      </c>
      <c r="K48" s="60">
        <v>45</v>
      </c>
      <c r="L48" s="60">
        <v>45</v>
      </c>
      <c r="M48" s="162">
        <f>+(L48*100)/K48</f>
        <v>100</v>
      </c>
      <c r="N48" s="60"/>
      <c r="O48" s="60">
        <v>3</v>
      </c>
      <c r="P48" s="60">
        <v>0</v>
      </c>
      <c r="Q48" s="60">
        <v>33</v>
      </c>
      <c r="R48" s="60">
        <v>7</v>
      </c>
      <c r="S48" s="60">
        <v>2</v>
      </c>
      <c r="T48" s="60">
        <v>2</v>
      </c>
      <c r="U48" s="60">
        <v>4</v>
      </c>
      <c r="V48" s="60">
        <v>3</v>
      </c>
      <c r="W48" s="60">
        <v>20</v>
      </c>
      <c r="X48" s="60">
        <v>0</v>
      </c>
      <c r="Y48" s="60">
        <v>16</v>
      </c>
      <c r="Z48" s="60">
        <v>21</v>
      </c>
      <c r="AA48" s="60">
        <v>24</v>
      </c>
      <c r="AB48" s="60">
        <v>0</v>
      </c>
      <c r="AC48" s="67">
        <v>48</v>
      </c>
      <c r="AD48" s="67">
        <v>47</v>
      </c>
      <c r="AE48" s="67">
        <v>5</v>
      </c>
      <c r="AF48" s="67">
        <v>0</v>
      </c>
      <c r="AG48" s="60">
        <f t="shared" si="5"/>
        <v>100</v>
      </c>
      <c r="AH48" s="67">
        <v>45</v>
      </c>
      <c r="AI48" s="67">
        <v>47</v>
      </c>
      <c r="AJ48" s="67">
        <v>8</v>
      </c>
      <c r="AK48" s="67">
        <v>0</v>
      </c>
      <c r="AL48" s="67">
        <f t="shared" si="2"/>
        <v>100</v>
      </c>
      <c r="AM48" s="67">
        <v>65</v>
      </c>
      <c r="AN48" s="67">
        <v>31</v>
      </c>
      <c r="AO48" s="67">
        <v>4</v>
      </c>
      <c r="AP48" s="67">
        <v>0</v>
      </c>
      <c r="AQ48" s="67">
        <f t="shared" si="3"/>
        <v>100</v>
      </c>
      <c r="AR48" s="67">
        <v>55</v>
      </c>
      <c r="AS48" s="67">
        <v>40</v>
      </c>
      <c r="AT48" s="67">
        <v>5</v>
      </c>
      <c r="AU48" s="67">
        <v>0</v>
      </c>
      <c r="AV48" s="67">
        <f t="shared" si="4"/>
        <v>100</v>
      </c>
      <c r="AW48" s="60"/>
      <c r="AX48" s="63">
        <f>+'T_EVALUACION CONOCIMIENTOS'!B479</f>
        <v>6</v>
      </c>
      <c r="AY48" s="63">
        <f>+'T_EVALUACION CONOCIMIENTOS'!E479</f>
        <v>49.259259259259267</v>
      </c>
      <c r="AZ48" s="63">
        <f>+'T_EVALUACION CONOCIMIENTOS'!F479</f>
        <v>55.555555555555557</v>
      </c>
      <c r="BA48" s="63">
        <f>+'T_EVALUACION CONOCIMIENTOS'!G479</f>
        <v>6.2962962962962905</v>
      </c>
      <c r="BB48" s="193">
        <v>0</v>
      </c>
      <c r="BC48" s="130"/>
      <c r="BD48" s="163"/>
      <c r="BE48" s="163"/>
      <c r="BF48" s="163"/>
      <c r="BG48" s="163"/>
      <c r="BH48" s="163"/>
      <c r="BI48" s="163"/>
      <c r="BJ48" s="163"/>
      <c r="BK48" s="163"/>
      <c r="BL48" s="163"/>
      <c r="BM48" s="163"/>
      <c r="BN48" s="163"/>
    </row>
    <row r="49" spans="1:66" s="175" customFormat="1" ht="48.75" customHeight="1" x14ac:dyDescent="0.25">
      <c r="A49" s="20">
        <v>46</v>
      </c>
      <c r="B49" s="354" t="s">
        <v>180</v>
      </c>
      <c r="C49" s="222" t="s">
        <v>460</v>
      </c>
      <c r="D49" s="60" t="s">
        <v>76</v>
      </c>
      <c r="E49" s="60" t="s">
        <v>76</v>
      </c>
      <c r="F49" s="202">
        <v>43641</v>
      </c>
      <c r="G49" s="20" t="s">
        <v>77</v>
      </c>
      <c r="H49" s="60" t="s">
        <v>193</v>
      </c>
      <c r="I49" s="81" t="s">
        <v>223</v>
      </c>
      <c r="J49" s="81" t="s">
        <v>442</v>
      </c>
      <c r="K49" s="60">
        <v>23</v>
      </c>
      <c r="L49" s="60">
        <v>23</v>
      </c>
      <c r="M49" s="162">
        <f t="shared" si="0"/>
        <v>100</v>
      </c>
      <c r="N49" s="60"/>
      <c r="O49" s="60">
        <v>0</v>
      </c>
      <c r="P49" s="60">
        <v>3</v>
      </c>
      <c r="Q49" s="60">
        <v>11</v>
      </c>
      <c r="R49" s="60">
        <v>4</v>
      </c>
      <c r="S49" s="60">
        <v>5</v>
      </c>
      <c r="T49" s="60">
        <v>4</v>
      </c>
      <c r="U49" s="60">
        <v>3</v>
      </c>
      <c r="V49" s="60">
        <v>0</v>
      </c>
      <c r="W49" s="60">
        <v>12</v>
      </c>
      <c r="X49" s="60">
        <v>1</v>
      </c>
      <c r="Y49" s="60">
        <v>3</v>
      </c>
      <c r="Z49" s="60">
        <v>9</v>
      </c>
      <c r="AA49" s="60">
        <v>14</v>
      </c>
      <c r="AB49" s="60">
        <v>0</v>
      </c>
      <c r="AC49" s="67">
        <v>52</v>
      </c>
      <c r="AD49" s="67">
        <v>45</v>
      </c>
      <c r="AE49" s="67">
        <v>2</v>
      </c>
      <c r="AF49" s="67">
        <v>1</v>
      </c>
      <c r="AG49" s="20">
        <f t="shared" si="5"/>
        <v>100</v>
      </c>
      <c r="AH49" s="67">
        <v>59</v>
      </c>
      <c r="AI49" s="67">
        <v>39</v>
      </c>
      <c r="AJ49" s="67">
        <v>2</v>
      </c>
      <c r="AK49" s="67">
        <v>0</v>
      </c>
      <c r="AL49" s="67">
        <f t="shared" si="2"/>
        <v>100</v>
      </c>
      <c r="AM49" s="67">
        <v>60</v>
      </c>
      <c r="AN49" s="67">
        <v>40</v>
      </c>
      <c r="AO49" s="67">
        <v>0</v>
      </c>
      <c r="AP49" s="67">
        <v>0</v>
      </c>
      <c r="AQ49" s="25">
        <f t="shared" si="3"/>
        <v>100</v>
      </c>
      <c r="AR49" s="67">
        <v>48</v>
      </c>
      <c r="AS49" s="67">
        <v>50</v>
      </c>
      <c r="AT49" s="67">
        <v>2</v>
      </c>
      <c r="AU49" s="67">
        <v>0</v>
      </c>
      <c r="AV49" s="25">
        <f t="shared" si="4"/>
        <v>100</v>
      </c>
      <c r="AW49" s="60"/>
      <c r="AX49" s="63">
        <f>+'T_EVALUACION CONOCIMIENTOS'!B429</f>
        <v>6</v>
      </c>
      <c r="AY49" s="63">
        <f>+'T_EVALUACION CONOCIMIENTOS'!E429</f>
        <v>36.956521739130437</v>
      </c>
      <c r="AZ49" s="63">
        <f>+'T_EVALUACION CONOCIMIENTOS'!F429</f>
        <v>55.79710144927536</v>
      </c>
      <c r="BA49" s="63">
        <f>+'T_EVALUACION CONOCIMIENTOS'!G429</f>
        <v>18.840579710144922</v>
      </c>
      <c r="BB49" s="193">
        <v>0</v>
      </c>
      <c r="BC49" s="130"/>
      <c r="BD49" s="163"/>
      <c r="BE49" s="163"/>
      <c r="BF49" s="163"/>
      <c r="BG49" s="163"/>
      <c r="BH49" s="163"/>
      <c r="BI49" s="163"/>
      <c r="BJ49" s="163"/>
      <c r="BK49" s="163"/>
      <c r="BL49" s="163"/>
      <c r="BM49" s="163"/>
      <c r="BN49" s="163"/>
    </row>
    <row r="50" spans="1:66" s="175" customFormat="1" ht="41.25" customHeight="1" x14ac:dyDescent="0.25">
      <c r="A50" s="20">
        <v>47</v>
      </c>
      <c r="B50" s="354" t="s">
        <v>185</v>
      </c>
      <c r="C50" s="208" t="s">
        <v>186</v>
      </c>
      <c r="D50" s="60" t="s">
        <v>76</v>
      </c>
      <c r="E50" s="60" t="s">
        <v>76</v>
      </c>
      <c r="F50" s="202">
        <v>43644</v>
      </c>
      <c r="G50" s="60" t="s">
        <v>191</v>
      </c>
      <c r="H50" s="60" t="s">
        <v>202</v>
      </c>
      <c r="I50" s="81" t="s">
        <v>197</v>
      </c>
      <c r="J50" s="81" t="s">
        <v>442</v>
      </c>
      <c r="K50" s="60">
        <v>20</v>
      </c>
      <c r="L50" s="60">
        <v>20</v>
      </c>
      <c r="M50" s="162">
        <f t="shared" si="0"/>
        <v>100</v>
      </c>
      <c r="N50" s="60"/>
      <c r="O50" s="60">
        <v>0</v>
      </c>
      <c r="P50" s="60">
        <v>1</v>
      </c>
      <c r="Q50" s="60">
        <v>12</v>
      </c>
      <c r="R50" s="60">
        <v>5</v>
      </c>
      <c r="S50" s="60">
        <v>2</v>
      </c>
      <c r="T50" s="60">
        <v>1</v>
      </c>
      <c r="U50" s="60">
        <v>1</v>
      </c>
      <c r="V50" s="60">
        <v>3</v>
      </c>
      <c r="W50" s="60">
        <v>13</v>
      </c>
      <c r="X50" s="60">
        <v>0</v>
      </c>
      <c r="Y50" s="60">
        <v>2</v>
      </c>
      <c r="Z50" s="60">
        <v>8</v>
      </c>
      <c r="AA50" s="60">
        <v>12</v>
      </c>
      <c r="AB50" s="60">
        <v>0</v>
      </c>
      <c r="AC50" s="67">
        <f>+'[2]Innovacion Pensamiento de diseñ'!$C$10</f>
        <v>78</v>
      </c>
      <c r="AD50" s="67">
        <f>+'[2]Innovacion Pensamiento de diseñ'!$D$10</f>
        <v>22</v>
      </c>
      <c r="AE50" s="67">
        <f>+'[2]Innovacion Pensamiento de diseñ'!$E$10</f>
        <v>0</v>
      </c>
      <c r="AF50" s="67">
        <f>+'[2]Innovacion Pensamiento de diseñ'!$F$10</f>
        <v>0</v>
      </c>
      <c r="AG50" s="20">
        <f t="shared" si="5"/>
        <v>100</v>
      </c>
      <c r="AH50" s="67">
        <f>+'[2]Innovacion Pensamiento de diseñ'!$C$19</f>
        <v>89</v>
      </c>
      <c r="AI50" s="67">
        <f>+'[2]Innovacion Pensamiento de diseñ'!$D$19</f>
        <v>11</v>
      </c>
      <c r="AJ50" s="67">
        <f>+'[2]Innovacion Pensamiento de diseñ'!$E$19</f>
        <v>0</v>
      </c>
      <c r="AK50" s="67">
        <f>+'[2]Innovacion Pensamiento de diseñ'!$F$19</f>
        <v>0</v>
      </c>
      <c r="AL50" s="67">
        <f t="shared" si="2"/>
        <v>100</v>
      </c>
      <c r="AM50" s="67">
        <f>+'[2]Innovacion Pensamiento de diseñ'!$C$25</f>
        <v>78</v>
      </c>
      <c r="AN50" s="67">
        <f>+'[2]Innovacion Pensamiento de diseñ'!$D$25</f>
        <v>22</v>
      </c>
      <c r="AO50" s="67">
        <f>+'[2]Innovacion Pensamiento de diseñ'!$E$25</f>
        <v>0</v>
      </c>
      <c r="AP50" s="67">
        <f>+'[2]Innovacion Pensamiento de diseñ'!$F$25</f>
        <v>0</v>
      </c>
      <c r="AQ50" s="25">
        <f t="shared" si="3"/>
        <v>100</v>
      </c>
      <c r="AR50" s="67">
        <f>+'[2]Innovacion Pensamiento de diseñ'!$C$35</f>
        <v>74.166666666666671</v>
      </c>
      <c r="AS50" s="67">
        <f>+'[2]Innovacion Pensamiento de diseñ'!$D$35</f>
        <v>25.833333333333332</v>
      </c>
      <c r="AT50" s="67">
        <f>+'[2]Innovacion Pensamiento de diseñ'!$E$35</f>
        <v>0</v>
      </c>
      <c r="AU50" s="67">
        <f>+'[2]Innovacion Pensamiento de diseñ'!$E$35</f>
        <v>0</v>
      </c>
      <c r="AV50" s="25">
        <f t="shared" si="4"/>
        <v>100</v>
      </c>
      <c r="AW50" s="60"/>
      <c r="AX50" s="25" t="s">
        <v>134</v>
      </c>
      <c r="AY50" s="25" t="s">
        <v>134</v>
      </c>
      <c r="AZ50" s="25" t="s">
        <v>134</v>
      </c>
      <c r="BA50" s="25" t="s">
        <v>134</v>
      </c>
      <c r="BB50" s="189">
        <v>0</v>
      </c>
      <c r="BC50" s="130"/>
      <c r="BD50" s="163"/>
      <c r="BE50" s="163"/>
      <c r="BF50" s="163"/>
      <c r="BG50" s="163"/>
      <c r="BH50" s="163"/>
      <c r="BI50" s="163"/>
      <c r="BJ50" s="163"/>
      <c r="BK50" s="163"/>
      <c r="BL50" s="163"/>
      <c r="BM50" s="163"/>
      <c r="BN50" s="163"/>
    </row>
    <row r="51" spans="1:66" ht="75" customHeight="1" x14ac:dyDescent="0.25">
      <c r="A51" s="20">
        <v>48</v>
      </c>
      <c r="B51" s="354" t="s">
        <v>232</v>
      </c>
      <c r="C51" s="209" t="s">
        <v>233</v>
      </c>
      <c r="D51" s="20" t="s">
        <v>76</v>
      </c>
      <c r="E51" s="20" t="s">
        <v>76</v>
      </c>
      <c r="F51" s="80" t="s">
        <v>331</v>
      </c>
      <c r="G51" s="20" t="s">
        <v>234</v>
      </c>
      <c r="H51" s="20" t="s">
        <v>207</v>
      </c>
      <c r="I51" s="22" t="s">
        <v>241</v>
      </c>
      <c r="J51" s="22" t="s">
        <v>443</v>
      </c>
      <c r="K51" s="20">
        <v>1</v>
      </c>
      <c r="L51" s="20">
        <v>1</v>
      </c>
      <c r="M51" s="64">
        <f t="shared" si="0"/>
        <v>100</v>
      </c>
      <c r="N51" s="20"/>
      <c r="O51" s="20">
        <v>1</v>
      </c>
      <c r="P51" s="20">
        <v>0</v>
      </c>
      <c r="Q51" s="20">
        <v>0</v>
      </c>
      <c r="R51" s="20">
        <v>0</v>
      </c>
      <c r="S51" s="20">
        <v>0</v>
      </c>
      <c r="T51" s="20">
        <v>0</v>
      </c>
      <c r="U51" s="20">
        <v>1</v>
      </c>
      <c r="V51" s="20">
        <v>0</v>
      </c>
      <c r="W51" s="20">
        <v>0</v>
      </c>
      <c r="X51" s="20">
        <v>0</v>
      </c>
      <c r="Y51" s="20">
        <v>0</v>
      </c>
      <c r="Z51" s="20">
        <v>0</v>
      </c>
      <c r="AA51" s="20">
        <v>1</v>
      </c>
      <c r="AB51" s="20">
        <v>0</v>
      </c>
      <c r="AC51" s="20" t="s">
        <v>134</v>
      </c>
      <c r="AD51" s="20" t="s">
        <v>134</v>
      </c>
      <c r="AE51" s="20" t="s">
        <v>134</v>
      </c>
      <c r="AF51" s="20" t="s">
        <v>134</v>
      </c>
      <c r="AG51" s="20">
        <f t="shared" si="5"/>
        <v>0</v>
      </c>
      <c r="AH51" s="20" t="s">
        <v>134</v>
      </c>
      <c r="AI51" s="20" t="s">
        <v>134</v>
      </c>
      <c r="AJ51" s="20" t="s">
        <v>134</v>
      </c>
      <c r="AK51" s="20" t="s">
        <v>134</v>
      </c>
      <c r="AL51" s="67">
        <f t="shared" si="2"/>
        <v>0</v>
      </c>
      <c r="AM51" s="20" t="s">
        <v>134</v>
      </c>
      <c r="AN51" s="20" t="s">
        <v>134</v>
      </c>
      <c r="AO51" s="20" t="s">
        <v>134</v>
      </c>
      <c r="AP51" s="20" t="s">
        <v>134</v>
      </c>
      <c r="AQ51" s="25">
        <f t="shared" si="3"/>
        <v>0</v>
      </c>
      <c r="AR51" s="20" t="s">
        <v>134</v>
      </c>
      <c r="AS51" s="20" t="s">
        <v>134</v>
      </c>
      <c r="AT51" s="20" t="s">
        <v>134</v>
      </c>
      <c r="AU51" s="20" t="s">
        <v>134</v>
      </c>
      <c r="AV51" s="25">
        <f t="shared" si="4"/>
        <v>0</v>
      </c>
      <c r="AW51" s="20" t="s">
        <v>134</v>
      </c>
      <c r="AX51" s="20" t="s">
        <v>134</v>
      </c>
      <c r="AY51" s="20" t="s">
        <v>134</v>
      </c>
      <c r="AZ51" s="20" t="s">
        <v>134</v>
      </c>
      <c r="BA51" s="20" t="s">
        <v>134</v>
      </c>
      <c r="BB51" s="189">
        <v>928200</v>
      </c>
      <c r="BC51" s="130"/>
    </row>
    <row r="52" spans="1:66" ht="79.5" customHeight="1" x14ac:dyDescent="0.2">
      <c r="A52" s="20">
        <v>49</v>
      </c>
      <c r="B52" s="354" t="s">
        <v>74</v>
      </c>
      <c r="C52" s="51" t="s">
        <v>75</v>
      </c>
      <c r="D52" s="20" t="s">
        <v>76</v>
      </c>
      <c r="E52" s="20" t="s">
        <v>76</v>
      </c>
      <c r="F52" s="23" t="s">
        <v>228</v>
      </c>
      <c r="G52" s="23" t="s">
        <v>77</v>
      </c>
      <c r="H52" s="22" t="s">
        <v>78</v>
      </c>
      <c r="I52" s="22" t="s">
        <v>79</v>
      </c>
      <c r="J52" s="22" t="s">
        <v>442</v>
      </c>
      <c r="K52" s="20">
        <v>41</v>
      </c>
      <c r="L52" s="20">
        <v>39</v>
      </c>
      <c r="M52" s="64">
        <f>+(L52*100)/K52</f>
        <v>95.121951219512198</v>
      </c>
      <c r="N52" s="20"/>
      <c r="O52" s="20">
        <v>0</v>
      </c>
      <c r="P52" s="20">
        <v>0</v>
      </c>
      <c r="Q52" s="20">
        <v>22</v>
      </c>
      <c r="R52" s="20">
        <v>5</v>
      </c>
      <c r="S52" s="20">
        <v>12</v>
      </c>
      <c r="T52" s="20">
        <v>0</v>
      </c>
      <c r="U52" s="20">
        <v>0</v>
      </c>
      <c r="V52" s="20">
        <v>0</v>
      </c>
      <c r="W52" s="20">
        <v>39</v>
      </c>
      <c r="X52" s="20">
        <v>0</v>
      </c>
      <c r="Y52" s="20">
        <v>0</v>
      </c>
      <c r="Z52" s="20">
        <v>18</v>
      </c>
      <c r="AA52" s="20">
        <v>21</v>
      </c>
      <c r="AB52" s="20">
        <v>0</v>
      </c>
      <c r="AC52" s="25">
        <f>+'[2]Inducción 1y 2 agosto'!$C$10</f>
        <v>56.8</v>
      </c>
      <c r="AD52" s="25">
        <f>+'[2]Inducción 1y 2 agosto'!$D$10</f>
        <v>40.799999999999997</v>
      </c>
      <c r="AE52" s="25">
        <f>+'[2]Inducción 1y 2 agosto'!$E$10</f>
        <v>2.4</v>
      </c>
      <c r="AF52" s="25">
        <f>+'[2]Inducción 1y 2 agosto'!$F$10</f>
        <v>0</v>
      </c>
      <c r="AG52" s="20">
        <f t="shared" si="5"/>
        <v>100</v>
      </c>
      <c r="AH52" s="25">
        <f>+'[2]Inducción 1y 2 agosto'!$C$19</f>
        <v>51.2</v>
      </c>
      <c r="AI52" s="25">
        <f>+'[2]Inducción 1y 2 agosto'!$D$19</f>
        <v>45.6</v>
      </c>
      <c r="AJ52" s="25">
        <f>+'[2]Inducción 1y 2 agosto'!$E$19</f>
        <v>3.2</v>
      </c>
      <c r="AK52" s="25">
        <f>+'[2]Inducción 1y 2 agosto'!$F$19</f>
        <v>0</v>
      </c>
      <c r="AL52" s="67">
        <f t="shared" si="2"/>
        <v>100.00000000000001</v>
      </c>
      <c r="AM52" s="25">
        <f>+'[2]Inducción 1y 2 agosto'!$C$25</f>
        <v>72</v>
      </c>
      <c r="AN52" s="25">
        <f>+'[2]Inducción 1y 2 agosto'!$D$25</f>
        <v>28</v>
      </c>
      <c r="AO52" s="25">
        <f>+'[2]Inducción 1y 2 agosto'!$E$25</f>
        <v>0</v>
      </c>
      <c r="AP52" s="25">
        <f>+'[2]Inducción 1y 2 agosto'!$F$25</f>
        <v>0</v>
      </c>
      <c r="AQ52" s="25">
        <f t="shared" si="3"/>
        <v>100</v>
      </c>
      <c r="AR52" s="25">
        <f>+'[2]Inducción 1y 2 agosto'!$C$35</f>
        <v>51.333333333333336</v>
      </c>
      <c r="AS52" s="25">
        <f>+'[2]Inducción 1y 2 agosto'!$D$35</f>
        <v>46.666666666666664</v>
      </c>
      <c r="AT52" s="25">
        <f>+'[2]Inducción 1y 2 agosto'!$E$35</f>
        <v>2</v>
      </c>
      <c r="AU52" s="25">
        <f>+'[2]Inducción 1y 2 agosto'!$F$35</f>
        <v>0</v>
      </c>
      <c r="AV52" s="25">
        <f t="shared" si="4"/>
        <v>100</v>
      </c>
      <c r="AW52" s="110" t="s">
        <v>257</v>
      </c>
      <c r="AX52" s="20">
        <f>+'T_EVALUACION CONOCIMIENTOS'!J505</f>
        <v>24</v>
      </c>
      <c r="AY52" s="24">
        <f>+'T_EVALUACION CONOCIMIENTOS'!M505</f>
        <v>68.696581196581178</v>
      </c>
      <c r="AZ52" s="24">
        <f>+'T_EVALUACION CONOCIMIENTOS'!N505</f>
        <v>80.876068376068389</v>
      </c>
      <c r="BA52" s="24">
        <f>+'T_EVALUACION CONOCIMIENTOS'!O505</f>
        <v>12.179487179487211</v>
      </c>
      <c r="BB52" s="198">
        <v>0</v>
      </c>
      <c r="BC52" s="130"/>
    </row>
    <row r="53" spans="1:66" ht="84.75" customHeight="1" x14ac:dyDescent="0.25">
      <c r="A53" s="20">
        <v>50</v>
      </c>
      <c r="B53" s="354" t="s">
        <v>312</v>
      </c>
      <c r="C53" s="213" t="s">
        <v>258</v>
      </c>
      <c r="D53" s="20" t="s">
        <v>76</v>
      </c>
      <c r="E53" s="20" t="s">
        <v>76</v>
      </c>
      <c r="F53" s="22" t="s">
        <v>262</v>
      </c>
      <c r="G53" s="23" t="s">
        <v>77</v>
      </c>
      <c r="H53" s="22" t="s">
        <v>281</v>
      </c>
      <c r="I53" s="22" t="s">
        <v>224</v>
      </c>
      <c r="J53" s="22" t="s">
        <v>443</v>
      </c>
      <c r="K53" s="20">
        <v>25</v>
      </c>
      <c r="L53" s="20">
        <v>25</v>
      </c>
      <c r="M53" s="64">
        <v>100</v>
      </c>
      <c r="N53" s="20"/>
      <c r="O53" s="20">
        <v>0</v>
      </c>
      <c r="P53" s="20">
        <v>0</v>
      </c>
      <c r="Q53" s="20">
        <v>10</v>
      </c>
      <c r="R53" s="20">
        <v>2</v>
      </c>
      <c r="S53" s="20">
        <v>13</v>
      </c>
      <c r="T53" s="20">
        <v>11</v>
      </c>
      <c r="U53" s="20">
        <v>0</v>
      </c>
      <c r="V53" s="20">
        <v>2</v>
      </c>
      <c r="W53" s="20">
        <v>11</v>
      </c>
      <c r="X53" s="20">
        <v>1</v>
      </c>
      <c r="Y53" s="20">
        <v>0</v>
      </c>
      <c r="Z53" s="20">
        <v>3</v>
      </c>
      <c r="AA53" s="20">
        <v>22</v>
      </c>
      <c r="AB53" s="20">
        <v>0</v>
      </c>
      <c r="AC53" s="20">
        <v>90</v>
      </c>
      <c r="AD53" s="20">
        <v>9</v>
      </c>
      <c r="AE53" s="20">
        <v>1</v>
      </c>
      <c r="AF53" s="20">
        <v>0</v>
      </c>
      <c r="AG53" s="20">
        <v>100</v>
      </c>
      <c r="AH53" s="20">
        <v>94</v>
      </c>
      <c r="AI53" s="20">
        <v>6</v>
      </c>
      <c r="AJ53" s="20">
        <v>0</v>
      </c>
      <c r="AK53" s="20">
        <v>0</v>
      </c>
      <c r="AL53" s="20">
        <v>100</v>
      </c>
      <c r="AM53" s="20">
        <v>80</v>
      </c>
      <c r="AN53" s="20">
        <v>20</v>
      </c>
      <c r="AO53" s="20">
        <v>0</v>
      </c>
      <c r="AP53" s="20">
        <v>0</v>
      </c>
      <c r="AQ53" s="20">
        <v>100</v>
      </c>
      <c r="AR53" s="20">
        <v>87</v>
      </c>
      <c r="AS53" s="20">
        <v>13</v>
      </c>
      <c r="AT53" s="20">
        <v>0</v>
      </c>
      <c r="AU53" s="20">
        <v>0</v>
      </c>
      <c r="AV53" s="20">
        <v>100</v>
      </c>
      <c r="AW53" s="20" t="s">
        <v>259</v>
      </c>
      <c r="AX53" s="20">
        <v>6</v>
      </c>
      <c r="AY53" s="24">
        <v>31.333333333333329</v>
      </c>
      <c r="AZ53" s="20">
        <v>68.000000000000014</v>
      </c>
      <c r="BA53" s="24">
        <v>36.666666666666686</v>
      </c>
      <c r="BB53" s="216">
        <v>34866000</v>
      </c>
      <c r="BC53" s="130"/>
    </row>
    <row r="54" spans="1:66" ht="88.5" customHeight="1" x14ac:dyDescent="0.25">
      <c r="A54" s="20">
        <v>51</v>
      </c>
      <c r="B54" s="354" t="s">
        <v>311</v>
      </c>
      <c r="C54" s="213" t="s">
        <v>258</v>
      </c>
      <c r="D54" s="20" t="s">
        <v>76</v>
      </c>
      <c r="E54" s="20" t="s">
        <v>76</v>
      </c>
      <c r="F54" s="22" t="s">
        <v>263</v>
      </c>
      <c r="G54" s="23" t="s">
        <v>77</v>
      </c>
      <c r="H54" s="22" t="s">
        <v>281</v>
      </c>
      <c r="I54" s="22" t="s">
        <v>224</v>
      </c>
      <c r="J54" s="22" t="s">
        <v>443</v>
      </c>
      <c r="K54" s="20">
        <v>24</v>
      </c>
      <c r="L54" s="20">
        <v>24</v>
      </c>
      <c r="M54" s="64">
        <v>100</v>
      </c>
      <c r="N54" s="20"/>
      <c r="O54" s="20">
        <v>0</v>
      </c>
      <c r="P54" s="20">
        <v>0</v>
      </c>
      <c r="Q54" s="20">
        <v>4</v>
      </c>
      <c r="R54" s="20">
        <v>3</v>
      </c>
      <c r="S54" s="20">
        <v>17</v>
      </c>
      <c r="T54" s="20">
        <v>3</v>
      </c>
      <c r="U54" s="20">
        <v>0</v>
      </c>
      <c r="V54" s="20">
        <v>0</v>
      </c>
      <c r="W54" s="20">
        <v>18</v>
      </c>
      <c r="X54" s="20">
        <v>3</v>
      </c>
      <c r="Y54" s="20">
        <v>0</v>
      </c>
      <c r="Z54" s="20">
        <v>11</v>
      </c>
      <c r="AA54" s="20">
        <v>13</v>
      </c>
      <c r="AB54" s="20">
        <v>0</v>
      </c>
      <c r="AC54" s="20">
        <v>82</v>
      </c>
      <c r="AD54" s="20">
        <v>18</v>
      </c>
      <c r="AE54" s="20">
        <v>0</v>
      </c>
      <c r="AF54" s="20">
        <v>0</v>
      </c>
      <c r="AG54" s="20">
        <v>100</v>
      </c>
      <c r="AH54" s="20">
        <v>94</v>
      </c>
      <c r="AI54" s="20">
        <v>6</v>
      </c>
      <c r="AJ54" s="20">
        <v>0</v>
      </c>
      <c r="AK54" s="20">
        <v>0</v>
      </c>
      <c r="AL54" s="20">
        <v>100</v>
      </c>
      <c r="AM54" s="20">
        <v>74</v>
      </c>
      <c r="AN54" s="20">
        <v>22</v>
      </c>
      <c r="AO54" s="20">
        <v>4</v>
      </c>
      <c r="AP54" s="20">
        <v>0</v>
      </c>
      <c r="AQ54" s="20">
        <v>100</v>
      </c>
      <c r="AR54" s="20">
        <v>82</v>
      </c>
      <c r="AS54" s="20">
        <v>16</v>
      </c>
      <c r="AT54" s="20">
        <v>2</v>
      </c>
      <c r="AU54" s="20">
        <v>0</v>
      </c>
      <c r="AV54" s="20">
        <v>100</v>
      </c>
      <c r="AW54" s="20" t="s">
        <v>260</v>
      </c>
      <c r="AX54" s="20">
        <v>6</v>
      </c>
      <c r="AY54" s="24">
        <v>29.861111111111111</v>
      </c>
      <c r="AZ54" s="24">
        <v>70.138888888888886</v>
      </c>
      <c r="BA54" s="24">
        <v>40.277777777777771</v>
      </c>
      <c r="BB54" s="216">
        <v>34866000</v>
      </c>
      <c r="BC54" s="130"/>
    </row>
    <row r="55" spans="1:66" ht="91.5" customHeight="1" x14ac:dyDescent="0.25">
      <c r="A55" s="20">
        <v>52</v>
      </c>
      <c r="B55" s="354" t="s">
        <v>310</v>
      </c>
      <c r="C55" s="213" t="s">
        <v>258</v>
      </c>
      <c r="D55" s="20" t="s">
        <v>76</v>
      </c>
      <c r="E55" s="20" t="s">
        <v>76</v>
      </c>
      <c r="F55" s="22" t="s">
        <v>264</v>
      </c>
      <c r="G55" s="23" t="s">
        <v>77</v>
      </c>
      <c r="H55" s="20" t="s">
        <v>283</v>
      </c>
      <c r="I55" s="22" t="s">
        <v>224</v>
      </c>
      <c r="J55" s="22" t="s">
        <v>443</v>
      </c>
      <c r="K55" s="20">
        <v>14</v>
      </c>
      <c r="L55" s="20">
        <v>14</v>
      </c>
      <c r="M55" s="64">
        <v>100</v>
      </c>
      <c r="N55" s="20"/>
      <c r="O55" s="20">
        <v>0</v>
      </c>
      <c r="P55" s="20">
        <v>2</v>
      </c>
      <c r="Q55" s="20">
        <v>10</v>
      </c>
      <c r="R55" s="20">
        <v>2</v>
      </c>
      <c r="S55" s="20">
        <v>0</v>
      </c>
      <c r="T55" s="20">
        <v>5</v>
      </c>
      <c r="U55" s="20">
        <v>2</v>
      </c>
      <c r="V55" s="20">
        <v>1</v>
      </c>
      <c r="W55" s="20">
        <v>6</v>
      </c>
      <c r="X55" s="20">
        <v>0</v>
      </c>
      <c r="Y55" s="20">
        <v>0</v>
      </c>
      <c r="Z55" s="20">
        <v>7</v>
      </c>
      <c r="AA55" s="20">
        <v>7</v>
      </c>
      <c r="AB55" s="20">
        <v>0</v>
      </c>
      <c r="AC55" s="20">
        <v>77</v>
      </c>
      <c r="AD55" s="20">
        <v>20</v>
      </c>
      <c r="AE55" s="20">
        <v>3</v>
      </c>
      <c r="AF55" s="20">
        <v>0</v>
      </c>
      <c r="AG55" s="20">
        <v>100</v>
      </c>
      <c r="AH55" s="20">
        <v>86</v>
      </c>
      <c r="AI55" s="20">
        <v>14</v>
      </c>
      <c r="AJ55" s="20">
        <v>0</v>
      </c>
      <c r="AK55" s="20">
        <v>0</v>
      </c>
      <c r="AL55" s="20">
        <v>100</v>
      </c>
      <c r="AM55" s="20">
        <v>89</v>
      </c>
      <c r="AN55" s="20">
        <v>11</v>
      </c>
      <c r="AO55" s="20">
        <v>0</v>
      </c>
      <c r="AP55" s="20">
        <v>0</v>
      </c>
      <c r="AQ55" s="20">
        <v>100</v>
      </c>
      <c r="AR55" s="20">
        <v>82</v>
      </c>
      <c r="AS55" s="20">
        <v>14</v>
      </c>
      <c r="AT55" s="20">
        <v>4</v>
      </c>
      <c r="AU55" s="20">
        <v>0</v>
      </c>
      <c r="AV55" s="20">
        <v>100</v>
      </c>
      <c r="AW55" s="20" t="s">
        <v>261</v>
      </c>
      <c r="AX55" s="20">
        <v>6</v>
      </c>
      <c r="AY55" s="24">
        <v>53.571428571428577</v>
      </c>
      <c r="AZ55" s="24">
        <v>84.523809523809518</v>
      </c>
      <c r="BA55" s="24">
        <v>30.952380952380945</v>
      </c>
      <c r="BB55" s="216">
        <v>34866000</v>
      </c>
      <c r="BC55" s="130"/>
    </row>
    <row r="56" spans="1:66" ht="163.5" customHeight="1" x14ac:dyDescent="0.25">
      <c r="A56" s="20">
        <v>53</v>
      </c>
      <c r="B56" s="354" t="s">
        <v>309</v>
      </c>
      <c r="C56" s="22" t="s">
        <v>272</v>
      </c>
      <c r="D56" s="20" t="s">
        <v>76</v>
      </c>
      <c r="E56" s="20" t="s">
        <v>76</v>
      </c>
      <c r="F56" s="23" t="s">
        <v>276</v>
      </c>
      <c r="G56" s="23" t="s">
        <v>357</v>
      </c>
      <c r="H56" s="20" t="s">
        <v>282</v>
      </c>
      <c r="I56" s="22" t="s">
        <v>224</v>
      </c>
      <c r="J56" s="22" t="s">
        <v>443</v>
      </c>
      <c r="K56" s="20">
        <v>22</v>
      </c>
      <c r="L56" s="20">
        <v>19</v>
      </c>
      <c r="M56" s="64">
        <f t="shared" ref="M56:M74" si="10">+(L56*100)/K56</f>
        <v>86.36363636363636</v>
      </c>
      <c r="N56" s="20"/>
      <c r="O56" s="20">
        <v>0</v>
      </c>
      <c r="P56" s="20">
        <v>0</v>
      </c>
      <c r="Q56" s="20">
        <v>8</v>
      </c>
      <c r="R56" s="20">
        <v>1</v>
      </c>
      <c r="S56" s="20">
        <v>10</v>
      </c>
      <c r="T56" s="20">
        <v>19</v>
      </c>
      <c r="U56" s="20">
        <v>0</v>
      </c>
      <c r="V56" s="20">
        <v>0</v>
      </c>
      <c r="W56" s="20">
        <v>0</v>
      </c>
      <c r="X56" s="20">
        <v>0</v>
      </c>
      <c r="Y56" s="20">
        <v>0</v>
      </c>
      <c r="Z56" s="20">
        <v>4</v>
      </c>
      <c r="AA56" s="20">
        <v>15</v>
      </c>
      <c r="AB56" s="20">
        <v>0</v>
      </c>
      <c r="AC56" s="20">
        <v>84</v>
      </c>
      <c r="AD56" s="20">
        <v>16</v>
      </c>
      <c r="AE56" s="20">
        <v>0</v>
      </c>
      <c r="AF56" s="20">
        <v>0</v>
      </c>
      <c r="AG56" s="20">
        <v>100</v>
      </c>
      <c r="AH56" s="20">
        <v>82</v>
      </c>
      <c r="AI56" s="20">
        <v>18</v>
      </c>
      <c r="AJ56" s="20">
        <v>0</v>
      </c>
      <c r="AK56" s="20">
        <v>0</v>
      </c>
      <c r="AL56" s="20">
        <v>100</v>
      </c>
      <c r="AM56" s="20">
        <v>92</v>
      </c>
      <c r="AN56" s="20">
        <v>8</v>
      </c>
      <c r="AO56" s="20">
        <v>0</v>
      </c>
      <c r="AP56" s="20">
        <v>0</v>
      </c>
      <c r="AQ56" s="20">
        <v>100</v>
      </c>
      <c r="AR56" s="20">
        <v>86</v>
      </c>
      <c r="AS56" s="20">
        <v>14</v>
      </c>
      <c r="AT56" s="20">
        <v>0</v>
      </c>
      <c r="AU56" s="20">
        <v>0</v>
      </c>
      <c r="AV56" s="20">
        <v>100</v>
      </c>
      <c r="AW56" s="22" t="s">
        <v>302</v>
      </c>
      <c r="AX56" s="20">
        <v>6</v>
      </c>
      <c r="AY56" s="24">
        <v>33.333333333333329</v>
      </c>
      <c r="AZ56" s="24">
        <v>34.090909090909093</v>
      </c>
      <c r="BA56" s="24">
        <v>0.7575757575757649</v>
      </c>
      <c r="BB56" s="164">
        <v>9063754</v>
      </c>
      <c r="BC56" s="130"/>
    </row>
    <row r="57" spans="1:66" ht="149.25" customHeight="1" x14ac:dyDescent="0.25">
      <c r="A57" s="20">
        <v>54</v>
      </c>
      <c r="B57" s="354" t="s">
        <v>308</v>
      </c>
      <c r="C57" s="22" t="s">
        <v>272</v>
      </c>
      <c r="D57" s="20" t="s">
        <v>76</v>
      </c>
      <c r="E57" s="20" t="s">
        <v>76</v>
      </c>
      <c r="F57" s="23" t="s">
        <v>276</v>
      </c>
      <c r="G57" s="23" t="s">
        <v>357</v>
      </c>
      <c r="H57" s="20" t="s">
        <v>282</v>
      </c>
      <c r="I57" s="22" t="s">
        <v>224</v>
      </c>
      <c r="J57" s="22" t="s">
        <v>443</v>
      </c>
      <c r="K57" s="20">
        <v>18</v>
      </c>
      <c r="L57" s="20">
        <v>18</v>
      </c>
      <c r="M57" s="64">
        <f t="shared" si="10"/>
        <v>100</v>
      </c>
      <c r="N57" s="20"/>
      <c r="O57" s="20">
        <v>0</v>
      </c>
      <c r="P57" s="20">
        <v>0</v>
      </c>
      <c r="Q57" s="20">
        <v>13</v>
      </c>
      <c r="R57" s="20">
        <v>1</v>
      </c>
      <c r="S57" s="20">
        <v>4</v>
      </c>
      <c r="T57" s="20">
        <v>18</v>
      </c>
      <c r="U57" s="20">
        <v>0</v>
      </c>
      <c r="V57" s="20">
        <v>0</v>
      </c>
      <c r="W57" s="20">
        <v>0</v>
      </c>
      <c r="X57" s="20">
        <v>0</v>
      </c>
      <c r="Y57" s="20">
        <v>0</v>
      </c>
      <c r="Z57" s="20">
        <v>13</v>
      </c>
      <c r="AA57" s="20">
        <v>5</v>
      </c>
      <c r="AB57" s="20">
        <v>0</v>
      </c>
      <c r="AC57" s="20">
        <v>83</v>
      </c>
      <c r="AD57" s="20">
        <v>17</v>
      </c>
      <c r="AE57" s="20">
        <v>0</v>
      </c>
      <c r="AF57" s="20">
        <v>0</v>
      </c>
      <c r="AG57" s="20">
        <v>100</v>
      </c>
      <c r="AH57" s="20">
        <v>88</v>
      </c>
      <c r="AI57" s="20">
        <v>12</v>
      </c>
      <c r="AJ57" s="20">
        <v>0</v>
      </c>
      <c r="AK57" s="20">
        <v>0</v>
      </c>
      <c r="AL57" s="20">
        <v>100</v>
      </c>
      <c r="AM57" s="20">
        <v>92</v>
      </c>
      <c r="AN57" s="20">
        <v>8</v>
      </c>
      <c r="AO57" s="20">
        <v>0</v>
      </c>
      <c r="AP57" s="20">
        <v>0</v>
      </c>
      <c r="AQ57" s="20">
        <v>100</v>
      </c>
      <c r="AR57" s="20">
        <v>86</v>
      </c>
      <c r="AS57" s="20">
        <v>14</v>
      </c>
      <c r="AT57" s="20">
        <v>0</v>
      </c>
      <c r="AU57" s="20">
        <v>0</v>
      </c>
      <c r="AV57" s="20">
        <v>100</v>
      </c>
      <c r="AW57" s="22" t="s">
        <v>273</v>
      </c>
      <c r="AX57" s="20">
        <v>6</v>
      </c>
      <c r="AY57" s="24">
        <v>39.814814814814824</v>
      </c>
      <c r="AZ57" s="24">
        <v>72.222222222222214</v>
      </c>
      <c r="BA57" s="24">
        <v>32.407407407407391</v>
      </c>
      <c r="BB57" s="164">
        <v>9063754</v>
      </c>
      <c r="BC57" s="130"/>
    </row>
    <row r="58" spans="1:66" ht="61.5" customHeight="1" x14ac:dyDescent="0.25">
      <c r="A58" s="20">
        <v>55</v>
      </c>
      <c r="B58" s="354" t="s">
        <v>307</v>
      </c>
      <c r="C58" s="22" t="s">
        <v>272</v>
      </c>
      <c r="D58" s="20" t="s">
        <v>76</v>
      </c>
      <c r="E58" s="20" t="s">
        <v>76</v>
      </c>
      <c r="F58" s="22" t="s">
        <v>277</v>
      </c>
      <c r="G58" s="23" t="s">
        <v>357</v>
      </c>
      <c r="H58" s="20" t="s">
        <v>282</v>
      </c>
      <c r="I58" s="22" t="s">
        <v>224</v>
      </c>
      <c r="J58" s="22" t="s">
        <v>443</v>
      </c>
      <c r="K58" s="20">
        <v>28</v>
      </c>
      <c r="L58" s="20">
        <v>25</v>
      </c>
      <c r="M58" s="64">
        <f t="shared" si="10"/>
        <v>89.285714285714292</v>
      </c>
      <c r="N58" s="20"/>
      <c r="O58" s="20">
        <v>0</v>
      </c>
      <c r="P58" s="20">
        <v>0</v>
      </c>
      <c r="Q58" s="20">
        <v>11</v>
      </c>
      <c r="R58" s="20">
        <v>1</v>
      </c>
      <c r="S58" s="20">
        <v>13</v>
      </c>
      <c r="T58" s="20">
        <v>25</v>
      </c>
      <c r="U58" s="20">
        <v>0</v>
      </c>
      <c r="V58" s="20">
        <v>0</v>
      </c>
      <c r="W58" s="20">
        <v>0</v>
      </c>
      <c r="X58" s="20">
        <v>0</v>
      </c>
      <c r="Y58" s="20">
        <v>0</v>
      </c>
      <c r="Z58" s="20">
        <v>10</v>
      </c>
      <c r="AA58" s="20">
        <v>15</v>
      </c>
      <c r="AB58" s="20">
        <v>0</v>
      </c>
      <c r="AC58" s="20">
        <v>68</v>
      </c>
      <c r="AD58" s="20">
        <v>31</v>
      </c>
      <c r="AE58" s="20">
        <v>1</v>
      </c>
      <c r="AF58" s="20">
        <v>0</v>
      </c>
      <c r="AG58" s="20">
        <v>100</v>
      </c>
      <c r="AH58" s="20">
        <v>77</v>
      </c>
      <c r="AI58" s="20">
        <v>21</v>
      </c>
      <c r="AJ58" s="20">
        <v>2</v>
      </c>
      <c r="AK58" s="20">
        <v>0</v>
      </c>
      <c r="AL58" s="20">
        <v>100</v>
      </c>
      <c r="AM58" s="20">
        <v>78</v>
      </c>
      <c r="AN58" s="20">
        <v>22</v>
      </c>
      <c r="AO58" s="20">
        <v>0</v>
      </c>
      <c r="AP58" s="20">
        <v>0</v>
      </c>
      <c r="AQ58" s="20">
        <v>100</v>
      </c>
      <c r="AR58" s="20">
        <v>69</v>
      </c>
      <c r="AS58" s="20">
        <v>29</v>
      </c>
      <c r="AT58" s="20">
        <v>2</v>
      </c>
      <c r="AU58" s="20">
        <v>0</v>
      </c>
      <c r="AV58" s="20">
        <v>100</v>
      </c>
      <c r="AW58" s="22" t="s">
        <v>274</v>
      </c>
      <c r="AX58" s="20">
        <v>6</v>
      </c>
      <c r="AY58" s="24">
        <v>32.738095238095234</v>
      </c>
      <c r="AZ58" s="24">
        <v>50.595238095238088</v>
      </c>
      <c r="BA58" s="24">
        <v>17.857142857142854</v>
      </c>
      <c r="BB58" s="164">
        <v>9063754</v>
      </c>
      <c r="BC58" s="130"/>
    </row>
    <row r="59" spans="1:66" ht="162.75" customHeight="1" x14ac:dyDescent="0.25">
      <c r="A59" s="20">
        <v>56</v>
      </c>
      <c r="B59" s="354" t="s">
        <v>306</v>
      </c>
      <c r="C59" s="22" t="s">
        <v>272</v>
      </c>
      <c r="D59" s="20" t="s">
        <v>76</v>
      </c>
      <c r="E59" s="20" t="s">
        <v>76</v>
      </c>
      <c r="F59" s="22" t="s">
        <v>277</v>
      </c>
      <c r="G59" s="23" t="s">
        <v>357</v>
      </c>
      <c r="H59" s="20" t="s">
        <v>282</v>
      </c>
      <c r="I59" s="22" t="s">
        <v>224</v>
      </c>
      <c r="J59" s="22" t="s">
        <v>443</v>
      </c>
      <c r="K59" s="20">
        <v>25</v>
      </c>
      <c r="L59" s="20">
        <v>22</v>
      </c>
      <c r="M59" s="64">
        <f t="shared" si="10"/>
        <v>88</v>
      </c>
      <c r="N59" s="20"/>
      <c r="O59" s="20">
        <v>0</v>
      </c>
      <c r="P59" s="20">
        <v>0</v>
      </c>
      <c r="Q59" s="20">
        <v>13</v>
      </c>
      <c r="R59" s="20">
        <v>2</v>
      </c>
      <c r="S59" s="20">
        <v>7</v>
      </c>
      <c r="T59" s="20">
        <v>22</v>
      </c>
      <c r="U59" s="20">
        <v>0</v>
      </c>
      <c r="V59" s="20">
        <v>0</v>
      </c>
      <c r="W59" s="20">
        <v>0</v>
      </c>
      <c r="X59" s="20">
        <v>0</v>
      </c>
      <c r="Y59" s="20">
        <v>0</v>
      </c>
      <c r="Z59" s="20">
        <v>11</v>
      </c>
      <c r="AA59" s="20">
        <v>11</v>
      </c>
      <c r="AB59" s="20">
        <v>0</v>
      </c>
      <c r="AC59" s="20">
        <v>75</v>
      </c>
      <c r="AD59" s="20">
        <v>25</v>
      </c>
      <c r="AE59" s="20">
        <v>0</v>
      </c>
      <c r="AF59" s="20">
        <v>0</v>
      </c>
      <c r="AG59" s="20">
        <v>100</v>
      </c>
      <c r="AH59" s="20">
        <v>95</v>
      </c>
      <c r="AI59" s="20">
        <v>5</v>
      </c>
      <c r="AJ59" s="20">
        <v>0</v>
      </c>
      <c r="AK59" s="20">
        <v>0</v>
      </c>
      <c r="AL59" s="20">
        <v>100</v>
      </c>
      <c r="AM59" s="20">
        <v>95</v>
      </c>
      <c r="AN59" s="20">
        <v>5</v>
      </c>
      <c r="AO59" s="20">
        <v>0</v>
      </c>
      <c r="AP59" s="20">
        <v>0</v>
      </c>
      <c r="AQ59" s="20">
        <v>100</v>
      </c>
      <c r="AR59" s="20">
        <v>89</v>
      </c>
      <c r="AS59" s="20">
        <v>11</v>
      </c>
      <c r="AT59" s="20">
        <v>0</v>
      </c>
      <c r="AU59" s="20">
        <v>0</v>
      </c>
      <c r="AV59" s="20">
        <v>100</v>
      </c>
      <c r="AW59" s="22" t="s">
        <v>275</v>
      </c>
      <c r="AX59" s="20">
        <v>6</v>
      </c>
      <c r="AY59" s="24">
        <v>49.333333333333329</v>
      </c>
      <c r="AZ59" s="24">
        <v>64</v>
      </c>
      <c r="BA59" s="24">
        <v>14.666666666666671</v>
      </c>
      <c r="BB59" s="164">
        <v>9063754</v>
      </c>
      <c r="BC59" s="130"/>
    </row>
    <row r="60" spans="1:66" ht="165.75" customHeight="1" x14ac:dyDescent="0.25">
      <c r="A60" s="20">
        <v>57</v>
      </c>
      <c r="B60" s="354" t="s">
        <v>320</v>
      </c>
      <c r="C60" s="22" t="s">
        <v>113</v>
      </c>
      <c r="D60" s="20" t="s">
        <v>76</v>
      </c>
      <c r="E60" s="20" t="s">
        <v>76</v>
      </c>
      <c r="F60" s="22" t="s">
        <v>288</v>
      </c>
      <c r="G60" s="23" t="s">
        <v>292</v>
      </c>
      <c r="H60" s="20" t="s">
        <v>284</v>
      </c>
      <c r="I60" s="22" t="s">
        <v>280</v>
      </c>
      <c r="J60" s="22" t="s">
        <v>443</v>
      </c>
      <c r="K60" s="20">
        <v>4</v>
      </c>
      <c r="L60" s="20">
        <v>4</v>
      </c>
      <c r="M60" s="64">
        <f t="shared" si="10"/>
        <v>100</v>
      </c>
      <c r="N60" s="20"/>
      <c r="O60" s="20">
        <v>0</v>
      </c>
      <c r="P60" s="20">
        <v>1</v>
      </c>
      <c r="Q60" s="20">
        <v>3</v>
      </c>
      <c r="R60" s="20">
        <v>0</v>
      </c>
      <c r="S60" s="20">
        <v>0</v>
      </c>
      <c r="T60" s="20">
        <v>0</v>
      </c>
      <c r="U60" s="20">
        <v>1</v>
      </c>
      <c r="V60" s="20">
        <v>0</v>
      </c>
      <c r="W60" s="20">
        <v>3</v>
      </c>
      <c r="X60" s="20">
        <v>0</v>
      </c>
      <c r="Y60" s="20">
        <v>0</v>
      </c>
      <c r="Z60" s="20">
        <v>1</v>
      </c>
      <c r="AA60" s="20">
        <v>3</v>
      </c>
      <c r="AB60" s="20">
        <v>0</v>
      </c>
      <c r="AC60" s="20">
        <f>+'[1]XX Jornada de Derecho Admin.'!$B$10</f>
        <v>55</v>
      </c>
      <c r="AD60" s="20">
        <f>+'[1]XX Jornada de Derecho Admin.'!$C$10</f>
        <v>35</v>
      </c>
      <c r="AE60" s="20">
        <f>+'[1]XX Jornada de Derecho Admin.'!$D$10</f>
        <v>10</v>
      </c>
      <c r="AF60" s="20">
        <v>0</v>
      </c>
      <c r="AG60" s="20">
        <f>+AC60+AD60+AE60</f>
        <v>100</v>
      </c>
      <c r="AH60" s="20">
        <f>+'[1]XX Jornada de Derecho Admin.'!$B$19</f>
        <v>45</v>
      </c>
      <c r="AI60" s="20">
        <f>+'[1]XX Jornada de Derecho Admin.'!$C$19</f>
        <v>30</v>
      </c>
      <c r="AJ60" s="20">
        <f>+'[1]XX Jornada de Derecho Admin.'!$D$19</f>
        <v>15</v>
      </c>
      <c r="AK60" s="20">
        <f>+'[1]XX Jornada de Derecho Admin.'!$E$19</f>
        <v>10</v>
      </c>
      <c r="AL60" s="20">
        <f>+AH60+AI60+AJ60+AK60</f>
        <v>100</v>
      </c>
      <c r="AM60" s="20">
        <f>+'[1]XX Jornada de Derecho Admin.'!$B$25</f>
        <v>25</v>
      </c>
      <c r="AN60" s="20">
        <f>+'[1]XX Jornada de Derecho Admin.'!$C$25</f>
        <v>62.5</v>
      </c>
      <c r="AO60" s="20">
        <f>+'[1]XX Jornada de Derecho Admin.'!$D$25</f>
        <v>12.5</v>
      </c>
      <c r="AP60" s="20">
        <v>0</v>
      </c>
      <c r="AQ60" s="20">
        <f>+AO60+AN60+AM60</f>
        <v>100</v>
      </c>
      <c r="AR60" s="20">
        <f>+'[1]XX Jornada de Derecho Admin.'!$B$35</f>
        <v>50</v>
      </c>
      <c r="AS60" s="20">
        <f>+'[1]XX Jornada de Derecho Admin.'!$C$35</f>
        <v>50</v>
      </c>
      <c r="AT60" s="20">
        <v>0</v>
      </c>
      <c r="AU60" s="20">
        <v>0</v>
      </c>
      <c r="AV60" s="20">
        <f>+AR60+AS60</f>
        <v>100</v>
      </c>
      <c r="AW60" s="22"/>
      <c r="AX60" s="20" t="s">
        <v>134</v>
      </c>
      <c r="AY60" s="20" t="s">
        <v>134</v>
      </c>
      <c r="AZ60" s="20" t="s">
        <v>134</v>
      </c>
      <c r="BA60" s="20" t="s">
        <v>134</v>
      </c>
      <c r="BB60" s="164">
        <v>1600000</v>
      </c>
      <c r="BC60" s="130"/>
    </row>
    <row r="61" spans="1:66" ht="165.75" customHeight="1" x14ac:dyDescent="0.25">
      <c r="A61" s="20">
        <v>58</v>
      </c>
      <c r="B61" s="354" t="s">
        <v>319</v>
      </c>
      <c r="C61" s="81" t="s">
        <v>297</v>
      </c>
      <c r="D61" s="60"/>
      <c r="E61" s="60" t="s">
        <v>76</v>
      </c>
      <c r="F61" s="22" t="s">
        <v>288</v>
      </c>
      <c r="G61" s="23" t="s">
        <v>290</v>
      </c>
      <c r="H61" s="60" t="s">
        <v>289</v>
      </c>
      <c r="I61" s="22" t="s">
        <v>291</v>
      </c>
      <c r="J61" s="22" t="s">
        <v>443</v>
      </c>
      <c r="K61" s="60">
        <v>1</v>
      </c>
      <c r="L61" s="60">
        <v>1</v>
      </c>
      <c r="M61" s="162">
        <f t="shared" si="10"/>
        <v>100</v>
      </c>
      <c r="N61" s="20"/>
      <c r="O61" s="60">
        <v>1</v>
      </c>
      <c r="P61" s="60">
        <v>0</v>
      </c>
      <c r="Q61" s="60">
        <v>0</v>
      </c>
      <c r="R61" s="60">
        <v>0</v>
      </c>
      <c r="S61" s="60">
        <v>0</v>
      </c>
      <c r="T61" s="20">
        <v>0</v>
      </c>
      <c r="U61" s="20">
        <v>1</v>
      </c>
      <c r="V61" s="20">
        <v>0</v>
      </c>
      <c r="W61" s="20">
        <v>0</v>
      </c>
      <c r="X61" s="20">
        <v>0</v>
      </c>
      <c r="Y61" s="20">
        <v>0</v>
      </c>
      <c r="Z61" s="20">
        <v>0</v>
      </c>
      <c r="AA61" s="20">
        <v>1</v>
      </c>
      <c r="AB61" s="20">
        <v>0</v>
      </c>
      <c r="AC61" s="20">
        <f>+'[1]Jurisdicción Contancioso Admin.'!$B$10</f>
        <v>100</v>
      </c>
      <c r="AD61" s="20">
        <v>0</v>
      </c>
      <c r="AE61" s="20">
        <v>0</v>
      </c>
      <c r="AF61" s="20">
        <v>0</v>
      </c>
      <c r="AG61" s="20">
        <f>+AC61</f>
        <v>100</v>
      </c>
      <c r="AH61" s="20">
        <v>0</v>
      </c>
      <c r="AI61" s="20">
        <v>100</v>
      </c>
      <c r="AJ61" s="20">
        <v>0</v>
      </c>
      <c r="AK61" s="20">
        <v>0</v>
      </c>
      <c r="AL61" s="20">
        <f>+AI61</f>
        <v>100</v>
      </c>
      <c r="AM61" s="20">
        <v>100</v>
      </c>
      <c r="AN61" s="20">
        <v>0</v>
      </c>
      <c r="AO61" s="20">
        <v>0</v>
      </c>
      <c r="AP61" s="20">
        <v>0</v>
      </c>
      <c r="AQ61" s="20">
        <f>+AM61</f>
        <v>100</v>
      </c>
      <c r="AR61" s="20">
        <v>100</v>
      </c>
      <c r="AS61" s="20">
        <v>0</v>
      </c>
      <c r="AT61" s="20">
        <v>0</v>
      </c>
      <c r="AU61" s="20">
        <v>0</v>
      </c>
      <c r="AV61" s="20">
        <f>+AR61</f>
        <v>100</v>
      </c>
      <c r="AW61" s="81"/>
      <c r="AX61" s="20" t="s">
        <v>134</v>
      </c>
      <c r="AY61" s="20" t="s">
        <v>134</v>
      </c>
      <c r="AZ61" s="20" t="s">
        <v>134</v>
      </c>
      <c r="BA61" s="20" t="s">
        <v>134</v>
      </c>
      <c r="BB61" s="164">
        <v>4242586</v>
      </c>
      <c r="BC61" s="130"/>
    </row>
    <row r="62" spans="1:66" ht="165.75" customHeight="1" x14ac:dyDescent="0.25">
      <c r="A62" s="20">
        <v>59</v>
      </c>
      <c r="B62" s="354" t="s">
        <v>305</v>
      </c>
      <c r="C62" s="81" t="s">
        <v>296</v>
      </c>
      <c r="D62" s="60" t="s">
        <v>76</v>
      </c>
      <c r="E62" s="60" t="s">
        <v>76</v>
      </c>
      <c r="F62" s="23" t="s">
        <v>294</v>
      </c>
      <c r="G62" s="160" t="s">
        <v>299</v>
      </c>
      <c r="H62" s="60" t="s">
        <v>212</v>
      </c>
      <c r="I62" s="160" t="s">
        <v>295</v>
      </c>
      <c r="J62" s="160" t="s">
        <v>443</v>
      </c>
      <c r="K62" s="60">
        <v>721</v>
      </c>
      <c r="L62" s="60">
        <v>675</v>
      </c>
      <c r="M62" s="67">
        <f t="shared" si="10"/>
        <v>93.619972260748966</v>
      </c>
      <c r="N62" s="22" t="s">
        <v>318</v>
      </c>
      <c r="O62" s="60">
        <v>26</v>
      </c>
      <c r="P62" s="60">
        <v>21</v>
      </c>
      <c r="Q62" s="60">
        <v>292</v>
      </c>
      <c r="R62" s="60">
        <v>86</v>
      </c>
      <c r="S62" s="60">
        <v>250</v>
      </c>
      <c r="T62" s="20">
        <v>94</v>
      </c>
      <c r="U62" s="20">
        <v>44</v>
      </c>
      <c r="V62" s="20">
        <v>122</v>
      </c>
      <c r="W62" s="20">
        <v>394</v>
      </c>
      <c r="X62" s="20">
        <v>21</v>
      </c>
      <c r="Y62" s="20">
        <v>0</v>
      </c>
      <c r="Z62" s="20">
        <v>293</v>
      </c>
      <c r="AA62" s="20">
        <v>382</v>
      </c>
      <c r="AB62" s="20">
        <v>0</v>
      </c>
      <c r="AC62" s="20" t="s">
        <v>134</v>
      </c>
      <c r="AD62" s="20" t="s">
        <v>134</v>
      </c>
      <c r="AE62" s="20" t="s">
        <v>134</v>
      </c>
      <c r="AF62" s="20" t="s">
        <v>134</v>
      </c>
      <c r="AG62" s="20" t="s">
        <v>134</v>
      </c>
      <c r="AH62" s="20" t="s">
        <v>134</v>
      </c>
      <c r="AI62" s="20" t="s">
        <v>134</v>
      </c>
      <c r="AJ62" s="20" t="s">
        <v>134</v>
      </c>
      <c r="AK62" s="20" t="s">
        <v>134</v>
      </c>
      <c r="AL62" s="20" t="s">
        <v>134</v>
      </c>
      <c r="AM62" s="20" t="s">
        <v>134</v>
      </c>
      <c r="AN62" s="20" t="s">
        <v>134</v>
      </c>
      <c r="AO62" s="20" t="s">
        <v>134</v>
      </c>
      <c r="AP62" s="20" t="s">
        <v>134</v>
      </c>
      <c r="AQ62" s="20" t="s">
        <v>134</v>
      </c>
      <c r="AR62" s="20" t="s">
        <v>134</v>
      </c>
      <c r="AS62" s="20" t="s">
        <v>134</v>
      </c>
      <c r="AT62" s="20" t="s">
        <v>134</v>
      </c>
      <c r="AU62" s="20" t="s">
        <v>134</v>
      </c>
      <c r="AV62" s="20" t="s">
        <v>134</v>
      </c>
      <c r="AW62" s="81" t="s">
        <v>134</v>
      </c>
      <c r="AX62" s="20" t="s">
        <v>134</v>
      </c>
      <c r="AY62" s="20" t="s">
        <v>134</v>
      </c>
      <c r="AZ62" s="20" t="s">
        <v>134</v>
      </c>
      <c r="BA62" s="20" t="s">
        <v>134</v>
      </c>
      <c r="BB62" s="164">
        <v>0</v>
      </c>
      <c r="BC62" s="130"/>
    </row>
    <row r="63" spans="1:66" ht="165.75" customHeight="1" x14ac:dyDescent="0.25">
      <c r="A63" s="20">
        <v>60</v>
      </c>
      <c r="B63" s="354" t="s">
        <v>334</v>
      </c>
      <c r="C63" s="81" t="s">
        <v>335</v>
      </c>
      <c r="D63" s="60" t="s">
        <v>336</v>
      </c>
      <c r="E63" s="60"/>
      <c r="F63" s="23" t="s">
        <v>337</v>
      </c>
      <c r="G63" s="160" t="s">
        <v>358</v>
      </c>
      <c r="H63" s="60" t="s">
        <v>216</v>
      </c>
      <c r="I63" s="160" t="s">
        <v>338</v>
      </c>
      <c r="J63" s="160" t="s">
        <v>443</v>
      </c>
      <c r="K63" s="60">
        <v>2</v>
      </c>
      <c r="L63" s="60">
        <v>2</v>
      </c>
      <c r="M63" s="67">
        <f t="shared" si="10"/>
        <v>100</v>
      </c>
      <c r="N63" s="22"/>
      <c r="O63" s="60">
        <v>0</v>
      </c>
      <c r="P63" s="60">
        <v>0</v>
      </c>
      <c r="Q63" s="60">
        <v>2</v>
      </c>
      <c r="R63" s="60">
        <v>0</v>
      </c>
      <c r="S63" s="60">
        <v>0</v>
      </c>
      <c r="T63" s="20">
        <v>0</v>
      </c>
      <c r="U63" s="20">
        <v>0</v>
      </c>
      <c r="V63" s="20">
        <v>0</v>
      </c>
      <c r="W63" s="20">
        <v>2</v>
      </c>
      <c r="X63" s="20">
        <v>0</v>
      </c>
      <c r="Y63" s="20">
        <v>0</v>
      </c>
      <c r="Z63" s="20">
        <v>0</v>
      </c>
      <c r="AA63" s="20">
        <v>2</v>
      </c>
      <c r="AB63" s="20">
        <v>0</v>
      </c>
      <c r="AC63" s="20">
        <f>+'[3]Cumbre de Comunicación,Creati.'!$C$10</f>
        <v>100</v>
      </c>
      <c r="AD63" s="20">
        <v>0</v>
      </c>
      <c r="AE63" s="20">
        <v>0</v>
      </c>
      <c r="AF63" s="20">
        <v>0</v>
      </c>
      <c r="AG63" s="20">
        <f>+AC63</f>
        <v>100</v>
      </c>
      <c r="AH63" s="20">
        <v>100</v>
      </c>
      <c r="AI63" s="20">
        <v>0</v>
      </c>
      <c r="AJ63" s="20">
        <v>0</v>
      </c>
      <c r="AK63" s="20">
        <v>0</v>
      </c>
      <c r="AL63" s="20">
        <v>100</v>
      </c>
      <c r="AM63" s="20">
        <v>100</v>
      </c>
      <c r="AN63" s="20">
        <v>0</v>
      </c>
      <c r="AO63" s="20">
        <v>0</v>
      </c>
      <c r="AP63" s="20">
        <v>0</v>
      </c>
      <c r="AQ63" s="20">
        <v>100</v>
      </c>
      <c r="AR63" s="20">
        <v>100</v>
      </c>
      <c r="AS63" s="20">
        <v>0</v>
      </c>
      <c r="AT63" s="20">
        <v>0</v>
      </c>
      <c r="AU63" s="20">
        <v>0</v>
      </c>
      <c r="AV63" s="20">
        <v>100</v>
      </c>
      <c r="AW63" s="20" t="s">
        <v>134</v>
      </c>
      <c r="AX63" s="20" t="s">
        <v>134</v>
      </c>
      <c r="AY63" s="20" t="s">
        <v>134</v>
      </c>
      <c r="AZ63" s="20" t="s">
        <v>134</v>
      </c>
      <c r="BA63" s="20" t="s">
        <v>134</v>
      </c>
      <c r="BB63" s="164">
        <f>(2808400*2)+645800+572165+667720+667720</f>
        <v>8170205</v>
      </c>
      <c r="BC63" s="130"/>
    </row>
    <row r="64" spans="1:66" ht="165.75" customHeight="1" x14ac:dyDescent="0.25">
      <c r="A64" s="20">
        <v>61</v>
      </c>
      <c r="B64" s="354" t="s">
        <v>339</v>
      </c>
      <c r="C64" s="81" t="s">
        <v>340</v>
      </c>
      <c r="D64" s="60" t="s">
        <v>76</v>
      </c>
      <c r="E64" s="60" t="s">
        <v>76</v>
      </c>
      <c r="F64" s="23" t="s">
        <v>341</v>
      </c>
      <c r="G64" s="160" t="s">
        <v>84</v>
      </c>
      <c r="H64" s="60" t="s">
        <v>207</v>
      </c>
      <c r="I64" s="160" t="s">
        <v>342</v>
      </c>
      <c r="J64" s="160" t="s">
        <v>443</v>
      </c>
      <c r="K64" s="60">
        <v>12</v>
      </c>
      <c r="L64" s="60">
        <v>12</v>
      </c>
      <c r="M64" s="67">
        <f t="shared" si="10"/>
        <v>100</v>
      </c>
      <c r="N64" s="22"/>
      <c r="O64" s="60">
        <v>0</v>
      </c>
      <c r="P64" s="60">
        <v>2</v>
      </c>
      <c r="Q64" s="60">
        <v>10</v>
      </c>
      <c r="R64" s="60">
        <v>0</v>
      </c>
      <c r="S64" s="60">
        <v>0</v>
      </c>
      <c r="T64" s="20">
        <v>1</v>
      </c>
      <c r="U64" s="20">
        <v>2</v>
      </c>
      <c r="V64" s="20">
        <v>3</v>
      </c>
      <c r="W64" s="20">
        <v>5</v>
      </c>
      <c r="X64" s="20">
        <v>0</v>
      </c>
      <c r="Y64" s="20">
        <v>1</v>
      </c>
      <c r="Z64" s="20">
        <v>7</v>
      </c>
      <c r="AA64" s="20">
        <v>5</v>
      </c>
      <c r="AB64" s="20">
        <v>0</v>
      </c>
      <c r="AC64" s="20">
        <f>+'[3]XVI Seminario Gestion Juridica'!$C$10</f>
        <v>31.6</v>
      </c>
      <c r="AD64" s="20">
        <f>+'[3]XVI Seminario Gestion Juridica'!$D$10</f>
        <v>54.4</v>
      </c>
      <c r="AE64" s="20">
        <f>+'[3]XVI Seminario Gestion Juridica'!$E$10</f>
        <v>14</v>
      </c>
      <c r="AF64" s="20">
        <f>+'[3]XVI Seminario Gestion Juridica'!$F$10</f>
        <v>0</v>
      </c>
      <c r="AG64" s="20">
        <f>+AC64+AD64+AE64</f>
        <v>100</v>
      </c>
      <c r="AH64" s="20">
        <f>+'[3]XVI Seminario Gestion Juridica'!$C$19</f>
        <v>14</v>
      </c>
      <c r="AI64" s="20">
        <f>+'[3]XVI Seminario Gestion Juridica'!$D$19</f>
        <v>80.2</v>
      </c>
      <c r="AJ64" s="20">
        <f>+'[3]XVI Seminario Gestion Juridica'!$E$19</f>
        <v>5.8</v>
      </c>
      <c r="AK64" s="20">
        <f>+'[3]XVI Seminario Gestion Juridica'!$F$19</f>
        <v>0</v>
      </c>
      <c r="AL64" s="20">
        <f>+AH64+AI64+AJ64</f>
        <v>100</v>
      </c>
      <c r="AM64" s="20">
        <f>+'[3]XVI Seminario Gestion Juridica'!$C$25</f>
        <v>50</v>
      </c>
      <c r="AN64" s="20">
        <f>+'[3]XVI Seminario Gestion Juridica'!$D$25</f>
        <v>50</v>
      </c>
      <c r="AO64" s="20">
        <f>+'[3]XVI Seminario Gestion Juridica'!$E$25</f>
        <v>0</v>
      </c>
      <c r="AP64" s="20">
        <f>+'[3]XVI Seminario Gestion Juridica'!$F$25</f>
        <v>0</v>
      </c>
      <c r="AQ64" s="20">
        <f>+AM64+AN64</f>
        <v>100</v>
      </c>
      <c r="AR64" s="20">
        <f>+'[3]XVI Seminario Gestion Juridica'!$C$35</f>
        <v>50</v>
      </c>
      <c r="AS64" s="25">
        <f>+'[3]XVI Seminario Gestion Juridica'!$D$35</f>
        <v>45.333333333333336</v>
      </c>
      <c r="AT64" s="24">
        <f>+'[3]XVI Seminario Gestion Juridica'!$E$35</f>
        <v>4.666666666666667</v>
      </c>
      <c r="AU64" s="20">
        <f>+'[3]XVI Seminario Gestion Juridica'!$F$35</f>
        <v>0</v>
      </c>
      <c r="AV64" s="20">
        <f>+AS64+AR64+AT64</f>
        <v>100.00000000000001</v>
      </c>
      <c r="AW64" s="20" t="s">
        <v>134</v>
      </c>
      <c r="AX64" s="20" t="s">
        <v>134</v>
      </c>
      <c r="AY64" s="20" t="s">
        <v>134</v>
      </c>
      <c r="AZ64" s="20" t="s">
        <v>134</v>
      </c>
      <c r="BA64" s="20" t="s">
        <v>134</v>
      </c>
      <c r="BB64" s="164">
        <v>0</v>
      </c>
      <c r="BC64" s="130"/>
    </row>
    <row r="65" spans="1:66" ht="165.75" customHeight="1" x14ac:dyDescent="0.25">
      <c r="A65" s="20">
        <v>62</v>
      </c>
      <c r="B65" s="354" t="s">
        <v>343</v>
      </c>
      <c r="C65" s="199" t="s">
        <v>344</v>
      </c>
      <c r="D65" s="60"/>
      <c r="E65" s="60" t="s">
        <v>76</v>
      </c>
      <c r="F65" s="161" t="s">
        <v>345</v>
      </c>
      <c r="G65" s="20" t="s">
        <v>214</v>
      </c>
      <c r="H65" s="60" t="s">
        <v>289</v>
      </c>
      <c r="I65" s="20" t="s">
        <v>346</v>
      </c>
      <c r="J65" s="20" t="s">
        <v>443</v>
      </c>
      <c r="K65" s="60">
        <v>2</v>
      </c>
      <c r="L65" s="60">
        <v>2</v>
      </c>
      <c r="M65" s="162">
        <f t="shared" si="10"/>
        <v>100</v>
      </c>
      <c r="N65" s="22"/>
      <c r="O65" s="60">
        <v>2</v>
      </c>
      <c r="P65" s="60">
        <v>0</v>
      </c>
      <c r="Q65" s="60">
        <v>0</v>
      </c>
      <c r="R65" s="60">
        <v>0</v>
      </c>
      <c r="S65" s="60">
        <v>0</v>
      </c>
      <c r="T65" s="20">
        <v>0</v>
      </c>
      <c r="U65" s="20">
        <v>2</v>
      </c>
      <c r="V65" s="20">
        <v>0</v>
      </c>
      <c r="W65" s="20">
        <v>0</v>
      </c>
      <c r="X65" s="20">
        <v>0</v>
      </c>
      <c r="Y65" s="20">
        <v>0</v>
      </c>
      <c r="Z65" s="20">
        <v>1</v>
      </c>
      <c r="AA65" s="20">
        <v>1</v>
      </c>
      <c r="AB65" s="20">
        <v>0</v>
      </c>
      <c r="AC65" s="20">
        <v>80</v>
      </c>
      <c r="AD65" s="20">
        <v>20</v>
      </c>
      <c r="AE65" s="20">
        <v>0</v>
      </c>
      <c r="AF65" s="20">
        <v>0</v>
      </c>
      <c r="AG65" s="20">
        <v>100</v>
      </c>
      <c r="AH65" s="20">
        <v>80</v>
      </c>
      <c r="AI65" s="20">
        <v>20</v>
      </c>
      <c r="AJ65" s="20">
        <v>0</v>
      </c>
      <c r="AK65" s="20">
        <v>0</v>
      </c>
      <c r="AL65" s="20">
        <v>100</v>
      </c>
      <c r="AM65" s="20">
        <v>100</v>
      </c>
      <c r="AN65" s="20">
        <v>0</v>
      </c>
      <c r="AO65" s="20">
        <v>0</v>
      </c>
      <c r="AP65" s="20">
        <v>0</v>
      </c>
      <c r="AQ65" s="20">
        <v>100</v>
      </c>
      <c r="AR65" s="20">
        <v>84</v>
      </c>
      <c r="AS65" s="20">
        <v>16</v>
      </c>
      <c r="AT65" s="20">
        <v>0</v>
      </c>
      <c r="AU65" s="20">
        <v>0</v>
      </c>
      <c r="AV65" s="20">
        <v>100</v>
      </c>
      <c r="AW65" s="20" t="s">
        <v>134</v>
      </c>
      <c r="AX65" s="20" t="s">
        <v>134</v>
      </c>
      <c r="AY65" s="20" t="s">
        <v>134</v>
      </c>
      <c r="AZ65" s="20" t="s">
        <v>134</v>
      </c>
      <c r="BA65" s="20" t="s">
        <v>134</v>
      </c>
      <c r="BB65" s="164">
        <f>5103806+674270+665220</f>
        <v>6443296</v>
      </c>
      <c r="BC65" s="130"/>
    </row>
    <row r="66" spans="1:66" ht="165.75" customHeight="1" x14ac:dyDescent="0.25">
      <c r="A66" s="20">
        <v>63</v>
      </c>
      <c r="B66" s="354" t="s">
        <v>349</v>
      </c>
      <c r="C66" s="212" t="s">
        <v>365</v>
      </c>
      <c r="D66" s="20" t="s">
        <v>76</v>
      </c>
      <c r="E66" s="20" t="s">
        <v>76</v>
      </c>
      <c r="F66" s="22" t="s">
        <v>347</v>
      </c>
      <c r="G66" s="20" t="s">
        <v>299</v>
      </c>
      <c r="H66" s="20" t="s">
        <v>212</v>
      </c>
      <c r="I66" s="22" t="s">
        <v>350</v>
      </c>
      <c r="J66" s="22" t="s">
        <v>443</v>
      </c>
      <c r="K66" s="20">
        <v>31</v>
      </c>
      <c r="L66" s="20">
        <v>31</v>
      </c>
      <c r="M66" s="64">
        <f t="shared" si="10"/>
        <v>100</v>
      </c>
      <c r="N66" s="22"/>
      <c r="O66" s="20">
        <v>0</v>
      </c>
      <c r="P66" s="20">
        <v>0</v>
      </c>
      <c r="Q66" s="20">
        <v>19</v>
      </c>
      <c r="R66" s="20">
        <v>2</v>
      </c>
      <c r="S66" s="20">
        <v>10</v>
      </c>
      <c r="T66" s="20">
        <v>3</v>
      </c>
      <c r="U66" s="20">
        <v>22</v>
      </c>
      <c r="V66" s="20">
        <v>6</v>
      </c>
      <c r="W66" s="20">
        <v>0</v>
      </c>
      <c r="X66" s="20">
        <v>0</v>
      </c>
      <c r="Y66" s="20">
        <v>0</v>
      </c>
      <c r="Z66" s="20">
        <v>15</v>
      </c>
      <c r="AA66" s="20">
        <v>16</v>
      </c>
      <c r="AB66" s="20">
        <v>0</v>
      </c>
      <c r="AC66" s="20" t="s">
        <v>134</v>
      </c>
      <c r="AD66" s="20" t="s">
        <v>134</v>
      </c>
      <c r="AE66" s="20" t="s">
        <v>134</v>
      </c>
      <c r="AF66" s="20" t="s">
        <v>134</v>
      </c>
      <c r="AG66" s="20" t="s">
        <v>134</v>
      </c>
      <c r="AH66" s="20" t="s">
        <v>134</v>
      </c>
      <c r="AI66" s="20" t="s">
        <v>134</v>
      </c>
      <c r="AJ66" s="20" t="s">
        <v>134</v>
      </c>
      <c r="AK66" s="20" t="s">
        <v>134</v>
      </c>
      <c r="AL66" s="20" t="s">
        <v>134</v>
      </c>
      <c r="AM66" s="20" t="s">
        <v>134</v>
      </c>
      <c r="AN66" s="20" t="s">
        <v>134</v>
      </c>
      <c r="AO66" s="20" t="s">
        <v>134</v>
      </c>
      <c r="AP66" s="20" t="s">
        <v>134</v>
      </c>
      <c r="AQ66" s="20" t="s">
        <v>134</v>
      </c>
      <c r="AR66" s="20" t="s">
        <v>134</v>
      </c>
      <c r="AS66" s="20" t="s">
        <v>134</v>
      </c>
      <c r="AT66" s="20" t="s">
        <v>134</v>
      </c>
      <c r="AU66" s="20" t="s">
        <v>134</v>
      </c>
      <c r="AV66" s="20" t="s">
        <v>134</v>
      </c>
      <c r="AW66" s="20" t="s">
        <v>134</v>
      </c>
      <c r="AX66" s="20" t="s">
        <v>134</v>
      </c>
      <c r="AY66" s="20" t="s">
        <v>134</v>
      </c>
      <c r="AZ66" s="20" t="s">
        <v>134</v>
      </c>
      <c r="BA66" s="20" t="s">
        <v>134</v>
      </c>
      <c r="BB66" s="164">
        <v>0</v>
      </c>
      <c r="BC66" s="130"/>
    </row>
    <row r="67" spans="1:66" ht="165.75" customHeight="1" x14ac:dyDescent="0.25">
      <c r="A67" s="20">
        <v>64</v>
      </c>
      <c r="B67" s="354" t="s">
        <v>348</v>
      </c>
      <c r="C67" s="212" t="s">
        <v>366</v>
      </c>
      <c r="D67" s="20" t="s">
        <v>76</v>
      </c>
      <c r="E67" s="20" t="s">
        <v>76</v>
      </c>
      <c r="F67" s="22" t="s">
        <v>347</v>
      </c>
      <c r="G67" s="20" t="s">
        <v>299</v>
      </c>
      <c r="H67" s="20" t="s">
        <v>351</v>
      </c>
      <c r="I67" s="22" t="s">
        <v>350</v>
      </c>
      <c r="J67" s="22" t="s">
        <v>443</v>
      </c>
      <c r="K67" s="20">
        <v>82</v>
      </c>
      <c r="L67" s="20">
        <v>82</v>
      </c>
      <c r="M67" s="64">
        <f t="shared" si="10"/>
        <v>100</v>
      </c>
      <c r="N67" s="22"/>
      <c r="O67" s="20">
        <v>3</v>
      </c>
      <c r="P67" s="20">
        <v>1</v>
      </c>
      <c r="Q67" s="20">
        <v>51</v>
      </c>
      <c r="R67" s="20">
        <v>10</v>
      </c>
      <c r="S67" s="20">
        <v>17</v>
      </c>
      <c r="T67" s="20">
        <v>13</v>
      </c>
      <c r="U67" s="20">
        <v>3</v>
      </c>
      <c r="V67" s="20">
        <v>12</v>
      </c>
      <c r="W67" s="20">
        <v>53</v>
      </c>
      <c r="X67" s="20">
        <v>1</v>
      </c>
      <c r="Y67" s="20">
        <v>0</v>
      </c>
      <c r="Z67" s="20">
        <v>52</v>
      </c>
      <c r="AA67" s="20">
        <v>30</v>
      </c>
      <c r="AB67" s="20">
        <v>0</v>
      </c>
      <c r="AC67" s="20" t="s">
        <v>134</v>
      </c>
      <c r="AD67" s="20" t="s">
        <v>134</v>
      </c>
      <c r="AE67" s="20" t="s">
        <v>134</v>
      </c>
      <c r="AF67" s="20" t="s">
        <v>134</v>
      </c>
      <c r="AG67" s="20" t="s">
        <v>134</v>
      </c>
      <c r="AH67" s="20" t="s">
        <v>134</v>
      </c>
      <c r="AI67" s="20" t="s">
        <v>134</v>
      </c>
      <c r="AJ67" s="20" t="s">
        <v>134</v>
      </c>
      <c r="AK67" s="20" t="s">
        <v>134</v>
      </c>
      <c r="AL67" s="20" t="s">
        <v>134</v>
      </c>
      <c r="AM67" s="20" t="s">
        <v>134</v>
      </c>
      <c r="AN67" s="20" t="s">
        <v>134</v>
      </c>
      <c r="AO67" s="20" t="s">
        <v>134</v>
      </c>
      <c r="AP67" s="20" t="s">
        <v>134</v>
      </c>
      <c r="AQ67" s="20" t="s">
        <v>134</v>
      </c>
      <c r="AR67" s="20" t="s">
        <v>134</v>
      </c>
      <c r="AS67" s="20" t="s">
        <v>134</v>
      </c>
      <c r="AT67" s="20" t="s">
        <v>134</v>
      </c>
      <c r="AU67" s="20" t="s">
        <v>134</v>
      </c>
      <c r="AV67" s="20" t="s">
        <v>134</v>
      </c>
      <c r="AW67" s="20" t="s">
        <v>134</v>
      </c>
      <c r="AX67" s="20" t="s">
        <v>134</v>
      </c>
      <c r="AY67" s="20" t="s">
        <v>134</v>
      </c>
      <c r="AZ67" s="20" t="s">
        <v>134</v>
      </c>
      <c r="BA67" s="20" t="s">
        <v>134</v>
      </c>
      <c r="BB67" s="164">
        <v>0</v>
      </c>
      <c r="BC67" s="130"/>
    </row>
    <row r="68" spans="1:66" ht="165.75" customHeight="1" x14ac:dyDescent="0.25">
      <c r="A68" s="20">
        <v>65</v>
      </c>
      <c r="B68" s="354" t="s">
        <v>353</v>
      </c>
      <c r="C68" s="197" t="s">
        <v>367</v>
      </c>
      <c r="D68" s="60" t="s">
        <v>76</v>
      </c>
      <c r="E68" s="60" t="s">
        <v>76</v>
      </c>
      <c r="F68" s="161" t="s">
        <v>347</v>
      </c>
      <c r="G68" s="20" t="s">
        <v>299</v>
      </c>
      <c r="H68" s="60" t="s">
        <v>354</v>
      </c>
      <c r="I68" s="22" t="s">
        <v>350</v>
      </c>
      <c r="J68" s="22" t="s">
        <v>443</v>
      </c>
      <c r="K68" s="60">
        <v>18</v>
      </c>
      <c r="L68" s="60">
        <v>18</v>
      </c>
      <c r="M68" s="162">
        <f t="shared" si="10"/>
        <v>100</v>
      </c>
      <c r="N68" s="22"/>
      <c r="O68" s="60">
        <v>0</v>
      </c>
      <c r="P68" s="60">
        <v>0</v>
      </c>
      <c r="Q68" s="60">
        <v>7</v>
      </c>
      <c r="R68" s="60">
        <v>1</v>
      </c>
      <c r="S68" s="60">
        <v>10</v>
      </c>
      <c r="T68" s="20">
        <v>3</v>
      </c>
      <c r="U68" s="20">
        <v>0</v>
      </c>
      <c r="V68" s="20">
        <v>1</v>
      </c>
      <c r="W68" s="20">
        <v>12</v>
      </c>
      <c r="X68" s="20">
        <v>2</v>
      </c>
      <c r="Y68" s="20">
        <v>0</v>
      </c>
      <c r="Z68" s="20">
        <v>3</v>
      </c>
      <c r="AA68" s="20">
        <v>15</v>
      </c>
      <c r="AB68" s="20">
        <v>0</v>
      </c>
      <c r="AC68" s="20" t="s">
        <v>134</v>
      </c>
      <c r="AD68" s="20" t="s">
        <v>134</v>
      </c>
      <c r="AE68" s="20" t="s">
        <v>134</v>
      </c>
      <c r="AF68" s="20" t="s">
        <v>134</v>
      </c>
      <c r="AG68" s="20" t="s">
        <v>134</v>
      </c>
      <c r="AH68" s="20" t="s">
        <v>134</v>
      </c>
      <c r="AI68" s="20" t="s">
        <v>134</v>
      </c>
      <c r="AJ68" s="20" t="s">
        <v>134</v>
      </c>
      <c r="AK68" s="20" t="s">
        <v>134</v>
      </c>
      <c r="AL68" s="20" t="s">
        <v>134</v>
      </c>
      <c r="AM68" s="20" t="s">
        <v>134</v>
      </c>
      <c r="AN68" s="20" t="s">
        <v>134</v>
      </c>
      <c r="AO68" s="20" t="s">
        <v>134</v>
      </c>
      <c r="AP68" s="20" t="s">
        <v>134</v>
      </c>
      <c r="AQ68" s="20" t="s">
        <v>134</v>
      </c>
      <c r="AR68" s="20" t="s">
        <v>134</v>
      </c>
      <c r="AS68" s="20" t="s">
        <v>134</v>
      </c>
      <c r="AT68" s="20" t="s">
        <v>134</v>
      </c>
      <c r="AU68" s="20" t="s">
        <v>134</v>
      </c>
      <c r="AV68" s="20" t="s">
        <v>134</v>
      </c>
      <c r="AW68" s="20" t="s">
        <v>134</v>
      </c>
      <c r="AX68" s="20" t="s">
        <v>134</v>
      </c>
      <c r="AY68" s="20" t="s">
        <v>134</v>
      </c>
      <c r="AZ68" s="20" t="s">
        <v>134</v>
      </c>
      <c r="BA68" s="20" t="s">
        <v>134</v>
      </c>
      <c r="BB68" s="164">
        <v>0</v>
      </c>
      <c r="BC68" s="130"/>
    </row>
    <row r="69" spans="1:66" ht="165.75" customHeight="1" x14ac:dyDescent="0.25">
      <c r="A69" s="20">
        <v>66</v>
      </c>
      <c r="B69" s="354" t="s">
        <v>355</v>
      </c>
      <c r="C69" s="197" t="s">
        <v>368</v>
      </c>
      <c r="D69" s="60" t="s">
        <v>76</v>
      </c>
      <c r="E69" s="60" t="s">
        <v>76</v>
      </c>
      <c r="F69" s="161" t="s">
        <v>347</v>
      </c>
      <c r="G69" s="20" t="s">
        <v>299</v>
      </c>
      <c r="H69" s="60" t="s">
        <v>356</v>
      </c>
      <c r="I69" s="22" t="s">
        <v>350</v>
      </c>
      <c r="J69" s="22" t="s">
        <v>443</v>
      </c>
      <c r="K69" s="60">
        <v>76</v>
      </c>
      <c r="L69" s="60">
        <v>76</v>
      </c>
      <c r="M69" s="162">
        <f t="shared" si="10"/>
        <v>100</v>
      </c>
      <c r="N69" s="22"/>
      <c r="O69" s="60">
        <v>0</v>
      </c>
      <c r="P69" s="60">
        <v>0</v>
      </c>
      <c r="Q69" s="60">
        <v>48</v>
      </c>
      <c r="R69" s="60">
        <v>8</v>
      </c>
      <c r="S69" s="60">
        <v>20</v>
      </c>
      <c r="T69" s="20">
        <v>7</v>
      </c>
      <c r="U69" s="20">
        <v>0</v>
      </c>
      <c r="V69" s="20">
        <v>7</v>
      </c>
      <c r="W69" s="20">
        <v>62</v>
      </c>
      <c r="X69" s="20">
        <v>0</v>
      </c>
      <c r="Y69" s="20">
        <v>0</v>
      </c>
      <c r="Z69" s="20">
        <v>21</v>
      </c>
      <c r="AA69" s="20">
        <v>55</v>
      </c>
      <c r="AB69" s="20">
        <v>0</v>
      </c>
      <c r="AC69" s="20" t="s">
        <v>134</v>
      </c>
      <c r="AD69" s="20" t="s">
        <v>134</v>
      </c>
      <c r="AE69" s="20" t="s">
        <v>134</v>
      </c>
      <c r="AF69" s="20" t="s">
        <v>134</v>
      </c>
      <c r="AG69" s="20" t="s">
        <v>134</v>
      </c>
      <c r="AH69" s="20" t="s">
        <v>134</v>
      </c>
      <c r="AI69" s="20" t="s">
        <v>134</v>
      </c>
      <c r="AJ69" s="20" t="s">
        <v>134</v>
      </c>
      <c r="AK69" s="20" t="s">
        <v>134</v>
      </c>
      <c r="AL69" s="20" t="s">
        <v>134</v>
      </c>
      <c r="AM69" s="20" t="s">
        <v>134</v>
      </c>
      <c r="AN69" s="20" t="s">
        <v>134</v>
      </c>
      <c r="AO69" s="20" t="s">
        <v>134</v>
      </c>
      <c r="AP69" s="20" t="s">
        <v>134</v>
      </c>
      <c r="AQ69" s="20" t="s">
        <v>134</v>
      </c>
      <c r="AR69" s="20" t="s">
        <v>134</v>
      </c>
      <c r="AS69" s="20" t="s">
        <v>134</v>
      </c>
      <c r="AT69" s="20" t="s">
        <v>134</v>
      </c>
      <c r="AU69" s="20" t="s">
        <v>134</v>
      </c>
      <c r="AV69" s="20" t="s">
        <v>134</v>
      </c>
      <c r="AW69" s="20" t="s">
        <v>134</v>
      </c>
      <c r="AX69" s="20" t="s">
        <v>134</v>
      </c>
      <c r="AY69" s="20" t="s">
        <v>134</v>
      </c>
      <c r="AZ69" s="20" t="s">
        <v>134</v>
      </c>
      <c r="BA69" s="20" t="s">
        <v>134</v>
      </c>
      <c r="BB69" s="164">
        <v>0</v>
      </c>
      <c r="BC69" s="130"/>
    </row>
    <row r="70" spans="1:66" ht="165.75" customHeight="1" x14ac:dyDescent="0.25">
      <c r="A70" s="20">
        <v>67</v>
      </c>
      <c r="B70" s="354" t="s">
        <v>352</v>
      </c>
      <c r="C70" s="197" t="s">
        <v>369</v>
      </c>
      <c r="D70" s="60" t="s">
        <v>76</v>
      </c>
      <c r="E70" s="60" t="s">
        <v>76</v>
      </c>
      <c r="F70" s="161" t="s">
        <v>347</v>
      </c>
      <c r="G70" s="20" t="s">
        <v>299</v>
      </c>
      <c r="H70" s="60" t="s">
        <v>351</v>
      </c>
      <c r="I70" s="22" t="s">
        <v>350</v>
      </c>
      <c r="J70" s="22" t="s">
        <v>443</v>
      </c>
      <c r="K70" s="60">
        <v>205</v>
      </c>
      <c r="L70" s="60">
        <v>205</v>
      </c>
      <c r="M70" s="162">
        <f t="shared" si="10"/>
        <v>100</v>
      </c>
      <c r="N70" s="22"/>
      <c r="O70" s="60">
        <v>5</v>
      </c>
      <c r="P70" s="60">
        <v>1</v>
      </c>
      <c r="Q70" s="60">
        <v>107</v>
      </c>
      <c r="R70" s="60">
        <v>31</v>
      </c>
      <c r="S70" s="60">
        <v>61</v>
      </c>
      <c r="T70" s="20">
        <v>14</v>
      </c>
      <c r="U70" s="20">
        <v>5</v>
      </c>
      <c r="V70" s="20">
        <v>29</v>
      </c>
      <c r="W70" s="20">
        <v>154</v>
      </c>
      <c r="X70" s="20">
        <v>3</v>
      </c>
      <c r="Y70" s="20">
        <v>0</v>
      </c>
      <c r="Z70" s="20">
        <v>134</v>
      </c>
      <c r="AA70" s="20">
        <v>71</v>
      </c>
      <c r="AB70" s="20">
        <v>0</v>
      </c>
      <c r="AC70" s="20" t="s">
        <v>134</v>
      </c>
      <c r="AD70" s="20" t="s">
        <v>134</v>
      </c>
      <c r="AE70" s="20" t="s">
        <v>134</v>
      </c>
      <c r="AF70" s="20" t="s">
        <v>134</v>
      </c>
      <c r="AG70" s="20" t="s">
        <v>134</v>
      </c>
      <c r="AH70" s="20" t="s">
        <v>134</v>
      </c>
      <c r="AI70" s="20" t="s">
        <v>134</v>
      </c>
      <c r="AJ70" s="20" t="s">
        <v>134</v>
      </c>
      <c r="AK70" s="20" t="s">
        <v>134</v>
      </c>
      <c r="AL70" s="20" t="s">
        <v>134</v>
      </c>
      <c r="AM70" s="20" t="s">
        <v>134</v>
      </c>
      <c r="AN70" s="20" t="s">
        <v>134</v>
      </c>
      <c r="AO70" s="20" t="s">
        <v>134</v>
      </c>
      <c r="AP70" s="20" t="s">
        <v>134</v>
      </c>
      <c r="AQ70" s="20" t="s">
        <v>134</v>
      </c>
      <c r="AR70" s="20" t="s">
        <v>134</v>
      </c>
      <c r="AS70" s="20" t="s">
        <v>134</v>
      </c>
      <c r="AT70" s="20" t="s">
        <v>134</v>
      </c>
      <c r="AU70" s="20" t="s">
        <v>134</v>
      </c>
      <c r="AV70" s="20" t="s">
        <v>134</v>
      </c>
      <c r="AW70" s="20" t="s">
        <v>134</v>
      </c>
      <c r="AX70" s="20" t="s">
        <v>134</v>
      </c>
      <c r="AY70" s="20" t="s">
        <v>134</v>
      </c>
      <c r="AZ70" s="20" t="s">
        <v>134</v>
      </c>
      <c r="BA70" s="20" t="s">
        <v>134</v>
      </c>
      <c r="BB70" s="164">
        <v>0</v>
      </c>
      <c r="BC70" s="130"/>
    </row>
    <row r="71" spans="1:66" ht="157.5" customHeight="1" x14ac:dyDescent="0.25">
      <c r="A71" s="20">
        <v>68</v>
      </c>
      <c r="B71" s="354" t="s">
        <v>285</v>
      </c>
      <c r="C71" s="81" t="s">
        <v>301</v>
      </c>
      <c r="D71" s="60"/>
      <c r="E71" s="60" t="s">
        <v>76</v>
      </c>
      <c r="F71" s="22" t="s">
        <v>279</v>
      </c>
      <c r="G71" s="23" t="s">
        <v>280</v>
      </c>
      <c r="H71" s="60" t="s">
        <v>284</v>
      </c>
      <c r="I71" s="23" t="s">
        <v>280</v>
      </c>
      <c r="J71" s="23" t="s">
        <v>443</v>
      </c>
      <c r="K71" s="60">
        <v>2</v>
      </c>
      <c r="L71" s="60">
        <v>2</v>
      </c>
      <c r="M71" s="162">
        <f t="shared" si="10"/>
        <v>100</v>
      </c>
      <c r="N71" s="20"/>
      <c r="O71" s="60">
        <v>0</v>
      </c>
      <c r="P71" s="60">
        <v>0</v>
      </c>
      <c r="Q71" s="60">
        <v>2</v>
      </c>
      <c r="R71" s="60">
        <v>0</v>
      </c>
      <c r="S71" s="60">
        <v>0</v>
      </c>
      <c r="T71" s="20">
        <v>0</v>
      </c>
      <c r="U71" s="20">
        <v>0</v>
      </c>
      <c r="V71" s="20">
        <v>0</v>
      </c>
      <c r="W71" s="20">
        <v>2</v>
      </c>
      <c r="X71" s="20">
        <v>0</v>
      </c>
      <c r="Y71" s="20">
        <v>0</v>
      </c>
      <c r="Z71" s="20">
        <v>0</v>
      </c>
      <c r="AA71" s="20">
        <v>2</v>
      </c>
      <c r="AB71" s="20">
        <v>0</v>
      </c>
      <c r="AC71" s="20">
        <f>+'[2]Derecho Penal'!$C$10</f>
        <v>67</v>
      </c>
      <c r="AD71" s="20">
        <f>+'[2]Derecho Penal'!$D$10</f>
        <v>33</v>
      </c>
      <c r="AE71" s="20">
        <f>+'[2]Derecho Penal'!$E$10</f>
        <v>0</v>
      </c>
      <c r="AF71" s="20">
        <f>+'[2]Derecho Penal'!$F$10</f>
        <v>0</v>
      </c>
      <c r="AG71" s="20">
        <v>100</v>
      </c>
      <c r="AH71" s="20">
        <f>+'[2]Derecho Penal'!$C$19</f>
        <v>60.2</v>
      </c>
      <c r="AI71" s="20">
        <f>+'[2]Derecho Penal'!$D$19</f>
        <v>26.4</v>
      </c>
      <c r="AJ71" s="20">
        <f>+'[2]Derecho Penal'!$E$19</f>
        <v>0</v>
      </c>
      <c r="AK71" s="20">
        <f>+'[2]Derecho Penal'!$F$19</f>
        <v>13.4</v>
      </c>
      <c r="AL71" s="20">
        <v>100</v>
      </c>
      <c r="AM71" s="20">
        <f>+'[2]Derecho Penal'!$C$25</f>
        <v>100</v>
      </c>
      <c r="AN71" s="20">
        <v>0</v>
      </c>
      <c r="AO71" s="20">
        <v>0</v>
      </c>
      <c r="AP71" s="20">
        <v>0</v>
      </c>
      <c r="AQ71" s="20">
        <v>100</v>
      </c>
      <c r="AR71" s="20">
        <f>+'[2]Derecho Penal'!$C$35</f>
        <v>55.5</v>
      </c>
      <c r="AS71" s="20">
        <f>+'[2]Derecho Penal'!$D$35</f>
        <v>44.5</v>
      </c>
      <c r="AT71" s="20">
        <v>0</v>
      </c>
      <c r="AU71" s="20">
        <v>0</v>
      </c>
      <c r="AV71" s="20">
        <v>100</v>
      </c>
      <c r="AW71" s="81"/>
      <c r="AX71" s="20" t="s">
        <v>134</v>
      </c>
      <c r="AY71" s="20" t="s">
        <v>134</v>
      </c>
      <c r="AZ71" s="20" t="s">
        <v>134</v>
      </c>
      <c r="BA71" s="20" t="s">
        <v>134</v>
      </c>
      <c r="BB71" s="210">
        <v>740000</v>
      </c>
      <c r="BC71" s="130"/>
      <c r="BF71" s="180"/>
    </row>
    <row r="72" spans="1:66" ht="82.5" customHeight="1" x14ac:dyDescent="0.25">
      <c r="A72" s="20">
        <v>69</v>
      </c>
      <c r="B72" s="354" t="s">
        <v>378</v>
      </c>
      <c r="C72" s="22" t="s">
        <v>370</v>
      </c>
      <c r="D72" s="20"/>
      <c r="E72" s="20" t="s">
        <v>76</v>
      </c>
      <c r="F72" s="21">
        <v>43766</v>
      </c>
      <c r="G72" s="20" t="s">
        <v>84</v>
      </c>
      <c r="H72" s="20" t="s">
        <v>202</v>
      </c>
      <c r="I72" s="20" t="s">
        <v>372</v>
      </c>
      <c r="J72" s="20" t="s">
        <v>442</v>
      </c>
      <c r="K72" s="20">
        <v>4</v>
      </c>
      <c r="L72" s="20">
        <v>3</v>
      </c>
      <c r="M72" s="64">
        <f t="shared" si="10"/>
        <v>75</v>
      </c>
      <c r="N72" s="20"/>
      <c r="O72" s="20">
        <v>0</v>
      </c>
      <c r="P72" s="20">
        <v>1</v>
      </c>
      <c r="Q72" s="20">
        <v>2</v>
      </c>
      <c r="R72" s="20">
        <v>0</v>
      </c>
      <c r="S72" s="20">
        <v>0</v>
      </c>
      <c r="T72" s="20">
        <v>0</v>
      </c>
      <c r="U72" s="20">
        <v>1</v>
      </c>
      <c r="V72" s="20">
        <v>0</v>
      </c>
      <c r="W72" s="20">
        <v>2</v>
      </c>
      <c r="X72" s="20">
        <v>0</v>
      </c>
      <c r="Y72" s="20">
        <v>0</v>
      </c>
      <c r="Z72" s="20">
        <v>0</v>
      </c>
      <c r="AA72" s="20">
        <v>3</v>
      </c>
      <c r="AB72" s="20">
        <v>0</v>
      </c>
      <c r="AC72" s="20">
        <f>+'[3]Inducción 2019'!$C$10</f>
        <v>90</v>
      </c>
      <c r="AD72" s="20">
        <f>+'[3]Inducción 2019'!$D$10</f>
        <v>10</v>
      </c>
      <c r="AE72" s="20">
        <v>0</v>
      </c>
      <c r="AF72" s="20">
        <v>0</v>
      </c>
      <c r="AG72" s="20">
        <f>+AC72+AD72</f>
        <v>100</v>
      </c>
      <c r="AH72" s="20">
        <f>+'[3]Inducción 2019'!$C$19</f>
        <v>90</v>
      </c>
      <c r="AI72" s="20">
        <f>+'[3]Inducción 2019'!$D$19</f>
        <v>10</v>
      </c>
      <c r="AJ72" s="20">
        <v>0</v>
      </c>
      <c r="AK72" s="20">
        <v>0</v>
      </c>
      <c r="AL72" s="20">
        <f>+AH72+AI72</f>
        <v>100</v>
      </c>
      <c r="AM72" s="20">
        <f>+'[3]Inducción 2019'!$C$25</f>
        <v>100</v>
      </c>
      <c r="AN72" s="20">
        <v>0</v>
      </c>
      <c r="AO72" s="20">
        <v>0</v>
      </c>
      <c r="AP72" s="20">
        <v>0</v>
      </c>
      <c r="AQ72" s="20">
        <f>+AM72</f>
        <v>100</v>
      </c>
      <c r="AR72" s="24">
        <f>+'[3]Inducción 2019'!$C$35</f>
        <v>91.666666666666671</v>
      </c>
      <c r="AS72" s="24">
        <f>+'[3]Inducción 2019'!$D$35</f>
        <v>8.3333333333333339</v>
      </c>
      <c r="AT72" s="24">
        <v>0</v>
      </c>
      <c r="AU72" s="24">
        <v>0</v>
      </c>
      <c r="AV72" s="20">
        <f>+AR72+AS72</f>
        <v>100</v>
      </c>
      <c r="AW72" s="20"/>
      <c r="AX72" s="20">
        <f>+'T_EVALUACION CONOCIMIENTOS'!B718</f>
        <v>17</v>
      </c>
      <c r="AY72" s="24">
        <f>+'T_EVALUACION CONOCIMIENTOS'!E718</f>
        <v>74.509803921568633</v>
      </c>
      <c r="AZ72" s="24">
        <f>+'T_EVALUACION CONOCIMIENTOS'!F718</f>
        <v>78.431372549019613</v>
      </c>
      <c r="BA72" s="24">
        <f>+'T_EVALUACION CONOCIMIENTOS'!G718</f>
        <v>3.9215686274509807</v>
      </c>
      <c r="BB72" s="164">
        <v>0</v>
      </c>
      <c r="BC72" s="130"/>
    </row>
    <row r="73" spans="1:66" ht="56.25" customHeight="1" x14ac:dyDescent="0.25">
      <c r="A73" s="20">
        <v>70</v>
      </c>
      <c r="B73" s="354" t="s">
        <v>377</v>
      </c>
      <c r="C73" s="22" t="s">
        <v>371</v>
      </c>
      <c r="D73" s="20" t="s">
        <v>76</v>
      </c>
      <c r="E73" s="20" t="s">
        <v>76</v>
      </c>
      <c r="F73" s="23" t="s">
        <v>411</v>
      </c>
      <c r="G73" s="22" t="s">
        <v>412</v>
      </c>
      <c r="H73" s="20" t="s">
        <v>202</v>
      </c>
      <c r="I73" s="20" t="s">
        <v>372</v>
      </c>
      <c r="J73" s="20" t="s">
        <v>442</v>
      </c>
      <c r="K73" s="20">
        <v>154</v>
      </c>
      <c r="L73" s="20">
        <v>144</v>
      </c>
      <c r="M73" s="64">
        <f t="shared" si="10"/>
        <v>93.506493506493513</v>
      </c>
      <c r="N73" s="20"/>
      <c r="O73" s="20">
        <v>1</v>
      </c>
      <c r="P73" s="20">
        <v>2</v>
      </c>
      <c r="Q73" s="20">
        <v>63</v>
      </c>
      <c r="R73" s="20">
        <v>14</v>
      </c>
      <c r="S73" s="20">
        <v>64</v>
      </c>
      <c r="T73" s="20">
        <v>81</v>
      </c>
      <c r="U73" s="20">
        <v>3</v>
      </c>
      <c r="V73" s="20">
        <v>1</v>
      </c>
      <c r="W73" s="20">
        <v>49</v>
      </c>
      <c r="X73" s="20">
        <v>10</v>
      </c>
      <c r="Y73" s="20"/>
      <c r="Z73" s="20">
        <v>77</v>
      </c>
      <c r="AA73" s="20">
        <v>67</v>
      </c>
      <c r="AB73" s="20">
        <v>0</v>
      </c>
      <c r="AC73" s="20">
        <f>+'[3]Reinducción  2019'!$C$10</f>
        <v>45.4</v>
      </c>
      <c r="AD73" s="20">
        <f>+'[3]Reinducción  2019'!$D$10</f>
        <v>54.2</v>
      </c>
      <c r="AE73" s="20">
        <f>+'[3]Reinducción  2019'!$E$10</f>
        <v>0.4</v>
      </c>
      <c r="AF73" s="20">
        <v>0</v>
      </c>
      <c r="AG73" s="20">
        <f>+SUM(AC73:AF73)</f>
        <v>100</v>
      </c>
      <c r="AH73" s="20">
        <f>+'[3]Reinducción  2019'!$C$19</f>
        <v>41.8</v>
      </c>
      <c r="AI73" s="20">
        <f>+'[3]Reinducción  2019'!$D$19</f>
        <v>57</v>
      </c>
      <c r="AJ73" s="20">
        <f>+'[3]Reinducción  2019'!$E$19</f>
        <v>1.2</v>
      </c>
      <c r="AK73" s="20">
        <f>+'[3]Reinducción  2019'!$F$19</f>
        <v>0</v>
      </c>
      <c r="AL73" s="20">
        <f>SUM(AH73:AK73)</f>
        <v>100</v>
      </c>
      <c r="AM73" s="20">
        <f>+'[3]Reinducción  2019'!$C$25</f>
        <v>50</v>
      </c>
      <c r="AN73" s="20">
        <f>+'[3]Reinducción  2019'!$D$25</f>
        <v>46.5</v>
      </c>
      <c r="AO73" s="20">
        <f>+'[3]Reinducción  2019'!$E$25</f>
        <v>3.5</v>
      </c>
      <c r="AP73" s="20">
        <v>0</v>
      </c>
      <c r="AQ73" s="20">
        <f>+SUM(AM73:AP73)</f>
        <v>100</v>
      </c>
      <c r="AR73" s="20">
        <f>+'[3]Reinducción  2019'!$C$35</f>
        <v>45</v>
      </c>
      <c r="AS73" s="24">
        <f>+'[3]Reinducción  2019'!$D$35</f>
        <v>53.166666666666664</v>
      </c>
      <c r="AT73" s="24">
        <f>+'[3]Reinducción  2019'!$E$35</f>
        <v>1.8333333333333333</v>
      </c>
      <c r="AU73" s="20">
        <v>0</v>
      </c>
      <c r="AV73" s="20">
        <f>+SUM(AR73:AT73)</f>
        <v>99.999999999999986</v>
      </c>
      <c r="AW73" s="20"/>
      <c r="AX73" s="20">
        <f>+'T_EVALUACION CONOCIMIENTOS'!J741</f>
        <v>17</v>
      </c>
      <c r="AY73" s="24">
        <f>+'T_EVALUACION CONOCIMIENTOS'!M741</f>
        <v>61.077515118196793</v>
      </c>
      <c r="AZ73" s="24">
        <f>+'T_EVALUACION CONOCIMIENTOS'!N741</f>
        <v>73.501924134139614</v>
      </c>
      <c r="BA73" s="24">
        <f>+'T_EVALUACION CONOCIMIENTOS'!O741</f>
        <v>12.424409015942821</v>
      </c>
      <c r="BB73" s="164">
        <v>0</v>
      </c>
      <c r="BC73" s="130"/>
    </row>
    <row r="74" spans="1:66" ht="78.75" customHeight="1" x14ac:dyDescent="0.25">
      <c r="A74" s="20">
        <v>71</v>
      </c>
      <c r="B74" s="354" t="s">
        <v>373</v>
      </c>
      <c r="C74" s="22" t="s">
        <v>374</v>
      </c>
      <c r="D74" s="20" t="s">
        <v>76</v>
      </c>
      <c r="E74" s="20" t="s">
        <v>76</v>
      </c>
      <c r="F74" s="21" t="s">
        <v>375</v>
      </c>
      <c r="G74" s="20" t="s">
        <v>196</v>
      </c>
      <c r="H74" s="20" t="s">
        <v>199</v>
      </c>
      <c r="I74" s="22" t="s">
        <v>376</v>
      </c>
      <c r="J74" s="22" t="s">
        <v>443</v>
      </c>
      <c r="K74" s="20">
        <v>25</v>
      </c>
      <c r="L74" s="20">
        <v>25</v>
      </c>
      <c r="M74" s="64">
        <f t="shared" si="10"/>
        <v>100</v>
      </c>
      <c r="N74" s="20"/>
      <c r="O74" s="20">
        <v>0</v>
      </c>
      <c r="P74" s="20">
        <v>0</v>
      </c>
      <c r="Q74" s="20">
        <v>14</v>
      </c>
      <c r="R74" s="20">
        <v>7</v>
      </c>
      <c r="S74" s="20">
        <v>4</v>
      </c>
      <c r="T74" s="20">
        <v>0</v>
      </c>
      <c r="U74" s="20">
        <v>1</v>
      </c>
      <c r="V74" s="20">
        <v>2</v>
      </c>
      <c r="W74" s="20">
        <v>21</v>
      </c>
      <c r="X74" s="20">
        <v>1</v>
      </c>
      <c r="Y74" s="20">
        <v>0</v>
      </c>
      <c r="Z74" s="20">
        <v>13</v>
      </c>
      <c r="AA74" s="20">
        <v>12</v>
      </c>
      <c r="AB74" s="20">
        <v>0</v>
      </c>
      <c r="AC74" s="20" t="s">
        <v>134</v>
      </c>
      <c r="AD74" s="20" t="s">
        <v>134</v>
      </c>
      <c r="AE74" s="20" t="s">
        <v>134</v>
      </c>
      <c r="AF74" s="20" t="s">
        <v>134</v>
      </c>
      <c r="AG74" s="20" t="s">
        <v>134</v>
      </c>
      <c r="AH74" s="20" t="s">
        <v>134</v>
      </c>
      <c r="AI74" s="20" t="s">
        <v>134</v>
      </c>
      <c r="AJ74" s="20" t="s">
        <v>134</v>
      </c>
      <c r="AK74" s="20" t="s">
        <v>134</v>
      </c>
      <c r="AL74" s="20" t="s">
        <v>134</v>
      </c>
      <c r="AM74" s="20" t="s">
        <v>134</v>
      </c>
      <c r="AN74" s="20" t="s">
        <v>134</v>
      </c>
      <c r="AO74" s="20" t="s">
        <v>134</v>
      </c>
      <c r="AP74" s="20" t="s">
        <v>134</v>
      </c>
      <c r="AQ74" s="20" t="s">
        <v>134</v>
      </c>
      <c r="AR74" s="20" t="s">
        <v>134</v>
      </c>
      <c r="AS74" s="20" t="s">
        <v>134</v>
      </c>
      <c r="AT74" s="20" t="s">
        <v>134</v>
      </c>
      <c r="AU74" s="20" t="s">
        <v>134</v>
      </c>
      <c r="AV74" s="20" t="s">
        <v>134</v>
      </c>
      <c r="AW74" s="20" t="s">
        <v>134</v>
      </c>
      <c r="AX74" s="20" t="s">
        <v>134</v>
      </c>
      <c r="AY74" s="20" t="s">
        <v>134</v>
      </c>
      <c r="AZ74" s="20" t="s">
        <v>134</v>
      </c>
      <c r="BA74" s="20" t="s">
        <v>134</v>
      </c>
      <c r="BB74" s="164">
        <v>0</v>
      </c>
      <c r="BC74" s="130"/>
    </row>
    <row r="75" spans="1:66" s="175" customFormat="1" ht="48.75" customHeight="1" x14ac:dyDescent="0.25">
      <c r="A75" s="20">
        <v>72</v>
      </c>
      <c r="B75" s="354" t="s">
        <v>180</v>
      </c>
      <c r="C75" s="222" t="s">
        <v>458</v>
      </c>
      <c r="D75" s="60"/>
      <c r="E75" s="60" t="s">
        <v>76</v>
      </c>
      <c r="F75" s="211">
        <v>43797</v>
      </c>
      <c r="G75" s="20" t="s">
        <v>424</v>
      </c>
      <c r="H75" s="60" t="s">
        <v>193</v>
      </c>
      <c r="I75" s="81" t="s">
        <v>381</v>
      </c>
      <c r="J75" s="81" t="s">
        <v>442</v>
      </c>
      <c r="K75" s="60">
        <v>5</v>
      </c>
      <c r="L75" s="20">
        <v>5</v>
      </c>
      <c r="M75" s="64">
        <f t="shared" ref="M75:M79" si="11">+(L75*100)/K75</f>
        <v>100</v>
      </c>
      <c r="N75" s="60"/>
      <c r="O75" s="60">
        <v>0</v>
      </c>
      <c r="P75" s="60">
        <v>0</v>
      </c>
      <c r="Q75" s="60">
        <v>2</v>
      </c>
      <c r="R75" s="60">
        <v>0</v>
      </c>
      <c r="S75" s="60">
        <v>3</v>
      </c>
      <c r="T75" s="60">
        <v>0</v>
      </c>
      <c r="U75" s="60">
        <v>0</v>
      </c>
      <c r="V75" s="60">
        <v>0</v>
      </c>
      <c r="W75" s="60">
        <v>5</v>
      </c>
      <c r="X75" s="60">
        <v>0</v>
      </c>
      <c r="Y75" s="60">
        <v>0</v>
      </c>
      <c r="Z75" s="60">
        <v>2</v>
      </c>
      <c r="AA75" s="60">
        <v>3</v>
      </c>
      <c r="AB75" s="60">
        <v>0</v>
      </c>
      <c r="AC75" s="25">
        <v>33</v>
      </c>
      <c r="AD75" s="25">
        <v>67</v>
      </c>
      <c r="AE75" s="25">
        <v>0</v>
      </c>
      <c r="AF75" s="25">
        <v>0</v>
      </c>
      <c r="AG75" s="20">
        <v>100</v>
      </c>
      <c r="AH75" s="25">
        <v>54</v>
      </c>
      <c r="AI75" s="25">
        <v>40</v>
      </c>
      <c r="AJ75" s="25">
        <v>6</v>
      </c>
      <c r="AK75" s="25">
        <v>0</v>
      </c>
      <c r="AL75" s="25">
        <v>100</v>
      </c>
      <c r="AM75" s="25">
        <v>0</v>
      </c>
      <c r="AN75" s="25">
        <v>50</v>
      </c>
      <c r="AO75" s="25">
        <v>50</v>
      </c>
      <c r="AP75" s="25">
        <v>0</v>
      </c>
      <c r="AQ75" s="25">
        <v>100</v>
      </c>
      <c r="AR75" s="25">
        <v>28</v>
      </c>
      <c r="AS75" s="25">
        <v>56</v>
      </c>
      <c r="AT75" s="25">
        <v>16</v>
      </c>
      <c r="AU75" s="25">
        <v>0</v>
      </c>
      <c r="AV75" s="25">
        <f>+SUM(AR75:AU75)</f>
        <v>100</v>
      </c>
      <c r="AW75" s="60" t="s">
        <v>134</v>
      </c>
      <c r="AX75" s="63">
        <v>5</v>
      </c>
      <c r="AY75" s="63">
        <f>+'T_EVALUACION CONOCIMIENTOS'!E752</f>
        <v>60</v>
      </c>
      <c r="AZ75" s="63">
        <f>+'T_EVALUACION CONOCIMIENTOS'!F752</f>
        <v>72</v>
      </c>
      <c r="BA75" s="63">
        <f>+'T_EVALUACION CONOCIMIENTOS'!G752</f>
        <v>12</v>
      </c>
      <c r="BB75" s="193">
        <v>0</v>
      </c>
      <c r="BC75" s="130"/>
      <c r="BD75" s="163"/>
      <c r="BE75" s="163"/>
      <c r="BF75" s="163"/>
      <c r="BG75" s="163"/>
      <c r="BH75" s="163"/>
      <c r="BI75" s="163"/>
      <c r="BJ75" s="163"/>
      <c r="BK75" s="163"/>
      <c r="BL75" s="163"/>
      <c r="BM75" s="163"/>
      <c r="BN75" s="163"/>
    </row>
    <row r="76" spans="1:66" ht="54.75" customHeight="1" x14ac:dyDescent="0.25">
      <c r="A76" s="20">
        <v>73</v>
      </c>
      <c r="B76" s="354" t="s">
        <v>386</v>
      </c>
      <c r="C76" s="22" t="s">
        <v>385</v>
      </c>
      <c r="D76" s="20"/>
      <c r="E76" s="20" t="s">
        <v>76</v>
      </c>
      <c r="F76" s="22" t="s">
        <v>383</v>
      </c>
      <c r="G76" s="20" t="s">
        <v>196</v>
      </c>
      <c r="H76" s="20" t="s">
        <v>202</v>
      </c>
      <c r="I76" s="20" t="s">
        <v>384</v>
      </c>
      <c r="J76" s="20" t="s">
        <v>442</v>
      </c>
      <c r="K76" s="20">
        <v>4</v>
      </c>
      <c r="L76" s="20">
        <v>4</v>
      </c>
      <c r="M76" s="64">
        <f t="shared" si="11"/>
        <v>100</v>
      </c>
      <c r="N76" s="20"/>
      <c r="O76" s="20">
        <v>0</v>
      </c>
      <c r="P76" s="20">
        <v>0</v>
      </c>
      <c r="Q76" s="20">
        <v>4</v>
      </c>
      <c r="R76" s="20">
        <v>0</v>
      </c>
      <c r="S76" s="20">
        <v>0</v>
      </c>
      <c r="T76" s="20">
        <v>0</v>
      </c>
      <c r="U76" s="20">
        <v>0</v>
      </c>
      <c r="V76" s="20">
        <v>0</v>
      </c>
      <c r="W76" s="20">
        <v>4</v>
      </c>
      <c r="X76" s="20">
        <v>0</v>
      </c>
      <c r="Y76" s="20">
        <v>0</v>
      </c>
      <c r="Z76" s="20">
        <v>0</v>
      </c>
      <c r="AA76" s="20">
        <v>4</v>
      </c>
      <c r="AB76" s="20">
        <v>0</v>
      </c>
      <c r="AC76" s="20" t="s">
        <v>134</v>
      </c>
      <c r="AD76" s="20" t="s">
        <v>134</v>
      </c>
      <c r="AE76" s="20" t="s">
        <v>134</v>
      </c>
      <c r="AF76" s="20" t="s">
        <v>134</v>
      </c>
      <c r="AG76" s="20" t="s">
        <v>134</v>
      </c>
      <c r="AH76" s="20" t="s">
        <v>134</v>
      </c>
      <c r="AI76" s="20" t="s">
        <v>134</v>
      </c>
      <c r="AJ76" s="20" t="s">
        <v>134</v>
      </c>
      <c r="AK76" s="20" t="s">
        <v>134</v>
      </c>
      <c r="AL76" s="20" t="s">
        <v>134</v>
      </c>
      <c r="AM76" s="20" t="s">
        <v>134</v>
      </c>
      <c r="AN76" s="20" t="s">
        <v>134</v>
      </c>
      <c r="AO76" s="20" t="s">
        <v>134</v>
      </c>
      <c r="AP76" s="20" t="s">
        <v>134</v>
      </c>
      <c r="AQ76" s="20" t="s">
        <v>134</v>
      </c>
      <c r="AR76" s="20" t="s">
        <v>134</v>
      </c>
      <c r="AS76" s="20" t="s">
        <v>134</v>
      </c>
      <c r="AT76" s="20" t="s">
        <v>134</v>
      </c>
      <c r="AU76" s="20" t="s">
        <v>134</v>
      </c>
      <c r="AV76" s="20" t="s">
        <v>134</v>
      </c>
      <c r="AW76" s="20" t="s">
        <v>134</v>
      </c>
      <c r="AX76" s="20" t="s">
        <v>134</v>
      </c>
      <c r="AY76" s="20" t="s">
        <v>134</v>
      </c>
      <c r="AZ76" s="20" t="s">
        <v>134</v>
      </c>
      <c r="BA76" s="20" t="s">
        <v>134</v>
      </c>
      <c r="BB76" s="193">
        <v>0</v>
      </c>
      <c r="BC76" s="20"/>
    </row>
    <row r="77" spans="1:66" ht="56.25" customHeight="1" x14ac:dyDescent="0.25">
      <c r="A77" s="20">
        <v>74</v>
      </c>
      <c r="B77" s="354" t="s">
        <v>387</v>
      </c>
      <c r="C77" s="22" t="s">
        <v>388</v>
      </c>
      <c r="D77" s="20"/>
      <c r="E77" s="20" t="s">
        <v>76</v>
      </c>
      <c r="F77" s="21">
        <v>43678</v>
      </c>
      <c r="G77" s="20" t="s">
        <v>215</v>
      </c>
      <c r="H77" s="20" t="s">
        <v>217</v>
      </c>
      <c r="I77" s="20" t="s">
        <v>389</v>
      </c>
      <c r="J77" s="20" t="s">
        <v>442</v>
      </c>
      <c r="K77" s="20">
        <v>10</v>
      </c>
      <c r="L77" s="20">
        <v>10</v>
      </c>
      <c r="M77" s="64">
        <f t="shared" si="11"/>
        <v>100</v>
      </c>
      <c r="N77" s="20"/>
      <c r="O77" s="20">
        <v>0</v>
      </c>
      <c r="P77" s="20">
        <v>0</v>
      </c>
      <c r="Q77" s="20">
        <v>0</v>
      </c>
      <c r="R77" s="20">
        <v>0</v>
      </c>
      <c r="S77" s="20">
        <v>10</v>
      </c>
      <c r="T77" s="20">
        <v>6</v>
      </c>
      <c r="U77" s="20">
        <v>0</v>
      </c>
      <c r="V77" s="20">
        <v>0</v>
      </c>
      <c r="W77" s="20">
        <v>3</v>
      </c>
      <c r="X77" s="20">
        <v>0</v>
      </c>
      <c r="Y77" s="20">
        <v>1</v>
      </c>
      <c r="Z77" s="20">
        <v>10</v>
      </c>
      <c r="AA77" s="20">
        <v>0</v>
      </c>
      <c r="AB77" s="20">
        <v>0</v>
      </c>
      <c r="AC77" s="20" t="s">
        <v>134</v>
      </c>
      <c r="AD77" s="20" t="s">
        <v>134</v>
      </c>
      <c r="AE77" s="20" t="s">
        <v>134</v>
      </c>
      <c r="AF77" s="20" t="s">
        <v>134</v>
      </c>
      <c r="AG77" s="20" t="s">
        <v>134</v>
      </c>
      <c r="AH77" s="20" t="s">
        <v>134</v>
      </c>
      <c r="AI77" s="20" t="s">
        <v>134</v>
      </c>
      <c r="AJ77" s="20" t="s">
        <v>134</v>
      </c>
      <c r="AK77" s="20" t="s">
        <v>134</v>
      </c>
      <c r="AL77" s="20" t="s">
        <v>134</v>
      </c>
      <c r="AM77" s="20" t="s">
        <v>134</v>
      </c>
      <c r="AN77" s="20" t="s">
        <v>134</v>
      </c>
      <c r="AO77" s="20" t="s">
        <v>134</v>
      </c>
      <c r="AP77" s="20" t="s">
        <v>134</v>
      </c>
      <c r="AQ77" s="20" t="s">
        <v>134</v>
      </c>
      <c r="AR77" s="20" t="s">
        <v>134</v>
      </c>
      <c r="AS77" s="20" t="s">
        <v>134</v>
      </c>
      <c r="AT77" s="20" t="s">
        <v>134</v>
      </c>
      <c r="AU77" s="20" t="s">
        <v>134</v>
      </c>
      <c r="AV77" s="20" t="s">
        <v>134</v>
      </c>
      <c r="AW77" s="20" t="s">
        <v>134</v>
      </c>
      <c r="AX77" s="20" t="s">
        <v>134</v>
      </c>
      <c r="AY77" s="20" t="s">
        <v>134</v>
      </c>
      <c r="AZ77" s="20" t="s">
        <v>134</v>
      </c>
      <c r="BA77" s="20" t="s">
        <v>134</v>
      </c>
      <c r="BB77" s="193">
        <v>0</v>
      </c>
      <c r="BC77" s="20"/>
    </row>
    <row r="78" spans="1:66" ht="60" customHeight="1" x14ac:dyDescent="0.25">
      <c r="A78" s="20">
        <v>75</v>
      </c>
      <c r="B78" s="354" t="s">
        <v>390</v>
      </c>
      <c r="C78" s="22" t="s">
        <v>391</v>
      </c>
      <c r="D78" s="20"/>
      <c r="E78" s="20" t="s">
        <v>76</v>
      </c>
      <c r="F78" s="21">
        <v>43678</v>
      </c>
      <c r="G78" s="20" t="s">
        <v>215</v>
      </c>
      <c r="H78" s="20" t="s">
        <v>217</v>
      </c>
      <c r="I78" s="20" t="s">
        <v>392</v>
      </c>
      <c r="J78" s="20" t="s">
        <v>442</v>
      </c>
      <c r="K78" s="20">
        <v>11</v>
      </c>
      <c r="L78" s="20">
        <v>11</v>
      </c>
      <c r="M78" s="64">
        <f t="shared" si="11"/>
        <v>100</v>
      </c>
      <c r="N78" s="20"/>
      <c r="O78" s="20">
        <v>0</v>
      </c>
      <c r="P78" s="20">
        <v>0</v>
      </c>
      <c r="Q78" s="20">
        <v>0</v>
      </c>
      <c r="R78" s="20">
        <v>0</v>
      </c>
      <c r="S78" s="20">
        <v>11</v>
      </c>
      <c r="T78" s="20">
        <v>6</v>
      </c>
      <c r="U78" s="20">
        <v>0</v>
      </c>
      <c r="V78" s="20">
        <v>0</v>
      </c>
      <c r="W78" s="20">
        <v>3</v>
      </c>
      <c r="X78" s="20">
        <v>1</v>
      </c>
      <c r="Y78" s="20">
        <v>1</v>
      </c>
      <c r="Z78" s="20">
        <v>11</v>
      </c>
      <c r="AA78" s="20">
        <v>0</v>
      </c>
      <c r="AB78" s="20">
        <v>0</v>
      </c>
      <c r="AC78" s="20" t="s">
        <v>134</v>
      </c>
      <c r="AD78" s="20" t="s">
        <v>134</v>
      </c>
      <c r="AE78" s="20" t="s">
        <v>134</v>
      </c>
      <c r="AF78" s="20" t="s">
        <v>134</v>
      </c>
      <c r="AG78" s="20" t="s">
        <v>134</v>
      </c>
      <c r="AH78" s="20" t="s">
        <v>134</v>
      </c>
      <c r="AI78" s="20" t="s">
        <v>134</v>
      </c>
      <c r="AJ78" s="20" t="s">
        <v>134</v>
      </c>
      <c r="AK78" s="20" t="s">
        <v>134</v>
      </c>
      <c r="AL78" s="20" t="s">
        <v>134</v>
      </c>
      <c r="AM78" s="20" t="s">
        <v>134</v>
      </c>
      <c r="AN78" s="20" t="s">
        <v>134</v>
      </c>
      <c r="AO78" s="20" t="s">
        <v>134</v>
      </c>
      <c r="AP78" s="20" t="s">
        <v>134</v>
      </c>
      <c r="AQ78" s="20" t="s">
        <v>134</v>
      </c>
      <c r="AR78" s="20" t="s">
        <v>134</v>
      </c>
      <c r="AS78" s="20" t="s">
        <v>134</v>
      </c>
      <c r="AT78" s="20" t="s">
        <v>134</v>
      </c>
      <c r="AU78" s="20" t="s">
        <v>134</v>
      </c>
      <c r="AV78" s="20" t="s">
        <v>134</v>
      </c>
      <c r="AW78" s="20" t="s">
        <v>134</v>
      </c>
      <c r="AX78" s="20" t="s">
        <v>134</v>
      </c>
      <c r="AY78" s="20" t="s">
        <v>134</v>
      </c>
      <c r="AZ78" s="20" t="s">
        <v>134</v>
      </c>
      <c r="BA78" s="20" t="s">
        <v>134</v>
      </c>
      <c r="BB78" s="193">
        <v>0</v>
      </c>
      <c r="BC78" s="20"/>
    </row>
    <row r="79" spans="1:66" ht="135.75" customHeight="1" x14ac:dyDescent="0.25">
      <c r="A79" s="20">
        <v>76</v>
      </c>
      <c r="B79" s="354" t="s">
        <v>410</v>
      </c>
      <c r="C79" s="197" t="s">
        <v>401</v>
      </c>
      <c r="D79" s="20" t="s">
        <v>76</v>
      </c>
      <c r="E79" s="20"/>
      <c r="F79" s="23" t="s">
        <v>402</v>
      </c>
      <c r="G79" s="23" t="s">
        <v>403</v>
      </c>
      <c r="H79" s="20" t="s">
        <v>404</v>
      </c>
      <c r="I79" s="22" t="s">
        <v>213</v>
      </c>
      <c r="J79" s="22" t="s">
        <v>443</v>
      </c>
      <c r="K79" s="20">
        <v>20</v>
      </c>
      <c r="L79" s="20">
        <v>20</v>
      </c>
      <c r="M79" s="64">
        <f t="shared" si="11"/>
        <v>100</v>
      </c>
      <c r="N79" s="22"/>
      <c r="O79" s="27">
        <v>0</v>
      </c>
      <c r="P79" s="27">
        <v>0</v>
      </c>
      <c r="Q79" s="27">
        <v>0</v>
      </c>
      <c r="R79" s="27">
        <v>5</v>
      </c>
      <c r="S79" s="27">
        <v>15</v>
      </c>
      <c r="T79" s="27">
        <v>5</v>
      </c>
      <c r="U79" s="27">
        <v>0</v>
      </c>
      <c r="V79" s="27">
        <v>0</v>
      </c>
      <c r="W79" s="27">
        <v>14</v>
      </c>
      <c r="X79" s="27">
        <v>1</v>
      </c>
      <c r="Y79" s="27">
        <v>0</v>
      </c>
      <c r="Z79" s="27">
        <v>14</v>
      </c>
      <c r="AA79" s="27">
        <v>6</v>
      </c>
      <c r="AB79" s="27">
        <v>0</v>
      </c>
      <c r="AC79" s="166"/>
      <c r="AD79" s="67"/>
      <c r="AE79" s="67"/>
      <c r="AF79" s="67"/>
      <c r="AG79" s="60">
        <f t="shared" ref="AG79" si="12">+SUM(AB79:AF79)</f>
        <v>0</v>
      </c>
      <c r="AH79" s="67"/>
      <c r="AI79" s="67"/>
      <c r="AJ79" s="67"/>
      <c r="AK79" s="67"/>
      <c r="AL79" s="67">
        <f t="shared" ref="AL79" si="13">+SUM(AH79:AK79)</f>
        <v>0</v>
      </c>
      <c r="AM79" s="67"/>
      <c r="AN79" s="67"/>
      <c r="AO79" s="67"/>
      <c r="AP79" s="67"/>
      <c r="AQ79" s="67">
        <f t="shared" ref="AQ79" si="14">+SUM(AM79:AP79)</f>
        <v>0</v>
      </c>
      <c r="AR79" s="67"/>
      <c r="AS79" s="67"/>
      <c r="AT79" s="67"/>
      <c r="AU79" s="67"/>
      <c r="AV79" s="67">
        <f t="shared" ref="AV79" si="15">+SUM(AR79:AU79)</f>
        <v>0</v>
      </c>
      <c r="AW79" s="81"/>
      <c r="AX79" s="25" t="s">
        <v>134</v>
      </c>
      <c r="AY79" s="25" t="s">
        <v>134</v>
      </c>
      <c r="AZ79" s="25" t="s">
        <v>134</v>
      </c>
      <c r="BA79" s="25" t="s">
        <v>134</v>
      </c>
      <c r="BB79" s="169">
        <v>0</v>
      </c>
      <c r="BC79" s="130"/>
    </row>
    <row r="80" spans="1:66" ht="135.75" customHeight="1" x14ac:dyDescent="0.25">
      <c r="A80" s="20">
        <v>77</v>
      </c>
      <c r="B80" s="354" t="s">
        <v>408</v>
      </c>
      <c r="C80" s="197" t="s">
        <v>409</v>
      </c>
      <c r="D80" s="20" t="s">
        <v>76</v>
      </c>
      <c r="E80" s="20"/>
      <c r="F80" s="23">
        <v>43749</v>
      </c>
      <c r="G80" s="23" t="s">
        <v>406</v>
      </c>
      <c r="H80" s="20" t="s">
        <v>202</v>
      </c>
      <c r="I80" s="22" t="s">
        <v>405</v>
      </c>
      <c r="J80" s="22" t="s">
        <v>442</v>
      </c>
      <c r="K80" s="20">
        <v>19</v>
      </c>
      <c r="L80" s="20">
        <v>19</v>
      </c>
      <c r="M80" s="64">
        <f t="shared" ref="M80" si="16">+(L80*100)/K80</f>
        <v>100</v>
      </c>
      <c r="N80" s="22"/>
      <c r="O80" s="27">
        <v>0</v>
      </c>
      <c r="P80" s="27">
        <v>0</v>
      </c>
      <c r="Q80" s="27">
        <v>0</v>
      </c>
      <c r="R80" s="27">
        <v>5</v>
      </c>
      <c r="S80" s="27">
        <v>14</v>
      </c>
      <c r="T80" s="27">
        <v>5</v>
      </c>
      <c r="U80" s="27">
        <v>0</v>
      </c>
      <c r="V80" s="27">
        <v>0</v>
      </c>
      <c r="W80" s="27">
        <v>13</v>
      </c>
      <c r="X80" s="27">
        <v>1</v>
      </c>
      <c r="Y80" s="27">
        <v>0</v>
      </c>
      <c r="Z80" s="27">
        <v>13</v>
      </c>
      <c r="AA80" s="27">
        <v>6</v>
      </c>
      <c r="AB80" s="20">
        <v>0</v>
      </c>
      <c r="AC80" s="166">
        <f>+'[3]Norma Iso 9001-2015'!$C$10</f>
        <v>60</v>
      </c>
      <c r="AD80" s="67">
        <f>+'[3]Norma Iso 9001-2015'!$D$10</f>
        <v>40</v>
      </c>
      <c r="AE80" s="67">
        <v>0</v>
      </c>
      <c r="AF80" s="67">
        <v>0</v>
      </c>
      <c r="AG80" s="67">
        <f t="shared" ref="AG80:AG86" si="17">+AC80+AD80</f>
        <v>100</v>
      </c>
      <c r="AH80" s="67">
        <f>+'[3]Norma Iso 9001-2015'!$C$19</f>
        <v>62.5</v>
      </c>
      <c r="AI80" s="67">
        <f>+'[3]Norma Iso 9001-2015'!$D$19</f>
        <v>37.5</v>
      </c>
      <c r="AJ80" s="67">
        <v>0</v>
      </c>
      <c r="AK80" s="67">
        <v>0</v>
      </c>
      <c r="AL80" s="67">
        <f t="shared" ref="AL80" si="18">+SUM(AH80:AK80)</f>
        <v>100</v>
      </c>
      <c r="AM80" s="67">
        <f>+'[3]Norma Iso 9001-2015'!$C$25</f>
        <v>56</v>
      </c>
      <c r="AN80" s="67">
        <f>+'[3]Norma Iso 9001-2015'!$D$25</f>
        <v>44</v>
      </c>
      <c r="AO80" s="67">
        <v>0</v>
      </c>
      <c r="AP80" s="67">
        <v>0</v>
      </c>
      <c r="AQ80" s="67">
        <f t="shared" ref="AQ80" si="19">+SUM(AM80:AP80)</f>
        <v>100</v>
      </c>
      <c r="AR80" s="67">
        <f>+'[3]Norma Iso 9001-2015'!$C$35</f>
        <v>62.5</v>
      </c>
      <c r="AS80" s="67">
        <f>+'[3]Norma Iso 9001-2015'!$D$35</f>
        <v>37.5</v>
      </c>
      <c r="AT80" s="67">
        <v>0</v>
      </c>
      <c r="AU80" s="67">
        <v>0</v>
      </c>
      <c r="AV80" s="67">
        <f t="shared" ref="AV80" si="20">+SUM(AR80:AU80)</f>
        <v>100</v>
      </c>
      <c r="AW80" s="20" t="s">
        <v>134</v>
      </c>
      <c r="AX80" s="25">
        <f>+'T_EVALUACION CONOCIMIENTOS'!B742</f>
        <v>15</v>
      </c>
      <c r="AY80" s="25">
        <f>+'T_EVALUACION CONOCIMIENTOS'!E742</f>
        <v>46.666666666666671</v>
      </c>
      <c r="AZ80" s="25">
        <f>+'T_EVALUACION CONOCIMIENTOS'!F742</f>
        <v>51.228070175438596</v>
      </c>
      <c r="BA80" s="25">
        <f>+'T_EVALUACION CONOCIMIENTOS'!G742</f>
        <v>4.5614035087719245</v>
      </c>
      <c r="BB80" s="169">
        <v>0</v>
      </c>
      <c r="BC80" s="130"/>
    </row>
    <row r="81" spans="1:55" ht="57.75" customHeight="1" x14ac:dyDescent="0.25">
      <c r="A81" s="20">
        <v>78</v>
      </c>
      <c r="B81" s="354" t="s">
        <v>432</v>
      </c>
      <c r="C81" s="22" t="s">
        <v>413</v>
      </c>
      <c r="D81" s="20"/>
      <c r="E81" s="20" t="s">
        <v>76</v>
      </c>
      <c r="F81" s="21">
        <v>43523</v>
      </c>
      <c r="G81" s="20" t="s">
        <v>414</v>
      </c>
      <c r="H81" s="20" t="s">
        <v>217</v>
      </c>
      <c r="I81" s="20" t="s">
        <v>415</v>
      </c>
      <c r="J81" s="20" t="s">
        <v>442</v>
      </c>
      <c r="K81" s="20">
        <v>28</v>
      </c>
      <c r="L81" s="20">
        <v>14</v>
      </c>
      <c r="M81" s="25">
        <v>50</v>
      </c>
      <c r="N81" s="20"/>
      <c r="O81" s="20">
        <v>1</v>
      </c>
      <c r="P81" s="20">
        <v>0</v>
      </c>
      <c r="Q81" s="20">
        <v>11</v>
      </c>
      <c r="R81" s="20">
        <v>2</v>
      </c>
      <c r="S81" s="20">
        <v>0</v>
      </c>
      <c r="T81" s="20">
        <v>2</v>
      </c>
      <c r="U81" s="20">
        <v>1</v>
      </c>
      <c r="V81" s="20">
        <v>0</v>
      </c>
      <c r="W81" s="20">
        <v>7</v>
      </c>
      <c r="X81" s="20">
        <v>0</v>
      </c>
      <c r="Y81" s="20">
        <v>4</v>
      </c>
      <c r="Z81" s="20">
        <v>6</v>
      </c>
      <c r="AA81" s="20">
        <v>8</v>
      </c>
      <c r="AB81" s="20">
        <v>0</v>
      </c>
      <c r="AC81" s="25">
        <v>67</v>
      </c>
      <c r="AD81" s="25">
        <v>33</v>
      </c>
      <c r="AE81" s="25">
        <v>0</v>
      </c>
      <c r="AF81" s="25">
        <v>0</v>
      </c>
      <c r="AG81" s="25">
        <f t="shared" si="17"/>
        <v>100</v>
      </c>
      <c r="AH81" s="25">
        <v>100</v>
      </c>
      <c r="AI81" s="20">
        <v>0</v>
      </c>
      <c r="AJ81" s="20">
        <v>0</v>
      </c>
      <c r="AK81" s="20">
        <v>0</v>
      </c>
      <c r="AL81" s="20">
        <v>100</v>
      </c>
      <c r="AM81" s="25">
        <v>83</v>
      </c>
      <c r="AN81" s="25">
        <v>17</v>
      </c>
      <c r="AO81" s="25">
        <v>0</v>
      </c>
      <c r="AP81" s="25">
        <v>0</v>
      </c>
      <c r="AQ81" s="25">
        <f>+AM81+AN81</f>
        <v>100</v>
      </c>
      <c r="AR81" s="25">
        <v>94</v>
      </c>
      <c r="AS81" s="25">
        <v>6</v>
      </c>
      <c r="AT81" s="25">
        <v>0</v>
      </c>
      <c r="AU81" s="20">
        <v>0</v>
      </c>
      <c r="AV81" s="25">
        <f>+AR81+AS81</f>
        <v>100</v>
      </c>
      <c r="AW81" s="20"/>
      <c r="AX81" s="20" t="s">
        <v>134</v>
      </c>
      <c r="AY81" s="20" t="s">
        <v>134</v>
      </c>
      <c r="AZ81" s="20" t="s">
        <v>134</v>
      </c>
      <c r="BA81" s="20" t="s">
        <v>134</v>
      </c>
      <c r="BB81" s="169">
        <v>0</v>
      </c>
      <c r="BC81" s="130"/>
    </row>
    <row r="82" spans="1:55" s="181" customFormat="1" ht="48" customHeight="1" x14ac:dyDescent="0.25">
      <c r="A82" s="20">
        <v>79</v>
      </c>
      <c r="B82" s="354" t="s">
        <v>433</v>
      </c>
      <c r="C82" s="22" t="s">
        <v>416</v>
      </c>
      <c r="D82" s="20"/>
      <c r="E82" s="20" t="s">
        <v>76</v>
      </c>
      <c r="F82" s="21">
        <v>43525</v>
      </c>
      <c r="G82" s="20" t="s">
        <v>414</v>
      </c>
      <c r="H82" s="20" t="s">
        <v>217</v>
      </c>
      <c r="I82" s="20" t="s">
        <v>415</v>
      </c>
      <c r="J82" s="20" t="s">
        <v>442</v>
      </c>
      <c r="K82" s="20">
        <v>57</v>
      </c>
      <c r="L82" s="20">
        <v>26</v>
      </c>
      <c r="M82" s="25">
        <v>45.614035087719301</v>
      </c>
      <c r="N82" s="20"/>
      <c r="O82" s="20">
        <v>0</v>
      </c>
      <c r="P82" s="20">
        <v>0</v>
      </c>
      <c r="Q82" s="20">
        <v>14</v>
      </c>
      <c r="R82" s="20">
        <v>8</v>
      </c>
      <c r="S82" s="20">
        <v>4</v>
      </c>
      <c r="T82" s="20">
        <v>5</v>
      </c>
      <c r="U82" s="20">
        <v>0</v>
      </c>
      <c r="V82" s="20">
        <v>0</v>
      </c>
      <c r="W82" s="20">
        <v>18</v>
      </c>
      <c r="X82" s="20">
        <v>0</v>
      </c>
      <c r="Y82" s="20">
        <v>3</v>
      </c>
      <c r="Z82" s="20">
        <v>8</v>
      </c>
      <c r="AA82" s="20">
        <v>18</v>
      </c>
      <c r="AB82" s="20">
        <v>0</v>
      </c>
      <c r="AC82" s="20">
        <v>45</v>
      </c>
      <c r="AD82" s="20">
        <v>55</v>
      </c>
      <c r="AE82" s="20">
        <v>0</v>
      </c>
      <c r="AF82" s="20">
        <v>0</v>
      </c>
      <c r="AG82" s="20">
        <f t="shared" si="17"/>
        <v>100</v>
      </c>
      <c r="AH82" s="20">
        <v>35</v>
      </c>
      <c r="AI82" s="20">
        <v>65</v>
      </c>
      <c r="AJ82" s="20">
        <v>0</v>
      </c>
      <c r="AK82" s="20">
        <v>0</v>
      </c>
      <c r="AL82" s="20">
        <v>100</v>
      </c>
      <c r="AM82" s="25">
        <v>75</v>
      </c>
      <c r="AN82" s="25">
        <v>25</v>
      </c>
      <c r="AO82" s="25">
        <v>0</v>
      </c>
      <c r="AP82" s="25">
        <v>0</v>
      </c>
      <c r="AQ82" s="25">
        <v>100</v>
      </c>
      <c r="AR82" s="25">
        <v>38</v>
      </c>
      <c r="AS82" s="25">
        <v>62</v>
      </c>
      <c r="AT82" s="25">
        <v>0</v>
      </c>
      <c r="AU82" s="20">
        <v>0</v>
      </c>
      <c r="AV82" s="20">
        <v>100</v>
      </c>
      <c r="AW82" s="20"/>
      <c r="AX82" s="20" t="s">
        <v>134</v>
      </c>
      <c r="AY82" s="20" t="s">
        <v>134</v>
      </c>
      <c r="AZ82" s="20" t="s">
        <v>134</v>
      </c>
      <c r="BA82" s="20" t="s">
        <v>134</v>
      </c>
      <c r="BB82" s="169">
        <v>0</v>
      </c>
      <c r="BC82" s="168"/>
    </row>
    <row r="83" spans="1:55" s="181" customFormat="1" ht="54.75" customHeight="1" x14ac:dyDescent="0.25">
      <c r="A83" s="20">
        <v>80</v>
      </c>
      <c r="B83" s="354" t="s">
        <v>439</v>
      </c>
      <c r="C83" s="22" t="s">
        <v>417</v>
      </c>
      <c r="D83" s="20"/>
      <c r="E83" s="20" t="s">
        <v>76</v>
      </c>
      <c r="F83" s="21">
        <v>43566</v>
      </c>
      <c r="G83" s="20" t="s">
        <v>418</v>
      </c>
      <c r="H83" s="20" t="s">
        <v>430</v>
      </c>
      <c r="I83" s="20" t="s">
        <v>419</v>
      </c>
      <c r="J83" s="20" t="s">
        <v>442</v>
      </c>
      <c r="K83" s="20">
        <v>30</v>
      </c>
      <c r="L83" s="20">
        <v>27</v>
      </c>
      <c r="M83" s="25">
        <v>90</v>
      </c>
      <c r="N83" s="20"/>
      <c r="O83" s="20">
        <v>0</v>
      </c>
      <c r="P83" s="20">
        <v>0</v>
      </c>
      <c r="Q83" s="20">
        <v>16</v>
      </c>
      <c r="R83" s="20">
        <v>10</v>
      </c>
      <c r="S83" s="20">
        <v>1</v>
      </c>
      <c r="T83" s="20">
        <v>6</v>
      </c>
      <c r="U83" s="20">
        <v>0</v>
      </c>
      <c r="V83" s="20">
        <v>8</v>
      </c>
      <c r="W83" s="20">
        <v>10</v>
      </c>
      <c r="X83" s="20">
        <v>0</v>
      </c>
      <c r="Y83" s="20">
        <v>3</v>
      </c>
      <c r="Z83" s="20">
        <v>15</v>
      </c>
      <c r="AA83" s="20">
        <v>12</v>
      </c>
      <c r="AB83" s="20">
        <v>0</v>
      </c>
      <c r="AC83" s="20">
        <v>98</v>
      </c>
      <c r="AD83" s="20">
        <v>2</v>
      </c>
      <c r="AE83" s="20">
        <v>0</v>
      </c>
      <c r="AF83" s="20">
        <v>0</v>
      </c>
      <c r="AG83" s="20">
        <f t="shared" si="17"/>
        <v>100</v>
      </c>
      <c r="AH83" s="20">
        <v>94</v>
      </c>
      <c r="AI83" s="20">
        <v>6</v>
      </c>
      <c r="AJ83" s="20">
        <v>0</v>
      </c>
      <c r="AK83" s="20">
        <v>0</v>
      </c>
      <c r="AL83" s="20">
        <v>100</v>
      </c>
      <c r="AM83" s="25">
        <v>60</v>
      </c>
      <c r="AN83" s="25">
        <v>20</v>
      </c>
      <c r="AO83" s="25">
        <v>20</v>
      </c>
      <c r="AP83" s="25">
        <v>0</v>
      </c>
      <c r="AQ83" s="25">
        <v>100</v>
      </c>
      <c r="AR83" s="25">
        <v>90</v>
      </c>
      <c r="AS83" s="25">
        <v>10</v>
      </c>
      <c r="AT83" s="25">
        <v>0</v>
      </c>
      <c r="AU83" s="20">
        <v>0</v>
      </c>
      <c r="AV83" s="20">
        <v>100</v>
      </c>
      <c r="AW83" s="20"/>
      <c r="AX83" s="20" t="s">
        <v>134</v>
      </c>
      <c r="AY83" s="20" t="s">
        <v>134</v>
      </c>
      <c r="AZ83" s="20" t="s">
        <v>134</v>
      </c>
      <c r="BA83" s="20" t="s">
        <v>134</v>
      </c>
      <c r="BB83" s="195">
        <v>0</v>
      </c>
      <c r="BC83" s="168"/>
    </row>
    <row r="84" spans="1:55" s="181" customFormat="1" ht="68.25" customHeight="1" x14ac:dyDescent="0.25">
      <c r="A84" s="20">
        <v>81</v>
      </c>
      <c r="B84" s="354" t="s">
        <v>434</v>
      </c>
      <c r="C84" s="22" t="s">
        <v>413</v>
      </c>
      <c r="D84" s="20"/>
      <c r="E84" s="20" t="s">
        <v>76</v>
      </c>
      <c r="F84" s="21">
        <v>43594</v>
      </c>
      <c r="G84" s="20" t="s">
        <v>420</v>
      </c>
      <c r="H84" s="20" t="s">
        <v>217</v>
      </c>
      <c r="I84" s="20" t="s">
        <v>415</v>
      </c>
      <c r="J84" s="20" t="s">
        <v>442</v>
      </c>
      <c r="K84" s="20">
        <v>14</v>
      </c>
      <c r="L84" s="20">
        <v>13</v>
      </c>
      <c r="M84" s="25">
        <v>92.85</v>
      </c>
      <c r="N84" s="20"/>
      <c r="O84" s="20">
        <v>0</v>
      </c>
      <c r="P84" s="20">
        <v>0</v>
      </c>
      <c r="Q84" s="20">
        <v>11</v>
      </c>
      <c r="R84" s="20">
        <v>2</v>
      </c>
      <c r="S84" s="20">
        <v>0</v>
      </c>
      <c r="T84" s="20">
        <v>0</v>
      </c>
      <c r="U84" s="20">
        <v>0</v>
      </c>
      <c r="V84" s="20">
        <v>5</v>
      </c>
      <c r="W84" s="20">
        <v>0</v>
      </c>
      <c r="X84" s="20">
        <v>0</v>
      </c>
      <c r="Y84" s="20">
        <v>8</v>
      </c>
      <c r="Z84" s="20">
        <v>6</v>
      </c>
      <c r="AA84" s="20">
        <v>7</v>
      </c>
      <c r="AB84" s="20">
        <v>0</v>
      </c>
      <c r="AC84" s="20">
        <v>66</v>
      </c>
      <c r="AD84" s="20">
        <v>34</v>
      </c>
      <c r="AE84" s="20">
        <v>0</v>
      </c>
      <c r="AF84" s="20">
        <v>0</v>
      </c>
      <c r="AG84" s="20">
        <f t="shared" si="17"/>
        <v>100</v>
      </c>
      <c r="AH84" s="20">
        <v>80</v>
      </c>
      <c r="AI84" s="20">
        <v>20</v>
      </c>
      <c r="AJ84" s="20">
        <v>0</v>
      </c>
      <c r="AK84" s="20">
        <v>0</v>
      </c>
      <c r="AL84" s="20">
        <v>100</v>
      </c>
      <c r="AM84" s="25">
        <v>70</v>
      </c>
      <c r="AN84" s="25">
        <v>30</v>
      </c>
      <c r="AO84" s="25">
        <v>0</v>
      </c>
      <c r="AP84" s="25">
        <v>0</v>
      </c>
      <c r="AQ84" s="25">
        <v>100</v>
      </c>
      <c r="AR84" s="25">
        <v>67</v>
      </c>
      <c r="AS84" s="25">
        <v>28</v>
      </c>
      <c r="AT84" s="25">
        <v>5</v>
      </c>
      <c r="AU84" s="20">
        <v>0</v>
      </c>
      <c r="AV84" s="25">
        <f>+AR84+AS84+AT84</f>
        <v>100</v>
      </c>
      <c r="AW84" s="20"/>
      <c r="AX84" s="20" t="s">
        <v>134</v>
      </c>
      <c r="AY84" s="20" t="s">
        <v>134</v>
      </c>
      <c r="AZ84" s="20" t="s">
        <v>134</v>
      </c>
      <c r="BA84" s="20" t="s">
        <v>134</v>
      </c>
      <c r="BB84" s="169">
        <v>0</v>
      </c>
      <c r="BC84" s="168"/>
    </row>
    <row r="85" spans="1:55" s="181" customFormat="1" ht="55.5" customHeight="1" x14ac:dyDescent="0.25">
      <c r="A85" s="20">
        <v>82</v>
      </c>
      <c r="B85" s="354" t="s">
        <v>440</v>
      </c>
      <c r="C85" s="22" t="s">
        <v>421</v>
      </c>
      <c r="D85" s="20"/>
      <c r="E85" s="20" t="s">
        <v>76</v>
      </c>
      <c r="F85" s="21">
        <v>43630</v>
      </c>
      <c r="G85" s="20" t="s">
        <v>414</v>
      </c>
      <c r="H85" s="20" t="s">
        <v>217</v>
      </c>
      <c r="I85" s="20" t="s">
        <v>415</v>
      </c>
      <c r="J85" s="20" t="s">
        <v>442</v>
      </c>
      <c r="K85" s="20">
        <v>20</v>
      </c>
      <c r="L85" s="20">
        <v>18</v>
      </c>
      <c r="M85" s="25">
        <v>90</v>
      </c>
      <c r="N85" s="20"/>
      <c r="O85" s="20">
        <v>0</v>
      </c>
      <c r="P85" s="20">
        <v>0</v>
      </c>
      <c r="Q85" s="20">
        <v>13</v>
      </c>
      <c r="R85" s="20">
        <v>5</v>
      </c>
      <c r="S85" s="20">
        <v>0</v>
      </c>
      <c r="T85" s="20">
        <v>1</v>
      </c>
      <c r="U85" s="20">
        <v>1</v>
      </c>
      <c r="V85" s="20">
        <v>0</v>
      </c>
      <c r="W85" s="20">
        <v>16</v>
      </c>
      <c r="X85" s="20">
        <v>0</v>
      </c>
      <c r="Y85" s="20">
        <v>0</v>
      </c>
      <c r="Z85" s="20">
        <v>10</v>
      </c>
      <c r="AA85" s="20">
        <v>8</v>
      </c>
      <c r="AB85" s="20">
        <v>0</v>
      </c>
      <c r="AC85" s="20">
        <v>60</v>
      </c>
      <c r="AD85" s="20">
        <v>40</v>
      </c>
      <c r="AE85" s="20">
        <v>0</v>
      </c>
      <c r="AF85" s="20">
        <v>0</v>
      </c>
      <c r="AG85" s="20">
        <f t="shared" si="17"/>
        <v>100</v>
      </c>
      <c r="AH85" s="20">
        <v>88</v>
      </c>
      <c r="AI85" s="20">
        <v>12</v>
      </c>
      <c r="AJ85" s="20">
        <v>0</v>
      </c>
      <c r="AK85" s="20">
        <v>0</v>
      </c>
      <c r="AL85" s="20">
        <f>+AH85+AI85</f>
        <v>100</v>
      </c>
      <c r="AM85" s="25">
        <v>80</v>
      </c>
      <c r="AN85" s="25">
        <v>20</v>
      </c>
      <c r="AO85" s="25">
        <v>0</v>
      </c>
      <c r="AP85" s="25">
        <v>0</v>
      </c>
      <c r="AQ85" s="25">
        <f>+AM85+AN85</f>
        <v>100</v>
      </c>
      <c r="AR85" s="25">
        <v>83</v>
      </c>
      <c r="AS85" s="25">
        <v>17</v>
      </c>
      <c r="AT85" s="25">
        <v>0</v>
      </c>
      <c r="AU85" s="20">
        <v>0</v>
      </c>
      <c r="AV85" s="25">
        <f>+AR85+AS85</f>
        <v>100</v>
      </c>
      <c r="AW85" s="20"/>
      <c r="AX85" s="20" t="s">
        <v>134</v>
      </c>
      <c r="AY85" s="20" t="s">
        <v>134</v>
      </c>
      <c r="AZ85" s="20" t="s">
        <v>134</v>
      </c>
      <c r="BA85" s="20" t="s">
        <v>134</v>
      </c>
      <c r="BB85" s="169">
        <v>0</v>
      </c>
      <c r="BC85" s="168"/>
    </row>
    <row r="86" spans="1:55" s="181" customFormat="1" ht="48" customHeight="1" x14ac:dyDescent="0.25">
      <c r="A86" s="20">
        <v>83</v>
      </c>
      <c r="B86" s="354" t="s">
        <v>436</v>
      </c>
      <c r="C86" s="22" t="s">
        <v>422</v>
      </c>
      <c r="D86" s="20"/>
      <c r="E86" s="20" t="s">
        <v>76</v>
      </c>
      <c r="F86" s="21">
        <v>43658</v>
      </c>
      <c r="G86" s="20" t="s">
        <v>414</v>
      </c>
      <c r="H86" s="20" t="s">
        <v>217</v>
      </c>
      <c r="I86" s="20" t="s">
        <v>415</v>
      </c>
      <c r="J86" s="20" t="s">
        <v>442</v>
      </c>
      <c r="K86" s="20">
        <v>30</v>
      </c>
      <c r="L86" s="20">
        <v>21</v>
      </c>
      <c r="M86" s="25">
        <v>70</v>
      </c>
      <c r="N86" s="20"/>
      <c r="O86" s="20">
        <v>0</v>
      </c>
      <c r="P86" s="20">
        <v>0</v>
      </c>
      <c r="Q86" s="20">
        <v>0</v>
      </c>
      <c r="R86" s="20">
        <v>21</v>
      </c>
      <c r="S86" s="20">
        <v>0</v>
      </c>
      <c r="T86" s="20">
        <v>1</v>
      </c>
      <c r="U86" s="20">
        <v>0</v>
      </c>
      <c r="V86" s="20">
        <v>0</v>
      </c>
      <c r="W86" s="20">
        <v>9</v>
      </c>
      <c r="X86" s="20">
        <v>0</v>
      </c>
      <c r="Y86" s="20">
        <v>11</v>
      </c>
      <c r="Z86" s="20">
        <v>4</v>
      </c>
      <c r="AA86" s="20">
        <v>17</v>
      </c>
      <c r="AB86" s="20">
        <v>0</v>
      </c>
      <c r="AC86" s="20">
        <v>90</v>
      </c>
      <c r="AD86" s="20">
        <v>10</v>
      </c>
      <c r="AE86" s="20">
        <v>0</v>
      </c>
      <c r="AF86" s="20">
        <v>0</v>
      </c>
      <c r="AG86" s="20">
        <f t="shared" si="17"/>
        <v>100</v>
      </c>
      <c r="AH86" s="20">
        <v>90</v>
      </c>
      <c r="AI86" s="20">
        <v>10</v>
      </c>
      <c r="AJ86" s="20">
        <v>0</v>
      </c>
      <c r="AK86" s="20">
        <v>0</v>
      </c>
      <c r="AL86" s="20">
        <f>+AH86+AI86</f>
        <v>100</v>
      </c>
      <c r="AM86" s="25">
        <v>90</v>
      </c>
      <c r="AN86" s="25">
        <v>10</v>
      </c>
      <c r="AO86" s="25">
        <v>0</v>
      </c>
      <c r="AP86" s="25">
        <v>0</v>
      </c>
      <c r="AQ86" s="25">
        <f>+AM86+AN86</f>
        <v>100</v>
      </c>
      <c r="AR86" s="25">
        <v>90</v>
      </c>
      <c r="AS86" s="25">
        <v>10</v>
      </c>
      <c r="AT86" s="25">
        <v>0</v>
      </c>
      <c r="AU86" s="20">
        <v>0</v>
      </c>
      <c r="AV86" s="25">
        <f>+AR86+AS86</f>
        <v>100</v>
      </c>
      <c r="AW86" s="20"/>
      <c r="AX86" s="20" t="s">
        <v>134</v>
      </c>
      <c r="AY86" s="20" t="s">
        <v>134</v>
      </c>
      <c r="AZ86" s="20" t="s">
        <v>134</v>
      </c>
      <c r="BA86" s="20" t="s">
        <v>134</v>
      </c>
      <c r="BB86" s="169">
        <v>0</v>
      </c>
      <c r="BC86" s="168"/>
    </row>
    <row r="87" spans="1:55" s="181" customFormat="1" ht="51" customHeight="1" x14ac:dyDescent="0.25">
      <c r="A87" s="20">
        <v>84</v>
      </c>
      <c r="B87" s="354" t="s">
        <v>435</v>
      </c>
      <c r="C87" s="22" t="s">
        <v>421</v>
      </c>
      <c r="D87" s="20"/>
      <c r="E87" s="20" t="s">
        <v>76</v>
      </c>
      <c r="F87" s="21">
        <v>43700</v>
      </c>
      <c r="G87" s="20" t="s">
        <v>77</v>
      </c>
      <c r="H87" s="20" t="s">
        <v>217</v>
      </c>
      <c r="I87" s="20" t="s">
        <v>415</v>
      </c>
      <c r="J87" s="20" t="s">
        <v>442</v>
      </c>
      <c r="K87" s="20">
        <v>15</v>
      </c>
      <c r="L87" s="20">
        <v>5</v>
      </c>
      <c r="M87" s="25">
        <v>33</v>
      </c>
      <c r="N87" s="20"/>
      <c r="O87" s="20">
        <v>0</v>
      </c>
      <c r="P87" s="20">
        <v>0</v>
      </c>
      <c r="Q87" s="20">
        <v>5</v>
      </c>
      <c r="R87" s="20">
        <v>0</v>
      </c>
      <c r="S87" s="20">
        <v>0</v>
      </c>
      <c r="T87" s="20">
        <v>0</v>
      </c>
      <c r="U87" s="20">
        <v>0</v>
      </c>
      <c r="V87" s="20">
        <v>0</v>
      </c>
      <c r="W87" s="20">
        <v>0</v>
      </c>
      <c r="X87" s="20">
        <v>0</v>
      </c>
      <c r="Y87" s="20">
        <v>5</v>
      </c>
      <c r="Z87" s="20">
        <v>2</v>
      </c>
      <c r="AA87" s="20">
        <v>3</v>
      </c>
      <c r="AB87" s="20">
        <v>0</v>
      </c>
      <c r="AC87" s="20">
        <v>100</v>
      </c>
      <c r="AD87" s="20">
        <v>0</v>
      </c>
      <c r="AE87" s="20">
        <v>0</v>
      </c>
      <c r="AF87" s="20">
        <v>0</v>
      </c>
      <c r="AG87" s="20">
        <f>+AC87</f>
        <v>100</v>
      </c>
      <c r="AH87" s="20">
        <v>100</v>
      </c>
      <c r="AI87" s="20">
        <v>0</v>
      </c>
      <c r="AJ87" s="20">
        <v>0</v>
      </c>
      <c r="AK87" s="20">
        <v>0</v>
      </c>
      <c r="AL87" s="20">
        <f>+AH87</f>
        <v>100</v>
      </c>
      <c r="AM87" s="25">
        <v>100</v>
      </c>
      <c r="AN87" s="25">
        <v>0</v>
      </c>
      <c r="AO87" s="25">
        <v>0</v>
      </c>
      <c r="AP87" s="25">
        <v>0</v>
      </c>
      <c r="AQ87" s="25">
        <f>+AM87</f>
        <v>100</v>
      </c>
      <c r="AR87" s="25">
        <v>100</v>
      </c>
      <c r="AS87" s="25">
        <v>0</v>
      </c>
      <c r="AT87" s="25">
        <v>0</v>
      </c>
      <c r="AU87" s="20">
        <v>0</v>
      </c>
      <c r="AV87" s="25">
        <f>+AR87</f>
        <v>100</v>
      </c>
      <c r="AW87" s="20"/>
      <c r="AX87" s="20" t="s">
        <v>134</v>
      </c>
      <c r="AY87" s="20" t="s">
        <v>134</v>
      </c>
      <c r="AZ87" s="20" t="s">
        <v>134</v>
      </c>
      <c r="BA87" s="20" t="s">
        <v>134</v>
      </c>
      <c r="BB87" s="169">
        <v>0</v>
      </c>
      <c r="BC87" s="168"/>
    </row>
    <row r="88" spans="1:55" s="181" customFormat="1" ht="62.25" customHeight="1" x14ac:dyDescent="0.25">
      <c r="A88" s="20">
        <v>85</v>
      </c>
      <c r="B88" s="354" t="s">
        <v>437</v>
      </c>
      <c r="C88" s="22" t="s">
        <v>423</v>
      </c>
      <c r="D88" s="20"/>
      <c r="E88" s="20" t="s">
        <v>76</v>
      </c>
      <c r="F88" s="21">
        <v>43726</v>
      </c>
      <c r="G88" s="20" t="s">
        <v>424</v>
      </c>
      <c r="H88" s="20" t="s">
        <v>431</v>
      </c>
      <c r="I88" s="20" t="s">
        <v>425</v>
      </c>
      <c r="J88" s="20" t="s">
        <v>442</v>
      </c>
      <c r="K88" s="20">
        <v>20</v>
      </c>
      <c r="L88" s="20">
        <v>20</v>
      </c>
      <c r="M88" s="25">
        <v>100</v>
      </c>
      <c r="N88" s="20"/>
      <c r="O88" s="20">
        <v>0</v>
      </c>
      <c r="P88" s="20">
        <v>0</v>
      </c>
      <c r="Q88" s="20">
        <v>16</v>
      </c>
      <c r="R88" s="20">
        <v>4</v>
      </c>
      <c r="S88" s="20">
        <v>0</v>
      </c>
      <c r="T88" s="20">
        <v>2</v>
      </c>
      <c r="U88" s="20">
        <v>0</v>
      </c>
      <c r="V88" s="20">
        <v>7</v>
      </c>
      <c r="W88" s="20">
        <v>1</v>
      </c>
      <c r="X88" s="20">
        <v>3</v>
      </c>
      <c r="Y88" s="20">
        <v>7</v>
      </c>
      <c r="Z88" s="20">
        <v>4</v>
      </c>
      <c r="AA88" s="20">
        <v>16</v>
      </c>
      <c r="AB88" s="20">
        <v>0</v>
      </c>
      <c r="AC88" s="20">
        <v>60</v>
      </c>
      <c r="AD88" s="20">
        <v>38</v>
      </c>
      <c r="AE88" s="20">
        <v>2</v>
      </c>
      <c r="AF88" s="20">
        <v>0</v>
      </c>
      <c r="AG88" s="20">
        <f>SUM(AC88:AF88)</f>
        <v>100</v>
      </c>
      <c r="AH88" s="20">
        <v>64</v>
      </c>
      <c r="AI88" s="20">
        <v>36</v>
      </c>
      <c r="AJ88" s="20">
        <v>0</v>
      </c>
      <c r="AK88" s="20">
        <v>0</v>
      </c>
      <c r="AL88" s="20">
        <f>+AH88+AI88</f>
        <v>100</v>
      </c>
      <c r="AM88" s="25">
        <v>55</v>
      </c>
      <c r="AN88" s="25">
        <v>45</v>
      </c>
      <c r="AO88" s="25">
        <v>0</v>
      </c>
      <c r="AP88" s="25">
        <v>0</v>
      </c>
      <c r="AQ88" s="25">
        <v>100</v>
      </c>
      <c r="AR88" s="25">
        <v>59</v>
      </c>
      <c r="AS88" s="25">
        <v>38</v>
      </c>
      <c r="AT88" s="25">
        <v>3</v>
      </c>
      <c r="AU88" s="20">
        <v>0</v>
      </c>
      <c r="AV88" s="25">
        <f>+AR88+AS88+AT88</f>
        <v>100</v>
      </c>
      <c r="AW88" s="20"/>
      <c r="AX88" s="20" t="s">
        <v>134</v>
      </c>
      <c r="AY88" s="20" t="s">
        <v>134</v>
      </c>
      <c r="AZ88" s="20" t="s">
        <v>134</v>
      </c>
      <c r="BA88" s="20" t="s">
        <v>134</v>
      </c>
      <c r="BB88" s="169">
        <v>0</v>
      </c>
      <c r="BC88" s="168"/>
    </row>
    <row r="89" spans="1:55" s="181" customFormat="1" ht="51" customHeight="1" x14ac:dyDescent="0.25">
      <c r="A89" s="20">
        <v>86</v>
      </c>
      <c r="B89" s="354" t="s">
        <v>438</v>
      </c>
      <c r="C89" s="22" t="s">
        <v>426</v>
      </c>
      <c r="D89" s="20"/>
      <c r="E89" s="20" t="s">
        <v>76</v>
      </c>
      <c r="F89" s="21">
        <v>43769</v>
      </c>
      <c r="G89" s="20" t="s">
        <v>427</v>
      </c>
      <c r="H89" s="20" t="s">
        <v>217</v>
      </c>
      <c r="I89" s="22" t="s">
        <v>428</v>
      </c>
      <c r="J89" s="22" t="s">
        <v>442</v>
      </c>
      <c r="K89" s="20">
        <v>3</v>
      </c>
      <c r="L89" s="20">
        <v>3</v>
      </c>
      <c r="M89" s="25">
        <v>100</v>
      </c>
      <c r="N89" s="20"/>
      <c r="O89" s="20">
        <v>0</v>
      </c>
      <c r="P89" s="20">
        <v>0</v>
      </c>
      <c r="Q89" s="20">
        <v>0</v>
      </c>
      <c r="R89" s="20">
        <v>1</v>
      </c>
      <c r="S89" s="20">
        <v>2</v>
      </c>
      <c r="T89" s="20">
        <v>0</v>
      </c>
      <c r="U89" s="20">
        <v>0</v>
      </c>
      <c r="V89" s="20">
        <v>0</v>
      </c>
      <c r="W89" s="20">
        <v>2</v>
      </c>
      <c r="X89" s="20">
        <v>0</v>
      </c>
      <c r="Y89" s="20">
        <v>1</v>
      </c>
      <c r="Z89" s="20">
        <v>2</v>
      </c>
      <c r="AA89" s="20">
        <v>1</v>
      </c>
      <c r="AB89" s="20">
        <v>0</v>
      </c>
      <c r="AC89" s="20">
        <v>67</v>
      </c>
      <c r="AD89" s="20">
        <v>33</v>
      </c>
      <c r="AE89" s="20">
        <v>0</v>
      </c>
      <c r="AF89" s="20">
        <v>0</v>
      </c>
      <c r="AG89" s="20">
        <f>+AC89+AD89</f>
        <v>100</v>
      </c>
      <c r="AH89" s="20">
        <v>67</v>
      </c>
      <c r="AI89" s="20">
        <v>33</v>
      </c>
      <c r="AJ89" s="20">
        <v>0</v>
      </c>
      <c r="AK89" s="20">
        <v>0</v>
      </c>
      <c r="AL89" s="20">
        <f>+AH89+AI89</f>
        <v>100</v>
      </c>
      <c r="AM89" s="25">
        <v>0</v>
      </c>
      <c r="AN89" s="25">
        <v>100</v>
      </c>
      <c r="AO89" s="25">
        <v>0</v>
      </c>
      <c r="AP89" s="25">
        <v>0</v>
      </c>
      <c r="AQ89" s="25">
        <f>+AN89</f>
        <v>100</v>
      </c>
      <c r="AR89" s="25">
        <v>67</v>
      </c>
      <c r="AS89" s="25">
        <v>33</v>
      </c>
      <c r="AT89" s="25">
        <v>0</v>
      </c>
      <c r="AU89" s="20">
        <v>0</v>
      </c>
      <c r="AV89" s="25">
        <f>+AR89+AS89</f>
        <v>100</v>
      </c>
      <c r="AW89" s="22" t="s">
        <v>429</v>
      </c>
      <c r="AX89" s="20" t="s">
        <v>134</v>
      </c>
      <c r="AY89" s="20" t="s">
        <v>134</v>
      </c>
      <c r="AZ89" s="20" t="s">
        <v>134</v>
      </c>
      <c r="BA89" s="20" t="s">
        <v>134</v>
      </c>
      <c r="BB89" s="169">
        <v>0</v>
      </c>
      <c r="BC89" s="168"/>
    </row>
    <row r="90" spans="1:55" ht="64.5" customHeight="1" x14ac:dyDescent="0.25">
      <c r="A90" s="20">
        <v>87</v>
      </c>
      <c r="B90" s="354" t="s">
        <v>444</v>
      </c>
      <c r="C90" s="22" t="s">
        <v>449</v>
      </c>
      <c r="D90" s="20" t="s">
        <v>76</v>
      </c>
      <c r="E90" s="20" t="s">
        <v>76</v>
      </c>
      <c r="F90" s="22" t="s">
        <v>445</v>
      </c>
      <c r="G90" s="20" t="s">
        <v>446</v>
      </c>
      <c r="H90" s="20" t="s">
        <v>448</v>
      </c>
      <c r="I90" s="22" t="s">
        <v>447</v>
      </c>
      <c r="J90" s="20" t="s">
        <v>443</v>
      </c>
      <c r="K90" s="20">
        <v>25</v>
      </c>
      <c r="L90" s="20">
        <v>25</v>
      </c>
      <c r="M90" s="25">
        <v>100</v>
      </c>
      <c r="N90" s="20"/>
      <c r="O90" s="20">
        <v>1</v>
      </c>
      <c r="P90" s="20">
        <v>0</v>
      </c>
      <c r="Q90" s="20">
        <v>24</v>
      </c>
      <c r="R90" s="20">
        <v>0</v>
      </c>
      <c r="S90" s="20">
        <v>0</v>
      </c>
      <c r="T90" s="20">
        <v>3</v>
      </c>
      <c r="U90" s="20">
        <v>1</v>
      </c>
      <c r="V90" s="20">
        <v>0</v>
      </c>
      <c r="W90" s="20">
        <v>3</v>
      </c>
      <c r="X90" s="20">
        <v>0</v>
      </c>
      <c r="Y90" s="20">
        <v>18</v>
      </c>
      <c r="Z90" s="20">
        <v>13</v>
      </c>
      <c r="AA90" s="20">
        <v>12</v>
      </c>
      <c r="AB90" s="20">
        <v>0</v>
      </c>
      <c r="AC90" s="20" t="s">
        <v>134</v>
      </c>
      <c r="AD90" s="20" t="s">
        <v>134</v>
      </c>
      <c r="AE90" s="20" t="s">
        <v>134</v>
      </c>
      <c r="AF90" s="20" t="s">
        <v>134</v>
      </c>
      <c r="AG90" s="20" t="s">
        <v>134</v>
      </c>
      <c r="AH90" s="20" t="s">
        <v>134</v>
      </c>
      <c r="AI90" s="20" t="s">
        <v>134</v>
      </c>
      <c r="AJ90" s="20" t="s">
        <v>134</v>
      </c>
      <c r="AK90" s="20" t="s">
        <v>134</v>
      </c>
      <c r="AL90" s="20" t="s">
        <v>134</v>
      </c>
      <c r="AM90" s="20" t="s">
        <v>134</v>
      </c>
      <c r="AN90" s="20" t="s">
        <v>134</v>
      </c>
      <c r="AO90" s="20" t="s">
        <v>134</v>
      </c>
      <c r="AP90" s="20" t="s">
        <v>134</v>
      </c>
      <c r="AQ90" s="20" t="s">
        <v>134</v>
      </c>
      <c r="AR90" s="20" t="s">
        <v>134</v>
      </c>
      <c r="AS90" s="20" t="s">
        <v>134</v>
      </c>
      <c r="AT90" s="20" t="s">
        <v>134</v>
      </c>
      <c r="AU90" s="20" t="s">
        <v>134</v>
      </c>
      <c r="AV90" s="20" t="s">
        <v>134</v>
      </c>
      <c r="AW90" s="20" t="s">
        <v>134</v>
      </c>
      <c r="AX90" s="20" t="s">
        <v>134</v>
      </c>
      <c r="AY90" s="20" t="s">
        <v>134</v>
      </c>
      <c r="AZ90" s="20" t="s">
        <v>134</v>
      </c>
      <c r="BA90" s="20" t="s">
        <v>134</v>
      </c>
      <c r="BB90" s="195">
        <v>0</v>
      </c>
      <c r="BC90" s="130"/>
    </row>
    <row r="91" spans="1:55" ht="105" customHeight="1" x14ac:dyDescent="0.25">
      <c r="A91" s="20">
        <v>88</v>
      </c>
      <c r="B91" s="354" t="s">
        <v>455</v>
      </c>
      <c r="C91" s="220" t="s">
        <v>456</v>
      </c>
      <c r="D91" s="20" t="s">
        <v>76</v>
      </c>
      <c r="E91" s="20" t="s">
        <v>76</v>
      </c>
      <c r="F91" s="218">
        <v>43665</v>
      </c>
      <c r="G91" s="22" t="s">
        <v>457</v>
      </c>
      <c r="H91" s="20" t="s">
        <v>202</v>
      </c>
      <c r="I91" s="22" t="s">
        <v>362</v>
      </c>
      <c r="J91" s="20" t="s">
        <v>442</v>
      </c>
      <c r="K91" s="20">
        <v>67</v>
      </c>
      <c r="L91" s="221">
        <v>67</v>
      </c>
      <c r="M91" s="25">
        <v>100</v>
      </c>
      <c r="N91" s="20"/>
      <c r="O91" s="20">
        <v>0</v>
      </c>
      <c r="P91" s="20">
        <v>0</v>
      </c>
      <c r="Q91" s="20">
        <f>44+12</f>
        <v>56</v>
      </c>
      <c r="R91" s="20">
        <v>4</v>
      </c>
      <c r="S91" s="20">
        <v>7</v>
      </c>
      <c r="T91" s="20">
        <v>1</v>
      </c>
      <c r="U91" s="20">
        <v>0</v>
      </c>
      <c r="V91" s="20">
        <v>3</v>
      </c>
      <c r="W91" s="20">
        <v>19</v>
      </c>
      <c r="X91" s="20">
        <v>0</v>
      </c>
      <c r="Y91" s="20">
        <f>29+15</f>
        <v>44</v>
      </c>
      <c r="Z91" s="20">
        <v>26</v>
      </c>
      <c r="AA91" s="20">
        <v>41</v>
      </c>
      <c r="AB91" s="20">
        <v>0</v>
      </c>
      <c r="AC91" s="20" t="s">
        <v>134</v>
      </c>
      <c r="AD91" s="20" t="s">
        <v>134</v>
      </c>
      <c r="AE91" s="20" t="s">
        <v>134</v>
      </c>
      <c r="AF91" s="20" t="s">
        <v>134</v>
      </c>
      <c r="AG91" s="20" t="s">
        <v>134</v>
      </c>
      <c r="AH91" s="20" t="s">
        <v>134</v>
      </c>
      <c r="AI91" s="20" t="s">
        <v>134</v>
      </c>
      <c r="AJ91" s="20" t="s">
        <v>134</v>
      </c>
      <c r="AK91" s="20" t="s">
        <v>134</v>
      </c>
      <c r="AL91" s="20" t="s">
        <v>134</v>
      </c>
      <c r="AM91" s="20" t="s">
        <v>134</v>
      </c>
      <c r="AN91" s="20" t="s">
        <v>134</v>
      </c>
      <c r="AO91" s="20" t="s">
        <v>134</v>
      </c>
      <c r="AP91" s="20" t="s">
        <v>134</v>
      </c>
      <c r="AQ91" s="20" t="s">
        <v>134</v>
      </c>
      <c r="AR91" s="20" t="s">
        <v>134</v>
      </c>
      <c r="AS91" s="20" t="s">
        <v>134</v>
      </c>
      <c r="AT91" s="20" t="s">
        <v>134</v>
      </c>
      <c r="AU91" s="20" t="s">
        <v>134</v>
      </c>
      <c r="AV91" s="20" t="s">
        <v>134</v>
      </c>
      <c r="AW91" s="20" t="s">
        <v>134</v>
      </c>
      <c r="AX91" s="20" t="s">
        <v>134</v>
      </c>
      <c r="AY91" s="20" t="s">
        <v>134</v>
      </c>
      <c r="AZ91" s="20" t="s">
        <v>134</v>
      </c>
      <c r="BA91" s="20" t="s">
        <v>134</v>
      </c>
      <c r="BB91" s="195">
        <v>0</v>
      </c>
      <c r="BC91" s="130"/>
    </row>
    <row r="92" spans="1:55" ht="36.75" customHeight="1" x14ac:dyDescent="0.25">
      <c r="A92" s="20">
        <v>89</v>
      </c>
      <c r="B92" s="354" t="s">
        <v>451</v>
      </c>
      <c r="C92" s="217" t="s">
        <v>452</v>
      </c>
      <c r="D92" s="20" t="s">
        <v>76</v>
      </c>
      <c r="E92" s="20"/>
      <c r="F92" s="218">
        <v>43790</v>
      </c>
      <c r="G92" s="23" t="s">
        <v>453</v>
      </c>
      <c r="H92" s="20" t="s">
        <v>454</v>
      </c>
      <c r="I92" s="22" t="s">
        <v>362</v>
      </c>
      <c r="J92" s="20" t="s">
        <v>442</v>
      </c>
      <c r="K92" s="20">
        <v>18</v>
      </c>
      <c r="L92" s="20">
        <v>18</v>
      </c>
      <c r="M92" s="219">
        <f>+(K92*100)/L92</f>
        <v>100</v>
      </c>
      <c r="N92" s="20"/>
      <c r="O92" s="27">
        <v>0</v>
      </c>
      <c r="P92" s="27">
        <v>0</v>
      </c>
      <c r="Q92" s="27">
        <v>0</v>
      </c>
      <c r="R92" s="27">
        <v>5</v>
      </c>
      <c r="S92" s="27">
        <v>13</v>
      </c>
      <c r="T92" s="27">
        <v>5</v>
      </c>
      <c r="U92" s="27">
        <v>0</v>
      </c>
      <c r="V92" s="27">
        <v>0</v>
      </c>
      <c r="W92" s="27">
        <v>12</v>
      </c>
      <c r="X92" s="27">
        <v>1</v>
      </c>
      <c r="Y92" s="27">
        <v>0</v>
      </c>
      <c r="Z92" s="27">
        <v>13</v>
      </c>
      <c r="AA92" s="27">
        <v>5</v>
      </c>
      <c r="AB92" s="27">
        <v>0</v>
      </c>
      <c r="AC92" s="166">
        <v>90</v>
      </c>
      <c r="AD92" s="67">
        <v>10</v>
      </c>
      <c r="AE92" s="67">
        <v>0</v>
      </c>
      <c r="AF92" s="67">
        <v>0</v>
      </c>
      <c r="AG92" s="60">
        <v>100</v>
      </c>
      <c r="AH92" s="67">
        <v>80</v>
      </c>
      <c r="AI92" s="67">
        <v>20</v>
      </c>
      <c r="AJ92" s="67">
        <v>0</v>
      </c>
      <c r="AK92" s="67">
        <v>0</v>
      </c>
      <c r="AL92" s="67">
        <v>100</v>
      </c>
      <c r="AM92" s="67">
        <v>80</v>
      </c>
      <c r="AN92" s="67">
        <v>20</v>
      </c>
      <c r="AO92" s="67">
        <v>0</v>
      </c>
      <c r="AP92" s="67">
        <v>0</v>
      </c>
      <c r="AQ92" s="67">
        <v>100</v>
      </c>
      <c r="AR92" s="67">
        <v>98</v>
      </c>
      <c r="AS92" s="67">
        <v>2</v>
      </c>
      <c r="AT92" s="67">
        <v>0</v>
      </c>
      <c r="AU92" s="67">
        <v>0</v>
      </c>
      <c r="AV92" s="67">
        <v>100</v>
      </c>
      <c r="AW92" s="25" t="s">
        <v>134</v>
      </c>
      <c r="AX92" s="25" t="s">
        <v>134</v>
      </c>
      <c r="AY92" s="25" t="s">
        <v>134</v>
      </c>
      <c r="AZ92" s="25" t="s">
        <v>134</v>
      </c>
      <c r="BA92" s="20" t="s">
        <v>134</v>
      </c>
      <c r="BB92" s="195">
        <v>0</v>
      </c>
      <c r="BC92" s="130"/>
    </row>
    <row r="93" spans="1:55" s="226" customFormat="1" ht="36.75" customHeight="1" x14ac:dyDescent="0.25">
      <c r="A93" s="223"/>
      <c r="B93" s="223"/>
      <c r="C93" s="224"/>
      <c r="D93" s="223"/>
      <c r="E93" s="223"/>
      <c r="F93" s="223"/>
      <c r="G93" s="223"/>
      <c r="H93" s="223"/>
      <c r="I93" s="223"/>
      <c r="J93" s="223"/>
      <c r="K93" s="223"/>
      <c r="L93" s="223"/>
      <c r="M93" s="223"/>
      <c r="N93" s="223"/>
      <c r="O93" s="223"/>
      <c r="P93" s="223"/>
      <c r="Q93" s="223"/>
      <c r="R93" s="223"/>
      <c r="S93" s="223"/>
      <c r="T93" s="223"/>
      <c r="U93" s="223"/>
      <c r="V93" s="223"/>
      <c r="W93" s="223"/>
      <c r="X93" s="223"/>
      <c r="Y93" s="223"/>
      <c r="Z93" s="223"/>
      <c r="AA93" s="223"/>
      <c r="AB93" s="223"/>
      <c r="AC93" s="225">
        <f>SUM(AC4:AC92)/68</f>
        <v>68.678037773933113</v>
      </c>
      <c r="AD93" s="225">
        <f t="shared" ref="AD93:AV93" si="21">SUM(AD4:AD92)/68</f>
        <v>28.985867935409459</v>
      </c>
      <c r="AE93" s="225">
        <f t="shared" si="21"/>
        <v>2.2595011534025375</v>
      </c>
      <c r="AF93" s="225">
        <f t="shared" si="21"/>
        <v>7.9534313725490191E-2</v>
      </c>
      <c r="AG93" s="225">
        <f t="shared" si="21"/>
        <v>100.00294117647059</v>
      </c>
      <c r="AH93" s="225">
        <f t="shared" si="21"/>
        <v>67.882718185313351</v>
      </c>
      <c r="AI93" s="225">
        <f t="shared" si="21"/>
        <v>28.818867743175705</v>
      </c>
      <c r="AJ93" s="225">
        <f t="shared" si="21"/>
        <v>2.7481689734717416</v>
      </c>
      <c r="AK93" s="225">
        <f t="shared" si="21"/>
        <v>0.54742647058823535</v>
      </c>
      <c r="AL93" s="225">
        <f t="shared" si="21"/>
        <v>100.01188725490196</v>
      </c>
      <c r="AM93" s="225">
        <f t="shared" si="21"/>
        <v>69.745954680891955</v>
      </c>
      <c r="AN93" s="225">
        <f t="shared" si="21"/>
        <v>26.760623317954632</v>
      </c>
      <c r="AO93" s="225">
        <f t="shared" si="21"/>
        <v>3.1986916089965396</v>
      </c>
      <c r="AP93" s="225">
        <f t="shared" si="21"/>
        <v>0.29473039215686275</v>
      </c>
      <c r="AQ93" s="225">
        <f t="shared" si="21"/>
        <v>100</v>
      </c>
      <c r="AR93" s="225">
        <f t="shared" si="21"/>
        <v>69.595978309624485</v>
      </c>
      <c r="AS93" s="225">
        <f t="shared" si="21"/>
        <v>27.979028899141355</v>
      </c>
      <c r="AT93" s="225">
        <f t="shared" si="21"/>
        <v>2.4151888696655135</v>
      </c>
      <c r="AU93" s="225">
        <f t="shared" si="21"/>
        <v>9.8039215686274508E-3</v>
      </c>
      <c r="AV93" s="225">
        <f t="shared" si="21"/>
        <v>100</v>
      </c>
      <c r="AW93" s="223"/>
      <c r="AX93" s="223"/>
      <c r="AY93" s="223"/>
      <c r="AZ93" s="223"/>
      <c r="BA93" s="223"/>
      <c r="BB93" s="223"/>
    </row>
    <row r="94" spans="1:55" ht="36.75" customHeight="1" x14ac:dyDescent="0.25">
      <c r="AC94" s="30">
        <f>+(AC49+AC75)/2</f>
        <v>42.5</v>
      </c>
      <c r="AD94" s="30">
        <f t="shared" ref="AD94:AV94" si="22">+(AD49+AD75)/2</f>
        <v>56</v>
      </c>
      <c r="AE94" s="30">
        <f t="shared" si="22"/>
        <v>1</v>
      </c>
      <c r="AF94" s="30">
        <f t="shared" si="22"/>
        <v>0.5</v>
      </c>
      <c r="AG94" s="30">
        <f t="shared" si="22"/>
        <v>100</v>
      </c>
      <c r="AH94" s="30">
        <f t="shared" si="22"/>
        <v>56.5</v>
      </c>
      <c r="AI94" s="30">
        <f t="shared" si="22"/>
        <v>39.5</v>
      </c>
      <c r="AJ94" s="30">
        <f t="shared" si="22"/>
        <v>4</v>
      </c>
      <c r="AK94" s="30">
        <f t="shared" si="22"/>
        <v>0</v>
      </c>
      <c r="AL94" s="30">
        <f t="shared" si="22"/>
        <v>100</v>
      </c>
      <c r="AM94" s="30">
        <f t="shared" si="22"/>
        <v>30</v>
      </c>
      <c r="AN94" s="30">
        <f t="shared" si="22"/>
        <v>45</v>
      </c>
      <c r="AO94" s="30">
        <f t="shared" si="22"/>
        <v>25</v>
      </c>
      <c r="AP94" s="30">
        <f t="shared" si="22"/>
        <v>0</v>
      </c>
      <c r="AQ94" s="30">
        <f t="shared" si="22"/>
        <v>100</v>
      </c>
      <c r="AR94" s="30">
        <f t="shared" si="22"/>
        <v>38</v>
      </c>
      <c r="AS94" s="30">
        <f t="shared" si="22"/>
        <v>53</v>
      </c>
      <c r="AT94" s="30">
        <f t="shared" si="22"/>
        <v>9</v>
      </c>
      <c r="AU94" s="30">
        <f t="shared" si="22"/>
        <v>0</v>
      </c>
      <c r="AV94" s="30">
        <f t="shared" si="22"/>
        <v>100</v>
      </c>
      <c r="BC94" s="163"/>
    </row>
    <row r="95" spans="1:55" ht="36.75" customHeight="1" x14ac:dyDescent="0.25">
      <c r="BC95" s="163"/>
    </row>
    <row r="96" spans="1:55" ht="36.75" customHeight="1" x14ac:dyDescent="0.25">
      <c r="BC96" s="163"/>
    </row>
    <row r="97" spans="55:55" ht="36.75" customHeight="1" x14ac:dyDescent="0.25">
      <c r="BC97" s="163"/>
    </row>
    <row r="98" spans="55:55" ht="36.75" customHeight="1" x14ac:dyDescent="0.25">
      <c r="BC98" s="163"/>
    </row>
    <row r="99" spans="55:55" ht="36.75" customHeight="1" x14ac:dyDescent="0.25">
      <c r="BC99" s="163"/>
    </row>
    <row r="100" spans="55:55" ht="36.75" customHeight="1" x14ac:dyDescent="0.25">
      <c r="BC100" s="163"/>
    </row>
    <row r="101" spans="55:55" ht="36.75" customHeight="1" x14ac:dyDescent="0.25">
      <c r="BC101" s="163"/>
    </row>
    <row r="102" spans="55:55" ht="36.75" customHeight="1" x14ac:dyDescent="0.25">
      <c r="BC102" s="163"/>
    </row>
    <row r="103" spans="55:55" ht="36.75" customHeight="1" x14ac:dyDescent="0.25">
      <c r="BC103" s="163"/>
    </row>
    <row r="104" spans="55:55" ht="36.75" customHeight="1" x14ac:dyDescent="0.25">
      <c r="BC104" s="163"/>
    </row>
    <row r="105" spans="55:55" ht="36.75" customHeight="1" x14ac:dyDescent="0.25">
      <c r="BC105" s="163"/>
    </row>
    <row r="106" spans="55:55" ht="36.75" customHeight="1" x14ac:dyDescent="0.25">
      <c r="BC106" s="163"/>
    </row>
    <row r="107" spans="55:55" ht="36.75" customHeight="1" x14ac:dyDescent="0.25">
      <c r="BC107" s="163"/>
    </row>
    <row r="108" spans="55:55" ht="36.75" customHeight="1" x14ac:dyDescent="0.25">
      <c r="BC108" s="163"/>
    </row>
    <row r="109" spans="55:55" ht="36.75" customHeight="1" x14ac:dyDescent="0.25">
      <c r="BC109" s="163"/>
    </row>
    <row r="110" spans="55:55" ht="36.75" customHeight="1" x14ac:dyDescent="0.25">
      <c r="BC110" s="163"/>
    </row>
    <row r="111" spans="55:55" ht="36.75" customHeight="1" x14ac:dyDescent="0.25">
      <c r="BC111" s="163"/>
    </row>
    <row r="112" spans="55:55" ht="36.75" customHeight="1" x14ac:dyDescent="0.25">
      <c r="BC112" s="163"/>
    </row>
    <row r="113" spans="55:55" ht="36.75" customHeight="1" x14ac:dyDescent="0.25">
      <c r="BC113" s="163"/>
    </row>
    <row r="114" spans="55:55" ht="36.75" customHeight="1" x14ac:dyDescent="0.25">
      <c r="BC114" s="163"/>
    </row>
    <row r="115" spans="55:55" ht="36.75" customHeight="1" x14ac:dyDescent="0.25">
      <c r="BC115" s="163"/>
    </row>
    <row r="116" spans="55:55" ht="36.75" customHeight="1" x14ac:dyDescent="0.25">
      <c r="BC116" s="163"/>
    </row>
    <row r="117" spans="55:55" ht="36.75" customHeight="1" x14ac:dyDescent="0.25">
      <c r="BC117" s="163"/>
    </row>
    <row r="118" spans="55:55" ht="36.75" customHeight="1" x14ac:dyDescent="0.25">
      <c r="BC118" s="163"/>
    </row>
    <row r="119" spans="55:55" ht="36.75" customHeight="1" x14ac:dyDescent="0.25">
      <c r="BC119" s="163"/>
    </row>
    <row r="120" spans="55:55" ht="36.75" customHeight="1" x14ac:dyDescent="0.25">
      <c r="BC120" s="163"/>
    </row>
    <row r="121" spans="55:55" ht="36.75" customHeight="1" x14ac:dyDescent="0.25">
      <c r="BC121" s="163"/>
    </row>
    <row r="122" spans="55:55" ht="36.75" customHeight="1" x14ac:dyDescent="0.25">
      <c r="BC122" s="163"/>
    </row>
    <row r="123" spans="55:55" ht="36.75" customHeight="1" x14ac:dyDescent="0.25">
      <c r="BC123" s="163"/>
    </row>
    <row r="124" spans="55:55" ht="36.75" customHeight="1" x14ac:dyDescent="0.25">
      <c r="BC124" s="163"/>
    </row>
    <row r="125" spans="55:55" ht="36.75" customHeight="1" x14ac:dyDescent="0.25">
      <c r="BC125" s="163"/>
    </row>
    <row r="126" spans="55:55" ht="36.75" customHeight="1" x14ac:dyDescent="0.25">
      <c r="BC126" s="163"/>
    </row>
    <row r="127" spans="55:55" ht="36.75" customHeight="1" x14ac:dyDescent="0.25">
      <c r="BC127" s="163"/>
    </row>
    <row r="128" spans="55:55" ht="36.75" customHeight="1" x14ac:dyDescent="0.25">
      <c r="BC128" s="163"/>
    </row>
    <row r="129" spans="55:55" ht="36.75" customHeight="1" x14ac:dyDescent="0.25">
      <c r="BC129" s="163"/>
    </row>
    <row r="130" spans="55:55" ht="36.75" customHeight="1" x14ac:dyDescent="0.25">
      <c r="BC130" s="163"/>
    </row>
    <row r="131" spans="55:55" ht="36.75" customHeight="1" x14ac:dyDescent="0.25">
      <c r="BC131" s="163"/>
    </row>
    <row r="132" spans="55:55" ht="36.75" customHeight="1" x14ac:dyDescent="0.25">
      <c r="BC132" s="163"/>
    </row>
    <row r="133" spans="55:55" ht="36.75" customHeight="1" x14ac:dyDescent="0.25">
      <c r="BC133" s="163"/>
    </row>
    <row r="134" spans="55:55" ht="36.75" customHeight="1" x14ac:dyDescent="0.25">
      <c r="BC134" s="163"/>
    </row>
    <row r="135" spans="55:55" ht="36.75" customHeight="1" x14ac:dyDescent="0.25">
      <c r="BC135" s="163"/>
    </row>
    <row r="136" spans="55:55" ht="36.75" customHeight="1" x14ac:dyDescent="0.25">
      <c r="BC136" s="163"/>
    </row>
    <row r="137" spans="55:55" ht="36.75" customHeight="1" x14ac:dyDescent="0.25">
      <c r="BC137" s="163"/>
    </row>
    <row r="138" spans="55:55" ht="36.75" customHeight="1" x14ac:dyDescent="0.25">
      <c r="BC138" s="163"/>
    </row>
    <row r="139" spans="55:55" ht="36.75" customHeight="1" x14ac:dyDescent="0.25">
      <c r="BC139" s="163"/>
    </row>
    <row r="140" spans="55:55" ht="36.75" customHeight="1" x14ac:dyDescent="0.25">
      <c r="BC140" s="163"/>
    </row>
    <row r="141" spans="55:55" ht="36.75" customHeight="1" x14ac:dyDescent="0.25">
      <c r="BC141" s="163"/>
    </row>
    <row r="142" spans="55:55" ht="36.75" customHeight="1" x14ac:dyDescent="0.25">
      <c r="BC142" s="163"/>
    </row>
    <row r="143" spans="55:55" ht="36.75" customHeight="1" x14ac:dyDescent="0.25">
      <c r="BC143" s="163"/>
    </row>
    <row r="144" spans="55:55" ht="36.75" customHeight="1" x14ac:dyDescent="0.25">
      <c r="BC144" s="163"/>
    </row>
    <row r="145" spans="55:55" ht="36.75" customHeight="1" x14ac:dyDescent="0.25">
      <c r="BC145" s="163"/>
    </row>
    <row r="146" spans="55:55" ht="36.75" customHeight="1" x14ac:dyDescent="0.25">
      <c r="BC146" s="163"/>
    </row>
    <row r="147" spans="55:55" ht="36.75" customHeight="1" x14ac:dyDescent="0.25">
      <c r="BC147" s="163"/>
    </row>
    <row r="148" spans="55:55" ht="36.75" customHeight="1" x14ac:dyDescent="0.25">
      <c r="BC148" s="163"/>
    </row>
    <row r="149" spans="55:55" ht="36.75" customHeight="1" x14ac:dyDescent="0.25">
      <c r="BC149" s="163"/>
    </row>
    <row r="150" spans="55:55" ht="36.75" customHeight="1" x14ac:dyDescent="0.25">
      <c r="BC150" s="163"/>
    </row>
    <row r="151" spans="55:55" ht="36.75" customHeight="1" x14ac:dyDescent="0.25">
      <c r="BC151" s="163"/>
    </row>
    <row r="152" spans="55:55" ht="36.75" customHeight="1" x14ac:dyDescent="0.25">
      <c r="BC152" s="163"/>
    </row>
    <row r="153" spans="55:55" ht="36.75" customHeight="1" x14ac:dyDescent="0.25">
      <c r="BC153" s="163"/>
    </row>
    <row r="154" spans="55:55" ht="36.75" customHeight="1" x14ac:dyDescent="0.25">
      <c r="BC154" s="163"/>
    </row>
    <row r="155" spans="55:55" ht="36.75" customHeight="1" x14ac:dyDescent="0.25">
      <c r="BC155" s="163"/>
    </row>
    <row r="156" spans="55:55" ht="36.75" customHeight="1" x14ac:dyDescent="0.25">
      <c r="BC156" s="163"/>
    </row>
    <row r="157" spans="55:55" ht="36.75" customHeight="1" x14ac:dyDescent="0.25">
      <c r="BC157" s="163"/>
    </row>
    <row r="158" spans="55:55" ht="36.75" customHeight="1" x14ac:dyDescent="0.25">
      <c r="BC158" s="163"/>
    </row>
    <row r="159" spans="55:55" ht="36.75" customHeight="1" x14ac:dyDescent="0.25">
      <c r="BC159" s="163"/>
    </row>
    <row r="160" spans="55:55" ht="36.75" customHeight="1" x14ac:dyDescent="0.25">
      <c r="BC160" s="163"/>
    </row>
    <row r="161" spans="55:55" ht="36.75" customHeight="1" x14ac:dyDescent="0.25">
      <c r="BC161" s="163"/>
    </row>
    <row r="162" spans="55:55" ht="36.75" customHeight="1" x14ac:dyDescent="0.25">
      <c r="BC162" s="163"/>
    </row>
    <row r="163" spans="55:55" ht="36.75" customHeight="1" x14ac:dyDescent="0.25">
      <c r="BC163" s="163"/>
    </row>
    <row r="164" spans="55:55" ht="36.75" customHeight="1" x14ac:dyDescent="0.25">
      <c r="BC164" s="163"/>
    </row>
    <row r="165" spans="55:55" ht="36.75" customHeight="1" x14ac:dyDescent="0.25">
      <c r="BC165" s="163"/>
    </row>
    <row r="166" spans="55:55" ht="36.75" customHeight="1" x14ac:dyDescent="0.25">
      <c r="BC166" s="163"/>
    </row>
    <row r="167" spans="55:55" ht="36.75" customHeight="1" x14ac:dyDescent="0.25">
      <c r="BC167" s="163"/>
    </row>
    <row r="168" spans="55:55" ht="36.75" customHeight="1" x14ac:dyDescent="0.25">
      <c r="BC168" s="163"/>
    </row>
    <row r="169" spans="55:55" ht="36.75" customHeight="1" x14ac:dyDescent="0.25">
      <c r="BC169" s="163"/>
    </row>
    <row r="170" spans="55:55" ht="36.75" customHeight="1" x14ac:dyDescent="0.25">
      <c r="BC170" s="163"/>
    </row>
    <row r="171" spans="55:55" ht="36.75" customHeight="1" x14ac:dyDescent="0.25">
      <c r="BC171" s="163"/>
    </row>
    <row r="172" spans="55:55" ht="36.75" customHeight="1" x14ac:dyDescent="0.25">
      <c r="BC172" s="163"/>
    </row>
    <row r="173" spans="55:55" ht="36.75" customHeight="1" x14ac:dyDescent="0.25">
      <c r="BC173" s="163"/>
    </row>
    <row r="174" spans="55:55" ht="36.75" customHeight="1" x14ac:dyDescent="0.25">
      <c r="BC174" s="163"/>
    </row>
    <row r="175" spans="55:55" ht="36.75" customHeight="1" x14ac:dyDescent="0.25">
      <c r="BC175" s="163"/>
    </row>
    <row r="176" spans="55:55" ht="36.75" customHeight="1" x14ac:dyDescent="0.25">
      <c r="BC176" s="163"/>
    </row>
    <row r="177" spans="55:55" ht="36.75" customHeight="1" x14ac:dyDescent="0.25">
      <c r="BC177" s="163"/>
    </row>
    <row r="178" spans="55:55" ht="36.75" customHeight="1" x14ac:dyDescent="0.25">
      <c r="BC178" s="163"/>
    </row>
    <row r="179" spans="55:55" ht="36.75" customHeight="1" x14ac:dyDescent="0.25">
      <c r="BC179" s="163"/>
    </row>
    <row r="180" spans="55:55" ht="36.75" customHeight="1" x14ac:dyDescent="0.25">
      <c r="BC180" s="163"/>
    </row>
    <row r="181" spans="55:55" ht="36.75" customHeight="1" x14ac:dyDescent="0.25">
      <c r="BC181" s="163"/>
    </row>
    <row r="182" spans="55:55" ht="36.75" customHeight="1" x14ac:dyDescent="0.25">
      <c r="BC182" s="163"/>
    </row>
    <row r="183" spans="55:55" ht="36.75" customHeight="1" x14ac:dyDescent="0.25">
      <c r="BC183" s="163"/>
    </row>
    <row r="184" spans="55:55" ht="36.75" customHeight="1" x14ac:dyDescent="0.25">
      <c r="BC184" s="163"/>
    </row>
    <row r="185" spans="55:55" ht="36.75" customHeight="1" x14ac:dyDescent="0.25">
      <c r="BC185" s="163"/>
    </row>
    <row r="186" spans="55:55" ht="36.75" customHeight="1" x14ac:dyDescent="0.25">
      <c r="BC186" s="163"/>
    </row>
    <row r="187" spans="55:55" ht="36.75" customHeight="1" x14ac:dyDescent="0.25">
      <c r="BC187" s="163"/>
    </row>
    <row r="188" spans="55:55" ht="36.75" customHeight="1" x14ac:dyDescent="0.25">
      <c r="BC188" s="163"/>
    </row>
    <row r="189" spans="55:55" ht="36.75" customHeight="1" x14ac:dyDescent="0.25">
      <c r="BC189" s="163"/>
    </row>
    <row r="190" spans="55:55" ht="36.75" customHeight="1" x14ac:dyDescent="0.25">
      <c r="BC190" s="163"/>
    </row>
    <row r="191" spans="55:55" ht="36.75" customHeight="1" x14ac:dyDescent="0.25">
      <c r="BC191" s="163"/>
    </row>
    <row r="192" spans="55:55" ht="36.75" customHeight="1" x14ac:dyDescent="0.25">
      <c r="BC192" s="163"/>
    </row>
    <row r="193" spans="55:55" ht="36.75" customHeight="1" x14ac:dyDescent="0.25">
      <c r="BC193" s="163"/>
    </row>
    <row r="194" spans="55:55" ht="36.75" customHeight="1" x14ac:dyDescent="0.25">
      <c r="BC194" s="163"/>
    </row>
    <row r="195" spans="55:55" ht="36.75" customHeight="1" x14ac:dyDescent="0.25">
      <c r="BC195" s="163"/>
    </row>
    <row r="196" spans="55:55" ht="36.75" customHeight="1" x14ac:dyDescent="0.25">
      <c r="BC196" s="163"/>
    </row>
    <row r="197" spans="55:55" ht="36.75" customHeight="1" x14ac:dyDescent="0.25">
      <c r="BC197" s="163"/>
    </row>
    <row r="198" spans="55:55" ht="36.75" customHeight="1" x14ac:dyDescent="0.25">
      <c r="BC198" s="163"/>
    </row>
    <row r="199" spans="55:55" ht="36.75" customHeight="1" x14ac:dyDescent="0.25">
      <c r="BC199" s="163"/>
    </row>
    <row r="200" spans="55:55" ht="36.75" customHeight="1" x14ac:dyDescent="0.25">
      <c r="BC200" s="163"/>
    </row>
    <row r="201" spans="55:55" ht="36.75" customHeight="1" x14ac:dyDescent="0.25">
      <c r="BC201" s="163"/>
    </row>
    <row r="202" spans="55:55" ht="36.75" customHeight="1" x14ac:dyDescent="0.25">
      <c r="BC202" s="163"/>
    </row>
    <row r="203" spans="55:55" ht="36.75" customHeight="1" x14ac:dyDescent="0.25">
      <c r="BC203" s="163"/>
    </row>
    <row r="204" spans="55:55" ht="36.75" customHeight="1" x14ac:dyDescent="0.25">
      <c r="BC204" s="163"/>
    </row>
    <row r="205" spans="55:55" ht="36.75" customHeight="1" x14ac:dyDescent="0.25">
      <c r="BC205" s="163"/>
    </row>
    <row r="206" spans="55:55" ht="36.75" customHeight="1" x14ac:dyDescent="0.25">
      <c r="BC206" s="163"/>
    </row>
    <row r="207" spans="55:55" ht="36.75" customHeight="1" x14ac:dyDescent="0.25">
      <c r="BC207" s="163"/>
    </row>
    <row r="208" spans="55:55" ht="36.75" customHeight="1" x14ac:dyDescent="0.25">
      <c r="BC208" s="163"/>
    </row>
    <row r="209" spans="55:55" ht="36.75" customHeight="1" x14ac:dyDescent="0.25">
      <c r="BC209" s="163"/>
    </row>
    <row r="210" spans="55:55" ht="36.75" customHeight="1" x14ac:dyDescent="0.25">
      <c r="BC210" s="163"/>
    </row>
    <row r="211" spans="55:55" ht="36.75" customHeight="1" x14ac:dyDescent="0.25">
      <c r="BC211" s="163"/>
    </row>
    <row r="212" spans="55:55" ht="36.75" customHeight="1" x14ac:dyDescent="0.25">
      <c r="BC212" s="163"/>
    </row>
    <row r="213" spans="55:55" ht="36.75" customHeight="1" x14ac:dyDescent="0.25">
      <c r="BC213" s="163"/>
    </row>
    <row r="214" spans="55:55" ht="36.75" customHeight="1" x14ac:dyDescent="0.25">
      <c r="BC214" s="163"/>
    </row>
    <row r="215" spans="55:55" ht="36.75" customHeight="1" x14ac:dyDescent="0.25">
      <c r="BC215" s="163"/>
    </row>
    <row r="216" spans="55:55" ht="36.75" customHeight="1" x14ac:dyDescent="0.25">
      <c r="BC216" s="163"/>
    </row>
    <row r="217" spans="55:55" ht="36.75" customHeight="1" x14ac:dyDescent="0.25">
      <c r="BC217" s="163"/>
    </row>
    <row r="218" spans="55:55" ht="36.75" customHeight="1" x14ac:dyDescent="0.25">
      <c r="BC218" s="163"/>
    </row>
    <row r="219" spans="55:55" ht="36.75" customHeight="1" x14ac:dyDescent="0.25">
      <c r="BC219" s="163"/>
    </row>
    <row r="220" spans="55:55" ht="36.75" customHeight="1" x14ac:dyDescent="0.25">
      <c r="BC220" s="163"/>
    </row>
    <row r="221" spans="55:55" ht="36.75" customHeight="1" x14ac:dyDescent="0.25">
      <c r="BC221" s="163"/>
    </row>
    <row r="222" spans="55:55" ht="36.75" customHeight="1" x14ac:dyDescent="0.25">
      <c r="BC222" s="163"/>
    </row>
    <row r="223" spans="55:55" ht="36.75" customHeight="1" x14ac:dyDescent="0.25">
      <c r="BC223" s="163"/>
    </row>
    <row r="224" spans="55:55" ht="36.75" customHeight="1" x14ac:dyDescent="0.25">
      <c r="BC224" s="163"/>
    </row>
    <row r="225" spans="55:55" ht="36.75" customHeight="1" x14ac:dyDescent="0.25">
      <c r="BC225" s="163"/>
    </row>
    <row r="226" spans="55:55" ht="36.75" customHeight="1" x14ac:dyDescent="0.25">
      <c r="BC226" s="163"/>
    </row>
    <row r="227" spans="55:55" ht="36.75" customHeight="1" x14ac:dyDescent="0.25">
      <c r="BC227" s="163"/>
    </row>
    <row r="228" spans="55:55" ht="36.75" customHeight="1" x14ac:dyDescent="0.25">
      <c r="BC228" s="163"/>
    </row>
    <row r="229" spans="55:55" ht="36.75" customHeight="1" x14ac:dyDescent="0.25">
      <c r="BC229" s="163"/>
    </row>
    <row r="230" spans="55:55" ht="36.75" customHeight="1" x14ac:dyDescent="0.25">
      <c r="BC230" s="163"/>
    </row>
    <row r="231" spans="55:55" ht="36.75" customHeight="1" x14ac:dyDescent="0.25">
      <c r="BC231" s="163"/>
    </row>
    <row r="232" spans="55:55" ht="36.75" customHeight="1" x14ac:dyDescent="0.25">
      <c r="BC232" s="163"/>
    </row>
    <row r="233" spans="55:55" ht="36.75" customHeight="1" x14ac:dyDescent="0.25">
      <c r="BC233" s="163"/>
    </row>
    <row r="234" spans="55:55" ht="36.75" customHeight="1" x14ac:dyDescent="0.25">
      <c r="BC234" s="163"/>
    </row>
    <row r="235" spans="55:55" ht="36.75" customHeight="1" x14ac:dyDescent="0.25">
      <c r="BC235" s="163"/>
    </row>
    <row r="236" spans="55:55" ht="36.75" customHeight="1" x14ac:dyDescent="0.25">
      <c r="BC236" s="163"/>
    </row>
    <row r="237" spans="55:55" ht="36.75" customHeight="1" x14ac:dyDescent="0.25">
      <c r="BC237" s="163"/>
    </row>
    <row r="238" spans="55:55" ht="36.75" customHeight="1" x14ac:dyDescent="0.25">
      <c r="BC238" s="163"/>
    </row>
    <row r="239" spans="55:55" ht="36.75" customHeight="1" x14ac:dyDescent="0.25">
      <c r="BC239" s="163"/>
    </row>
    <row r="240" spans="55:55" ht="36.75" customHeight="1" x14ac:dyDescent="0.25">
      <c r="BC240" s="163"/>
    </row>
    <row r="241" spans="55:55" ht="36.75" customHeight="1" x14ac:dyDescent="0.25">
      <c r="BC241" s="163"/>
    </row>
    <row r="242" spans="55:55" ht="36.75" customHeight="1" x14ac:dyDescent="0.25">
      <c r="BC242" s="163"/>
    </row>
    <row r="243" spans="55:55" ht="36.75" customHeight="1" x14ac:dyDescent="0.25">
      <c r="BC243" s="163"/>
    </row>
    <row r="244" spans="55:55" ht="36.75" customHeight="1" x14ac:dyDescent="0.25">
      <c r="BC244" s="163"/>
    </row>
    <row r="245" spans="55:55" ht="36.75" customHeight="1" x14ac:dyDescent="0.25">
      <c r="BC245" s="163"/>
    </row>
    <row r="246" spans="55:55" ht="36.75" customHeight="1" x14ac:dyDescent="0.25">
      <c r="BC246" s="163"/>
    </row>
    <row r="247" spans="55:55" ht="36.75" customHeight="1" x14ac:dyDescent="0.25">
      <c r="BC247" s="163"/>
    </row>
    <row r="248" spans="55:55" ht="36.75" customHeight="1" x14ac:dyDescent="0.25">
      <c r="BC248" s="163"/>
    </row>
    <row r="249" spans="55:55" ht="36.75" customHeight="1" x14ac:dyDescent="0.25">
      <c r="BC249" s="163"/>
    </row>
    <row r="250" spans="55:55" ht="36.75" customHeight="1" x14ac:dyDescent="0.25">
      <c r="BC250" s="163"/>
    </row>
    <row r="251" spans="55:55" ht="36.75" customHeight="1" x14ac:dyDescent="0.25">
      <c r="BC251" s="163"/>
    </row>
    <row r="252" spans="55:55" ht="36.75" customHeight="1" x14ac:dyDescent="0.25">
      <c r="BC252" s="163"/>
    </row>
    <row r="253" spans="55:55" ht="36.75" customHeight="1" x14ac:dyDescent="0.25">
      <c r="BC253" s="163"/>
    </row>
    <row r="254" spans="55:55" ht="36.75" customHeight="1" x14ac:dyDescent="0.25">
      <c r="BC254" s="163"/>
    </row>
    <row r="255" spans="55:55" ht="36.75" customHeight="1" x14ac:dyDescent="0.25">
      <c r="BC255" s="163"/>
    </row>
    <row r="256" spans="55:55" ht="36.75" customHeight="1" x14ac:dyDescent="0.25">
      <c r="BC256" s="163"/>
    </row>
    <row r="257" spans="55:55" ht="36.75" customHeight="1" x14ac:dyDescent="0.25">
      <c r="BC257" s="163"/>
    </row>
    <row r="258" spans="55:55" ht="36.75" customHeight="1" x14ac:dyDescent="0.25">
      <c r="BC258" s="163"/>
    </row>
    <row r="259" spans="55:55" ht="36.75" customHeight="1" x14ac:dyDescent="0.25">
      <c r="BC259" s="163"/>
    </row>
    <row r="260" spans="55:55" ht="36.75" customHeight="1" x14ac:dyDescent="0.25">
      <c r="BC260" s="163"/>
    </row>
    <row r="261" spans="55:55" ht="36.75" customHeight="1" x14ac:dyDescent="0.25">
      <c r="BC261" s="163"/>
    </row>
    <row r="262" spans="55:55" ht="36.75" customHeight="1" x14ac:dyDescent="0.25">
      <c r="BC262" s="163"/>
    </row>
    <row r="263" spans="55:55" ht="36.75" customHeight="1" x14ac:dyDescent="0.25">
      <c r="BC263" s="163"/>
    </row>
    <row r="264" spans="55:55" ht="36.75" customHeight="1" x14ac:dyDescent="0.25">
      <c r="BC264" s="163"/>
    </row>
    <row r="265" spans="55:55" ht="36.75" customHeight="1" x14ac:dyDescent="0.25">
      <c r="BC265" s="163"/>
    </row>
    <row r="266" spans="55:55" ht="36.75" customHeight="1" x14ac:dyDescent="0.25">
      <c r="BC266" s="163"/>
    </row>
    <row r="267" spans="55:55" ht="36.75" customHeight="1" x14ac:dyDescent="0.25">
      <c r="BC267" s="163"/>
    </row>
    <row r="268" spans="55:55" ht="36.75" customHeight="1" x14ac:dyDescent="0.25">
      <c r="BC268" s="163"/>
    </row>
    <row r="269" spans="55:55" ht="36.75" customHeight="1" x14ac:dyDescent="0.25">
      <c r="BC269" s="163"/>
    </row>
    <row r="270" spans="55:55" ht="36.75" customHeight="1" x14ac:dyDescent="0.25">
      <c r="BC270" s="163"/>
    </row>
    <row r="271" spans="55:55" ht="36.75" customHeight="1" x14ac:dyDescent="0.25">
      <c r="BC271" s="163"/>
    </row>
    <row r="272" spans="55:55" ht="36.75" customHeight="1" x14ac:dyDescent="0.25">
      <c r="BC272" s="163"/>
    </row>
    <row r="273" spans="55:55" ht="36.75" customHeight="1" x14ac:dyDescent="0.25">
      <c r="BC273" s="163"/>
    </row>
    <row r="274" spans="55:55" ht="36.75" customHeight="1" x14ac:dyDescent="0.25">
      <c r="BC274" s="163"/>
    </row>
    <row r="275" spans="55:55" ht="36.75" customHeight="1" x14ac:dyDescent="0.25">
      <c r="BC275" s="163"/>
    </row>
    <row r="276" spans="55:55" ht="36.75" customHeight="1" x14ac:dyDescent="0.25">
      <c r="BC276" s="163"/>
    </row>
    <row r="277" spans="55:55" ht="36.75" customHeight="1" x14ac:dyDescent="0.25">
      <c r="BC277" s="163"/>
    </row>
    <row r="278" spans="55:55" ht="36.75" customHeight="1" x14ac:dyDescent="0.25">
      <c r="BC278" s="163"/>
    </row>
    <row r="279" spans="55:55" ht="36.75" customHeight="1" x14ac:dyDescent="0.25">
      <c r="BC279" s="163"/>
    </row>
    <row r="280" spans="55:55" ht="36.75" customHeight="1" x14ac:dyDescent="0.25">
      <c r="BC280" s="163"/>
    </row>
    <row r="281" spans="55:55" ht="36.75" customHeight="1" x14ac:dyDescent="0.25">
      <c r="BC281" s="163"/>
    </row>
    <row r="282" spans="55:55" ht="36.75" customHeight="1" x14ac:dyDescent="0.25">
      <c r="BC282" s="163"/>
    </row>
    <row r="283" spans="55:55" ht="36.75" customHeight="1" x14ac:dyDescent="0.25">
      <c r="BC283" s="163"/>
    </row>
    <row r="284" spans="55:55" ht="36.75" customHeight="1" x14ac:dyDescent="0.25">
      <c r="BC284" s="163"/>
    </row>
    <row r="285" spans="55:55" ht="36.75" customHeight="1" x14ac:dyDescent="0.25">
      <c r="BC285" s="163"/>
    </row>
    <row r="286" spans="55:55" ht="36.75" customHeight="1" x14ac:dyDescent="0.25">
      <c r="BC286" s="163"/>
    </row>
    <row r="287" spans="55:55" ht="36.75" customHeight="1" x14ac:dyDescent="0.25">
      <c r="BC287" s="163"/>
    </row>
    <row r="288" spans="55:55" ht="36.75" customHeight="1" x14ac:dyDescent="0.25">
      <c r="BC288" s="163"/>
    </row>
    <row r="289" spans="55:55" ht="36.75" customHeight="1" x14ac:dyDescent="0.25">
      <c r="BC289" s="163"/>
    </row>
    <row r="290" spans="55:55" ht="36.75" customHeight="1" x14ac:dyDescent="0.25">
      <c r="BC290" s="163"/>
    </row>
    <row r="291" spans="55:55" ht="36.75" customHeight="1" x14ac:dyDescent="0.25">
      <c r="BC291" s="163"/>
    </row>
    <row r="292" spans="55:55" ht="36.75" customHeight="1" x14ac:dyDescent="0.25">
      <c r="BC292" s="163"/>
    </row>
    <row r="293" spans="55:55" ht="36.75" customHeight="1" x14ac:dyDescent="0.25">
      <c r="BC293" s="163"/>
    </row>
    <row r="294" spans="55:55" ht="36.75" customHeight="1" x14ac:dyDescent="0.25">
      <c r="BC294" s="163"/>
    </row>
    <row r="295" spans="55:55" ht="36.75" customHeight="1" x14ac:dyDescent="0.25">
      <c r="BC295" s="163"/>
    </row>
    <row r="296" spans="55:55" ht="36.75" customHeight="1" x14ac:dyDescent="0.25">
      <c r="BC296" s="163"/>
    </row>
    <row r="297" spans="55:55" ht="36.75" customHeight="1" x14ac:dyDescent="0.25">
      <c r="BC297" s="163"/>
    </row>
    <row r="298" spans="55:55" ht="36.75" customHeight="1" x14ac:dyDescent="0.25">
      <c r="BC298" s="163"/>
    </row>
    <row r="299" spans="55:55" ht="36.75" customHeight="1" x14ac:dyDescent="0.25">
      <c r="BC299" s="163"/>
    </row>
    <row r="300" spans="55:55" ht="36.75" customHeight="1" x14ac:dyDescent="0.25">
      <c r="BC300" s="163"/>
    </row>
    <row r="301" spans="55:55" ht="36.75" customHeight="1" x14ac:dyDescent="0.25">
      <c r="BC301" s="163"/>
    </row>
    <row r="302" spans="55:55" ht="36.75" customHeight="1" x14ac:dyDescent="0.25">
      <c r="BC302" s="163"/>
    </row>
    <row r="303" spans="55:55" ht="36.75" customHeight="1" x14ac:dyDescent="0.25">
      <c r="BC303" s="163"/>
    </row>
    <row r="304" spans="55:55" ht="36.75" customHeight="1" x14ac:dyDescent="0.25">
      <c r="BC304" s="163"/>
    </row>
    <row r="305" spans="55:55" ht="36.75" customHeight="1" x14ac:dyDescent="0.25">
      <c r="BC305" s="163"/>
    </row>
    <row r="306" spans="55:55" ht="36.75" customHeight="1" x14ac:dyDescent="0.25">
      <c r="BC306" s="163"/>
    </row>
    <row r="307" spans="55:55" ht="36.75" customHeight="1" x14ac:dyDescent="0.25">
      <c r="BC307" s="163"/>
    </row>
    <row r="308" spans="55:55" ht="36.75" customHeight="1" x14ac:dyDescent="0.25">
      <c r="BC308" s="163"/>
    </row>
    <row r="309" spans="55:55" ht="36.75" customHeight="1" x14ac:dyDescent="0.25">
      <c r="BC309" s="163"/>
    </row>
    <row r="310" spans="55:55" ht="36.75" customHeight="1" x14ac:dyDescent="0.25">
      <c r="BC310" s="163"/>
    </row>
    <row r="311" spans="55:55" ht="36.75" customHeight="1" x14ac:dyDescent="0.25">
      <c r="BC311" s="163"/>
    </row>
    <row r="312" spans="55:55" ht="36.75" customHeight="1" x14ac:dyDescent="0.25">
      <c r="BC312" s="163"/>
    </row>
    <row r="313" spans="55:55" ht="36.75" customHeight="1" x14ac:dyDescent="0.25">
      <c r="BC313" s="163"/>
    </row>
    <row r="314" spans="55:55" ht="36.75" customHeight="1" x14ac:dyDescent="0.25">
      <c r="BC314" s="163"/>
    </row>
    <row r="315" spans="55:55" ht="36.75" customHeight="1" x14ac:dyDescent="0.25">
      <c r="BC315" s="163"/>
    </row>
    <row r="316" spans="55:55" ht="36.75" customHeight="1" x14ac:dyDescent="0.25">
      <c r="BC316" s="163"/>
    </row>
    <row r="317" spans="55:55" ht="36.75" customHeight="1" x14ac:dyDescent="0.25">
      <c r="BC317" s="163"/>
    </row>
    <row r="318" spans="55:55" ht="36.75" customHeight="1" x14ac:dyDescent="0.25">
      <c r="BC318" s="163"/>
    </row>
    <row r="319" spans="55:55" ht="36.75" customHeight="1" x14ac:dyDescent="0.25">
      <c r="BC319" s="163"/>
    </row>
    <row r="320" spans="55:55" ht="36.75" customHeight="1" x14ac:dyDescent="0.25">
      <c r="BC320" s="163"/>
    </row>
    <row r="321" spans="55:55" ht="36.75" customHeight="1" x14ac:dyDescent="0.25">
      <c r="BC321" s="163"/>
    </row>
    <row r="322" spans="55:55" ht="36.75" customHeight="1" x14ac:dyDescent="0.25">
      <c r="BC322" s="163"/>
    </row>
    <row r="323" spans="55:55" ht="36.75" customHeight="1" x14ac:dyDescent="0.25">
      <c r="BC323" s="163"/>
    </row>
    <row r="324" spans="55:55" ht="36.75" customHeight="1" x14ac:dyDescent="0.25">
      <c r="BC324" s="163"/>
    </row>
    <row r="325" spans="55:55" ht="36.75" customHeight="1" x14ac:dyDescent="0.25">
      <c r="BC325" s="163"/>
    </row>
    <row r="326" spans="55:55" ht="36.75" customHeight="1" x14ac:dyDescent="0.25">
      <c r="BC326" s="163"/>
    </row>
    <row r="327" spans="55:55" ht="36.75" customHeight="1" x14ac:dyDescent="0.25">
      <c r="BC327" s="163"/>
    </row>
    <row r="328" spans="55:55" ht="36.75" customHeight="1" x14ac:dyDescent="0.25">
      <c r="BC328" s="163"/>
    </row>
    <row r="329" spans="55:55" ht="36.75" customHeight="1" x14ac:dyDescent="0.25">
      <c r="BC329" s="163"/>
    </row>
    <row r="330" spans="55:55" ht="36.75" customHeight="1" x14ac:dyDescent="0.25">
      <c r="BC330" s="163"/>
    </row>
    <row r="331" spans="55:55" ht="36.75" customHeight="1" x14ac:dyDescent="0.25">
      <c r="BC331" s="163"/>
    </row>
    <row r="332" spans="55:55" ht="36.75" customHeight="1" x14ac:dyDescent="0.25">
      <c r="BC332" s="163"/>
    </row>
    <row r="333" spans="55:55" ht="36.75" customHeight="1" x14ac:dyDescent="0.25">
      <c r="BC333" s="163"/>
    </row>
    <row r="334" spans="55:55" ht="36.75" customHeight="1" x14ac:dyDescent="0.25">
      <c r="BC334" s="163"/>
    </row>
    <row r="335" spans="55:55" ht="36.75" customHeight="1" x14ac:dyDescent="0.25">
      <c r="BC335" s="163"/>
    </row>
    <row r="336" spans="55:55" ht="36.75" customHeight="1" x14ac:dyDescent="0.25">
      <c r="BC336" s="163"/>
    </row>
    <row r="337" spans="55:55" ht="36.75" customHeight="1" x14ac:dyDescent="0.25">
      <c r="BC337" s="163"/>
    </row>
    <row r="338" spans="55:55" ht="36.75" customHeight="1" x14ac:dyDescent="0.25">
      <c r="BC338" s="163"/>
    </row>
    <row r="339" spans="55:55" ht="36.75" customHeight="1" x14ac:dyDescent="0.25">
      <c r="BC339" s="163"/>
    </row>
    <row r="340" spans="55:55" ht="36.75" customHeight="1" x14ac:dyDescent="0.25">
      <c r="BC340" s="163"/>
    </row>
    <row r="341" spans="55:55" ht="36.75" customHeight="1" x14ac:dyDescent="0.25">
      <c r="BC341" s="163"/>
    </row>
    <row r="342" spans="55:55" ht="36.75" customHeight="1" x14ac:dyDescent="0.25">
      <c r="BC342" s="163"/>
    </row>
    <row r="343" spans="55:55" ht="36.75" customHeight="1" x14ac:dyDescent="0.25">
      <c r="BC343" s="163"/>
    </row>
    <row r="344" spans="55:55" ht="36.75" customHeight="1" x14ac:dyDescent="0.25">
      <c r="BC344" s="163"/>
    </row>
    <row r="345" spans="55:55" ht="36.75" customHeight="1" x14ac:dyDescent="0.25">
      <c r="BC345" s="163"/>
    </row>
    <row r="346" spans="55:55" ht="36.75" customHeight="1" x14ac:dyDescent="0.25">
      <c r="BC346" s="163"/>
    </row>
    <row r="347" spans="55:55" ht="36.75" customHeight="1" x14ac:dyDescent="0.25">
      <c r="BC347" s="163"/>
    </row>
    <row r="348" spans="55:55" ht="36.75" customHeight="1" x14ac:dyDescent="0.25">
      <c r="BC348" s="163"/>
    </row>
    <row r="349" spans="55:55" ht="36.75" customHeight="1" x14ac:dyDescent="0.25">
      <c r="BC349" s="163"/>
    </row>
    <row r="350" spans="55:55" ht="36.75" customHeight="1" x14ac:dyDescent="0.25">
      <c r="BC350" s="163"/>
    </row>
    <row r="351" spans="55:55" ht="36.75" customHeight="1" x14ac:dyDescent="0.25">
      <c r="BC351" s="163"/>
    </row>
    <row r="352" spans="55:55" ht="36.75" customHeight="1" x14ac:dyDescent="0.25">
      <c r="BC352" s="163"/>
    </row>
    <row r="353" spans="55:55" ht="36.75" customHeight="1" x14ac:dyDescent="0.25">
      <c r="BC353" s="163"/>
    </row>
    <row r="354" spans="55:55" ht="36.75" customHeight="1" x14ac:dyDescent="0.25">
      <c r="BC354" s="163"/>
    </row>
    <row r="355" spans="55:55" ht="36.75" customHeight="1" x14ac:dyDescent="0.25">
      <c r="BC355" s="163"/>
    </row>
    <row r="356" spans="55:55" ht="36.75" customHeight="1" x14ac:dyDescent="0.25">
      <c r="BC356" s="163"/>
    </row>
    <row r="357" spans="55:55" ht="36.75" customHeight="1" x14ac:dyDescent="0.25">
      <c r="BC357" s="163"/>
    </row>
    <row r="358" spans="55:55" ht="36.75" customHeight="1" x14ac:dyDescent="0.25">
      <c r="BC358" s="163"/>
    </row>
    <row r="359" spans="55:55" ht="36.75" customHeight="1" x14ac:dyDescent="0.25">
      <c r="BC359" s="163"/>
    </row>
    <row r="360" spans="55:55" ht="36.75" customHeight="1" x14ac:dyDescent="0.25">
      <c r="BC360" s="163"/>
    </row>
    <row r="361" spans="55:55" ht="36.75" customHeight="1" x14ac:dyDescent="0.25">
      <c r="BC361" s="163"/>
    </row>
    <row r="362" spans="55:55" ht="36.75" customHeight="1" x14ac:dyDescent="0.25">
      <c r="BC362" s="163"/>
    </row>
    <row r="363" spans="55:55" ht="36.75" customHeight="1" x14ac:dyDescent="0.25">
      <c r="BC363" s="163"/>
    </row>
    <row r="364" spans="55:55" ht="36.75" customHeight="1" x14ac:dyDescent="0.25">
      <c r="BC364" s="163"/>
    </row>
    <row r="365" spans="55:55" ht="36.75" customHeight="1" x14ac:dyDescent="0.25">
      <c r="BC365" s="163"/>
    </row>
    <row r="366" spans="55:55" ht="36.75" customHeight="1" x14ac:dyDescent="0.25">
      <c r="BC366" s="163"/>
    </row>
    <row r="367" spans="55:55" ht="36.75" customHeight="1" x14ac:dyDescent="0.25">
      <c r="BC367" s="163"/>
    </row>
    <row r="368" spans="55:55" ht="36.75" customHeight="1" x14ac:dyDescent="0.25">
      <c r="BC368" s="163"/>
    </row>
    <row r="369" spans="55:55" ht="36.75" customHeight="1" x14ac:dyDescent="0.25">
      <c r="BC369" s="163"/>
    </row>
    <row r="370" spans="55:55" ht="36.75" customHeight="1" x14ac:dyDescent="0.25">
      <c r="BC370" s="163"/>
    </row>
    <row r="371" spans="55:55" ht="36.75" customHeight="1" x14ac:dyDescent="0.25">
      <c r="BC371" s="163"/>
    </row>
    <row r="372" spans="55:55" ht="36.75" customHeight="1" x14ac:dyDescent="0.25">
      <c r="BC372" s="163"/>
    </row>
    <row r="373" spans="55:55" ht="36.75" customHeight="1" x14ac:dyDescent="0.25">
      <c r="BC373" s="163"/>
    </row>
    <row r="374" spans="55:55" ht="36.75" customHeight="1" x14ac:dyDescent="0.25">
      <c r="BC374" s="163"/>
    </row>
    <row r="375" spans="55:55" ht="36.75" customHeight="1" x14ac:dyDescent="0.25">
      <c r="BC375" s="163"/>
    </row>
    <row r="376" spans="55:55" ht="36.75" customHeight="1" x14ac:dyDescent="0.25">
      <c r="BC376" s="163"/>
    </row>
    <row r="377" spans="55:55" ht="36.75" customHeight="1" x14ac:dyDescent="0.25">
      <c r="BC377" s="163"/>
    </row>
    <row r="378" spans="55:55" ht="36.75" customHeight="1" x14ac:dyDescent="0.25">
      <c r="BC378" s="163"/>
    </row>
    <row r="379" spans="55:55" ht="36.75" customHeight="1" x14ac:dyDescent="0.25">
      <c r="BC379" s="163"/>
    </row>
    <row r="380" spans="55:55" ht="36.75" customHeight="1" x14ac:dyDescent="0.25">
      <c r="BC380" s="163"/>
    </row>
    <row r="381" spans="55:55" ht="36.75" customHeight="1" x14ac:dyDescent="0.25">
      <c r="BC381" s="163"/>
    </row>
    <row r="382" spans="55:55" ht="36.75" customHeight="1" x14ac:dyDescent="0.25">
      <c r="BC382" s="163"/>
    </row>
    <row r="383" spans="55:55" ht="36.75" customHeight="1" x14ac:dyDescent="0.25">
      <c r="BC383" s="163"/>
    </row>
    <row r="384" spans="55:55" ht="36.75" customHeight="1" x14ac:dyDescent="0.25">
      <c r="BC384" s="163"/>
    </row>
    <row r="385" spans="55:55" ht="36.75" customHeight="1" x14ac:dyDescent="0.25">
      <c r="BC385" s="163"/>
    </row>
    <row r="386" spans="55:55" ht="36.75" customHeight="1" x14ac:dyDescent="0.25">
      <c r="BC386" s="163"/>
    </row>
    <row r="387" spans="55:55" ht="36.75" customHeight="1" x14ac:dyDescent="0.25">
      <c r="BC387" s="163"/>
    </row>
    <row r="388" spans="55:55" ht="36.75" customHeight="1" x14ac:dyDescent="0.25">
      <c r="BC388" s="163"/>
    </row>
    <row r="389" spans="55:55" ht="36.75" customHeight="1" x14ac:dyDescent="0.25">
      <c r="BC389" s="163"/>
    </row>
    <row r="390" spans="55:55" ht="36.75" customHeight="1" x14ac:dyDescent="0.25">
      <c r="BC390" s="163"/>
    </row>
    <row r="391" spans="55:55" ht="36.75" customHeight="1" x14ac:dyDescent="0.25">
      <c r="BC391" s="163"/>
    </row>
    <row r="392" spans="55:55" ht="36.75" customHeight="1" x14ac:dyDescent="0.25">
      <c r="BC392" s="163"/>
    </row>
    <row r="393" spans="55:55" ht="36.75" customHeight="1" x14ac:dyDescent="0.25">
      <c r="BC393" s="163"/>
    </row>
    <row r="394" spans="55:55" ht="36.75" customHeight="1" x14ac:dyDescent="0.25">
      <c r="BC394" s="163"/>
    </row>
    <row r="395" spans="55:55" ht="36.75" customHeight="1" x14ac:dyDescent="0.25">
      <c r="BC395" s="163"/>
    </row>
    <row r="396" spans="55:55" ht="36.75" customHeight="1" x14ac:dyDescent="0.25">
      <c r="BC396" s="163"/>
    </row>
    <row r="397" spans="55:55" ht="36.75" customHeight="1" x14ac:dyDescent="0.25">
      <c r="BC397" s="163"/>
    </row>
    <row r="398" spans="55:55" ht="36.75" customHeight="1" x14ac:dyDescent="0.25">
      <c r="BC398" s="163"/>
    </row>
    <row r="399" spans="55:55" ht="36.75" customHeight="1" x14ac:dyDescent="0.25">
      <c r="BC399" s="163"/>
    </row>
    <row r="400" spans="55:55" ht="36.75" customHeight="1" x14ac:dyDescent="0.25">
      <c r="BC400" s="163"/>
    </row>
    <row r="401" spans="55:55" ht="36.75" customHeight="1" x14ac:dyDescent="0.25">
      <c r="BC401" s="163"/>
    </row>
    <row r="402" spans="55:55" ht="36.75" customHeight="1" x14ac:dyDescent="0.25">
      <c r="BC402" s="163"/>
    </row>
    <row r="403" spans="55:55" ht="36.75" customHeight="1" x14ac:dyDescent="0.25">
      <c r="BC403" s="163"/>
    </row>
    <row r="404" spans="55:55" ht="36.75" customHeight="1" x14ac:dyDescent="0.25">
      <c r="BC404" s="163"/>
    </row>
    <row r="405" spans="55:55" ht="36.75" customHeight="1" x14ac:dyDescent="0.25">
      <c r="BC405" s="163"/>
    </row>
    <row r="406" spans="55:55" ht="36.75" customHeight="1" x14ac:dyDescent="0.25">
      <c r="BC406" s="163"/>
    </row>
    <row r="407" spans="55:55" ht="36.75" customHeight="1" x14ac:dyDescent="0.25">
      <c r="BC407" s="163"/>
    </row>
    <row r="408" spans="55:55" ht="36.75" customHeight="1" x14ac:dyDescent="0.25">
      <c r="BC408" s="163"/>
    </row>
    <row r="409" spans="55:55" ht="36.75" customHeight="1" x14ac:dyDescent="0.25">
      <c r="BC409" s="163"/>
    </row>
    <row r="410" spans="55:55" ht="36.75" customHeight="1" x14ac:dyDescent="0.25">
      <c r="BC410" s="163"/>
    </row>
    <row r="411" spans="55:55" ht="36.75" customHeight="1" x14ac:dyDescent="0.25">
      <c r="BC411" s="163"/>
    </row>
    <row r="412" spans="55:55" ht="36.75" customHeight="1" x14ac:dyDescent="0.25">
      <c r="BC412" s="163"/>
    </row>
    <row r="413" spans="55:55" ht="36.75" customHeight="1" x14ac:dyDescent="0.25">
      <c r="BC413" s="163"/>
    </row>
    <row r="414" spans="55:55" ht="36.75" customHeight="1" x14ac:dyDescent="0.25">
      <c r="BC414" s="163"/>
    </row>
    <row r="415" spans="55:55" ht="36.75" customHeight="1" x14ac:dyDescent="0.25">
      <c r="BC415" s="163"/>
    </row>
    <row r="416" spans="55:55" ht="36.75" customHeight="1" x14ac:dyDescent="0.25">
      <c r="BC416" s="163"/>
    </row>
    <row r="417" spans="55:55" ht="36.75" customHeight="1" x14ac:dyDescent="0.25">
      <c r="BC417" s="163"/>
    </row>
    <row r="418" spans="55:55" ht="36.75" customHeight="1" x14ac:dyDescent="0.25">
      <c r="BC418" s="163"/>
    </row>
    <row r="419" spans="55:55" ht="36.75" customHeight="1" x14ac:dyDescent="0.25">
      <c r="BC419" s="163"/>
    </row>
    <row r="420" spans="55:55" ht="36.75" customHeight="1" x14ac:dyDescent="0.25">
      <c r="BC420" s="163"/>
    </row>
    <row r="421" spans="55:55" ht="36.75" customHeight="1" x14ac:dyDescent="0.25">
      <c r="BC421" s="163"/>
    </row>
    <row r="422" spans="55:55" ht="36.75" customHeight="1" x14ac:dyDescent="0.25">
      <c r="BC422" s="163"/>
    </row>
    <row r="423" spans="55:55" ht="36.75" customHeight="1" x14ac:dyDescent="0.25">
      <c r="BC423" s="163"/>
    </row>
    <row r="424" spans="55:55" ht="36.75" customHeight="1" x14ac:dyDescent="0.25">
      <c r="BC424" s="163"/>
    </row>
    <row r="425" spans="55:55" ht="36.75" customHeight="1" x14ac:dyDescent="0.25">
      <c r="BC425" s="163"/>
    </row>
    <row r="426" spans="55:55" ht="36.75" customHeight="1" x14ac:dyDescent="0.25">
      <c r="BC426" s="163"/>
    </row>
    <row r="427" spans="55:55" ht="36.75" customHeight="1" x14ac:dyDescent="0.25">
      <c r="BC427" s="163"/>
    </row>
    <row r="428" spans="55:55" ht="36.75" customHeight="1" x14ac:dyDescent="0.25">
      <c r="BC428" s="163"/>
    </row>
    <row r="429" spans="55:55" ht="36.75" customHeight="1" x14ac:dyDescent="0.25">
      <c r="BC429" s="163"/>
    </row>
    <row r="430" spans="55:55" ht="36.75" customHeight="1" x14ac:dyDescent="0.25">
      <c r="BC430" s="163"/>
    </row>
    <row r="431" spans="55:55" ht="36.75" customHeight="1" x14ac:dyDescent="0.25">
      <c r="BC431" s="163"/>
    </row>
    <row r="432" spans="55:55" ht="36.75" customHeight="1" x14ac:dyDescent="0.25">
      <c r="BC432" s="163"/>
    </row>
    <row r="433" spans="55:55" ht="36.75" customHeight="1" x14ac:dyDescent="0.25">
      <c r="BC433" s="163"/>
    </row>
    <row r="434" spans="55:55" ht="36.75" customHeight="1" x14ac:dyDescent="0.25">
      <c r="BC434" s="163"/>
    </row>
    <row r="435" spans="55:55" ht="36.75" customHeight="1" x14ac:dyDescent="0.25">
      <c r="BC435" s="163"/>
    </row>
    <row r="436" spans="55:55" ht="36.75" customHeight="1" x14ac:dyDescent="0.25">
      <c r="BC436" s="163"/>
    </row>
    <row r="437" spans="55:55" ht="36.75" customHeight="1" x14ac:dyDescent="0.25">
      <c r="BC437" s="163"/>
    </row>
    <row r="438" spans="55:55" ht="36.75" customHeight="1" x14ac:dyDescent="0.25">
      <c r="BC438" s="163"/>
    </row>
    <row r="439" spans="55:55" ht="36.75" customHeight="1" x14ac:dyDescent="0.25">
      <c r="BC439" s="163"/>
    </row>
    <row r="440" spans="55:55" ht="36.75" customHeight="1" x14ac:dyDescent="0.25">
      <c r="BC440" s="163"/>
    </row>
    <row r="441" spans="55:55" ht="36.75" customHeight="1" x14ac:dyDescent="0.25">
      <c r="BC441" s="163"/>
    </row>
    <row r="442" spans="55:55" ht="36.75" customHeight="1" x14ac:dyDescent="0.25">
      <c r="BC442" s="163"/>
    </row>
    <row r="443" spans="55:55" ht="36.75" customHeight="1" x14ac:dyDescent="0.25">
      <c r="BC443" s="163"/>
    </row>
    <row r="444" spans="55:55" ht="36.75" customHeight="1" x14ac:dyDescent="0.25">
      <c r="BC444" s="163"/>
    </row>
    <row r="445" spans="55:55" ht="36.75" customHeight="1" x14ac:dyDescent="0.25">
      <c r="BC445" s="163"/>
    </row>
    <row r="446" spans="55:55" ht="36.75" customHeight="1" x14ac:dyDescent="0.25">
      <c r="BC446" s="163"/>
    </row>
    <row r="447" spans="55:55" ht="36.75" customHeight="1" x14ac:dyDescent="0.25">
      <c r="BC447" s="163"/>
    </row>
    <row r="448" spans="55:55" ht="36.75" customHeight="1" x14ac:dyDescent="0.25">
      <c r="BC448" s="163"/>
    </row>
    <row r="449" spans="55:55" ht="36.75" customHeight="1" x14ac:dyDescent="0.25">
      <c r="BC449" s="163"/>
    </row>
    <row r="450" spans="55:55" ht="36.75" customHeight="1" x14ac:dyDescent="0.25">
      <c r="BC450" s="163"/>
    </row>
    <row r="451" spans="55:55" ht="36.75" customHeight="1" x14ac:dyDescent="0.25">
      <c r="BC451" s="163"/>
    </row>
    <row r="452" spans="55:55" ht="36.75" customHeight="1" x14ac:dyDescent="0.25">
      <c r="BC452" s="163"/>
    </row>
    <row r="453" spans="55:55" ht="36.75" customHeight="1" x14ac:dyDescent="0.25">
      <c r="BC453" s="163"/>
    </row>
    <row r="454" spans="55:55" ht="36.75" customHeight="1" x14ac:dyDescent="0.25">
      <c r="BC454" s="163"/>
    </row>
    <row r="455" spans="55:55" ht="36.75" customHeight="1" x14ac:dyDescent="0.25">
      <c r="BC455" s="163"/>
    </row>
    <row r="456" spans="55:55" ht="36.75" customHeight="1" x14ac:dyDescent="0.25">
      <c r="BC456" s="163"/>
    </row>
    <row r="457" spans="55:55" ht="36.75" customHeight="1" x14ac:dyDescent="0.25">
      <c r="BC457" s="163"/>
    </row>
    <row r="458" spans="55:55" ht="36.75" customHeight="1" x14ac:dyDescent="0.25">
      <c r="BC458" s="163"/>
    </row>
    <row r="459" spans="55:55" ht="36.75" customHeight="1" x14ac:dyDescent="0.25">
      <c r="BC459" s="163"/>
    </row>
    <row r="460" spans="55:55" ht="36.75" customHeight="1" x14ac:dyDescent="0.25">
      <c r="BC460" s="163"/>
    </row>
    <row r="461" spans="55:55" ht="36.75" customHeight="1" x14ac:dyDescent="0.25">
      <c r="BC461" s="163"/>
    </row>
    <row r="462" spans="55:55" ht="36.75" customHeight="1" x14ac:dyDescent="0.25">
      <c r="BC462" s="163"/>
    </row>
    <row r="463" spans="55:55" ht="36.75" customHeight="1" x14ac:dyDescent="0.25">
      <c r="BC463" s="163"/>
    </row>
    <row r="464" spans="55:55" ht="36.75" customHeight="1" x14ac:dyDescent="0.25">
      <c r="BC464" s="163"/>
    </row>
    <row r="465" spans="55:55" ht="36.75" customHeight="1" x14ac:dyDescent="0.25">
      <c r="BC465" s="163"/>
    </row>
    <row r="466" spans="55:55" ht="36.75" customHeight="1" x14ac:dyDescent="0.25">
      <c r="BC466" s="163"/>
    </row>
    <row r="467" spans="55:55" ht="36.75" customHeight="1" x14ac:dyDescent="0.25">
      <c r="BC467" s="163"/>
    </row>
    <row r="468" spans="55:55" ht="36.75" customHeight="1" x14ac:dyDescent="0.25">
      <c r="BC468" s="163"/>
    </row>
    <row r="469" spans="55:55" ht="36.75" customHeight="1" x14ac:dyDescent="0.25">
      <c r="BC469" s="163"/>
    </row>
    <row r="470" spans="55:55" ht="36.75" customHeight="1" x14ac:dyDescent="0.25">
      <c r="BC470" s="163"/>
    </row>
    <row r="471" spans="55:55" ht="36.75" customHeight="1" x14ac:dyDescent="0.25">
      <c r="BC471" s="163"/>
    </row>
    <row r="472" spans="55:55" ht="36.75" customHeight="1" x14ac:dyDescent="0.25">
      <c r="BC472" s="163"/>
    </row>
    <row r="473" spans="55:55" ht="36.75" customHeight="1" x14ac:dyDescent="0.25">
      <c r="BC473" s="163"/>
    </row>
    <row r="474" spans="55:55" ht="36.75" customHeight="1" x14ac:dyDescent="0.25">
      <c r="BC474" s="163"/>
    </row>
    <row r="475" spans="55:55" ht="36.75" customHeight="1" x14ac:dyDescent="0.25">
      <c r="BC475" s="163"/>
    </row>
    <row r="476" spans="55:55" ht="36.75" customHeight="1" x14ac:dyDescent="0.25">
      <c r="BC476" s="163"/>
    </row>
    <row r="477" spans="55:55" ht="36.75" customHeight="1" x14ac:dyDescent="0.25">
      <c r="BC477" s="163"/>
    </row>
    <row r="478" spans="55:55" ht="36.75" customHeight="1" x14ac:dyDescent="0.25">
      <c r="BC478" s="163"/>
    </row>
    <row r="479" spans="55:55" ht="36.75" customHeight="1" x14ac:dyDescent="0.25">
      <c r="BC479" s="163"/>
    </row>
    <row r="480" spans="55:55" ht="36.75" customHeight="1" x14ac:dyDescent="0.25">
      <c r="BC480" s="163"/>
    </row>
    <row r="481" spans="55:55" ht="36.75" customHeight="1" x14ac:dyDescent="0.25">
      <c r="BC481" s="163"/>
    </row>
    <row r="482" spans="55:55" ht="36.75" customHeight="1" x14ac:dyDescent="0.25">
      <c r="BC482" s="163"/>
    </row>
    <row r="483" spans="55:55" ht="36.75" customHeight="1" x14ac:dyDescent="0.25">
      <c r="BC483" s="163"/>
    </row>
    <row r="484" spans="55:55" ht="36.75" customHeight="1" x14ac:dyDescent="0.25">
      <c r="BC484" s="163"/>
    </row>
    <row r="485" spans="55:55" ht="36.75" customHeight="1" x14ac:dyDescent="0.25">
      <c r="BC485" s="163"/>
    </row>
    <row r="486" spans="55:55" ht="36.75" customHeight="1" x14ac:dyDescent="0.25">
      <c r="BC486" s="163"/>
    </row>
    <row r="487" spans="55:55" ht="36.75" customHeight="1" x14ac:dyDescent="0.25">
      <c r="BC487" s="163"/>
    </row>
    <row r="488" spans="55:55" ht="36.75" customHeight="1" x14ac:dyDescent="0.25">
      <c r="BC488" s="163"/>
    </row>
    <row r="489" spans="55:55" ht="36.75" customHeight="1" x14ac:dyDescent="0.25">
      <c r="BC489" s="163"/>
    </row>
    <row r="490" spans="55:55" ht="36.75" customHeight="1" x14ac:dyDescent="0.25">
      <c r="BC490" s="163"/>
    </row>
    <row r="491" spans="55:55" ht="36.75" customHeight="1" x14ac:dyDescent="0.25">
      <c r="BC491" s="163"/>
    </row>
    <row r="492" spans="55:55" ht="36.75" customHeight="1" x14ac:dyDescent="0.25">
      <c r="BC492" s="163"/>
    </row>
    <row r="493" spans="55:55" ht="36.75" customHeight="1" x14ac:dyDescent="0.25">
      <c r="BC493" s="163"/>
    </row>
    <row r="494" spans="55:55" ht="36.75" customHeight="1" x14ac:dyDescent="0.25">
      <c r="BC494" s="163"/>
    </row>
    <row r="495" spans="55:55" ht="36.75" customHeight="1" x14ac:dyDescent="0.25">
      <c r="BC495" s="163"/>
    </row>
    <row r="496" spans="55:55" ht="36.75" customHeight="1" x14ac:dyDescent="0.25">
      <c r="BC496" s="163"/>
    </row>
    <row r="497" spans="55:55" ht="36.75" customHeight="1" x14ac:dyDescent="0.25">
      <c r="BC497" s="163"/>
    </row>
    <row r="498" spans="55:55" ht="36.75" customHeight="1" x14ac:dyDescent="0.25">
      <c r="BC498" s="163"/>
    </row>
    <row r="499" spans="55:55" ht="36.75" customHeight="1" x14ac:dyDescent="0.25">
      <c r="BC499" s="163"/>
    </row>
    <row r="500" spans="55:55" ht="36.75" customHeight="1" x14ac:dyDescent="0.25">
      <c r="BC500" s="163"/>
    </row>
    <row r="501" spans="55:55" ht="36.75" customHeight="1" x14ac:dyDescent="0.25">
      <c r="BC501" s="163"/>
    </row>
    <row r="502" spans="55:55" ht="36.75" customHeight="1" x14ac:dyDescent="0.25">
      <c r="BC502" s="163"/>
    </row>
    <row r="503" spans="55:55" ht="36.75" customHeight="1" x14ac:dyDescent="0.25">
      <c r="BC503" s="163"/>
    </row>
    <row r="504" spans="55:55" ht="36.75" customHeight="1" x14ac:dyDescent="0.25">
      <c r="BC504" s="163"/>
    </row>
    <row r="505" spans="55:55" ht="36.75" customHeight="1" x14ac:dyDescent="0.25">
      <c r="BC505" s="163"/>
    </row>
    <row r="506" spans="55:55" ht="36.75" customHeight="1" x14ac:dyDescent="0.25">
      <c r="BC506" s="163"/>
    </row>
    <row r="507" spans="55:55" ht="36.75" customHeight="1" x14ac:dyDescent="0.25">
      <c r="BC507" s="163"/>
    </row>
    <row r="508" spans="55:55" ht="36.75" customHeight="1" x14ac:dyDescent="0.25">
      <c r="BC508" s="163"/>
    </row>
    <row r="509" spans="55:55" ht="36.75" customHeight="1" x14ac:dyDescent="0.25">
      <c r="BC509" s="163"/>
    </row>
    <row r="510" spans="55:55" ht="36.75" customHeight="1" x14ac:dyDescent="0.25">
      <c r="BC510" s="163"/>
    </row>
    <row r="511" spans="55:55" ht="36.75" customHeight="1" x14ac:dyDescent="0.25">
      <c r="BC511" s="163"/>
    </row>
    <row r="512" spans="55:55" ht="36.75" customHeight="1" x14ac:dyDescent="0.25">
      <c r="BC512" s="163"/>
    </row>
    <row r="513" spans="55:55" ht="36.75" customHeight="1" x14ac:dyDescent="0.25">
      <c r="BC513" s="163"/>
    </row>
    <row r="514" spans="55:55" ht="36.75" customHeight="1" x14ac:dyDescent="0.25">
      <c r="BC514" s="163"/>
    </row>
    <row r="515" spans="55:55" ht="36.75" customHeight="1" x14ac:dyDescent="0.25">
      <c r="BC515" s="163"/>
    </row>
    <row r="516" spans="55:55" ht="36.75" customHeight="1" x14ac:dyDescent="0.25">
      <c r="BC516" s="163"/>
    </row>
    <row r="517" spans="55:55" ht="36.75" customHeight="1" x14ac:dyDescent="0.25">
      <c r="BC517" s="163"/>
    </row>
    <row r="518" spans="55:55" ht="36.75" customHeight="1" x14ac:dyDescent="0.25">
      <c r="BC518" s="163"/>
    </row>
    <row r="519" spans="55:55" ht="36.75" customHeight="1" x14ac:dyDescent="0.25">
      <c r="BC519" s="163"/>
    </row>
    <row r="520" spans="55:55" ht="36.75" customHeight="1" x14ac:dyDescent="0.25">
      <c r="BC520" s="163"/>
    </row>
    <row r="521" spans="55:55" ht="36.75" customHeight="1" x14ac:dyDescent="0.25">
      <c r="BC521" s="163"/>
    </row>
    <row r="522" spans="55:55" ht="36.75" customHeight="1" x14ac:dyDescent="0.25">
      <c r="BC522" s="163"/>
    </row>
    <row r="523" spans="55:55" ht="36.75" customHeight="1" x14ac:dyDescent="0.25">
      <c r="BC523" s="163"/>
    </row>
    <row r="524" spans="55:55" ht="36.75" customHeight="1" x14ac:dyDescent="0.25">
      <c r="BC524" s="163"/>
    </row>
    <row r="525" spans="55:55" ht="36.75" customHeight="1" x14ac:dyDescent="0.25">
      <c r="BC525" s="163"/>
    </row>
    <row r="526" spans="55:55" ht="36.75" customHeight="1" x14ac:dyDescent="0.25">
      <c r="BC526" s="163"/>
    </row>
    <row r="527" spans="55:55" ht="36.75" customHeight="1" x14ac:dyDescent="0.25">
      <c r="BC527" s="163"/>
    </row>
    <row r="528" spans="55:55" ht="36.75" customHeight="1" x14ac:dyDescent="0.25">
      <c r="BC528" s="163"/>
    </row>
    <row r="529" spans="55:55" ht="36.75" customHeight="1" x14ac:dyDescent="0.25">
      <c r="BC529" s="163"/>
    </row>
    <row r="530" spans="55:55" ht="36.75" customHeight="1" x14ac:dyDescent="0.25">
      <c r="BC530" s="163"/>
    </row>
    <row r="531" spans="55:55" ht="36.75" customHeight="1" x14ac:dyDescent="0.25">
      <c r="BC531" s="163"/>
    </row>
    <row r="532" spans="55:55" ht="36.75" customHeight="1" x14ac:dyDescent="0.25">
      <c r="BC532" s="163"/>
    </row>
    <row r="533" spans="55:55" ht="36.75" customHeight="1" x14ac:dyDescent="0.25">
      <c r="BC533" s="163"/>
    </row>
    <row r="534" spans="55:55" ht="36.75" customHeight="1" x14ac:dyDescent="0.25">
      <c r="BC534" s="163"/>
    </row>
    <row r="535" spans="55:55" ht="36.75" customHeight="1" x14ac:dyDescent="0.25">
      <c r="BC535" s="163"/>
    </row>
    <row r="536" spans="55:55" ht="36.75" customHeight="1" x14ac:dyDescent="0.25">
      <c r="BC536" s="163"/>
    </row>
    <row r="537" spans="55:55" ht="36.75" customHeight="1" x14ac:dyDescent="0.25">
      <c r="BC537" s="163"/>
    </row>
    <row r="538" spans="55:55" ht="36.75" customHeight="1" x14ac:dyDescent="0.25">
      <c r="BC538" s="163"/>
    </row>
    <row r="539" spans="55:55" ht="36.75" customHeight="1" x14ac:dyDescent="0.25">
      <c r="BC539" s="163"/>
    </row>
    <row r="540" spans="55:55" ht="36.75" customHeight="1" x14ac:dyDescent="0.25">
      <c r="BC540" s="163"/>
    </row>
    <row r="541" spans="55:55" ht="36.75" customHeight="1" x14ac:dyDescent="0.25">
      <c r="BC541" s="163"/>
    </row>
    <row r="542" spans="55:55" ht="36.75" customHeight="1" x14ac:dyDescent="0.25">
      <c r="BC542" s="163"/>
    </row>
    <row r="543" spans="55:55" ht="36.75" customHeight="1" x14ac:dyDescent="0.25">
      <c r="BC543" s="163"/>
    </row>
    <row r="544" spans="55:55" ht="36.75" customHeight="1" x14ac:dyDescent="0.25">
      <c r="BC544" s="163"/>
    </row>
    <row r="545" spans="55:55" ht="36.75" customHeight="1" x14ac:dyDescent="0.25">
      <c r="BC545" s="163"/>
    </row>
    <row r="546" spans="55:55" ht="36.75" customHeight="1" x14ac:dyDescent="0.25">
      <c r="BC546" s="163"/>
    </row>
    <row r="547" spans="55:55" ht="36.75" customHeight="1" x14ac:dyDescent="0.25">
      <c r="BC547" s="163"/>
    </row>
    <row r="548" spans="55:55" ht="36.75" customHeight="1" x14ac:dyDescent="0.25">
      <c r="BC548" s="163"/>
    </row>
    <row r="549" spans="55:55" ht="36.75" customHeight="1" x14ac:dyDescent="0.25">
      <c r="BC549" s="163"/>
    </row>
    <row r="550" spans="55:55" ht="36.75" customHeight="1" x14ac:dyDescent="0.25">
      <c r="BC550" s="163"/>
    </row>
    <row r="551" spans="55:55" ht="36.75" customHeight="1" x14ac:dyDescent="0.25">
      <c r="BC551" s="163"/>
    </row>
    <row r="552" spans="55:55" ht="36.75" customHeight="1" x14ac:dyDescent="0.25">
      <c r="BC552" s="163"/>
    </row>
    <row r="553" spans="55:55" ht="36.75" customHeight="1" x14ac:dyDescent="0.25">
      <c r="BC553" s="163"/>
    </row>
    <row r="554" spans="55:55" ht="36.75" customHeight="1" x14ac:dyDescent="0.25">
      <c r="BC554" s="163"/>
    </row>
    <row r="555" spans="55:55" ht="36.75" customHeight="1" x14ac:dyDescent="0.25">
      <c r="BC555" s="163"/>
    </row>
    <row r="556" spans="55:55" ht="36.75" customHeight="1" x14ac:dyDescent="0.25">
      <c r="BC556" s="163"/>
    </row>
    <row r="557" spans="55:55" ht="36.75" customHeight="1" x14ac:dyDescent="0.25">
      <c r="BC557" s="163"/>
    </row>
    <row r="558" spans="55:55" ht="36.75" customHeight="1" x14ac:dyDescent="0.25">
      <c r="BC558" s="163"/>
    </row>
    <row r="559" spans="55:55" ht="36.75" customHeight="1" x14ac:dyDescent="0.25">
      <c r="BC559" s="163"/>
    </row>
    <row r="560" spans="55:55" ht="36.75" customHeight="1" x14ac:dyDescent="0.25">
      <c r="BC560" s="163"/>
    </row>
    <row r="561" spans="55:55" ht="36.75" customHeight="1" x14ac:dyDescent="0.25">
      <c r="BC561" s="163"/>
    </row>
    <row r="562" spans="55:55" ht="36.75" customHeight="1" x14ac:dyDescent="0.25">
      <c r="BC562" s="163"/>
    </row>
    <row r="563" spans="55:55" ht="36.75" customHeight="1" x14ac:dyDescent="0.25">
      <c r="BC563" s="163"/>
    </row>
    <row r="564" spans="55:55" ht="36.75" customHeight="1" x14ac:dyDescent="0.25">
      <c r="BC564" s="163"/>
    </row>
    <row r="565" spans="55:55" ht="36.75" customHeight="1" x14ac:dyDescent="0.25">
      <c r="BC565" s="163"/>
    </row>
    <row r="566" spans="55:55" ht="36.75" customHeight="1" x14ac:dyDescent="0.25">
      <c r="BC566" s="163"/>
    </row>
    <row r="567" spans="55:55" ht="36.75" customHeight="1" x14ac:dyDescent="0.25">
      <c r="BC567" s="163"/>
    </row>
    <row r="568" spans="55:55" ht="36.75" customHeight="1" x14ac:dyDescent="0.25">
      <c r="BC568" s="163"/>
    </row>
    <row r="569" spans="55:55" ht="36.75" customHeight="1" x14ac:dyDescent="0.25">
      <c r="BC569" s="163"/>
    </row>
    <row r="570" spans="55:55" ht="36.75" customHeight="1" x14ac:dyDescent="0.25">
      <c r="BC570" s="163"/>
    </row>
    <row r="571" spans="55:55" ht="36.75" customHeight="1" x14ac:dyDescent="0.25">
      <c r="BC571" s="163"/>
    </row>
    <row r="572" spans="55:55" ht="36.75" customHeight="1" x14ac:dyDescent="0.25">
      <c r="BC572" s="163"/>
    </row>
    <row r="573" spans="55:55" ht="36.75" customHeight="1" x14ac:dyDescent="0.25">
      <c r="BC573" s="163"/>
    </row>
    <row r="574" spans="55:55" ht="36.75" customHeight="1" x14ac:dyDescent="0.25">
      <c r="BC574" s="163"/>
    </row>
    <row r="575" spans="55:55" ht="36.75" customHeight="1" x14ac:dyDescent="0.25">
      <c r="BC575" s="163"/>
    </row>
    <row r="576" spans="55:55" ht="36.75" customHeight="1" x14ac:dyDescent="0.25">
      <c r="BC576" s="163"/>
    </row>
    <row r="577" spans="55:55" ht="36.75" customHeight="1" x14ac:dyDescent="0.25">
      <c r="BC577" s="163"/>
    </row>
    <row r="578" spans="55:55" ht="36.75" customHeight="1" x14ac:dyDescent="0.25">
      <c r="BC578" s="163"/>
    </row>
    <row r="579" spans="55:55" ht="36.75" customHeight="1" x14ac:dyDescent="0.25">
      <c r="BC579" s="163"/>
    </row>
    <row r="580" spans="55:55" ht="36.75" customHeight="1" x14ac:dyDescent="0.25">
      <c r="BC580" s="163"/>
    </row>
    <row r="581" spans="55:55" ht="36.75" customHeight="1" x14ac:dyDescent="0.25">
      <c r="BC581" s="163"/>
    </row>
    <row r="582" spans="55:55" ht="36.75" customHeight="1" x14ac:dyDescent="0.25">
      <c r="BC582" s="163"/>
    </row>
    <row r="583" spans="55:55" ht="36.75" customHeight="1" x14ac:dyDescent="0.25">
      <c r="BC583" s="163"/>
    </row>
    <row r="584" spans="55:55" ht="36.75" customHeight="1" x14ac:dyDescent="0.25">
      <c r="BC584" s="163"/>
    </row>
    <row r="585" spans="55:55" ht="36.75" customHeight="1" x14ac:dyDescent="0.25">
      <c r="BC585" s="163"/>
    </row>
    <row r="586" spans="55:55" ht="36.75" customHeight="1" x14ac:dyDescent="0.25">
      <c r="BC586" s="163"/>
    </row>
    <row r="587" spans="55:55" ht="36.75" customHeight="1" x14ac:dyDescent="0.25">
      <c r="BC587" s="163"/>
    </row>
    <row r="588" spans="55:55" ht="36.75" customHeight="1" x14ac:dyDescent="0.25">
      <c r="BC588" s="163"/>
    </row>
    <row r="589" spans="55:55" ht="36.75" customHeight="1" x14ac:dyDescent="0.25">
      <c r="BC589" s="163"/>
    </row>
    <row r="590" spans="55:55" ht="36.75" customHeight="1" x14ac:dyDescent="0.25">
      <c r="BC590" s="163"/>
    </row>
    <row r="591" spans="55:55" ht="36.75" customHeight="1" x14ac:dyDescent="0.25">
      <c r="BC591" s="163"/>
    </row>
    <row r="592" spans="55:55" ht="36.75" customHeight="1" x14ac:dyDescent="0.25">
      <c r="BC592" s="163"/>
    </row>
    <row r="593" spans="55:55" ht="36.75" customHeight="1" x14ac:dyDescent="0.25">
      <c r="BC593" s="163"/>
    </row>
    <row r="594" spans="55:55" ht="36.75" customHeight="1" x14ac:dyDescent="0.25">
      <c r="BC594" s="163"/>
    </row>
    <row r="595" spans="55:55" ht="36.75" customHeight="1" x14ac:dyDescent="0.25">
      <c r="BC595" s="163"/>
    </row>
    <row r="596" spans="55:55" ht="36.75" customHeight="1" x14ac:dyDescent="0.25">
      <c r="BC596" s="163"/>
    </row>
    <row r="597" spans="55:55" ht="36.75" customHeight="1" x14ac:dyDescent="0.25">
      <c r="BC597" s="163"/>
    </row>
    <row r="598" spans="55:55" ht="36.75" customHeight="1" x14ac:dyDescent="0.25">
      <c r="BC598" s="163"/>
    </row>
    <row r="599" spans="55:55" ht="36.75" customHeight="1" x14ac:dyDescent="0.25">
      <c r="BC599" s="163"/>
    </row>
    <row r="600" spans="55:55" ht="36.75" customHeight="1" x14ac:dyDescent="0.25">
      <c r="BC600" s="163"/>
    </row>
    <row r="601" spans="55:55" ht="36.75" customHeight="1" x14ac:dyDescent="0.25">
      <c r="BC601" s="163"/>
    </row>
    <row r="602" spans="55:55" ht="36.75" customHeight="1" x14ac:dyDescent="0.25">
      <c r="BC602" s="163"/>
    </row>
    <row r="603" spans="55:55" ht="36.75" customHeight="1" x14ac:dyDescent="0.25">
      <c r="BC603" s="163"/>
    </row>
    <row r="604" spans="55:55" ht="36.75" customHeight="1" x14ac:dyDescent="0.25">
      <c r="BC604" s="163"/>
    </row>
    <row r="605" spans="55:55" ht="36.75" customHeight="1" x14ac:dyDescent="0.25">
      <c r="BC605" s="163"/>
    </row>
    <row r="606" spans="55:55" ht="36.75" customHeight="1" x14ac:dyDescent="0.25">
      <c r="BC606" s="163"/>
    </row>
    <row r="607" spans="55:55" ht="36.75" customHeight="1" x14ac:dyDescent="0.25">
      <c r="BC607" s="163"/>
    </row>
    <row r="608" spans="55:55" ht="36.75" customHeight="1" x14ac:dyDescent="0.25">
      <c r="BC608" s="163"/>
    </row>
    <row r="609" spans="55:55" ht="36.75" customHeight="1" x14ac:dyDescent="0.25">
      <c r="BC609" s="163"/>
    </row>
    <row r="610" spans="55:55" ht="36.75" customHeight="1" x14ac:dyDescent="0.25">
      <c r="BC610" s="163"/>
    </row>
    <row r="611" spans="55:55" ht="36.75" customHeight="1" x14ac:dyDescent="0.25">
      <c r="BC611" s="163"/>
    </row>
    <row r="612" spans="55:55" ht="36.75" customHeight="1" x14ac:dyDescent="0.25">
      <c r="BC612" s="163"/>
    </row>
    <row r="613" spans="55:55" ht="36.75" customHeight="1" x14ac:dyDescent="0.25">
      <c r="BC613" s="163"/>
    </row>
    <row r="614" spans="55:55" ht="36.75" customHeight="1" x14ac:dyDescent="0.25">
      <c r="BC614" s="163"/>
    </row>
    <row r="615" spans="55:55" ht="36.75" customHeight="1" x14ac:dyDescent="0.25">
      <c r="BC615" s="163"/>
    </row>
    <row r="616" spans="55:55" ht="36.75" customHeight="1" x14ac:dyDescent="0.25">
      <c r="BC616" s="163"/>
    </row>
    <row r="617" spans="55:55" ht="36.75" customHeight="1" x14ac:dyDescent="0.25">
      <c r="BC617" s="163"/>
    </row>
    <row r="618" spans="55:55" ht="36.75" customHeight="1" x14ac:dyDescent="0.25">
      <c r="BC618" s="163"/>
    </row>
    <row r="619" spans="55:55" ht="36.75" customHeight="1" x14ac:dyDescent="0.25">
      <c r="BC619" s="163"/>
    </row>
    <row r="620" spans="55:55" ht="36.75" customHeight="1" x14ac:dyDescent="0.25">
      <c r="BC620" s="163"/>
    </row>
    <row r="621" spans="55:55" ht="36.75" customHeight="1" x14ac:dyDescent="0.25">
      <c r="BC621" s="163"/>
    </row>
    <row r="622" spans="55:55" ht="36.75" customHeight="1" x14ac:dyDescent="0.25">
      <c r="BC622" s="163"/>
    </row>
    <row r="623" spans="55:55" ht="36.75" customHeight="1" x14ac:dyDescent="0.25">
      <c r="BC623" s="163"/>
    </row>
    <row r="624" spans="55:55" ht="36.75" customHeight="1" x14ac:dyDescent="0.25">
      <c r="BC624" s="163"/>
    </row>
    <row r="625" spans="55:55" ht="36.75" customHeight="1" x14ac:dyDescent="0.25">
      <c r="BC625" s="163"/>
    </row>
    <row r="626" spans="55:55" ht="36.75" customHeight="1" x14ac:dyDescent="0.25">
      <c r="BC626" s="163"/>
    </row>
    <row r="627" spans="55:55" ht="36.75" customHeight="1" x14ac:dyDescent="0.25">
      <c r="BC627" s="163"/>
    </row>
    <row r="628" spans="55:55" ht="36.75" customHeight="1" x14ac:dyDescent="0.25">
      <c r="BC628" s="163"/>
    </row>
    <row r="629" spans="55:55" ht="36.75" customHeight="1" x14ac:dyDescent="0.25">
      <c r="BC629" s="163"/>
    </row>
    <row r="630" spans="55:55" ht="36.75" customHeight="1" x14ac:dyDescent="0.25">
      <c r="BC630" s="163"/>
    </row>
    <row r="631" spans="55:55" ht="36.75" customHeight="1" x14ac:dyDescent="0.25">
      <c r="BC631" s="163"/>
    </row>
    <row r="632" spans="55:55" ht="36.75" customHeight="1" x14ac:dyDescent="0.25">
      <c r="BC632" s="163"/>
    </row>
    <row r="633" spans="55:55" ht="36.75" customHeight="1" x14ac:dyDescent="0.25">
      <c r="BC633" s="163"/>
    </row>
    <row r="634" spans="55:55" ht="36.75" customHeight="1" x14ac:dyDescent="0.25">
      <c r="BC634" s="163"/>
    </row>
    <row r="635" spans="55:55" ht="36.75" customHeight="1" x14ac:dyDescent="0.25">
      <c r="BC635" s="163"/>
    </row>
    <row r="636" spans="55:55" ht="36.75" customHeight="1" x14ac:dyDescent="0.25">
      <c r="BC636" s="163"/>
    </row>
    <row r="637" spans="55:55" ht="36.75" customHeight="1" x14ac:dyDescent="0.25">
      <c r="BC637" s="163"/>
    </row>
    <row r="638" spans="55:55" ht="36.75" customHeight="1" x14ac:dyDescent="0.25">
      <c r="BC638" s="163"/>
    </row>
    <row r="639" spans="55:55" ht="36.75" customHeight="1" x14ac:dyDescent="0.25">
      <c r="BC639" s="163"/>
    </row>
    <row r="640" spans="55:55" ht="36.75" customHeight="1" x14ac:dyDescent="0.25">
      <c r="BC640" s="163"/>
    </row>
    <row r="641" spans="55:55" ht="36.75" customHeight="1" x14ac:dyDescent="0.25">
      <c r="BC641" s="163"/>
    </row>
    <row r="642" spans="55:55" ht="36.75" customHeight="1" x14ac:dyDescent="0.25">
      <c r="BC642" s="163"/>
    </row>
    <row r="643" spans="55:55" ht="36.75" customHeight="1" x14ac:dyDescent="0.25">
      <c r="BC643" s="163"/>
    </row>
    <row r="644" spans="55:55" ht="36.75" customHeight="1" x14ac:dyDescent="0.25">
      <c r="BC644" s="163"/>
    </row>
    <row r="645" spans="55:55" ht="36.75" customHeight="1" x14ac:dyDescent="0.25">
      <c r="BC645" s="163"/>
    </row>
    <row r="646" spans="55:55" ht="36.75" customHeight="1" x14ac:dyDescent="0.25">
      <c r="BC646" s="163"/>
    </row>
    <row r="647" spans="55:55" ht="36.75" customHeight="1" x14ac:dyDescent="0.25">
      <c r="BC647" s="163"/>
    </row>
    <row r="648" spans="55:55" ht="36.75" customHeight="1" x14ac:dyDescent="0.25">
      <c r="BC648" s="163"/>
    </row>
    <row r="649" spans="55:55" ht="36.75" customHeight="1" x14ac:dyDescent="0.25">
      <c r="BC649" s="163"/>
    </row>
    <row r="650" spans="55:55" ht="36.75" customHeight="1" x14ac:dyDescent="0.25">
      <c r="BC650" s="163"/>
    </row>
    <row r="651" spans="55:55" ht="36.75" customHeight="1" x14ac:dyDescent="0.25">
      <c r="BC651" s="163"/>
    </row>
    <row r="652" spans="55:55" ht="36.75" customHeight="1" x14ac:dyDescent="0.25">
      <c r="BC652" s="163"/>
    </row>
    <row r="653" spans="55:55" ht="36.75" customHeight="1" x14ac:dyDescent="0.25">
      <c r="BC653" s="163"/>
    </row>
    <row r="654" spans="55:55" ht="36.75" customHeight="1" x14ac:dyDescent="0.25">
      <c r="BC654" s="163"/>
    </row>
    <row r="655" spans="55:55" ht="36.75" customHeight="1" x14ac:dyDescent="0.25">
      <c r="BC655" s="163"/>
    </row>
    <row r="656" spans="55:55" ht="36.75" customHeight="1" x14ac:dyDescent="0.25">
      <c r="BC656" s="163"/>
    </row>
    <row r="657" spans="55:55" ht="36.75" customHeight="1" x14ac:dyDescent="0.25">
      <c r="BC657" s="163"/>
    </row>
    <row r="658" spans="55:55" ht="36.75" customHeight="1" x14ac:dyDescent="0.25">
      <c r="BC658" s="163"/>
    </row>
    <row r="659" spans="55:55" ht="36.75" customHeight="1" x14ac:dyDescent="0.25">
      <c r="BC659" s="163"/>
    </row>
    <row r="660" spans="55:55" ht="36.75" customHeight="1" x14ac:dyDescent="0.25">
      <c r="BC660" s="163"/>
    </row>
    <row r="661" spans="55:55" ht="36.75" customHeight="1" x14ac:dyDescent="0.25">
      <c r="BC661" s="163"/>
    </row>
    <row r="662" spans="55:55" ht="36.75" customHeight="1" x14ac:dyDescent="0.25">
      <c r="BC662" s="163"/>
    </row>
    <row r="663" spans="55:55" ht="36.75" customHeight="1" x14ac:dyDescent="0.25">
      <c r="BC663" s="163"/>
    </row>
    <row r="664" spans="55:55" ht="36.75" customHeight="1" x14ac:dyDescent="0.25">
      <c r="BC664" s="163"/>
    </row>
    <row r="665" spans="55:55" ht="36.75" customHeight="1" x14ac:dyDescent="0.25">
      <c r="BC665" s="163"/>
    </row>
    <row r="666" spans="55:55" ht="36.75" customHeight="1" x14ac:dyDescent="0.25">
      <c r="BC666" s="163"/>
    </row>
    <row r="667" spans="55:55" ht="36.75" customHeight="1" x14ac:dyDescent="0.25">
      <c r="BC667" s="163"/>
    </row>
    <row r="668" spans="55:55" ht="36.75" customHeight="1" x14ac:dyDescent="0.25">
      <c r="BC668" s="163"/>
    </row>
    <row r="669" spans="55:55" ht="36.75" customHeight="1" x14ac:dyDescent="0.25">
      <c r="BC669" s="163"/>
    </row>
    <row r="670" spans="55:55" ht="36.75" customHeight="1" x14ac:dyDescent="0.25">
      <c r="BC670" s="163"/>
    </row>
    <row r="671" spans="55:55" ht="36.75" customHeight="1" x14ac:dyDescent="0.25">
      <c r="BC671" s="163"/>
    </row>
    <row r="672" spans="55:55" ht="36.75" customHeight="1" x14ac:dyDescent="0.25">
      <c r="BC672" s="163"/>
    </row>
    <row r="673" spans="55:55" ht="36.75" customHeight="1" x14ac:dyDescent="0.25">
      <c r="BC673" s="163"/>
    </row>
    <row r="674" spans="55:55" ht="36.75" customHeight="1" x14ac:dyDescent="0.25">
      <c r="BC674" s="163"/>
    </row>
    <row r="675" spans="55:55" ht="36.75" customHeight="1" x14ac:dyDescent="0.25">
      <c r="BC675" s="163"/>
    </row>
    <row r="676" spans="55:55" ht="36.75" customHeight="1" x14ac:dyDescent="0.25">
      <c r="BC676" s="163"/>
    </row>
    <row r="677" spans="55:55" ht="36.75" customHeight="1" x14ac:dyDescent="0.25">
      <c r="BC677" s="163"/>
    </row>
    <row r="678" spans="55:55" ht="36.75" customHeight="1" x14ac:dyDescent="0.25">
      <c r="BC678" s="163"/>
    </row>
    <row r="679" spans="55:55" ht="36.75" customHeight="1" x14ac:dyDescent="0.25">
      <c r="BC679" s="163"/>
    </row>
    <row r="680" spans="55:55" ht="36.75" customHeight="1" x14ac:dyDescent="0.25">
      <c r="BC680" s="163"/>
    </row>
    <row r="681" spans="55:55" ht="36.75" customHeight="1" x14ac:dyDescent="0.25">
      <c r="BC681" s="163"/>
    </row>
    <row r="682" spans="55:55" ht="36.75" customHeight="1" x14ac:dyDescent="0.25">
      <c r="BC682" s="163"/>
    </row>
    <row r="683" spans="55:55" ht="36.75" customHeight="1" x14ac:dyDescent="0.25">
      <c r="BC683" s="163"/>
    </row>
    <row r="684" spans="55:55" ht="36.75" customHeight="1" x14ac:dyDescent="0.25">
      <c r="BC684" s="163"/>
    </row>
    <row r="685" spans="55:55" ht="36.75" customHeight="1" x14ac:dyDescent="0.25">
      <c r="BC685" s="163"/>
    </row>
    <row r="686" spans="55:55" ht="36.75" customHeight="1" x14ac:dyDescent="0.25">
      <c r="BC686" s="163"/>
    </row>
    <row r="687" spans="55:55" ht="36.75" customHeight="1" x14ac:dyDescent="0.25">
      <c r="BC687" s="163"/>
    </row>
    <row r="688" spans="55:55" ht="36.75" customHeight="1" x14ac:dyDescent="0.25">
      <c r="BC688" s="163"/>
    </row>
    <row r="689" spans="55:55" ht="36.75" customHeight="1" x14ac:dyDescent="0.25">
      <c r="BC689" s="163"/>
    </row>
    <row r="690" spans="55:55" ht="36.75" customHeight="1" x14ac:dyDescent="0.25">
      <c r="BC690" s="163"/>
    </row>
    <row r="691" spans="55:55" ht="36.75" customHeight="1" x14ac:dyDescent="0.25">
      <c r="BC691" s="163"/>
    </row>
    <row r="692" spans="55:55" ht="36.75" customHeight="1" x14ac:dyDescent="0.25">
      <c r="BC692" s="163"/>
    </row>
    <row r="693" spans="55:55" ht="36.75" customHeight="1" x14ac:dyDescent="0.25">
      <c r="BC693" s="163"/>
    </row>
    <row r="694" spans="55:55" ht="36.75" customHeight="1" x14ac:dyDescent="0.25">
      <c r="BC694" s="163"/>
    </row>
    <row r="695" spans="55:55" ht="36.75" customHeight="1" x14ac:dyDescent="0.25">
      <c r="BC695" s="163"/>
    </row>
    <row r="696" spans="55:55" ht="36.75" customHeight="1" x14ac:dyDescent="0.25">
      <c r="BC696" s="163"/>
    </row>
    <row r="697" spans="55:55" ht="36.75" customHeight="1" x14ac:dyDescent="0.25">
      <c r="BC697" s="163"/>
    </row>
    <row r="698" spans="55:55" ht="36.75" customHeight="1" x14ac:dyDescent="0.25">
      <c r="BC698" s="163"/>
    </row>
    <row r="699" spans="55:55" ht="36.75" customHeight="1" x14ac:dyDescent="0.25">
      <c r="BC699" s="163"/>
    </row>
    <row r="700" spans="55:55" ht="36.75" customHeight="1" x14ac:dyDescent="0.25">
      <c r="BC700" s="163"/>
    </row>
    <row r="701" spans="55:55" ht="36.75" customHeight="1" x14ac:dyDescent="0.25">
      <c r="BC701" s="163"/>
    </row>
    <row r="702" spans="55:55" ht="36.75" customHeight="1" x14ac:dyDescent="0.25">
      <c r="BC702" s="163"/>
    </row>
    <row r="703" spans="55:55" ht="36.75" customHeight="1" x14ac:dyDescent="0.25">
      <c r="BC703" s="163"/>
    </row>
    <row r="704" spans="55:55" ht="36.75" customHeight="1" x14ac:dyDescent="0.25">
      <c r="BC704" s="163"/>
    </row>
    <row r="705" spans="55:55" ht="36.75" customHeight="1" x14ac:dyDescent="0.25">
      <c r="BC705" s="163"/>
    </row>
    <row r="706" spans="55:55" ht="36.75" customHeight="1" x14ac:dyDescent="0.25">
      <c r="BC706" s="163"/>
    </row>
    <row r="707" spans="55:55" ht="36.75" customHeight="1" x14ac:dyDescent="0.25">
      <c r="BC707" s="163"/>
    </row>
    <row r="708" spans="55:55" ht="36.75" customHeight="1" x14ac:dyDescent="0.25">
      <c r="BC708" s="163"/>
    </row>
    <row r="709" spans="55:55" ht="36.75" customHeight="1" x14ac:dyDescent="0.25">
      <c r="BC709" s="163"/>
    </row>
    <row r="710" spans="55:55" ht="36.75" customHeight="1" x14ac:dyDescent="0.25">
      <c r="BC710" s="163"/>
    </row>
    <row r="711" spans="55:55" ht="36.75" customHeight="1" x14ac:dyDescent="0.25">
      <c r="BC711" s="163"/>
    </row>
    <row r="712" spans="55:55" ht="36.75" customHeight="1" x14ac:dyDescent="0.25">
      <c r="BC712" s="163"/>
    </row>
    <row r="713" spans="55:55" ht="36.75" customHeight="1" x14ac:dyDescent="0.25">
      <c r="BC713" s="163"/>
    </row>
    <row r="714" spans="55:55" ht="36.75" customHeight="1" x14ac:dyDescent="0.25">
      <c r="BC714" s="163"/>
    </row>
    <row r="715" spans="55:55" ht="36.75" customHeight="1" x14ac:dyDescent="0.25">
      <c r="BC715" s="163"/>
    </row>
    <row r="716" spans="55:55" ht="36.75" customHeight="1" x14ac:dyDescent="0.25">
      <c r="BC716" s="163"/>
    </row>
    <row r="717" spans="55:55" ht="36.75" customHeight="1" x14ac:dyDescent="0.25">
      <c r="BC717" s="163"/>
    </row>
    <row r="718" spans="55:55" ht="36.75" customHeight="1" x14ac:dyDescent="0.25">
      <c r="BC718" s="163"/>
    </row>
    <row r="719" spans="55:55" ht="36.75" customHeight="1" x14ac:dyDescent="0.25">
      <c r="BC719" s="163"/>
    </row>
    <row r="720" spans="55:55" ht="36.75" customHeight="1" x14ac:dyDescent="0.25">
      <c r="BC720" s="163"/>
    </row>
    <row r="721" spans="55:55" ht="36.75" customHeight="1" x14ac:dyDescent="0.25">
      <c r="BC721" s="163"/>
    </row>
    <row r="722" spans="55:55" ht="36.75" customHeight="1" x14ac:dyDescent="0.25">
      <c r="BC722" s="163"/>
    </row>
    <row r="723" spans="55:55" ht="36.75" customHeight="1" x14ac:dyDescent="0.25">
      <c r="BC723" s="163"/>
    </row>
    <row r="724" spans="55:55" ht="36.75" customHeight="1" x14ac:dyDescent="0.25">
      <c r="BC724" s="163"/>
    </row>
    <row r="725" spans="55:55" ht="36.75" customHeight="1" x14ac:dyDescent="0.25">
      <c r="BC725" s="163"/>
    </row>
    <row r="726" spans="55:55" ht="36.75" customHeight="1" x14ac:dyDescent="0.25">
      <c r="BC726" s="163"/>
    </row>
    <row r="727" spans="55:55" ht="36.75" customHeight="1" x14ac:dyDescent="0.25">
      <c r="BC727" s="163"/>
    </row>
    <row r="728" spans="55:55" ht="36.75" customHeight="1" x14ac:dyDescent="0.25">
      <c r="BC728" s="163"/>
    </row>
    <row r="729" spans="55:55" ht="36.75" customHeight="1" x14ac:dyDescent="0.25">
      <c r="BC729" s="163"/>
    </row>
    <row r="730" spans="55:55" ht="36.75" customHeight="1" x14ac:dyDescent="0.25">
      <c r="BC730" s="163"/>
    </row>
    <row r="731" spans="55:55" ht="36.75" customHeight="1" x14ac:dyDescent="0.25">
      <c r="BC731" s="163"/>
    </row>
    <row r="732" spans="55:55" ht="36.75" customHeight="1" x14ac:dyDescent="0.25">
      <c r="BC732" s="163"/>
    </row>
    <row r="733" spans="55:55" ht="36.75" customHeight="1" x14ac:dyDescent="0.25">
      <c r="BC733" s="163"/>
    </row>
    <row r="734" spans="55:55" ht="36.75" customHeight="1" x14ac:dyDescent="0.25">
      <c r="BC734" s="163"/>
    </row>
    <row r="735" spans="55:55" ht="36.75" customHeight="1" x14ac:dyDescent="0.25">
      <c r="BC735" s="163"/>
    </row>
    <row r="736" spans="55:55" ht="36.75" customHeight="1" x14ac:dyDescent="0.25">
      <c r="BC736" s="163"/>
    </row>
    <row r="737" spans="55:55" ht="36.75" customHeight="1" x14ac:dyDescent="0.25">
      <c r="BC737" s="163"/>
    </row>
    <row r="738" spans="55:55" ht="36.75" customHeight="1" x14ac:dyDescent="0.25">
      <c r="BC738" s="163"/>
    </row>
    <row r="739" spans="55:55" ht="36.75" customHeight="1" x14ac:dyDescent="0.25">
      <c r="BC739" s="163"/>
    </row>
    <row r="740" spans="55:55" ht="36.75" customHeight="1" x14ac:dyDescent="0.25">
      <c r="BC740" s="163"/>
    </row>
    <row r="741" spans="55:55" ht="36.75" customHeight="1" x14ac:dyDescent="0.25">
      <c r="BC741" s="163"/>
    </row>
    <row r="742" spans="55:55" ht="36.75" customHeight="1" x14ac:dyDescent="0.25">
      <c r="BC742" s="163"/>
    </row>
    <row r="743" spans="55:55" ht="36.75" customHeight="1" x14ac:dyDescent="0.25">
      <c r="BC743" s="163"/>
    </row>
    <row r="744" spans="55:55" ht="36.75" customHeight="1" x14ac:dyDescent="0.25">
      <c r="BC744" s="163"/>
    </row>
    <row r="745" spans="55:55" ht="36.75" customHeight="1" x14ac:dyDescent="0.25">
      <c r="BC745" s="163"/>
    </row>
    <row r="746" spans="55:55" ht="36.75" customHeight="1" x14ac:dyDescent="0.25">
      <c r="BC746" s="163"/>
    </row>
    <row r="747" spans="55:55" ht="36.75" customHeight="1" x14ac:dyDescent="0.25">
      <c r="BC747" s="163"/>
    </row>
    <row r="748" spans="55:55" ht="36.75" customHeight="1" x14ac:dyDescent="0.25">
      <c r="BC748" s="163"/>
    </row>
    <row r="749" spans="55:55" ht="36.75" customHeight="1" x14ac:dyDescent="0.25">
      <c r="BC749" s="163"/>
    </row>
    <row r="750" spans="55:55" ht="36.75" customHeight="1" x14ac:dyDescent="0.25">
      <c r="BC750" s="163"/>
    </row>
    <row r="751" spans="55:55" ht="36.75" customHeight="1" x14ac:dyDescent="0.25">
      <c r="BC751" s="163"/>
    </row>
    <row r="752" spans="55:55" ht="36.75" customHeight="1" x14ac:dyDescent="0.25">
      <c r="BC752" s="163"/>
    </row>
    <row r="753" spans="55:55" ht="36.75" customHeight="1" x14ac:dyDescent="0.25">
      <c r="BC753" s="163"/>
    </row>
    <row r="754" spans="55:55" ht="36.75" customHeight="1" x14ac:dyDescent="0.25">
      <c r="BC754" s="163"/>
    </row>
    <row r="755" spans="55:55" ht="36.75" customHeight="1" x14ac:dyDescent="0.25">
      <c r="BC755" s="163"/>
    </row>
    <row r="756" spans="55:55" ht="36.75" customHeight="1" x14ac:dyDescent="0.25">
      <c r="BC756" s="163"/>
    </row>
    <row r="757" spans="55:55" ht="36.75" customHeight="1" x14ac:dyDescent="0.25">
      <c r="BC757" s="163"/>
    </row>
    <row r="758" spans="55:55" ht="36.75" customHeight="1" x14ac:dyDescent="0.25">
      <c r="BC758" s="163"/>
    </row>
    <row r="759" spans="55:55" ht="36.75" customHeight="1" x14ac:dyDescent="0.25">
      <c r="BC759" s="163"/>
    </row>
    <row r="760" spans="55:55" ht="36.75" customHeight="1" x14ac:dyDescent="0.25">
      <c r="BC760" s="163"/>
    </row>
    <row r="761" spans="55:55" ht="36.75" customHeight="1" x14ac:dyDescent="0.25">
      <c r="BC761" s="163"/>
    </row>
    <row r="762" spans="55:55" ht="36.75" customHeight="1" x14ac:dyDescent="0.25">
      <c r="BC762" s="163"/>
    </row>
    <row r="763" spans="55:55" ht="36.75" customHeight="1" x14ac:dyDescent="0.25">
      <c r="BC763" s="163"/>
    </row>
    <row r="764" spans="55:55" ht="36.75" customHeight="1" x14ac:dyDescent="0.25">
      <c r="BC764" s="163"/>
    </row>
    <row r="765" spans="55:55" ht="36.75" customHeight="1" x14ac:dyDescent="0.25">
      <c r="BC765" s="163"/>
    </row>
    <row r="766" spans="55:55" ht="36.75" customHeight="1" x14ac:dyDescent="0.25">
      <c r="BC766" s="163"/>
    </row>
    <row r="767" spans="55:55" ht="36.75" customHeight="1" x14ac:dyDescent="0.25">
      <c r="BC767" s="163"/>
    </row>
    <row r="768" spans="55:55" ht="36.75" customHeight="1" x14ac:dyDescent="0.25">
      <c r="BC768" s="163"/>
    </row>
    <row r="769" spans="55:55" ht="36.75" customHeight="1" x14ac:dyDescent="0.25">
      <c r="BC769" s="163"/>
    </row>
    <row r="770" spans="55:55" ht="36.75" customHeight="1" x14ac:dyDescent="0.25">
      <c r="BC770" s="163"/>
    </row>
    <row r="771" spans="55:55" ht="36.75" customHeight="1" x14ac:dyDescent="0.25">
      <c r="BC771" s="163"/>
    </row>
    <row r="772" spans="55:55" ht="36.75" customHeight="1" x14ac:dyDescent="0.25">
      <c r="BC772" s="163"/>
    </row>
    <row r="773" spans="55:55" ht="36.75" customHeight="1" x14ac:dyDescent="0.25">
      <c r="BC773" s="163"/>
    </row>
    <row r="774" spans="55:55" ht="36.75" customHeight="1" x14ac:dyDescent="0.25">
      <c r="BC774" s="163"/>
    </row>
    <row r="775" spans="55:55" ht="36.75" customHeight="1" x14ac:dyDescent="0.25">
      <c r="BC775" s="163"/>
    </row>
    <row r="776" spans="55:55" ht="36.75" customHeight="1" x14ac:dyDescent="0.25">
      <c r="BC776" s="163"/>
    </row>
    <row r="777" spans="55:55" ht="36.75" customHeight="1" x14ac:dyDescent="0.25">
      <c r="BC777" s="163"/>
    </row>
    <row r="778" spans="55:55" ht="36.75" customHeight="1" x14ac:dyDescent="0.25">
      <c r="BC778" s="163"/>
    </row>
    <row r="779" spans="55:55" ht="36.75" customHeight="1" x14ac:dyDescent="0.25">
      <c r="BC779" s="163"/>
    </row>
    <row r="780" spans="55:55" ht="36.75" customHeight="1" x14ac:dyDescent="0.25">
      <c r="BC780" s="163"/>
    </row>
    <row r="781" spans="55:55" ht="36.75" customHeight="1" x14ac:dyDescent="0.25">
      <c r="BC781" s="163"/>
    </row>
    <row r="782" spans="55:55" ht="36.75" customHeight="1" x14ac:dyDescent="0.25">
      <c r="BC782" s="163"/>
    </row>
    <row r="783" spans="55:55" ht="36.75" customHeight="1" x14ac:dyDescent="0.25">
      <c r="BC783" s="163"/>
    </row>
    <row r="784" spans="55:55" ht="36.75" customHeight="1" x14ac:dyDescent="0.25">
      <c r="BC784" s="163"/>
    </row>
    <row r="785" spans="55:55" ht="36.75" customHeight="1" x14ac:dyDescent="0.25">
      <c r="BC785" s="163"/>
    </row>
    <row r="786" spans="55:55" ht="36.75" customHeight="1" x14ac:dyDescent="0.25">
      <c r="BC786" s="163"/>
    </row>
    <row r="787" spans="55:55" ht="36.75" customHeight="1" x14ac:dyDescent="0.25">
      <c r="BC787" s="163"/>
    </row>
    <row r="788" spans="55:55" ht="36.75" customHeight="1" x14ac:dyDescent="0.25">
      <c r="BC788" s="163"/>
    </row>
    <row r="789" spans="55:55" ht="36.75" customHeight="1" x14ac:dyDescent="0.25">
      <c r="BC789" s="163"/>
    </row>
    <row r="790" spans="55:55" ht="36.75" customHeight="1" x14ac:dyDescent="0.25">
      <c r="BC790" s="163"/>
    </row>
    <row r="791" spans="55:55" ht="36.75" customHeight="1" x14ac:dyDescent="0.25">
      <c r="BC791" s="163"/>
    </row>
    <row r="792" spans="55:55" ht="36.75" customHeight="1" x14ac:dyDescent="0.25">
      <c r="BC792" s="163"/>
    </row>
    <row r="793" spans="55:55" ht="36.75" customHeight="1" x14ac:dyDescent="0.25">
      <c r="BC793" s="163"/>
    </row>
    <row r="794" spans="55:55" ht="36.75" customHeight="1" x14ac:dyDescent="0.25">
      <c r="BC794" s="163"/>
    </row>
    <row r="795" spans="55:55" ht="36.75" customHeight="1" x14ac:dyDescent="0.25">
      <c r="BC795" s="163"/>
    </row>
    <row r="796" spans="55:55" ht="36.75" customHeight="1" x14ac:dyDescent="0.25">
      <c r="BC796" s="163"/>
    </row>
    <row r="797" spans="55:55" ht="36.75" customHeight="1" x14ac:dyDescent="0.25">
      <c r="BC797" s="163"/>
    </row>
    <row r="798" spans="55:55" ht="36.75" customHeight="1" x14ac:dyDescent="0.25">
      <c r="BC798" s="163"/>
    </row>
    <row r="799" spans="55:55" ht="36.75" customHeight="1" x14ac:dyDescent="0.25">
      <c r="BC799" s="163"/>
    </row>
    <row r="800" spans="55:55" ht="36.75" customHeight="1" x14ac:dyDescent="0.25">
      <c r="BC800" s="163"/>
    </row>
    <row r="801" spans="55:55" ht="36.75" customHeight="1" x14ac:dyDescent="0.25">
      <c r="BC801" s="163"/>
    </row>
    <row r="802" spans="55:55" ht="36.75" customHeight="1" x14ac:dyDescent="0.25">
      <c r="BC802" s="163"/>
    </row>
    <row r="803" spans="55:55" ht="36.75" customHeight="1" x14ac:dyDescent="0.25">
      <c r="BC803" s="163"/>
    </row>
    <row r="804" spans="55:55" ht="36.75" customHeight="1" x14ac:dyDescent="0.25">
      <c r="BC804" s="163"/>
    </row>
    <row r="805" spans="55:55" ht="36.75" customHeight="1" x14ac:dyDescent="0.25">
      <c r="BC805" s="163"/>
    </row>
    <row r="806" spans="55:55" ht="36.75" customHeight="1" x14ac:dyDescent="0.25">
      <c r="BC806" s="163"/>
    </row>
    <row r="807" spans="55:55" ht="36.75" customHeight="1" x14ac:dyDescent="0.25">
      <c r="BC807" s="163"/>
    </row>
    <row r="808" spans="55:55" ht="36.75" customHeight="1" x14ac:dyDescent="0.25">
      <c r="BC808" s="163"/>
    </row>
    <row r="809" spans="55:55" ht="36.75" customHeight="1" x14ac:dyDescent="0.25">
      <c r="BC809" s="163"/>
    </row>
    <row r="810" spans="55:55" ht="36.75" customHeight="1" x14ac:dyDescent="0.25">
      <c r="BC810" s="163"/>
    </row>
    <row r="811" spans="55:55" ht="36.75" customHeight="1" x14ac:dyDescent="0.25">
      <c r="BC811" s="163"/>
    </row>
    <row r="812" spans="55:55" ht="36.75" customHeight="1" x14ac:dyDescent="0.25">
      <c r="BC812" s="163"/>
    </row>
    <row r="813" spans="55:55" ht="36.75" customHeight="1" x14ac:dyDescent="0.25">
      <c r="BC813" s="163"/>
    </row>
    <row r="814" spans="55:55" ht="36.75" customHeight="1" x14ac:dyDescent="0.25">
      <c r="BC814" s="163"/>
    </row>
    <row r="815" spans="55:55" ht="36.75" customHeight="1" x14ac:dyDescent="0.25">
      <c r="BC815" s="163"/>
    </row>
    <row r="816" spans="55:55" ht="36.75" customHeight="1" x14ac:dyDescent="0.25">
      <c r="BC816" s="163"/>
    </row>
    <row r="817" spans="55:55" ht="36.75" customHeight="1" x14ac:dyDescent="0.25">
      <c r="BC817" s="163"/>
    </row>
    <row r="818" spans="55:55" ht="36.75" customHeight="1" x14ac:dyDescent="0.25">
      <c r="BC818" s="163"/>
    </row>
    <row r="819" spans="55:55" ht="36.75" customHeight="1" x14ac:dyDescent="0.25">
      <c r="BC819" s="163"/>
    </row>
    <row r="820" spans="55:55" ht="36.75" customHeight="1" x14ac:dyDescent="0.25">
      <c r="BC820" s="163"/>
    </row>
    <row r="821" spans="55:55" ht="36.75" customHeight="1" x14ac:dyDescent="0.25">
      <c r="BC821" s="163"/>
    </row>
    <row r="822" spans="55:55" ht="36.75" customHeight="1" x14ac:dyDescent="0.25">
      <c r="BC822" s="163"/>
    </row>
    <row r="823" spans="55:55" ht="36.75" customHeight="1" x14ac:dyDescent="0.25">
      <c r="BC823" s="163"/>
    </row>
    <row r="824" spans="55:55" ht="36.75" customHeight="1" x14ac:dyDescent="0.25">
      <c r="BC824" s="163"/>
    </row>
    <row r="825" spans="55:55" ht="36.75" customHeight="1" x14ac:dyDescent="0.25">
      <c r="BC825" s="163"/>
    </row>
    <row r="826" spans="55:55" ht="36.75" customHeight="1" x14ac:dyDescent="0.25">
      <c r="BC826" s="163"/>
    </row>
    <row r="827" spans="55:55" ht="36.75" customHeight="1" x14ac:dyDescent="0.25">
      <c r="BC827" s="163"/>
    </row>
    <row r="828" spans="55:55" ht="36.75" customHeight="1" x14ac:dyDescent="0.25">
      <c r="BC828" s="163"/>
    </row>
    <row r="829" spans="55:55" ht="36.75" customHeight="1" x14ac:dyDescent="0.25">
      <c r="BC829" s="163"/>
    </row>
    <row r="830" spans="55:55" ht="36.75" customHeight="1" x14ac:dyDescent="0.25">
      <c r="BC830" s="163"/>
    </row>
    <row r="831" spans="55:55" ht="36.75" customHeight="1" x14ac:dyDescent="0.25">
      <c r="BC831" s="163"/>
    </row>
    <row r="832" spans="55:55" ht="36.75" customHeight="1" x14ac:dyDescent="0.25">
      <c r="BC832" s="163"/>
    </row>
    <row r="833" spans="55:55" ht="36.75" customHeight="1" x14ac:dyDescent="0.25">
      <c r="BC833" s="163"/>
    </row>
    <row r="834" spans="55:55" ht="36.75" customHeight="1" x14ac:dyDescent="0.25">
      <c r="BC834" s="163"/>
    </row>
    <row r="835" spans="55:55" ht="36.75" customHeight="1" x14ac:dyDescent="0.25">
      <c r="BC835" s="163"/>
    </row>
    <row r="836" spans="55:55" ht="36.75" customHeight="1" x14ac:dyDescent="0.25">
      <c r="BC836" s="163"/>
    </row>
    <row r="837" spans="55:55" ht="36.75" customHeight="1" x14ac:dyDescent="0.25">
      <c r="BC837" s="163"/>
    </row>
    <row r="838" spans="55:55" ht="36.75" customHeight="1" x14ac:dyDescent="0.25">
      <c r="BC838" s="163"/>
    </row>
    <row r="839" spans="55:55" ht="36.75" customHeight="1" x14ac:dyDescent="0.25">
      <c r="BC839" s="163"/>
    </row>
    <row r="840" spans="55:55" ht="36.75" customHeight="1" x14ac:dyDescent="0.25">
      <c r="BC840" s="163"/>
    </row>
    <row r="841" spans="55:55" ht="36.75" customHeight="1" x14ac:dyDescent="0.25">
      <c r="BC841" s="163"/>
    </row>
    <row r="842" spans="55:55" ht="36.75" customHeight="1" x14ac:dyDescent="0.25">
      <c r="BC842" s="163"/>
    </row>
    <row r="843" spans="55:55" ht="36.75" customHeight="1" x14ac:dyDescent="0.25">
      <c r="BC843" s="163"/>
    </row>
    <row r="844" spans="55:55" ht="36.75" customHeight="1" x14ac:dyDescent="0.25">
      <c r="BC844" s="163"/>
    </row>
    <row r="845" spans="55:55" ht="36.75" customHeight="1" x14ac:dyDescent="0.25">
      <c r="BC845" s="163"/>
    </row>
    <row r="846" spans="55:55" ht="36.75" customHeight="1" x14ac:dyDescent="0.25">
      <c r="BC846" s="163"/>
    </row>
    <row r="847" spans="55:55" ht="36.75" customHeight="1" x14ac:dyDescent="0.25">
      <c r="BC847" s="163"/>
    </row>
    <row r="848" spans="55:55" ht="36.75" customHeight="1" x14ac:dyDescent="0.25">
      <c r="BC848" s="163"/>
    </row>
    <row r="849" spans="55:55" ht="36.75" customHeight="1" x14ac:dyDescent="0.25">
      <c r="BC849" s="163"/>
    </row>
    <row r="850" spans="55:55" ht="36.75" customHeight="1" x14ac:dyDescent="0.25">
      <c r="BC850" s="163"/>
    </row>
    <row r="851" spans="55:55" ht="36.75" customHeight="1" x14ac:dyDescent="0.25">
      <c r="BC851" s="163"/>
    </row>
    <row r="852" spans="55:55" ht="36.75" customHeight="1" x14ac:dyDescent="0.25">
      <c r="BC852" s="163"/>
    </row>
    <row r="853" spans="55:55" ht="36.75" customHeight="1" x14ac:dyDescent="0.25">
      <c r="BC853" s="163"/>
    </row>
    <row r="854" spans="55:55" ht="36.75" customHeight="1" x14ac:dyDescent="0.25">
      <c r="BC854" s="163"/>
    </row>
    <row r="855" spans="55:55" ht="36.75" customHeight="1" x14ac:dyDescent="0.25">
      <c r="BC855" s="163"/>
    </row>
    <row r="856" spans="55:55" ht="36.75" customHeight="1" x14ac:dyDescent="0.25">
      <c r="BC856" s="163"/>
    </row>
    <row r="857" spans="55:55" ht="36.75" customHeight="1" x14ac:dyDescent="0.25">
      <c r="BC857" s="163"/>
    </row>
    <row r="858" spans="55:55" ht="36.75" customHeight="1" x14ac:dyDescent="0.25">
      <c r="BC858" s="163"/>
    </row>
    <row r="859" spans="55:55" ht="36.75" customHeight="1" x14ac:dyDescent="0.25">
      <c r="BC859" s="163"/>
    </row>
    <row r="860" spans="55:55" ht="36.75" customHeight="1" x14ac:dyDescent="0.25">
      <c r="BC860" s="163"/>
    </row>
    <row r="861" spans="55:55" ht="36.75" customHeight="1" x14ac:dyDescent="0.25">
      <c r="BC861" s="163"/>
    </row>
    <row r="862" spans="55:55" ht="36.75" customHeight="1" x14ac:dyDescent="0.25">
      <c r="BC862" s="163"/>
    </row>
    <row r="863" spans="55:55" ht="36.75" customHeight="1" x14ac:dyDescent="0.25">
      <c r="BC863" s="163"/>
    </row>
    <row r="864" spans="55:55" ht="36.75" customHeight="1" x14ac:dyDescent="0.25">
      <c r="BC864" s="163"/>
    </row>
    <row r="865" spans="55:55" ht="36.75" customHeight="1" x14ac:dyDescent="0.25">
      <c r="BC865" s="163"/>
    </row>
    <row r="866" spans="55:55" ht="36.75" customHeight="1" x14ac:dyDescent="0.25">
      <c r="BC866" s="163"/>
    </row>
    <row r="867" spans="55:55" ht="36.75" customHeight="1" x14ac:dyDescent="0.25">
      <c r="BC867" s="163"/>
    </row>
    <row r="868" spans="55:55" ht="36.75" customHeight="1" x14ac:dyDescent="0.25">
      <c r="BC868" s="163"/>
    </row>
    <row r="869" spans="55:55" ht="36.75" customHeight="1" x14ac:dyDescent="0.25">
      <c r="BC869" s="163"/>
    </row>
    <row r="870" spans="55:55" ht="36.75" customHeight="1" x14ac:dyDescent="0.25">
      <c r="BC870" s="163"/>
    </row>
    <row r="871" spans="55:55" ht="36.75" customHeight="1" x14ac:dyDescent="0.25">
      <c r="BC871" s="163"/>
    </row>
    <row r="872" spans="55:55" ht="36.75" customHeight="1" x14ac:dyDescent="0.25">
      <c r="BC872" s="163"/>
    </row>
    <row r="873" spans="55:55" ht="36.75" customHeight="1" x14ac:dyDescent="0.25">
      <c r="BC873" s="163"/>
    </row>
    <row r="874" spans="55:55" ht="36.75" customHeight="1" x14ac:dyDescent="0.25">
      <c r="BC874" s="163"/>
    </row>
    <row r="875" spans="55:55" ht="36.75" customHeight="1" x14ac:dyDescent="0.25">
      <c r="BC875" s="163"/>
    </row>
    <row r="876" spans="55:55" ht="36.75" customHeight="1" x14ac:dyDescent="0.25">
      <c r="BC876" s="163"/>
    </row>
    <row r="877" spans="55:55" ht="36.75" customHeight="1" x14ac:dyDescent="0.25">
      <c r="BC877" s="163"/>
    </row>
    <row r="878" spans="55:55" ht="36.75" customHeight="1" x14ac:dyDescent="0.25">
      <c r="BC878" s="163"/>
    </row>
    <row r="879" spans="55:55" ht="36.75" customHeight="1" x14ac:dyDescent="0.25">
      <c r="BC879" s="163"/>
    </row>
    <row r="880" spans="55:55" ht="36.75" customHeight="1" x14ac:dyDescent="0.25">
      <c r="BC880" s="163"/>
    </row>
    <row r="881" spans="55:55" ht="36.75" customHeight="1" x14ac:dyDescent="0.25">
      <c r="BC881" s="163"/>
    </row>
    <row r="882" spans="55:55" ht="36.75" customHeight="1" x14ac:dyDescent="0.25">
      <c r="BC882" s="163"/>
    </row>
    <row r="883" spans="55:55" ht="36.75" customHeight="1" x14ac:dyDescent="0.25">
      <c r="BC883" s="163"/>
    </row>
    <row r="884" spans="55:55" ht="36.75" customHeight="1" x14ac:dyDescent="0.25">
      <c r="BC884" s="163"/>
    </row>
    <row r="885" spans="55:55" ht="36.75" customHeight="1" x14ac:dyDescent="0.25">
      <c r="BC885" s="163"/>
    </row>
    <row r="886" spans="55:55" ht="36.75" customHeight="1" x14ac:dyDescent="0.25">
      <c r="BC886" s="163"/>
    </row>
    <row r="887" spans="55:55" ht="36.75" customHeight="1" x14ac:dyDescent="0.25">
      <c r="BC887" s="163"/>
    </row>
    <row r="888" spans="55:55" ht="36.75" customHeight="1" x14ac:dyDescent="0.25">
      <c r="BC888" s="163"/>
    </row>
    <row r="889" spans="55:55" ht="36.75" customHeight="1" x14ac:dyDescent="0.25">
      <c r="BC889" s="163"/>
    </row>
    <row r="890" spans="55:55" ht="36.75" customHeight="1" x14ac:dyDescent="0.25">
      <c r="BC890" s="163"/>
    </row>
    <row r="891" spans="55:55" ht="36.75" customHeight="1" x14ac:dyDescent="0.25">
      <c r="BC891" s="163"/>
    </row>
    <row r="892" spans="55:55" ht="36.75" customHeight="1" x14ac:dyDescent="0.25">
      <c r="BC892" s="163"/>
    </row>
    <row r="893" spans="55:55" ht="36.75" customHeight="1" x14ac:dyDescent="0.25">
      <c r="BC893" s="163"/>
    </row>
    <row r="894" spans="55:55" ht="36.75" customHeight="1" x14ac:dyDescent="0.25">
      <c r="BC894" s="163"/>
    </row>
    <row r="895" spans="55:55" ht="36.75" customHeight="1" x14ac:dyDescent="0.25">
      <c r="BC895" s="163"/>
    </row>
    <row r="896" spans="55:55" ht="36.75" customHeight="1" x14ac:dyDescent="0.25">
      <c r="BC896" s="163"/>
    </row>
    <row r="897" spans="55:55" ht="36.75" customHeight="1" x14ac:dyDescent="0.25">
      <c r="BC897" s="163"/>
    </row>
    <row r="898" spans="55:55" ht="36.75" customHeight="1" x14ac:dyDescent="0.25">
      <c r="BC898" s="163"/>
    </row>
    <row r="899" spans="55:55" ht="36.75" customHeight="1" x14ac:dyDescent="0.25">
      <c r="BC899" s="163"/>
    </row>
    <row r="900" spans="55:55" ht="36.75" customHeight="1" x14ac:dyDescent="0.25">
      <c r="BC900" s="163"/>
    </row>
    <row r="901" spans="55:55" ht="36.75" customHeight="1" x14ac:dyDescent="0.25">
      <c r="BC901" s="163"/>
    </row>
    <row r="902" spans="55:55" ht="36.75" customHeight="1" x14ac:dyDescent="0.25">
      <c r="BC902" s="163"/>
    </row>
    <row r="903" spans="55:55" ht="36.75" customHeight="1" x14ac:dyDescent="0.25">
      <c r="BC903" s="163"/>
    </row>
    <row r="904" spans="55:55" ht="36.75" customHeight="1" x14ac:dyDescent="0.25">
      <c r="BC904" s="163"/>
    </row>
    <row r="905" spans="55:55" ht="36.75" customHeight="1" x14ac:dyDescent="0.25">
      <c r="BC905" s="163"/>
    </row>
    <row r="906" spans="55:55" ht="36.75" customHeight="1" x14ac:dyDescent="0.25">
      <c r="BC906" s="163"/>
    </row>
    <row r="907" spans="55:55" ht="36.75" customHeight="1" x14ac:dyDescent="0.25">
      <c r="BC907" s="163"/>
    </row>
    <row r="908" spans="55:55" ht="36.75" customHeight="1" x14ac:dyDescent="0.25">
      <c r="BC908" s="163"/>
    </row>
    <row r="909" spans="55:55" ht="36.75" customHeight="1" x14ac:dyDescent="0.25">
      <c r="BC909" s="163"/>
    </row>
    <row r="910" spans="55:55" ht="36.75" customHeight="1" x14ac:dyDescent="0.25">
      <c r="BC910" s="163"/>
    </row>
    <row r="911" spans="55:55" ht="36.75" customHeight="1" x14ac:dyDescent="0.25">
      <c r="BC911" s="163"/>
    </row>
    <row r="912" spans="55:55" ht="36.75" customHeight="1" x14ac:dyDescent="0.25">
      <c r="BC912" s="163"/>
    </row>
    <row r="913" spans="55:55" ht="36.75" customHeight="1" x14ac:dyDescent="0.25">
      <c r="BC913" s="163"/>
    </row>
    <row r="914" spans="55:55" ht="36.75" customHeight="1" x14ac:dyDescent="0.25">
      <c r="BC914" s="163"/>
    </row>
    <row r="915" spans="55:55" ht="36.75" customHeight="1" x14ac:dyDescent="0.25">
      <c r="BC915" s="163"/>
    </row>
    <row r="916" spans="55:55" ht="36.75" customHeight="1" x14ac:dyDescent="0.25">
      <c r="BC916" s="163"/>
    </row>
    <row r="917" spans="55:55" ht="36.75" customHeight="1" x14ac:dyDescent="0.25">
      <c r="BC917" s="163"/>
    </row>
    <row r="918" spans="55:55" ht="36.75" customHeight="1" x14ac:dyDescent="0.25">
      <c r="BC918" s="163"/>
    </row>
    <row r="919" spans="55:55" ht="36.75" customHeight="1" x14ac:dyDescent="0.25">
      <c r="BC919" s="163"/>
    </row>
    <row r="920" spans="55:55" ht="36.75" customHeight="1" x14ac:dyDescent="0.25">
      <c r="BC920" s="163"/>
    </row>
    <row r="921" spans="55:55" ht="36.75" customHeight="1" x14ac:dyDescent="0.25">
      <c r="BC921" s="163"/>
    </row>
    <row r="922" spans="55:55" ht="36.75" customHeight="1" x14ac:dyDescent="0.25">
      <c r="BC922" s="163"/>
    </row>
    <row r="923" spans="55:55" ht="36.75" customHeight="1" x14ac:dyDescent="0.25">
      <c r="BC923" s="163"/>
    </row>
    <row r="924" spans="55:55" ht="36.75" customHeight="1" x14ac:dyDescent="0.25">
      <c r="BC924" s="163"/>
    </row>
    <row r="925" spans="55:55" ht="36.75" customHeight="1" x14ac:dyDescent="0.25">
      <c r="BC925" s="163"/>
    </row>
    <row r="926" spans="55:55" ht="36.75" customHeight="1" x14ac:dyDescent="0.25">
      <c r="BC926" s="163"/>
    </row>
    <row r="927" spans="55:55" ht="36.75" customHeight="1" x14ac:dyDescent="0.25">
      <c r="BC927" s="163"/>
    </row>
    <row r="928" spans="55:55" ht="36.75" customHeight="1" x14ac:dyDescent="0.25">
      <c r="BC928" s="163"/>
    </row>
    <row r="929" spans="55:55" ht="36.75" customHeight="1" x14ac:dyDescent="0.25">
      <c r="BC929" s="163"/>
    </row>
    <row r="930" spans="55:55" ht="36.75" customHeight="1" x14ac:dyDescent="0.25">
      <c r="BC930" s="163"/>
    </row>
    <row r="931" spans="55:55" ht="36.75" customHeight="1" x14ac:dyDescent="0.25">
      <c r="BC931" s="163"/>
    </row>
    <row r="932" spans="55:55" ht="36.75" customHeight="1" x14ac:dyDescent="0.25">
      <c r="BC932" s="163"/>
    </row>
    <row r="933" spans="55:55" ht="36.75" customHeight="1" x14ac:dyDescent="0.25">
      <c r="BC933" s="163"/>
    </row>
    <row r="934" spans="55:55" ht="36.75" customHeight="1" x14ac:dyDescent="0.25">
      <c r="BC934" s="163"/>
    </row>
    <row r="935" spans="55:55" ht="36.75" customHeight="1" x14ac:dyDescent="0.25">
      <c r="BC935" s="163"/>
    </row>
    <row r="936" spans="55:55" ht="36.75" customHeight="1" x14ac:dyDescent="0.25">
      <c r="BC936" s="163"/>
    </row>
    <row r="937" spans="55:55" ht="36.75" customHeight="1" x14ac:dyDescent="0.25">
      <c r="BC937" s="163"/>
    </row>
    <row r="938" spans="55:55" ht="36.75" customHeight="1" x14ac:dyDescent="0.25">
      <c r="BC938" s="163"/>
    </row>
    <row r="939" spans="55:55" ht="36.75" customHeight="1" x14ac:dyDescent="0.25">
      <c r="BC939" s="163"/>
    </row>
    <row r="940" spans="55:55" ht="36.75" customHeight="1" x14ac:dyDescent="0.25">
      <c r="BC940" s="163"/>
    </row>
    <row r="941" spans="55:55" ht="36.75" customHeight="1" x14ac:dyDescent="0.25">
      <c r="BC941" s="163"/>
    </row>
    <row r="942" spans="55:55" ht="36.75" customHeight="1" x14ac:dyDescent="0.25">
      <c r="BC942" s="163"/>
    </row>
    <row r="943" spans="55:55" ht="36.75" customHeight="1" x14ac:dyDescent="0.25">
      <c r="BC943" s="163"/>
    </row>
    <row r="944" spans="55:55" ht="36.75" customHeight="1" x14ac:dyDescent="0.25">
      <c r="BC944" s="163"/>
    </row>
    <row r="945" spans="55:55" ht="36.75" customHeight="1" x14ac:dyDescent="0.25">
      <c r="BC945" s="163"/>
    </row>
    <row r="946" spans="55:55" ht="36.75" customHeight="1" x14ac:dyDescent="0.25">
      <c r="BC946" s="163"/>
    </row>
    <row r="947" spans="55:55" ht="36.75" customHeight="1" x14ac:dyDescent="0.25">
      <c r="BC947" s="163"/>
    </row>
    <row r="948" spans="55:55" ht="36.75" customHeight="1" x14ac:dyDescent="0.25">
      <c r="BC948" s="163"/>
    </row>
    <row r="949" spans="55:55" ht="36.75" customHeight="1" x14ac:dyDescent="0.25">
      <c r="BC949" s="163"/>
    </row>
    <row r="950" spans="55:55" ht="36.75" customHeight="1" x14ac:dyDescent="0.25">
      <c r="BC950" s="163"/>
    </row>
    <row r="951" spans="55:55" ht="36.75" customHeight="1" x14ac:dyDescent="0.25">
      <c r="BC951" s="163"/>
    </row>
    <row r="952" spans="55:55" ht="36.75" customHeight="1" x14ac:dyDescent="0.25">
      <c r="BC952" s="163"/>
    </row>
    <row r="953" spans="55:55" ht="36.75" customHeight="1" x14ac:dyDescent="0.25">
      <c r="BC953" s="163"/>
    </row>
    <row r="954" spans="55:55" ht="36.75" customHeight="1" x14ac:dyDescent="0.25">
      <c r="BC954" s="163"/>
    </row>
    <row r="955" spans="55:55" ht="36.75" customHeight="1" x14ac:dyDescent="0.25">
      <c r="BC955" s="163"/>
    </row>
    <row r="956" spans="55:55" ht="36.75" customHeight="1" x14ac:dyDescent="0.25">
      <c r="BC956" s="163"/>
    </row>
    <row r="957" spans="55:55" ht="36.75" customHeight="1" x14ac:dyDescent="0.25">
      <c r="BC957" s="163"/>
    </row>
    <row r="958" spans="55:55" ht="36.75" customHeight="1" x14ac:dyDescent="0.25">
      <c r="BC958" s="163"/>
    </row>
    <row r="959" spans="55:55" ht="36.75" customHeight="1" x14ac:dyDescent="0.25">
      <c r="BC959" s="163"/>
    </row>
    <row r="960" spans="55:55" ht="36.75" customHeight="1" x14ac:dyDescent="0.25">
      <c r="BC960" s="163"/>
    </row>
    <row r="961" spans="55:55" ht="36.75" customHeight="1" x14ac:dyDescent="0.25">
      <c r="BC961" s="163"/>
    </row>
    <row r="962" spans="55:55" ht="36.75" customHeight="1" x14ac:dyDescent="0.25">
      <c r="BC962" s="163"/>
    </row>
    <row r="963" spans="55:55" ht="36.75" customHeight="1" x14ac:dyDescent="0.25">
      <c r="BC963" s="163"/>
    </row>
    <row r="964" spans="55:55" ht="36.75" customHeight="1" x14ac:dyDescent="0.25">
      <c r="BC964" s="163"/>
    </row>
    <row r="965" spans="55:55" ht="36.75" customHeight="1" x14ac:dyDescent="0.25">
      <c r="BC965" s="163"/>
    </row>
    <row r="966" spans="55:55" ht="36.75" customHeight="1" x14ac:dyDescent="0.25">
      <c r="BC966" s="163"/>
    </row>
    <row r="967" spans="55:55" ht="36.75" customHeight="1" x14ac:dyDescent="0.25">
      <c r="BC967" s="163"/>
    </row>
    <row r="968" spans="55:55" ht="36.75" customHeight="1" x14ac:dyDescent="0.25">
      <c r="BC968" s="163"/>
    </row>
    <row r="969" spans="55:55" ht="36.75" customHeight="1" x14ac:dyDescent="0.25">
      <c r="BC969" s="163"/>
    </row>
    <row r="970" spans="55:55" ht="36.75" customHeight="1" x14ac:dyDescent="0.25">
      <c r="BC970" s="163"/>
    </row>
    <row r="971" spans="55:55" ht="36.75" customHeight="1" x14ac:dyDescent="0.25">
      <c r="BC971" s="163"/>
    </row>
    <row r="972" spans="55:55" ht="36.75" customHeight="1" x14ac:dyDescent="0.25">
      <c r="BC972" s="163"/>
    </row>
    <row r="973" spans="55:55" ht="36.75" customHeight="1" x14ac:dyDescent="0.25">
      <c r="BC973" s="163"/>
    </row>
    <row r="974" spans="55:55" ht="36.75" customHeight="1" x14ac:dyDescent="0.25">
      <c r="BC974" s="163"/>
    </row>
    <row r="975" spans="55:55" ht="36.75" customHeight="1" x14ac:dyDescent="0.25">
      <c r="BC975" s="163"/>
    </row>
    <row r="976" spans="55:55" ht="36.75" customHeight="1" x14ac:dyDescent="0.25">
      <c r="BC976" s="163"/>
    </row>
    <row r="977" spans="55:55" ht="36.75" customHeight="1" x14ac:dyDescent="0.25">
      <c r="BC977" s="163"/>
    </row>
    <row r="978" spans="55:55" ht="36.75" customHeight="1" x14ac:dyDescent="0.25">
      <c r="BC978" s="163"/>
    </row>
    <row r="979" spans="55:55" ht="36.75" customHeight="1" x14ac:dyDescent="0.25">
      <c r="BC979" s="163"/>
    </row>
    <row r="980" spans="55:55" ht="36.75" customHeight="1" x14ac:dyDescent="0.25">
      <c r="BC980" s="163"/>
    </row>
    <row r="981" spans="55:55" ht="36.75" customHeight="1" x14ac:dyDescent="0.25">
      <c r="BC981" s="163"/>
    </row>
    <row r="982" spans="55:55" ht="36.75" customHeight="1" x14ac:dyDescent="0.25">
      <c r="BC982" s="163"/>
    </row>
    <row r="983" spans="55:55" ht="36.75" customHeight="1" x14ac:dyDescent="0.25">
      <c r="BC983" s="163"/>
    </row>
    <row r="984" spans="55:55" ht="36.75" customHeight="1" x14ac:dyDescent="0.25">
      <c r="BC984" s="163"/>
    </row>
    <row r="985" spans="55:55" ht="36.75" customHeight="1" x14ac:dyDescent="0.25">
      <c r="BC985" s="163"/>
    </row>
    <row r="986" spans="55:55" ht="36.75" customHeight="1" x14ac:dyDescent="0.25">
      <c r="BC986" s="163"/>
    </row>
    <row r="987" spans="55:55" ht="36.75" customHeight="1" x14ac:dyDescent="0.25">
      <c r="BC987" s="163"/>
    </row>
    <row r="988" spans="55:55" ht="36.75" customHeight="1" x14ac:dyDescent="0.25">
      <c r="BC988" s="163"/>
    </row>
    <row r="989" spans="55:55" ht="36.75" customHeight="1" x14ac:dyDescent="0.25">
      <c r="BC989" s="163"/>
    </row>
    <row r="990" spans="55:55" ht="36.75" customHeight="1" x14ac:dyDescent="0.25">
      <c r="BC990" s="163"/>
    </row>
    <row r="991" spans="55:55" ht="36.75" customHeight="1" x14ac:dyDescent="0.25">
      <c r="BC991" s="163"/>
    </row>
    <row r="992" spans="55:55" ht="36.75" customHeight="1" x14ac:dyDescent="0.25">
      <c r="BC992" s="163"/>
    </row>
    <row r="993" spans="55:55" ht="36.75" customHeight="1" x14ac:dyDescent="0.25">
      <c r="BC993" s="163"/>
    </row>
    <row r="994" spans="55:55" ht="36.75" customHeight="1" x14ac:dyDescent="0.25">
      <c r="BC994" s="163"/>
    </row>
    <row r="995" spans="55:55" ht="36.75" customHeight="1" x14ac:dyDescent="0.25">
      <c r="BC995" s="163"/>
    </row>
    <row r="996" spans="55:55" ht="36.75" customHeight="1" x14ac:dyDescent="0.25">
      <c r="BC996" s="163"/>
    </row>
    <row r="997" spans="55:55" ht="36.75" customHeight="1" x14ac:dyDescent="0.25">
      <c r="BC997" s="163"/>
    </row>
    <row r="998" spans="55:55" ht="36.75" customHeight="1" x14ac:dyDescent="0.25">
      <c r="BC998" s="163"/>
    </row>
    <row r="999" spans="55:55" ht="36.75" customHeight="1" x14ac:dyDescent="0.25">
      <c r="BC999" s="163"/>
    </row>
    <row r="1000" spans="55:55" ht="36.75" customHeight="1" x14ac:dyDescent="0.25">
      <c r="BC1000" s="163"/>
    </row>
    <row r="1001" spans="55:55" ht="36.75" customHeight="1" x14ac:dyDescent="0.25">
      <c r="BC1001" s="163"/>
    </row>
    <row r="1002" spans="55:55" ht="36.75" customHeight="1" x14ac:dyDescent="0.25">
      <c r="BC1002" s="163"/>
    </row>
    <row r="1003" spans="55:55" ht="36.75" customHeight="1" x14ac:dyDescent="0.25">
      <c r="BC1003" s="163"/>
    </row>
    <row r="1004" spans="55:55" ht="36.75" customHeight="1" x14ac:dyDescent="0.25">
      <c r="BC1004" s="163"/>
    </row>
    <row r="1005" spans="55:55" ht="36.75" customHeight="1" x14ac:dyDescent="0.25">
      <c r="BC1005" s="163"/>
    </row>
    <row r="1006" spans="55:55" ht="36.75" customHeight="1" x14ac:dyDescent="0.25">
      <c r="BC1006" s="163"/>
    </row>
    <row r="1007" spans="55:55" ht="36.75" customHeight="1" x14ac:dyDescent="0.25">
      <c r="BC1007" s="163"/>
    </row>
    <row r="1008" spans="55:55" ht="36.75" customHeight="1" x14ac:dyDescent="0.25">
      <c r="BC1008" s="163"/>
    </row>
    <row r="1009" spans="55:55" ht="36.75" customHeight="1" x14ac:dyDescent="0.25">
      <c r="BC1009" s="163"/>
    </row>
    <row r="1010" spans="55:55" ht="36.75" customHeight="1" x14ac:dyDescent="0.25">
      <c r="BC1010" s="163"/>
    </row>
    <row r="1011" spans="55:55" ht="36.75" customHeight="1" x14ac:dyDescent="0.25">
      <c r="BC1011" s="163"/>
    </row>
    <row r="1012" spans="55:55" ht="36.75" customHeight="1" x14ac:dyDescent="0.25">
      <c r="BC1012" s="163"/>
    </row>
    <row r="1013" spans="55:55" ht="36.75" customHeight="1" x14ac:dyDescent="0.25">
      <c r="BC1013" s="163"/>
    </row>
    <row r="1014" spans="55:55" ht="36.75" customHeight="1" x14ac:dyDescent="0.25">
      <c r="BC1014" s="163"/>
    </row>
    <row r="1015" spans="55:55" ht="36.75" customHeight="1" x14ac:dyDescent="0.25">
      <c r="BC1015" s="163"/>
    </row>
    <row r="1016" spans="55:55" ht="36.75" customHeight="1" x14ac:dyDescent="0.25">
      <c r="BC1016" s="163"/>
    </row>
    <row r="1017" spans="55:55" ht="36.75" customHeight="1" x14ac:dyDescent="0.25">
      <c r="BC1017" s="163"/>
    </row>
    <row r="1018" spans="55:55" ht="36.75" customHeight="1" x14ac:dyDescent="0.25">
      <c r="BC1018" s="163"/>
    </row>
    <row r="1019" spans="55:55" ht="36.75" customHeight="1" x14ac:dyDescent="0.25">
      <c r="BC1019" s="163"/>
    </row>
    <row r="1020" spans="55:55" ht="36.75" customHeight="1" x14ac:dyDescent="0.25">
      <c r="BC1020" s="163"/>
    </row>
    <row r="1021" spans="55:55" ht="36.75" customHeight="1" x14ac:dyDescent="0.25">
      <c r="BC1021" s="163"/>
    </row>
    <row r="1022" spans="55:55" ht="36.75" customHeight="1" x14ac:dyDescent="0.25">
      <c r="BC1022" s="163"/>
    </row>
    <row r="1023" spans="55:55" ht="36.75" customHeight="1" x14ac:dyDescent="0.25">
      <c r="BC1023" s="163"/>
    </row>
    <row r="1024" spans="55:55" ht="36.75" customHeight="1" x14ac:dyDescent="0.25">
      <c r="BC1024" s="163"/>
    </row>
    <row r="1025" spans="55:55" ht="36.75" customHeight="1" x14ac:dyDescent="0.25">
      <c r="BC1025" s="163"/>
    </row>
    <row r="1026" spans="55:55" ht="36.75" customHeight="1" x14ac:dyDescent="0.25">
      <c r="BC1026" s="163"/>
    </row>
    <row r="1027" spans="55:55" ht="36.75" customHeight="1" x14ac:dyDescent="0.25">
      <c r="BC1027" s="163"/>
    </row>
    <row r="1028" spans="55:55" ht="36.75" customHeight="1" x14ac:dyDescent="0.25">
      <c r="BC1028" s="163"/>
    </row>
    <row r="1029" spans="55:55" ht="36.75" customHeight="1" x14ac:dyDescent="0.25">
      <c r="BC1029" s="163"/>
    </row>
    <row r="1030" spans="55:55" ht="36.75" customHeight="1" x14ac:dyDescent="0.25">
      <c r="BC1030" s="163"/>
    </row>
    <row r="1031" spans="55:55" ht="36.75" customHeight="1" x14ac:dyDescent="0.25">
      <c r="BC1031" s="163"/>
    </row>
    <row r="1032" spans="55:55" ht="36.75" customHeight="1" x14ac:dyDescent="0.25">
      <c r="BC1032" s="163"/>
    </row>
    <row r="1033" spans="55:55" ht="36.75" customHeight="1" x14ac:dyDescent="0.25">
      <c r="BC1033" s="163"/>
    </row>
    <row r="1034" spans="55:55" ht="36.75" customHeight="1" x14ac:dyDescent="0.25">
      <c r="BC1034" s="163"/>
    </row>
    <row r="1035" spans="55:55" ht="36.75" customHeight="1" x14ac:dyDescent="0.25">
      <c r="BC1035" s="163"/>
    </row>
    <row r="1036" spans="55:55" ht="36.75" customHeight="1" x14ac:dyDescent="0.25">
      <c r="BC1036" s="163"/>
    </row>
    <row r="1037" spans="55:55" ht="36.75" customHeight="1" x14ac:dyDescent="0.25">
      <c r="BC1037" s="163"/>
    </row>
    <row r="1038" spans="55:55" ht="36.75" customHeight="1" x14ac:dyDescent="0.25">
      <c r="BC1038" s="163"/>
    </row>
    <row r="1039" spans="55:55" ht="36.75" customHeight="1" x14ac:dyDescent="0.25">
      <c r="BC1039" s="163"/>
    </row>
    <row r="1040" spans="55:55" ht="36.75" customHeight="1" x14ac:dyDescent="0.25">
      <c r="BC1040" s="163"/>
    </row>
    <row r="1041" spans="55:55" ht="36.75" customHeight="1" x14ac:dyDescent="0.25">
      <c r="BC1041" s="163"/>
    </row>
    <row r="1042" spans="55:55" ht="36.75" customHeight="1" x14ac:dyDescent="0.25">
      <c r="BC1042" s="163"/>
    </row>
    <row r="1043" spans="55:55" ht="36.75" customHeight="1" x14ac:dyDescent="0.25">
      <c r="BC1043" s="163"/>
    </row>
    <row r="1044" spans="55:55" ht="36.75" customHeight="1" x14ac:dyDescent="0.25">
      <c r="BC1044" s="163"/>
    </row>
    <row r="1045" spans="55:55" ht="36.75" customHeight="1" x14ac:dyDescent="0.25">
      <c r="BC1045" s="163"/>
    </row>
    <row r="1046" spans="55:55" ht="36.75" customHeight="1" x14ac:dyDescent="0.25">
      <c r="BC1046" s="163"/>
    </row>
    <row r="1047" spans="55:55" ht="36.75" customHeight="1" x14ac:dyDescent="0.25">
      <c r="BC1047" s="163"/>
    </row>
    <row r="1048" spans="55:55" ht="36.75" customHeight="1" x14ac:dyDescent="0.25">
      <c r="BC1048" s="163"/>
    </row>
    <row r="1049" spans="55:55" ht="36.75" customHeight="1" x14ac:dyDescent="0.25">
      <c r="BC1049" s="163"/>
    </row>
    <row r="1050" spans="55:55" ht="36.75" customHeight="1" x14ac:dyDescent="0.25">
      <c r="BC1050" s="163"/>
    </row>
    <row r="1051" spans="55:55" ht="36.75" customHeight="1" x14ac:dyDescent="0.25">
      <c r="BC1051" s="163"/>
    </row>
    <row r="1052" spans="55:55" ht="36.75" customHeight="1" x14ac:dyDescent="0.25">
      <c r="BC1052" s="163"/>
    </row>
    <row r="1053" spans="55:55" ht="36.75" customHeight="1" x14ac:dyDescent="0.25">
      <c r="BC1053" s="163"/>
    </row>
    <row r="1054" spans="55:55" ht="36.75" customHeight="1" x14ac:dyDescent="0.25">
      <c r="BC1054" s="163"/>
    </row>
    <row r="1055" spans="55:55" ht="36.75" customHeight="1" x14ac:dyDescent="0.25">
      <c r="BC1055" s="163"/>
    </row>
    <row r="1056" spans="55:55" ht="36.75" customHeight="1" x14ac:dyDescent="0.25">
      <c r="BC1056" s="163"/>
    </row>
    <row r="1057" spans="55:55" ht="36.75" customHeight="1" x14ac:dyDescent="0.25">
      <c r="BC1057" s="163"/>
    </row>
    <row r="1058" spans="55:55" ht="36.75" customHeight="1" x14ac:dyDescent="0.25">
      <c r="BC1058" s="163"/>
    </row>
    <row r="1059" spans="55:55" ht="36.75" customHeight="1" x14ac:dyDescent="0.25">
      <c r="BC1059" s="163"/>
    </row>
    <row r="1060" spans="55:55" ht="36.75" customHeight="1" x14ac:dyDescent="0.25">
      <c r="BC1060" s="163"/>
    </row>
    <row r="1061" spans="55:55" ht="36.75" customHeight="1" x14ac:dyDescent="0.25">
      <c r="BC1061" s="163"/>
    </row>
    <row r="1062" spans="55:55" ht="36.75" customHeight="1" x14ac:dyDescent="0.25">
      <c r="BC1062" s="163"/>
    </row>
    <row r="1063" spans="55:55" ht="36.75" customHeight="1" x14ac:dyDescent="0.25">
      <c r="BC1063" s="163"/>
    </row>
    <row r="1064" spans="55:55" ht="36.75" customHeight="1" x14ac:dyDescent="0.25">
      <c r="BC1064" s="163"/>
    </row>
    <row r="1065" spans="55:55" ht="36.75" customHeight="1" x14ac:dyDescent="0.25">
      <c r="BC1065" s="163"/>
    </row>
    <row r="1066" spans="55:55" ht="36.75" customHeight="1" x14ac:dyDescent="0.25">
      <c r="BC1066" s="163"/>
    </row>
    <row r="1067" spans="55:55" ht="36.75" customHeight="1" x14ac:dyDescent="0.25">
      <c r="BC1067" s="163"/>
    </row>
    <row r="1068" spans="55:55" ht="36.75" customHeight="1" x14ac:dyDescent="0.25">
      <c r="BC1068" s="163"/>
    </row>
    <row r="1069" spans="55:55" ht="36.75" customHeight="1" x14ac:dyDescent="0.25">
      <c r="BC1069" s="163"/>
    </row>
    <row r="1070" spans="55:55" ht="36.75" customHeight="1" x14ac:dyDescent="0.25">
      <c r="BC1070" s="163"/>
    </row>
    <row r="1071" spans="55:55" ht="36.75" customHeight="1" x14ac:dyDescent="0.25">
      <c r="BC1071" s="163"/>
    </row>
    <row r="1072" spans="55:55" ht="36.75" customHeight="1" x14ac:dyDescent="0.25">
      <c r="BC1072" s="163"/>
    </row>
    <row r="1073" spans="55:55" ht="36.75" customHeight="1" x14ac:dyDescent="0.25">
      <c r="BC1073" s="163"/>
    </row>
    <row r="1074" spans="55:55" ht="36.75" customHeight="1" x14ac:dyDescent="0.25">
      <c r="BC1074" s="163"/>
    </row>
    <row r="1075" spans="55:55" ht="36.75" customHeight="1" x14ac:dyDescent="0.25">
      <c r="BC1075" s="163"/>
    </row>
    <row r="1076" spans="55:55" ht="36.75" customHeight="1" x14ac:dyDescent="0.25">
      <c r="BC1076" s="163"/>
    </row>
    <row r="1077" spans="55:55" ht="36.75" customHeight="1" x14ac:dyDescent="0.25">
      <c r="BC1077" s="163"/>
    </row>
    <row r="1078" spans="55:55" ht="36.75" customHeight="1" x14ac:dyDescent="0.25">
      <c r="BC1078" s="163"/>
    </row>
    <row r="1079" spans="55:55" ht="36.75" customHeight="1" x14ac:dyDescent="0.25">
      <c r="BC1079" s="163"/>
    </row>
    <row r="1080" spans="55:55" ht="36.75" customHeight="1" x14ac:dyDescent="0.25">
      <c r="BC1080" s="163"/>
    </row>
    <row r="1081" spans="55:55" ht="36.75" customHeight="1" x14ac:dyDescent="0.25">
      <c r="BC1081" s="163"/>
    </row>
    <row r="1082" spans="55:55" ht="36.75" customHeight="1" x14ac:dyDescent="0.25">
      <c r="BC1082" s="163"/>
    </row>
    <row r="1083" spans="55:55" ht="36.75" customHeight="1" x14ac:dyDescent="0.25">
      <c r="BC1083" s="163"/>
    </row>
    <row r="1084" spans="55:55" ht="36.75" customHeight="1" x14ac:dyDescent="0.25">
      <c r="BC1084" s="163"/>
    </row>
    <row r="1085" spans="55:55" ht="36.75" customHeight="1" x14ac:dyDescent="0.25">
      <c r="BC1085" s="163"/>
    </row>
    <row r="1086" spans="55:55" ht="36.75" customHeight="1" x14ac:dyDescent="0.25">
      <c r="BC1086" s="163"/>
    </row>
    <row r="1087" spans="55:55" ht="36.75" customHeight="1" x14ac:dyDescent="0.25">
      <c r="BC1087" s="163"/>
    </row>
    <row r="1088" spans="55:55" ht="36.75" customHeight="1" x14ac:dyDescent="0.25">
      <c r="BC1088" s="163"/>
    </row>
    <row r="1089" spans="55:55" ht="36.75" customHeight="1" x14ac:dyDescent="0.25">
      <c r="BC1089" s="163"/>
    </row>
    <row r="1090" spans="55:55" ht="36.75" customHeight="1" x14ac:dyDescent="0.25">
      <c r="BC1090" s="163"/>
    </row>
    <row r="1091" spans="55:55" ht="36.75" customHeight="1" x14ac:dyDescent="0.25">
      <c r="BC1091" s="163"/>
    </row>
    <row r="1092" spans="55:55" ht="36.75" customHeight="1" x14ac:dyDescent="0.25">
      <c r="BC1092" s="163"/>
    </row>
    <row r="1093" spans="55:55" ht="36.75" customHeight="1" x14ac:dyDescent="0.25">
      <c r="BC1093" s="163"/>
    </row>
    <row r="1094" spans="55:55" ht="36.75" customHeight="1" x14ac:dyDescent="0.25">
      <c r="BC1094" s="163"/>
    </row>
    <row r="1095" spans="55:55" ht="36.75" customHeight="1" x14ac:dyDescent="0.25">
      <c r="BC1095" s="163"/>
    </row>
    <row r="1096" spans="55:55" ht="36.75" customHeight="1" x14ac:dyDescent="0.25">
      <c r="BC1096" s="163"/>
    </row>
    <row r="1097" spans="55:55" ht="36.75" customHeight="1" x14ac:dyDescent="0.25">
      <c r="BC1097" s="163"/>
    </row>
    <row r="1098" spans="55:55" ht="36.75" customHeight="1" x14ac:dyDescent="0.25">
      <c r="BC1098" s="163"/>
    </row>
    <row r="1099" spans="55:55" ht="36.75" customHeight="1" x14ac:dyDescent="0.25">
      <c r="BC1099" s="163"/>
    </row>
    <row r="1100" spans="55:55" ht="36.75" customHeight="1" x14ac:dyDescent="0.25">
      <c r="BC1100" s="163"/>
    </row>
    <row r="1101" spans="55:55" ht="36.75" customHeight="1" x14ac:dyDescent="0.25">
      <c r="BC1101" s="163"/>
    </row>
    <row r="1102" spans="55:55" ht="36.75" customHeight="1" x14ac:dyDescent="0.25">
      <c r="BC1102" s="163"/>
    </row>
    <row r="1103" spans="55:55" ht="36.75" customHeight="1" x14ac:dyDescent="0.25">
      <c r="BC1103" s="163"/>
    </row>
    <row r="1104" spans="55:55" ht="36.75" customHeight="1" x14ac:dyDescent="0.25">
      <c r="BC1104" s="163"/>
    </row>
    <row r="1105" spans="55:55" ht="36.75" customHeight="1" x14ac:dyDescent="0.25">
      <c r="BC1105" s="163"/>
    </row>
    <row r="1106" spans="55:55" ht="36.75" customHeight="1" x14ac:dyDescent="0.25">
      <c r="BC1106" s="163"/>
    </row>
    <row r="1107" spans="55:55" ht="36.75" customHeight="1" x14ac:dyDescent="0.25">
      <c r="BC1107" s="163"/>
    </row>
    <row r="1108" spans="55:55" ht="36.75" customHeight="1" x14ac:dyDescent="0.25">
      <c r="BC1108" s="163"/>
    </row>
    <row r="1109" spans="55:55" ht="36.75" customHeight="1" x14ac:dyDescent="0.25">
      <c r="BC1109" s="163"/>
    </row>
    <row r="1110" spans="55:55" ht="36.75" customHeight="1" x14ac:dyDescent="0.25">
      <c r="BC1110" s="163"/>
    </row>
    <row r="1111" spans="55:55" ht="36.75" customHeight="1" x14ac:dyDescent="0.25">
      <c r="BC1111" s="163"/>
    </row>
    <row r="1112" spans="55:55" ht="36.75" customHeight="1" x14ac:dyDescent="0.25">
      <c r="BC1112" s="163"/>
    </row>
    <row r="1113" spans="55:55" ht="36.75" customHeight="1" x14ac:dyDescent="0.25">
      <c r="BC1113" s="163"/>
    </row>
    <row r="1114" spans="55:55" ht="36.75" customHeight="1" x14ac:dyDescent="0.25">
      <c r="BC1114" s="163"/>
    </row>
    <row r="1115" spans="55:55" ht="36.75" customHeight="1" x14ac:dyDescent="0.25">
      <c r="BC1115" s="163"/>
    </row>
    <row r="1116" spans="55:55" ht="36.75" customHeight="1" x14ac:dyDescent="0.25">
      <c r="BC1116" s="163"/>
    </row>
    <row r="1117" spans="55:55" ht="36.75" customHeight="1" x14ac:dyDescent="0.25">
      <c r="BC1117" s="163"/>
    </row>
    <row r="1118" spans="55:55" ht="36.75" customHeight="1" x14ac:dyDescent="0.25">
      <c r="BC1118" s="163"/>
    </row>
    <row r="1119" spans="55:55" ht="36.75" customHeight="1" x14ac:dyDescent="0.25">
      <c r="BC1119" s="163"/>
    </row>
    <row r="1120" spans="55:55" ht="36.75" customHeight="1" x14ac:dyDescent="0.25">
      <c r="BC1120" s="163"/>
    </row>
    <row r="1121" spans="55:55" ht="36.75" customHeight="1" x14ac:dyDescent="0.25">
      <c r="BC1121" s="163"/>
    </row>
    <row r="1122" spans="55:55" ht="36.75" customHeight="1" x14ac:dyDescent="0.25">
      <c r="BC1122" s="163"/>
    </row>
    <row r="1123" spans="55:55" ht="36.75" customHeight="1" x14ac:dyDescent="0.25">
      <c r="BC1123" s="163"/>
    </row>
    <row r="1124" spans="55:55" ht="36.75" customHeight="1" x14ac:dyDescent="0.25">
      <c r="BC1124" s="163"/>
    </row>
    <row r="1125" spans="55:55" ht="36.75" customHeight="1" x14ac:dyDescent="0.25">
      <c r="BC1125" s="163"/>
    </row>
    <row r="1126" spans="55:55" ht="36.75" customHeight="1" x14ac:dyDescent="0.25">
      <c r="BC1126" s="163"/>
    </row>
    <row r="1127" spans="55:55" ht="36.75" customHeight="1" x14ac:dyDescent="0.25">
      <c r="BC1127" s="163"/>
    </row>
    <row r="1128" spans="55:55" ht="36.75" customHeight="1" x14ac:dyDescent="0.25">
      <c r="BC1128" s="163"/>
    </row>
    <row r="1129" spans="55:55" ht="36.75" customHeight="1" x14ac:dyDescent="0.25">
      <c r="BC1129" s="163"/>
    </row>
    <row r="1130" spans="55:55" ht="36.75" customHeight="1" x14ac:dyDescent="0.25">
      <c r="BC1130" s="163"/>
    </row>
    <row r="1131" spans="55:55" ht="36.75" customHeight="1" x14ac:dyDescent="0.25">
      <c r="BC1131" s="163"/>
    </row>
    <row r="1132" spans="55:55" ht="36.75" customHeight="1" x14ac:dyDescent="0.25">
      <c r="BC1132" s="163"/>
    </row>
    <row r="1133" spans="55:55" ht="36.75" customHeight="1" x14ac:dyDescent="0.25">
      <c r="BC1133" s="163"/>
    </row>
    <row r="1134" spans="55:55" ht="36.75" customHeight="1" x14ac:dyDescent="0.25">
      <c r="BC1134" s="163"/>
    </row>
    <row r="1135" spans="55:55" ht="36.75" customHeight="1" x14ac:dyDescent="0.25">
      <c r="BC1135" s="163"/>
    </row>
    <row r="1136" spans="55:55" ht="36.75" customHeight="1" x14ac:dyDescent="0.25">
      <c r="BC1136" s="163"/>
    </row>
    <row r="1137" spans="55:55" ht="36.75" customHeight="1" x14ac:dyDescent="0.25">
      <c r="BC1137" s="163"/>
    </row>
    <row r="1138" spans="55:55" ht="36.75" customHeight="1" x14ac:dyDescent="0.25">
      <c r="BC1138" s="163"/>
    </row>
    <row r="1139" spans="55:55" ht="36.75" customHeight="1" x14ac:dyDescent="0.25">
      <c r="BC1139" s="163"/>
    </row>
    <row r="1140" spans="55:55" ht="36.75" customHeight="1" x14ac:dyDescent="0.25">
      <c r="BC1140" s="163"/>
    </row>
    <row r="1141" spans="55:55" ht="36.75" customHeight="1" x14ac:dyDescent="0.25">
      <c r="BC1141" s="163"/>
    </row>
    <row r="1142" spans="55:55" ht="36.75" customHeight="1" x14ac:dyDescent="0.25">
      <c r="BC1142" s="163"/>
    </row>
    <row r="1143" spans="55:55" ht="36.75" customHeight="1" x14ac:dyDescent="0.25">
      <c r="BC1143" s="163"/>
    </row>
    <row r="1144" spans="55:55" ht="36.75" customHeight="1" x14ac:dyDescent="0.25">
      <c r="BC1144" s="163"/>
    </row>
    <row r="1145" spans="55:55" ht="36.75" customHeight="1" x14ac:dyDescent="0.25">
      <c r="BC1145" s="163"/>
    </row>
    <row r="1146" spans="55:55" ht="36.75" customHeight="1" x14ac:dyDescent="0.25">
      <c r="BC1146" s="163"/>
    </row>
    <row r="1147" spans="55:55" ht="36.75" customHeight="1" x14ac:dyDescent="0.25">
      <c r="BC1147" s="163"/>
    </row>
    <row r="1148" spans="55:55" ht="36.75" customHeight="1" x14ac:dyDescent="0.25">
      <c r="BC1148" s="163"/>
    </row>
    <row r="1149" spans="55:55" ht="36.75" customHeight="1" x14ac:dyDescent="0.25">
      <c r="BC1149" s="163"/>
    </row>
    <row r="1150" spans="55:55" ht="36.75" customHeight="1" x14ac:dyDescent="0.25">
      <c r="BC1150" s="163"/>
    </row>
    <row r="1151" spans="55:55" ht="36.75" customHeight="1" x14ac:dyDescent="0.25">
      <c r="BC1151" s="163"/>
    </row>
    <row r="1152" spans="55:55" ht="36.75" customHeight="1" x14ac:dyDescent="0.25">
      <c r="BC1152" s="163"/>
    </row>
    <row r="1153" spans="55:55" ht="36.75" customHeight="1" x14ac:dyDescent="0.25">
      <c r="BC1153" s="163"/>
    </row>
    <row r="1154" spans="55:55" ht="36.75" customHeight="1" x14ac:dyDescent="0.25">
      <c r="BC1154" s="163"/>
    </row>
    <row r="1155" spans="55:55" ht="36.75" customHeight="1" x14ac:dyDescent="0.25">
      <c r="BC1155" s="163"/>
    </row>
    <row r="1156" spans="55:55" ht="36.75" customHeight="1" x14ac:dyDescent="0.25">
      <c r="BC1156" s="163"/>
    </row>
    <row r="1157" spans="55:55" ht="36.75" customHeight="1" x14ac:dyDescent="0.25">
      <c r="BC1157" s="163"/>
    </row>
    <row r="1158" spans="55:55" ht="36.75" customHeight="1" x14ac:dyDescent="0.25">
      <c r="BC1158" s="163"/>
    </row>
    <row r="1159" spans="55:55" ht="36.75" customHeight="1" x14ac:dyDescent="0.25">
      <c r="BC1159" s="163"/>
    </row>
    <row r="1160" spans="55:55" ht="36.75" customHeight="1" x14ac:dyDescent="0.25">
      <c r="BC1160" s="163"/>
    </row>
    <row r="1161" spans="55:55" ht="36.75" customHeight="1" x14ac:dyDescent="0.25">
      <c r="BC1161" s="163"/>
    </row>
    <row r="1162" spans="55:55" ht="36.75" customHeight="1" x14ac:dyDescent="0.25">
      <c r="BC1162" s="163"/>
    </row>
    <row r="1163" spans="55:55" ht="36.75" customHeight="1" x14ac:dyDescent="0.25">
      <c r="BC1163" s="163"/>
    </row>
    <row r="1164" spans="55:55" ht="36.75" customHeight="1" x14ac:dyDescent="0.25">
      <c r="BC1164" s="163"/>
    </row>
    <row r="1165" spans="55:55" ht="36.75" customHeight="1" x14ac:dyDescent="0.25">
      <c r="BC1165" s="163"/>
    </row>
    <row r="1166" spans="55:55" ht="36.75" customHeight="1" x14ac:dyDescent="0.25">
      <c r="BC1166" s="163"/>
    </row>
    <row r="1167" spans="55:55" ht="36.75" customHeight="1" x14ac:dyDescent="0.25">
      <c r="BC1167" s="163"/>
    </row>
    <row r="1168" spans="55:55" ht="36.75" customHeight="1" x14ac:dyDescent="0.25">
      <c r="BC1168" s="163"/>
    </row>
    <row r="1169" spans="55:55" ht="36.75" customHeight="1" x14ac:dyDescent="0.25">
      <c r="BC1169" s="163"/>
    </row>
    <row r="1170" spans="55:55" ht="36.75" customHeight="1" x14ac:dyDescent="0.25">
      <c r="BC1170" s="163"/>
    </row>
    <row r="1171" spans="55:55" ht="36.75" customHeight="1" x14ac:dyDescent="0.25">
      <c r="BC1171" s="163"/>
    </row>
    <row r="1172" spans="55:55" ht="36.75" customHeight="1" x14ac:dyDescent="0.25">
      <c r="BC1172" s="163"/>
    </row>
    <row r="1173" spans="55:55" ht="36.75" customHeight="1" x14ac:dyDescent="0.25">
      <c r="BC1173" s="163"/>
    </row>
    <row r="1174" spans="55:55" ht="36.75" customHeight="1" x14ac:dyDescent="0.25">
      <c r="BC1174" s="163"/>
    </row>
    <row r="1175" spans="55:55" ht="36.75" customHeight="1" x14ac:dyDescent="0.25">
      <c r="BC1175" s="163"/>
    </row>
    <row r="1176" spans="55:55" ht="36.75" customHeight="1" x14ac:dyDescent="0.25">
      <c r="BC1176" s="163"/>
    </row>
    <row r="1177" spans="55:55" ht="36.75" customHeight="1" x14ac:dyDescent="0.25">
      <c r="BC1177" s="163"/>
    </row>
    <row r="1178" spans="55:55" ht="36.75" customHeight="1" x14ac:dyDescent="0.25">
      <c r="BC1178" s="163"/>
    </row>
    <row r="1179" spans="55:55" ht="36.75" customHeight="1" x14ac:dyDescent="0.25">
      <c r="BC1179" s="163"/>
    </row>
    <row r="1180" spans="55:55" ht="36.75" customHeight="1" x14ac:dyDescent="0.25">
      <c r="BC1180" s="163"/>
    </row>
    <row r="1181" spans="55:55" ht="36.75" customHeight="1" x14ac:dyDescent="0.25">
      <c r="BC1181" s="163"/>
    </row>
    <row r="1182" spans="55:55" ht="36.75" customHeight="1" x14ac:dyDescent="0.25">
      <c r="BC1182" s="163"/>
    </row>
    <row r="1183" spans="55:55" ht="36.75" customHeight="1" x14ac:dyDescent="0.25">
      <c r="BC1183" s="163"/>
    </row>
    <row r="1184" spans="55:55" ht="36.75" customHeight="1" x14ac:dyDescent="0.25">
      <c r="BC1184" s="163"/>
    </row>
    <row r="1185" spans="55:55" ht="36.75" customHeight="1" x14ac:dyDescent="0.25">
      <c r="BC1185" s="163"/>
    </row>
    <row r="1186" spans="55:55" ht="36.75" customHeight="1" x14ac:dyDescent="0.25">
      <c r="BC1186" s="163"/>
    </row>
    <row r="1187" spans="55:55" ht="36.75" customHeight="1" x14ac:dyDescent="0.25">
      <c r="BC1187" s="163"/>
    </row>
    <row r="1188" spans="55:55" ht="36.75" customHeight="1" x14ac:dyDescent="0.25">
      <c r="BC1188" s="163"/>
    </row>
    <row r="1189" spans="55:55" ht="36.75" customHeight="1" x14ac:dyDescent="0.25">
      <c r="BC1189" s="163"/>
    </row>
    <row r="1190" spans="55:55" ht="36.75" customHeight="1" x14ac:dyDescent="0.25">
      <c r="BC1190" s="163"/>
    </row>
    <row r="1191" spans="55:55" ht="36.75" customHeight="1" x14ac:dyDescent="0.25">
      <c r="BC1191" s="163"/>
    </row>
    <row r="1192" spans="55:55" ht="36.75" customHeight="1" x14ac:dyDescent="0.25">
      <c r="BC1192" s="163"/>
    </row>
    <row r="1193" spans="55:55" ht="36.75" customHeight="1" x14ac:dyDescent="0.25">
      <c r="BC1193" s="163"/>
    </row>
    <row r="1194" spans="55:55" ht="36.75" customHeight="1" x14ac:dyDescent="0.25">
      <c r="BC1194" s="163"/>
    </row>
    <row r="1195" spans="55:55" ht="36.75" customHeight="1" x14ac:dyDescent="0.25">
      <c r="BC1195" s="163"/>
    </row>
    <row r="1196" spans="55:55" ht="36.75" customHeight="1" x14ac:dyDescent="0.25">
      <c r="BC1196" s="163"/>
    </row>
    <row r="1197" spans="55:55" ht="36.75" customHeight="1" x14ac:dyDescent="0.25">
      <c r="BC1197" s="163"/>
    </row>
    <row r="1198" spans="55:55" ht="36.75" customHeight="1" x14ac:dyDescent="0.25">
      <c r="BC1198" s="163"/>
    </row>
    <row r="1199" spans="55:55" ht="36.75" customHeight="1" x14ac:dyDescent="0.25">
      <c r="BC1199" s="163"/>
    </row>
    <row r="1200" spans="55:55" ht="36.75" customHeight="1" x14ac:dyDescent="0.25">
      <c r="BC1200" s="163"/>
    </row>
    <row r="1201" spans="55:55" ht="36.75" customHeight="1" x14ac:dyDescent="0.25">
      <c r="BC1201" s="163"/>
    </row>
    <row r="1202" spans="55:55" ht="36.75" customHeight="1" x14ac:dyDescent="0.25">
      <c r="BC1202" s="163"/>
    </row>
    <row r="1203" spans="55:55" ht="36.75" customHeight="1" x14ac:dyDescent="0.25">
      <c r="BC1203" s="163"/>
    </row>
    <row r="1204" spans="55:55" ht="36.75" customHeight="1" x14ac:dyDescent="0.25">
      <c r="BC1204" s="163"/>
    </row>
    <row r="1205" spans="55:55" ht="36.75" customHeight="1" x14ac:dyDescent="0.25">
      <c r="BC1205" s="163"/>
    </row>
    <row r="1206" spans="55:55" ht="36.75" customHeight="1" x14ac:dyDescent="0.25">
      <c r="BC1206" s="163"/>
    </row>
    <row r="1207" spans="55:55" ht="36.75" customHeight="1" x14ac:dyDescent="0.25">
      <c r="BC1207" s="163"/>
    </row>
    <row r="1208" spans="55:55" ht="36.75" customHeight="1" x14ac:dyDescent="0.25">
      <c r="BC1208" s="163"/>
    </row>
    <row r="1209" spans="55:55" ht="36.75" customHeight="1" x14ac:dyDescent="0.25">
      <c r="BC1209" s="163"/>
    </row>
    <row r="1210" spans="55:55" ht="36.75" customHeight="1" x14ac:dyDescent="0.25">
      <c r="BC1210" s="163"/>
    </row>
    <row r="1211" spans="55:55" ht="36.75" customHeight="1" x14ac:dyDescent="0.25">
      <c r="BC1211" s="163"/>
    </row>
    <row r="1212" spans="55:55" ht="36.75" customHeight="1" x14ac:dyDescent="0.25">
      <c r="BC1212" s="163"/>
    </row>
    <row r="1213" spans="55:55" ht="36.75" customHeight="1" x14ac:dyDescent="0.25">
      <c r="BC1213" s="163"/>
    </row>
    <row r="1214" spans="55:55" ht="36.75" customHeight="1" x14ac:dyDescent="0.25">
      <c r="BC1214" s="163"/>
    </row>
    <row r="1215" spans="55:55" ht="36.75" customHeight="1" x14ac:dyDescent="0.25">
      <c r="BC1215" s="163"/>
    </row>
    <row r="1216" spans="55:55" ht="36.75" customHeight="1" x14ac:dyDescent="0.25">
      <c r="BC1216" s="163"/>
    </row>
    <row r="1217" spans="55:55" ht="36.75" customHeight="1" x14ac:dyDescent="0.25">
      <c r="BC1217" s="163"/>
    </row>
    <row r="1218" spans="55:55" ht="36.75" customHeight="1" x14ac:dyDescent="0.25">
      <c r="BC1218" s="163"/>
    </row>
    <row r="1219" spans="55:55" ht="36.75" customHeight="1" x14ac:dyDescent="0.25">
      <c r="BC1219" s="163"/>
    </row>
    <row r="1220" spans="55:55" ht="36.75" customHeight="1" x14ac:dyDescent="0.25">
      <c r="BC1220" s="163"/>
    </row>
    <row r="1221" spans="55:55" ht="36.75" customHeight="1" x14ac:dyDescent="0.25">
      <c r="BC1221" s="163"/>
    </row>
    <row r="1222" spans="55:55" ht="36.75" customHeight="1" x14ac:dyDescent="0.25">
      <c r="BC1222" s="163"/>
    </row>
    <row r="1223" spans="55:55" ht="36.75" customHeight="1" x14ac:dyDescent="0.25">
      <c r="BC1223" s="163"/>
    </row>
    <row r="1224" spans="55:55" ht="36.75" customHeight="1" x14ac:dyDescent="0.25">
      <c r="BC1224" s="163"/>
    </row>
    <row r="1225" spans="55:55" ht="36.75" customHeight="1" x14ac:dyDescent="0.25">
      <c r="BC1225" s="163"/>
    </row>
    <row r="1226" spans="55:55" ht="36.75" customHeight="1" x14ac:dyDescent="0.25">
      <c r="BC1226" s="163"/>
    </row>
    <row r="1227" spans="55:55" ht="36.75" customHeight="1" x14ac:dyDescent="0.25">
      <c r="BC1227" s="163"/>
    </row>
    <row r="1228" spans="55:55" ht="36.75" customHeight="1" x14ac:dyDescent="0.25">
      <c r="BC1228" s="163"/>
    </row>
    <row r="1229" spans="55:55" ht="36.75" customHeight="1" x14ac:dyDescent="0.25">
      <c r="BC1229" s="163"/>
    </row>
    <row r="1230" spans="55:55" ht="36.75" customHeight="1" x14ac:dyDescent="0.25">
      <c r="BC1230" s="163"/>
    </row>
    <row r="1231" spans="55:55" ht="36.75" customHeight="1" x14ac:dyDescent="0.25">
      <c r="BC1231" s="163"/>
    </row>
    <row r="1232" spans="55:55" ht="36.75" customHeight="1" x14ac:dyDescent="0.25">
      <c r="BC1232" s="163"/>
    </row>
    <row r="1233" spans="55:55" ht="36.75" customHeight="1" x14ac:dyDescent="0.25">
      <c r="BC1233" s="163"/>
    </row>
    <row r="1234" spans="55:55" ht="36.75" customHeight="1" x14ac:dyDescent="0.25">
      <c r="BC1234" s="163"/>
    </row>
    <row r="1235" spans="55:55" ht="36.75" customHeight="1" x14ac:dyDescent="0.25">
      <c r="BC1235" s="163"/>
    </row>
    <row r="1236" spans="55:55" ht="36.75" customHeight="1" x14ac:dyDescent="0.25">
      <c r="BC1236" s="163"/>
    </row>
    <row r="1237" spans="55:55" ht="36.75" customHeight="1" x14ac:dyDescent="0.25">
      <c r="BC1237" s="163"/>
    </row>
    <row r="1238" spans="55:55" ht="36.75" customHeight="1" x14ac:dyDescent="0.25">
      <c r="BC1238" s="163"/>
    </row>
    <row r="1239" spans="55:55" ht="36.75" customHeight="1" x14ac:dyDescent="0.25">
      <c r="BC1239" s="163"/>
    </row>
    <row r="1240" spans="55:55" ht="36.75" customHeight="1" x14ac:dyDescent="0.25">
      <c r="BC1240" s="163"/>
    </row>
    <row r="1241" spans="55:55" ht="36.75" customHeight="1" x14ac:dyDescent="0.25">
      <c r="BC1241" s="163"/>
    </row>
    <row r="1242" spans="55:55" ht="36.75" customHeight="1" x14ac:dyDescent="0.25">
      <c r="BC1242" s="163"/>
    </row>
    <row r="1243" spans="55:55" ht="36.75" customHeight="1" x14ac:dyDescent="0.25">
      <c r="BC1243" s="163"/>
    </row>
    <row r="1244" spans="55:55" ht="36.75" customHeight="1" x14ac:dyDescent="0.25">
      <c r="BC1244" s="163"/>
    </row>
    <row r="1245" spans="55:55" ht="36.75" customHeight="1" x14ac:dyDescent="0.25">
      <c r="BC1245" s="163"/>
    </row>
    <row r="1246" spans="55:55" ht="36.75" customHeight="1" x14ac:dyDescent="0.25">
      <c r="BC1246" s="163"/>
    </row>
    <row r="1247" spans="55:55" ht="36.75" customHeight="1" x14ac:dyDescent="0.25">
      <c r="BC1247" s="163"/>
    </row>
    <row r="1248" spans="55:55" ht="36.75" customHeight="1" x14ac:dyDescent="0.25">
      <c r="BC1248" s="163"/>
    </row>
    <row r="1249" spans="55:55" ht="36.75" customHeight="1" x14ac:dyDescent="0.25">
      <c r="BC1249" s="163"/>
    </row>
    <row r="1250" spans="55:55" ht="36.75" customHeight="1" x14ac:dyDescent="0.25">
      <c r="BC1250" s="163"/>
    </row>
    <row r="1251" spans="55:55" ht="36.75" customHeight="1" x14ac:dyDescent="0.25">
      <c r="BC1251" s="163"/>
    </row>
    <row r="1252" spans="55:55" ht="36.75" customHeight="1" x14ac:dyDescent="0.25">
      <c r="BC1252" s="163"/>
    </row>
    <row r="1253" spans="55:55" ht="36.75" customHeight="1" x14ac:dyDescent="0.25">
      <c r="BC1253" s="163"/>
    </row>
    <row r="1254" spans="55:55" ht="36.75" customHeight="1" x14ac:dyDescent="0.25">
      <c r="BC1254" s="163"/>
    </row>
    <row r="1255" spans="55:55" ht="36.75" customHeight="1" x14ac:dyDescent="0.25">
      <c r="BC1255" s="163"/>
    </row>
    <row r="1256" spans="55:55" ht="36.75" customHeight="1" x14ac:dyDescent="0.25">
      <c r="BC1256" s="163"/>
    </row>
    <row r="1257" spans="55:55" ht="36.75" customHeight="1" x14ac:dyDescent="0.25">
      <c r="BC1257" s="163"/>
    </row>
    <row r="1258" spans="55:55" ht="36.75" customHeight="1" x14ac:dyDescent="0.25">
      <c r="BC1258" s="163"/>
    </row>
    <row r="1259" spans="55:55" ht="36.75" customHeight="1" x14ac:dyDescent="0.25">
      <c r="BC1259" s="163"/>
    </row>
    <row r="1260" spans="55:55" ht="36.75" customHeight="1" x14ac:dyDescent="0.25">
      <c r="BC1260" s="163"/>
    </row>
    <row r="1261" spans="55:55" ht="36.75" customHeight="1" x14ac:dyDescent="0.25">
      <c r="BC1261" s="163"/>
    </row>
    <row r="1262" spans="55:55" ht="36.75" customHeight="1" x14ac:dyDescent="0.25">
      <c r="BC1262" s="163"/>
    </row>
    <row r="1263" spans="55:55" ht="36.75" customHeight="1" x14ac:dyDescent="0.25">
      <c r="BC1263" s="163"/>
    </row>
    <row r="1264" spans="55:55" ht="36.75" customHeight="1" x14ac:dyDescent="0.25">
      <c r="BC1264" s="163"/>
    </row>
    <row r="1265" spans="55:55" ht="36.75" customHeight="1" x14ac:dyDescent="0.25">
      <c r="BC1265" s="163"/>
    </row>
    <row r="1266" spans="55:55" ht="36.75" customHeight="1" x14ac:dyDescent="0.25">
      <c r="BC1266" s="163"/>
    </row>
    <row r="1267" spans="55:55" ht="36.75" customHeight="1" x14ac:dyDescent="0.25">
      <c r="BC1267" s="163"/>
    </row>
    <row r="1268" spans="55:55" ht="36.75" customHeight="1" x14ac:dyDescent="0.25">
      <c r="BC1268" s="163"/>
    </row>
    <row r="1269" spans="55:55" ht="36.75" customHeight="1" x14ac:dyDescent="0.25">
      <c r="BC1269" s="163"/>
    </row>
    <row r="1270" spans="55:55" ht="36.75" customHeight="1" x14ac:dyDescent="0.25">
      <c r="BC1270" s="163"/>
    </row>
    <row r="1271" spans="55:55" ht="36.75" customHeight="1" x14ac:dyDescent="0.25">
      <c r="BC1271" s="163"/>
    </row>
    <row r="1272" spans="55:55" ht="36.75" customHeight="1" x14ac:dyDescent="0.25">
      <c r="BC1272" s="163"/>
    </row>
    <row r="1273" spans="55:55" ht="36.75" customHeight="1" x14ac:dyDescent="0.25">
      <c r="BC1273" s="163"/>
    </row>
    <row r="1274" spans="55:55" ht="36.75" customHeight="1" x14ac:dyDescent="0.25">
      <c r="BC1274" s="163"/>
    </row>
    <row r="1275" spans="55:55" ht="36.75" customHeight="1" x14ac:dyDescent="0.25">
      <c r="BC1275" s="163"/>
    </row>
    <row r="1276" spans="55:55" ht="36.75" customHeight="1" x14ac:dyDescent="0.25">
      <c r="BC1276" s="163"/>
    </row>
    <row r="1277" spans="55:55" ht="36.75" customHeight="1" x14ac:dyDescent="0.25">
      <c r="BC1277" s="163"/>
    </row>
    <row r="1278" spans="55:55" ht="36.75" customHeight="1" x14ac:dyDescent="0.25">
      <c r="BC1278" s="163"/>
    </row>
    <row r="1279" spans="55:55" ht="36.75" customHeight="1" x14ac:dyDescent="0.25">
      <c r="BC1279" s="163"/>
    </row>
    <row r="1280" spans="55:55" ht="36.75" customHeight="1" x14ac:dyDescent="0.25">
      <c r="BC1280" s="163"/>
    </row>
    <row r="1281" spans="55:55" ht="36.75" customHeight="1" x14ac:dyDescent="0.25">
      <c r="BC1281" s="163"/>
    </row>
    <row r="1282" spans="55:55" ht="36.75" customHeight="1" x14ac:dyDescent="0.25">
      <c r="BC1282" s="163"/>
    </row>
    <row r="1283" spans="55:55" ht="36.75" customHeight="1" x14ac:dyDescent="0.25">
      <c r="BC1283" s="163"/>
    </row>
    <row r="1284" spans="55:55" ht="36.75" customHeight="1" x14ac:dyDescent="0.25">
      <c r="BC1284" s="163"/>
    </row>
    <row r="1285" spans="55:55" ht="36.75" customHeight="1" x14ac:dyDescent="0.25">
      <c r="BC1285" s="163"/>
    </row>
    <row r="1286" spans="55:55" ht="36.75" customHeight="1" x14ac:dyDescent="0.25">
      <c r="BC1286" s="163"/>
    </row>
    <row r="1287" spans="55:55" ht="36.75" customHeight="1" x14ac:dyDescent="0.25">
      <c r="BC1287" s="163"/>
    </row>
    <row r="1288" spans="55:55" ht="36.75" customHeight="1" x14ac:dyDescent="0.25">
      <c r="BC1288" s="163"/>
    </row>
    <row r="1289" spans="55:55" ht="36.75" customHeight="1" x14ac:dyDescent="0.25">
      <c r="BC1289" s="163"/>
    </row>
    <row r="1290" spans="55:55" ht="36.75" customHeight="1" x14ac:dyDescent="0.25">
      <c r="BC1290" s="163"/>
    </row>
    <row r="1291" spans="55:55" ht="36.75" customHeight="1" x14ac:dyDescent="0.25">
      <c r="BC1291" s="163"/>
    </row>
    <row r="1292" spans="55:55" ht="36.75" customHeight="1" x14ac:dyDescent="0.25">
      <c r="BC1292" s="163"/>
    </row>
    <row r="1293" spans="55:55" ht="36.75" customHeight="1" x14ac:dyDescent="0.25">
      <c r="BC1293" s="163"/>
    </row>
    <row r="1294" spans="55:55" ht="36.75" customHeight="1" x14ac:dyDescent="0.25">
      <c r="BC1294" s="163"/>
    </row>
    <row r="1295" spans="55:55" ht="36.75" customHeight="1" x14ac:dyDescent="0.25">
      <c r="BC1295" s="163"/>
    </row>
    <row r="1296" spans="55:55" ht="36.75" customHeight="1" x14ac:dyDescent="0.25">
      <c r="BC1296" s="163"/>
    </row>
    <row r="1297" spans="55:55" ht="36.75" customHeight="1" x14ac:dyDescent="0.25">
      <c r="BC1297" s="163"/>
    </row>
    <row r="1298" spans="55:55" ht="36.75" customHeight="1" x14ac:dyDescent="0.25">
      <c r="BC1298" s="163"/>
    </row>
    <row r="1299" spans="55:55" ht="36.75" customHeight="1" x14ac:dyDescent="0.25">
      <c r="BC1299" s="163"/>
    </row>
    <row r="1300" spans="55:55" ht="36.75" customHeight="1" x14ac:dyDescent="0.25">
      <c r="BC1300" s="163"/>
    </row>
    <row r="1301" spans="55:55" ht="36.75" customHeight="1" x14ac:dyDescent="0.25">
      <c r="BC1301" s="163"/>
    </row>
    <row r="1302" spans="55:55" ht="36.75" customHeight="1" x14ac:dyDescent="0.25">
      <c r="BC1302" s="163"/>
    </row>
    <row r="1303" spans="55:55" ht="36.75" customHeight="1" x14ac:dyDescent="0.25">
      <c r="BC1303" s="163"/>
    </row>
    <row r="1304" spans="55:55" ht="36.75" customHeight="1" x14ac:dyDescent="0.25">
      <c r="BC1304" s="163"/>
    </row>
    <row r="1305" spans="55:55" ht="36.75" customHeight="1" x14ac:dyDescent="0.25">
      <c r="BC1305" s="163"/>
    </row>
    <row r="1306" spans="55:55" ht="36.75" customHeight="1" x14ac:dyDescent="0.25">
      <c r="BC1306" s="163"/>
    </row>
    <row r="1307" spans="55:55" ht="36.75" customHeight="1" x14ac:dyDescent="0.25">
      <c r="BC1307" s="163"/>
    </row>
    <row r="1308" spans="55:55" ht="36.75" customHeight="1" x14ac:dyDescent="0.25">
      <c r="BC1308" s="163"/>
    </row>
    <row r="1309" spans="55:55" ht="36.75" customHeight="1" x14ac:dyDescent="0.25">
      <c r="BC1309" s="163"/>
    </row>
    <row r="1310" spans="55:55" ht="36.75" customHeight="1" x14ac:dyDescent="0.25">
      <c r="BC1310" s="163"/>
    </row>
    <row r="1311" spans="55:55" ht="36.75" customHeight="1" x14ac:dyDescent="0.25">
      <c r="BC1311" s="163"/>
    </row>
    <row r="1312" spans="55:55" ht="36.75" customHeight="1" x14ac:dyDescent="0.25">
      <c r="BC1312" s="163"/>
    </row>
    <row r="1313" spans="55:55" ht="36.75" customHeight="1" x14ac:dyDescent="0.25">
      <c r="BC1313" s="163"/>
    </row>
    <row r="1314" spans="55:55" ht="36.75" customHeight="1" x14ac:dyDescent="0.25">
      <c r="BC1314" s="163"/>
    </row>
    <row r="1315" spans="55:55" ht="36.75" customHeight="1" x14ac:dyDescent="0.25">
      <c r="BC1315" s="163"/>
    </row>
    <row r="1316" spans="55:55" ht="36.75" customHeight="1" x14ac:dyDescent="0.25">
      <c r="BC1316" s="163"/>
    </row>
    <row r="1317" spans="55:55" ht="36.75" customHeight="1" x14ac:dyDescent="0.25">
      <c r="BC1317" s="163"/>
    </row>
    <row r="1318" spans="55:55" ht="36.75" customHeight="1" x14ac:dyDescent="0.25">
      <c r="BC1318" s="163"/>
    </row>
    <row r="1319" spans="55:55" ht="36.75" customHeight="1" x14ac:dyDescent="0.25">
      <c r="BC1319" s="163"/>
    </row>
    <row r="1320" spans="55:55" ht="36.75" customHeight="1" x14ac:dyDescent="0.25">
      <c r="BC1320" s="163"/>
    </row>
    <row r="1321" spans="55:55" ht="36.75" customHeight="1" x14ac:dyDescent="0.25">
      <c r="BC1321" s="163"/>
    </row>
    <row r="1322" spans="55:55" ht="36.75" customHeight="1" x14ac:dyDescent="0.25">
      <c r="BC1322" s="163"/>
    </row>
    <row r="1323" spans="55:55" ht="36.75" customHeight="1" x14ac:dyDescent="0.25">
      <c r="BC1323" s="163"/>
    </row>
    <row r="1324" spans="55:55" ht="36.75" customHeight="1" x14ac:dyDescent="0.25">
      <c r="BC1324" s="163"/>
    </row>
    <row r="1325" spans="55:55" ht="36.75" customHeight="1" x14ac:dyDescent="0.25">
      <c r="BC1325" s="163"/>
    </row>
    <row r="1326" spans="55:55" ht="36.75" customHeight="1" x14ac:dyDescent="0.25">
      <c r="BC1326" s="163"/>
    </row>
    <row r="1327" spans="55:55" ht="36.75" customHeight="1" x14ac:dyDescent="0.25">
      <c r="BC1327" s="163"/>
    </row>
    <row r="1328" spans="55:55" ht="36.75" customHeight="1" x14ac:dyDescent="0.25">
      <c r="BC1328" s="163"/>
    </row>
    <row r="1329" spans="55:55" ht="36.75" customHeight="1" x14ac:dyDescent="0.25">
      <c r="BC1329" s="163"/>
    </row>
    <row r="1330" spans="55:55" ht="36.75" customHeight="1" x14ac:dyDescent="0.25">
      <c r="BC1330" s="163"/>
    </row>
    <row r="1331" spans="55:55" ht="36.75" customHeight="1" x14ac:dyDescent="0.25">
      <c r="BC1331" s="163"/>
    </row>
    <row r="1332" spans="55:55" ht="36.75" customHeight="1" x14ac:dyDescent="0.25">
      <c r="BC1332" s="163"/>
    </row>
    <row r="1333" spans="55:55" ht="36.75" customHeight="1" x14ac:dyDescent="0.25">
      <c r="BC1333" s="163"/>
    </row>
    <row r="1334" spans="55:55" ht="36.75" customHeight="1" x14ac:dyDescent="0.25">
      <c r="BC1334" s="163"/>
    </row>
    <row r="1335" spans="55:55" ht="36.75" customHeight="1" x14ac:dyDescent="0.25">
      <c r="BC1335" s="163"/>
    </row>
    <row r="1336" spans="55:55" ht="36.75" customHeight="1" x14ac:dyDescent="0.25">
      <c r="BC1336" s="163"/>
    </row>
    <row r="1337" spans="55:55" ht="36.75" customHeight="1" x14ac:dyDescent="0.25">
      <c r="BC1337" s="163"/>
    </row>
    <row r="1338" spans="55:55" ht="36.75" customHeight="1" x14ac:dyDescent="0.25">
      <c r="BC1338" s="163"/>
    </row>
    <row r="1339" spans="55:55" ht="36.75" customHeight="1" x14ac:dyDescent="0.25">
      <c r="BC1339" s="163"/>
    </row>
    <row r="1340" spans="55:55" ht="36.75" customHeight="1" x14ac:dyDescent="0.25">
      <c r="BC1340" s="163"/>
    </row>
    <row r="1341" spans="55:55" ht="36.75" customHeight="1" x14ac:dyDescent="0.25">
      <c r="BC1341" s="163"/>
    </row>
    <row r="1342" spans="55:55" ht="36.75" customHeight="1" x14ac:dyDescent="0.25">
      <c r="BC1342" s="163"/>
    </row>
    <row r="1343" spans="55:55" ht="36.75" customHeight="1" x14ac:dyDescent="0.25">
      <c r="BC1343" s="163"/>
    </row>
    <row r="1344" spans="55:55" ht="36.75" customHeight="1" x14ac:dyDescent="0.25">
      <c r="BC1344" s="163"/>
    </row>
    <row r="1345" spans="55:55" ht="36.75" customHeight="1" x14ac:dyDescent="0.25">
      <c r="BC1345" s="163"/>
    </row>
    <row r="1346" spans="55:55" ht="36.75" customHeight="1" x14ac:dyDescent="0.25">
      <c r="BC1346" s="163"/>
    </row>
    <row r="1347" spans="55:55" ht="36.75" customHeight="1" x14ac:dyDescent="0.25">
      <c r="BC1347" s="163"/>
    </row>
    <row r="1348" spans="55:55" ht="36.75" customHeight="1" x14ac:dyDescent="0.25">
      <c r="BC1348" s="163"/>
    </row>
    <row r="1349" spans="55:55" ht="36.75" customHeight="1" x14ac:dyDescent="0.25">
      <c r="BC1349" s="163"/>
    </row>
    <row r="1350" spans="55:55" ht="36.75" customHeight="1" x14ac:dyDescent="0.25">
      <c r="BC1350" s="163"/>
    </row>
    <row r="1351" spans="55:55" ht="36.75" customHeight="1" x14ac:dyDescent="0.25">
      <c r="BC1351" s="163"/>
    </row>
    <row r="1352" spans="55:55" ht="36.75" customHeight="1" x14ac:dyDescent="0.25">
      <c r="BC1352" s="163"/>
    </row>
    <row r="1353" spans="55:55" ht="36.75" customHeight="1" x14ac:dyDescent="0.25">
      <c r="BC1353" s="163"/>
    </row>
    <row r="1354" spans="55:55" ht="36.75" customHeight="1" x14ac:dyDescent="0.25">
      <c r="BC1354" s="163"/>
    </row>
    <row r="1355" spans="55:55" ht="36.75" customHeight="1" x14ac:dyDescent="0.25">
      <c r="BC1355" s="163"/>
    </row>
    <row r="1356" spans="55:55" ht="36.75" customHeight="1" x14ac:dyDescent="0.25">
      <c r="BC1356" s="163"/>
    </row>
    <row r="1357" spans="55:55" ht="36.75" customHeight="1" x14ac:dyDescent="0.25">
      <c r="BC1357" s="163"/>
    </row>
    <row r="1358" spans="55:55" ht="36.75" customHeight="1" x14ac:dyDescent="0.25">
      <c r="BC1358" s="163"/>
    </row>
    <row r="1359" spans="55:55" ht="36.75" customHeight="1" x14ac:dyDescent="0.25">
      <c r="BC1359" s="163"/>
    </row>
    <row r="1360" spans="55:55" ht="36.75" customHeight="1" x14ac:dyDescent="0.25">
      <c r="BC1360" s="163"/>
    </row>
    <row r="1361" spans="55:55" ht="36.75" customHeight="1" x14ac:dyDescent="0.25">
      <c r="BC1361" s="163"/>
    </row>
    <row r="1362" spans="55:55" ht="36.75" customHeight="1" x14ac:dyDescent="0.25">
      <c r="BC1362" s="163"/>
    </row>
    <row r="1363" spans="55:55" ht="36.75" customHeight="1" x14ac:dyDescent="0.25">
      <c r="BC1363" s="163"/>
    </row>
    <row r="1364" spans="55:55" ht="36.75" customHeight="1" x14ac:dyDescent="0.25">
      <c r="BC1364" s="163"/>
    </row>
    <row r="1365" spans="55:55" ht="36.75" customHeight="1" x14ac:dyDescent="0.25">
      <c r="BC1365" s="163"/>
    </row>
    <row r="1366" spans="55:55" ht="36.75" customHeight="1" x14ac:dyDescent="0.25">
      <c r="BC1366" s="163"/>
    </row>
    <row r="1367" spans="55:55" ht="36.75" customHeight="1" x14ac:dyDescent="0.25">
      <c r="BC1367" s="163"/>
    </row>
    <row r="1368" spans="55:55" ht="36.75" customHeight="1" x14ac:dyDescent="0.25">
      <c r="BC1368" s="163"/>
    </row>
    <row r="1369" spans="55:55" ht="36.75" customHeight="1" x14ac:dyDescent="0.25">
      <c r="BC1369" s="163"/>
    </row>
    <row r="1370" spans="55:55" ht="36.75" customHeight="1" x14ac:dyDescent="0.25">
      <c r="BC1370" s="163"/>
    </row>
    <row r="1371" spans="55:55" ht="36.75" customHeight="1" x14ac:dyDescent="0.25">
      <c r="BC1371" s="163"/>
    </row>
    <row r="1372" spans="55:55" ht="36.75" customHeight="1" x14ac:dyDescent="0.25">
      <c r="BC1372" s="163"/>
    </row>
    <row r="1373" spans="55:55" ht="36.75" customHeight="1" x14ac:dyDescent="0.25">
      <c r="BC1373" s="163"/>
    </row>
    <row r="1374" spans="55:55" ht="36.75" customHeight="1" x14ac:dyDescent="0.25">
      <c r="BC1374" s="163"/>
    </row>
    <row r="1375" spans="55:55" ht="36.75" customHeight="1" x14ac:dyDescent="0.25">
      <c r="BC1375" s="163"/>
    </row>
    <row r="1376" spans="55:55" ht="36.75" customHeight="1" x14ac:dyDescent="0.25">
      <c r="BC1376" s="163"/>
    </row>
    <row r="1377" spans="55:55" ht="36.75" customHeight="1" x14ac:dyDescent="0.25">
      <c r="BC1377" s="163"/>
    </row>
    <row r="1378" spans="55:55" ht="36.75" customHeight="1" x14ac:dyDescent="0.25">
      <c r="BC1378" s="163"/>
    </row>
    <row r="1379" spans="55:55" ht="36.75" customHeight="1" x14ac:dyDescent="0.25">
      <c r="BC1379" s="163"/>
    </row>
    <row r="1380" spans="55:55" ht="36.75" customHeight="1" x14ac:dyDescent="0.25">
      <c r="BC1380" s="163"/>
    </row>
    <row r="1381" spans="55:55" ht="36.75" customHeight="1" x14ac:dyDescent="0.25">
      <c r="BC1381" s="163"/>
    </row>
    <row r="1382" spans="55:55" ht="36.75" customHeight="1" x14ac:dyDescent="0.25">
      <c r="BC1382" s="163"/>
    </row>
    <row r="1383" spans="55:55" ht="36.75" customHeight="1" x14ac:dyDescent="0.25">
      <c r="BC1383" s="163"/>
    </row>
    <row r="1384" spans="55:55" ht="36.75" customHeight="1" x14ac:dyDescent="0.25">
      <c r="BC1384" s="163"/>
    </row>
    <row r="1385" spans="55:55" ht="36.75" customHeight="1" x14ac:dyDescent="0.25">
      <c r="BC1385" s="163"/>
    </row>
    <row r="1386" spans="55:55" ht="36.75" customHeight="1" x14ac:dyDescent="0.25">
      <c r="BC1386" s="163"/>
    </row>
    <row r="1387" spans="55:55" ht="36.75" customHeight="1" x14ac:dyDescent="0.25">
      <c r="BC1387" s="163"/>
    </row>
    <row r="1388" spans="55:55" ht="36.75" customHeight="1" x14ac:dyDescent="0.25">
      <c r="BC1388" s="163"/>
    </row>
    <row r="1389" spans="55:55" ht="36.75" customHeight="1" x14ac:dyDescent="0.25">
      <c r="BC1389" s="163"/>
    </row>
    <row r="1390" spans="55:55" ht="36.75" customHeight="1" x14ac:dyDescent="0.25">
      <c r="BC1390" s="163"/>
    </row>
    <row r="1391" spans="55:55" ht="36.75" customHeight="1" x14ac:dyDescent="0.25">
      <c r="BC1391" s="163"/>
    </row>
    <row r="1392" spans="55:55" ht="36.75" customHeight="1" x14ac:dyDescent="0.25">
      <c r="BC1392" s="163"/>
    </row>
    <row r="1393" spans="55:55" ht="36.75" customHeight="1" x14ac:dyDescent="0.25">
      <c r="BC1393" s="163"/>
    </row>
    <row r="1394" spans="55:55" ht="36.75" customHeight="1" x14ac:dyDescent="0.25">
      <c r="BC1394" s="163"/>
    </row>
    <row r="1395" spans="55:55" ht="36.75" customHeight="1" x14ac:dyDescent="0.25">
      <c r="BC1395" s="163"/>
    </row>
    <row r="1396" spans="55:55" ht="36.75" customHeight="1" x14ac:dyDescent="0.25">
      <c r="BC1396" s="163"/>
    </row>
    <row r="1397" spans="55:55" ht="36.75" customHeight="1" x14ac:dyDescent="0.25">
      <c r="BC1397" s="163"/>
    </row>
    <row r="1398" spans="55:55" ht="36.75" customHeight="1" x14ac:dyDescent="0.25">
      <c r="BC1398" s="163"/>
    </row>
    <row r="1399" spans="55:55" ht="36.75" customHeight="1" x14ac:dyDescent="0.25">
      <c r="BC1399" s="163"/>
    </row>
    <row r="1400" spans="55:55" ht="36.75" customHeight="1" x14ac:dyDescent="0.25">
      <c r="BC1400" s="163"/>
    </row>
    <row r="1401" spans="55:55" ht="36.75" customHeight="1" x14ac:dyDescent="0.25">
      <c r="BC1401" s="163"/>
    </row>
    <row r="1402" spans="55:55" ht="36.75" customHeight="1" x14ac:dyDescent="0.25">
      <c r="BC1402" s="163"/>
    </row>
    <row r="1403" spans="55:55" ht="36.75" customHeight="1" x14ac:dyDescent="0.25">
      <c r="BC1403" s="163"/>
    </row>
    <row r="1404" spans="55:55" ht="36.75" customHeight="1" x14ac:dyDescent="0.25">
      <c r="BC1404" s="163"/>
    </row>
    <row r="1405" spans="55:55" ht="36.75" customHeight="1" x14ac:dyDescent="0.25">
      <c r="BC1405" s="163"/>
    </row>
    <row r="1406" spans="55:55" ht="36.75" customHeight="1" x14ac:dyDescent="0.25">
      <c r="BC1406" s="163"/>
    </row>
    <row r="1407" spans="55:55" ht="36.75" customHeight="1" x14ac:dyDescent="0.25">
      <c r="BC1407" s="163"/>
    </row>
    <row r="1408" spans="55:55" ht="36.75" customHeight="1" x14ac:dyDescent="0.25">
      <c r="BC1408" s="163"/>
    </row>
    <row r="1409" spans="55:55" ht="36.75" customHeight="1" x14ac:dyDescent="0.25">
      <c r="BC1409" s="163"/>
    </row>
    <row r="1410" spans="55:55" ht="36.75" customHeight="1" x14ac:dyDescent="0.25">
      <c r="BC1410" s="163"/>
    </row>
    <row r="1411" spans="55:55" ht="36.75" customHeight="1" x14ac:dyDescent="0.25">
      <c r="BC1411" s="163"/>
    </row>
    <row r="1412" spans="55:55" ht="36.75" customHeight="1" x14ac:dyDescent="0.25">
      <c r="BC1412" s="163"/>
    </row>
    <row r="1413" spans="55:55" ht="36.75" customHeight="1" x14ac:dyDescent="0.25">
      <c r="BC1413" s="163"/>
    </row>
    <row r="1414" spans="55:55" ht="36.75" customHeight="1" x14ac:dyDescent="0.25">
      <c r="BC1414" s="163"/>
    </row>
    <row r="1415" spans="55:55" ht="36.75" customHeight="1" x14ac:dyDescent="0.25">
      <c r="BC1415" s="163"/>
    </row>
    <row r="1416" spans="55:55" ht="36.75" customHeight="1" x14ac:dyDescent="0.25">
      <c r="BC1416" s="163"/>
    </row>
    <row r="1417" spans="55:55" ht="36.75" customHeight="1" x14ac:dyDescent="0.25">
      <c r="BC1417" s="163"/>
    </row>
    <row r="1418" spans="55:55" ht="36.75" customHeight="1" x14ac:dyDescent="0.25">
      <c r="BC1418" s="163"/>
    </row>
    <row r="1419" spans="55:55" ht="36.75" customHeight="1" x14ac:dyDescent="0.25">
      <c r="BC1419" s="163"/>
    </row>
    <row r="1420" spans="55:55" ht="36.75" customHeight="1" x14ac:dyDescent="0.25">
      <c r="BC1420" s="163"/>
    </row>
    <row r="1421" spans="55:55" ht="36.75" customHeight="1" x14ac:dyDescent="0.25">
      <c r="BC1421" s="163"/>
    </row>
    <row r="1422" spans="55:55" ht="36.75" customHeight="1" x14ac:dyDescent="0.25">
      <c r="BC1422" s="163"/>
    </row>
    <row r="1423" spans="55:55" ht="36.75" customHeight="1" x14ac:dyDescent="0.25">
      <c r="BC1423" s="163"/>
    </row>
    <row r="1424" spans="55:55" ht="36.75" customHeight="1" x14ac:dyDescent="0.25">
      <c r="BC1424" s="163"/>
    </row>
    <row r="1425" spans="55:55" ht="36.75" customHeight="1" x14ac:dyDescent="0.25">
      <c r="BC1425" s="163"/>
    </row>
    <row r="1426" spans="55:55" ht="36.75" customHeight="1" x14ac:dyDescent="0.25">
      <c r="BC1426" s="163"/>
    </row>
    <row r="1427" spans="55:55" ht="36.75" customHeight="1" x14ac:dyDescent="0.25">
      <c r="BC1427" s="163"/>
    </row>
    <row r="1428" spans="55:55" ht="36.75" customHeight="1" x14ac:dyDescent="0.25">
      <c r="BC1428" s="163"/>
    </row>
    <row r="1429" spans="55:55" ht="36.75" customHeight="1" x14ac:dyDescent="0.25">
      <c r="BC1429" s="163"/>
    </row>
    <row r="1430" spans="55:55" ht="36.75" customHeight="1" x14ac:dyDescent="0.25">
      <c r="BC1430" s="163"/>
    </row>
    <row r="1431" spans="55:55" ht="36.75" customHeight="1" x14ac:dyDescent="0.25">
      <c r="BC1431" s="163"/>
    </row>
    <row r="1432" spans="55:55" ht="36.75" customHeight="1" x14ac:dyDescent="0.25">
      <c r="BC1432" s="163"/>
    </row>
    <row r="1433" spans="55:55" ht="36.75" customHeight="1" x14ac:dyDescent="0.25">
      <c r="BC1433" s="163"/>
    </row>
    <row r="1434" spans="55:55" ht="36.75" customHeight="1" x14ac:dyDescent="0.25">
      <c r="BC1434" s="163"/>
    </row>
    <row r="1435" spans="55:55" ht="36.75" customHeight="1" x14ac:dyDescent="0.25">
      <c r="BC1435" s="163"/>
    </row>
    <row r="1436" spans="55:55" ht="36.75" customHeight="1" x14ac:dyDescent="0.25">
      <c r="BC1436" s="163"/>
    </row>
    <row r="1437" spans="55:55" ht="36.75" customHeight="1" x14ac:dyDescent="0.25">
      <c r="BC1437" s="163"/>
    </row>
    <row r="1438" spans="55:55" ht="36.75" customHeight="1" x14ac:dyDescent="0.25">
      <c r="BC1438" s="163"/>
    </row>
    <row r="1439" spans="55:55" ht="36.75" customHeight="1" x14ac:dyDescent="0.25">
      <c r="BC1439" s="163"/>
    </row>
    <row r="1440" spans="55:55" ht="36.75" customHeight="1" x14ac:dyDescent="0.25">
      <c r="BC1440" s="163"/>
    </row>
    <row r="1441" spans="55:55" ht="36.75" customHeight="1" x14ac:dyDescent="0.25">
      <c r="BC1441" s="163"/>
    </row>
    <row r="1442" spans="55:55" ht="36.75" customHeight="1" x14ac:dyDescent="0.25">
      <c r="BC1442" s="163"/>
    </row>
    <row r="1443" spans="55:55" ht="36.75" customHeight="1" x14ac:dyDescent="0.25">
      <c r="BC1443" s="163"/>
    </row>
    <row r="1444" spans="55:55" ht="36.75" customHeight="1" x14ac:dyDescent="0.25">
      <c r="BC1444" s="163"/>
    </row>
    <row r="1445" spans="55:55" ht="36.75" customHeight="1" x14ac:dyDescent="0.25">
      <c r="BC1445" s="163"/>
    </row>
    <row r="1446" spans="55:55" ht="36.75" customHeight="1" x14ac:dyDescent="0.25">
      <c r="BC1446" s="163"/>
    </row>
    <row r="1447" spans="55:55" ht="36.75" customHeight="1" x14ac:dyDescent="0.25">
      <c r="BC1447" s="163"/>
    </row>
    <row r="1448" spans="55:55" ht="36.75" customHeight="1" x14ac:dyDescent="0.25">
      <c r="BC1448" s="163"/>
    </row>
    <row r="1449" spans="55:55" ht="36.75" customHeight="1" x14ac:dyDescent="0.25">
      <c r="BC1449" s="163"/>
    </row>
    <row r="1450" spans="55:55" ht="36.75" customHeight="1" x14ac:dyDescent="0.25">
      <c r="BC1450" s="163"/>
    </row>
    <row r="1451" spans="55:55" ht="36.75" customHeight="1" x14ac:dyDescent="0.25">
      <c r="BC1451" s="163"/>
    </row>
    <row r="1452" spans="55:55" ht="36.75" customHeight="1" x14ac:dyDescent="0.25">
      <c r="BC1452" s="163"/>
    </row>
    <row r="1453" spans="55:55" ht="36.75" customHeight="1" x14ac:dyDescent="0.25">
      <c r="BC1453" s="163"/>
    </row>
    <row r="1454" spans="55:55" ht="36.75" customHeight="1" x14ac:dyDescent="0.25">
      <c r="BC1454" s="163"/>
    </row>
    <row r="1455" spans="55:55" ht="36.75" customHeight="1" x14ac:dyDescent="0.25">
      <c r="BC1455" s="163"/>
    </row>
    <row r="1456" spans="55:55" ht="36.75" customHeight="1" x14ac:dyDescent="0.25">
      <c r="BC1456" s="163"/>
    </row>
    <row r="1457" spans="55:55" ht="36.75" customHeight="1" x14ac:dyDescent="0.25">
      <c r="BC1457" s="163"/>
    </row>
    <row r="1458" spans="55:55" ht="36.75" customHeight="1" x14ac:dyDescent="0.25">
      <c r="BC1458" s="163"/>
    </row>
    <row r="1459" spans="55:55" ht="36.75" customHeight="1" x14ac:dyDescent="0.25">
      <c r="BC1459" s="163"/>
    </row>
    <row r="1460" spans="55:55" ht="36.75" customHeight="1" x14ac:dyDescent="0.25">
      <c r="BC1460" s="163"/>
    </row>
    <row r="1461" spans="55:55" ht="36.75" customHeight="1" x14ac:dyDescent="0.25">
      <c r="BC1461" s="163"/>
    </row>
    <row r="1462" spans="55:55" ht="36.75" customHeight="1" x14ac:dyDescent="0.25">
      <c r="BC1462" s="163"/>
    </row>
    <row r="1463" spans="55:55" ht="36.75" customHeight="1" x14ac:dyDescent="0.25">
      <c r="BC1463" s="163"/>
    </row>
    <row r="1464" spans="55:55" ht="36.75" customHeight="1" x14ac:dyDescent="0.25">
      <c r="BC1464" s="163"/>
    </row>
    <row r="1465" spans="55:55" ht="36.75" customHeight="1" x14ac:dyDescent="0.25">
      <c r="BC1465" s="163"/>
    </row>
    <row r="1466" spans="55:55" ht="36.75" customHeight="1" x14ac:dyDescent="0.25">
      <c r="BC1466" s="163"/>
    </row>
    <row r="1467" spans="55:55" ht="36.75" customHeight="1" x14ac:dyDescent="0.25">
      <c r="BC1467" s="163"/>
    </row>
    <row r="1468" spans="55:55" ht="36.75" customHeight="1" x14ac:dyDescent="0.25">
      <c r="BC1468" s="163"/>
    </row>
    <row r="1469" spans="55:55" ht="36.75" customHeight="1" x14ac:dyDescent="0.25">
      <c r="BC1469" s="163"/>
    </row>
    <row r="1470" spans="55:55" ht="36.75" customHeight="1" x14ac:dyDescent="0.25">
      <c r="BC1470" s="163"/>
    </row>
    <row r="1471" spans="55:55" ht="36.75" customHeight="1" x14ac:dyDescent="0.25">
      <c r="BC1471" s="163"/>
    </row>
    <row r="1472" spans="55:55" ht="36.75" customHeight="1" x14ac:dyDescent="0.25">
      <c r="BC1472" s="163"/>
    </row>
    <row r="1473" spans="55:55" ht="36.75" customHeight="1" x14ac:dyDescent="0.25">
      <c r="BC1473" s="163"/>
    </row>
    <row r="1474" spans="55:55" ht="36.75" customHeight="1" x14ac:dyDescent="0.25">
      <c r="BC1474" s="163"/>
    </row>
    <row r="1475" spans="55:55" ht="36.75" customHeight="1" x14ac:dyDescent="0.25">
      <c r="BC1475" s="163"/>
    </row>
    <row r="1476" spans="55:55" ht="36.75" customHeight="1" x14ac:dyDescent="0.25">
      <c r="BC1476" s="163"/>
    </row>
    <row r="1477" spans="55:55" ht="36.75" customHeight="1" x14ac:dyDescent="0.25">
      <c r="BC1477" s="163"/>
    </row>
    <row r="1478" spans="55:55" ht="36.75" customHeight="1" x14ac:dyDescent="0.25">
      <c r="BC1478" s="163"/>
    </row>
    <row r="1479" spans="55:55" ht="36.75" customHeight="1" x14ac:dyDescent="0.25">
      <c r="BC1479" s="163"/>
    </row>
    <row r="1480" spans="55:55" ht="36.75" customHeight="1" x14ac:dyDescent="0.25">
      <c r="BC1480" s="163"/>
    </row>
    <row r="1481" spans="55:55" ht="36.75" customHeight="1" x14ac:dyDescent="0.25">
      <c r="BC1481" s="163"/>
    </row>
    <row r="1482" spans="55:55" ht="36.75" customHeight="1" x14ac:dyDescent="0.25">
      <c r="BC1482" s="163"/>
    </row>
    <row r="1483" spans="55:55" ht="36.75" customHeight="1" x14ac:dyDescent="0.25">
      <c r="BC1483" s="163"/>
    </row>
    <row r="1484" spans="55:55" ht="36.75" customHeight="1" x14ac:dyDescent="0.25">
      <c r="BC1484" s="163"/>
    </row>
    <row r="1485" spans="55:55" ht="36.75" customHeight="1" x14ac:dyDescent="0.25">
      <c r="BC1485" s="163"/>
    </row>
    <row r="1486" spans="55:55" ht="36.75" customHeight="1" x14ac:dyDescent="0.25">
      <c r="BC1486" s="163"/>
    </row>
    <row r="1487" spans="55:55" ht="36.75" customHeight="1" x14ac:dyDescent="0.25">
      <c r="BC1487" s="163"/>
    </row>
    <row r="1488" spans="55:55" ht="36.75" customHeight="1" x14ac:dyDescent="0.25">
      <c r="BC1488" s="163"/>
    </row>
    <row r="1489" spans="55:55" ht="36.75" customHeight="1" x14ac:dyDescent="0.25">
      <c r="BC1489" s="163"/>
    </row>
    <row r="1490" spans="55:55" ht="36.75" customHeight="1" x14ac:dyDescent="0.25">
      <c r="BC1490" s="163"/>
    </row>
    <row r="1491" spans="55:55" ht="36.75" customHeight="1" x14ac:dyDescent="0.25">
      <c r="BC1491" s="163"/>
    </row>
    <row r="1492" spans="55:55" ht="36.75" customHeight="1" x14ac:dyDescent="0.25">
      <c r="BC1492" s="163"/>
    </row>
    <row r="1493" spans="55:55" ht="36.75" customHeight="1" x14ac:dyDescent="0.25">
      <c r="BC1493" s="163"/>
    </row>
    <row r="1494" spans="55:55" ht="36.75" customHeight="1" x14ac:dyDescent="0.25">
      <c r="BC1494" s="163"/>
    </row>
    <row r="1495" spans="55:55" ht="36.75" customHeight="1" x14ac:dyDescent="0.25">
      <c r="BC1495" s="163"/>
    </row>
    <row r="1496" spans="55:55" ht="36.75" customHeight="1" x14ac:dyDescent="0.25">
      <c r="BC1496" s="163"/>
    </row>
    <row r="1497" spans="55:55" ht="36.75" customHeight="1" x14ac:dyDescent="0.25">
      <c r="BC1497" s="163"/>
    </row>
    <row r="1498" spans="55:55" ht="36.75" customHeight="1" x14ac:dyDescent="0.25">
      <c r="BC1498" s="163"/>
    </row>
    <row r="1499" spans="55:55" ht="36.75" customHeight="1" x14ac:dyDescent="0.25">
      <c r="BC1499" s="163"/>
    </row>
    <row r="1500" spans="55:55" ht="36.75" customHeight="1" x14ac:dyDescent="0.25">
      <c r="BC1500" s="163"/>
    </row>
    <row r="1501" spans="55:55" ht="36.75" customHeight="1" x14ac:dyDescent="0.25">
      <c r="BC1501" s="163"/>
    </row>
    <row r="1502" spans="55:55" ht="36.75" customHeight="1" x14ac:dyDescent="0.25">
      <c r="BC1502" s="163"/>
    </row>
    <row r="1503" spans="55:55" ht="36.75" customHeight="1" x14ac:dyDescent="0.25">
      <c r="BC1503" s="163"/>
    </row>
    <row r="1504" spans="55:55" ht="36.75" customHeight="1" x14ac:dyDescent="0.25">
      <c r="BC1504" s="163"/>
    </row>
    <row r="1505" spans="55:55" ht="36.75" customHeight="1" x14ac:dyDescent="0.25">
      <c r="BC1505" s="163"/>
    </row>
    <row r="1506" spans="55:55" ht="36.75" customHeight="1" x14ac:dyDescent="0.25">
      <c r="BC1506" s="163"/>
    </row>
    <row r="1507" spans="55:55" ht="36.75" customHeight="1" x14ac:dyDescent="0.25">
      <c r="BC1507" s="163"/>
    </row>
    <row r="1508" spans="55:55" ht="36.75" customHeight="1" x14ac:dyDescent="0.25">
      <c r="BC1508" s="163"/>
    </row>
    <row r="1509" spans="55:55" ht="36.75" customHeight="1" x14ac:dyDescent="0.25">
      <c r="BC1509" s="163"/>
    </row>
    <row r="1510" spans="55:55" ht="36.75" customHeight="1" x14ac:dyDescent="0.25">
      <c r="BC1510" s="163"/>
    </row>
    <row r="1511" spans="55:55" ht="36.75" customHeight="1" x14ac:dyDescent="0.25">
      <c r="BC1511" s="163"/>
    </row>
    <row r="1512" spans="55:55" ht="36.75" customHeight="1" x14ac:dyDescent="0.25">
      <c r="BC1512" s="163"/>
    </row>
    <row r="1513" spans="55:55" ht="36.75" customHeight="1" x14ac:dyDescent="0.25">
      <c r="BC1513" s="163"/>
    </row>
    <row r="1514" spans="55:55" ht="36.75" customHeight="1" x14ac:dyDescent="0.25">
      <c r="BC1514" s="163"/>
    </row>
    <row r="1515" spans="55:55" ht="36.75" customHeight="1" x14ac:dyDescent="0.25">
      <c r="BC1515" s="163"/>
    </row>
    <row r="1516" spans="55:55" ht="36.75" customHeight="1" x14ac:dyDescent="0.25">
      <c r="BC1516" s="163"/>
    </row>
    <row r="1517" spans="55:55" ht="36.75" customHeight="1" x14ac:dyDescent="0.25">
      <c r="BC1517" s="163"/>
    </row>
    <row r="1518" spans="55:55" ht="36.75" customHeight="1" x14ac:dyDescent="0.25">
      <c r="BC1518" s="163"/>
    </row>
    <row r="1519" spans="55:55" ht="36.75" customHeight="1" x14ac:dyDescent="0.25">
      <c r="BC1519" s="163"/>
    </row>
    <row r="1520" spans="55:55" ht="36.75" customHeight="1" x14ac:dyDescent="0.25">
      <c r="BC1520" s="163"/>
    </row>
    <row r="1521" spans="55:55" ht="36.75" customHeight="1" x14ac:dyDescent="0.25">
      <c r="BC1521" s="163"/>
    </row>
    <row r="1522" spans="55:55" ht="36.75" customHeight="1" x14ac:dyDescent="0.25">
      <c r="BC1522" s="163"/>
    </row>
    <row r="1523" spans="55:55" ht="36.75" customHeight="1" x14ac:dyDescent="0.25">
      <c r="BC1523" s="163"/>
    </row>
    <row r="1524" spans="55:55" ht="36.75" customHeight="1" x14ac:dyDescent="0.25">
      <c r="BC1524" s="163"/>
    </row>
    <row r="1525" spans="55:55" ht="36.75" customHeight="1" x14ac:dyDescent="0.25">
      <c r="BC1525" s="163"/>
    </row>
    <row r="1526" spans="55:55" ht="36.75" customHeight="1" x14ac:dyDescent="0.25">
      <c r="BC1526" s="163"/>
    </row>
    <row r="1527" spans="55:55" ht="36.75" customHeight="1" x14ac:dyDescent="0.25">
      <c r="BC1527" s="163"/>
    </row>
    <row r="1528" spans="55:55" ht="36.75" customHeight="1" x14ac:dyDescent="0.25">
      <c r="BC1528" s="163"/>
    </row>
    <row r="1529" spans="55:55" ht="36.75" customHeight="1" x14ac:dyDescent="0.25">
      <c r="BC1529" s="163"/>
    </row>
    <row r="1530" spans="55:55" ht="36.75" customHeight="1" x14ac:dyDescent="0.25">
      <c r="BC1530" s="163"/>
    </row>
    <row r="1531" spans="55:55" ht="36.75" customHeight="1" x14ac:dyDescent="0.25">
      <c r="BC1531" s="163"/>
    </row>
    <row r="1532" spans="55:55" ht="36.75" customHeight="1" x14ac:dyDescent="0.25">
      <c r="BC1532" s="163"/>
    </row>
    <row r="1533" spans="55:55" ht="36.75" customHeight="1" x14ac:dyDescent="0.25">
      <c r="BC1533" s="163"/>
    </row>
    <row r="1534" spans="55:55" ht="36.75" customHeight="1" x14ac:dyDescent="0.25">
      <c r="BC1534" s="163"/>
    </row>
    <row r="1535" spans="55:55" ht="36.75" customHeight="1" x14ac:dyDescent="0.25">
      <c r="BC1535" s="163"/>
    </row>
    <row r="1536" spans="55:55" ht="36.75" customHeight="1" x14ac:dyDescent="0.25">
      <c r="BC1536" s="163"/>
    </row>
    <row r="1537" spans="55:55" ht="36.75" customHeight="1" x14ac:dyDescent="0.25">
      <c r="BC1537" s="163"/>
    </row>
    <row r="1538" spans="55:55" ht="36.75" customHeight="1" x14ac:dyDescent="0.25">
      <c r="BC1538" s="163"/>
    </row>
    <row r="1539" spans="55:55" ht="36.75" customHeight="1" x14ac:dyDescent="0.25">
      <c r="BC1539" s="163"/>
    </row>
    <row r="1540" spans="55:55" ht="36.75" customHeight="1" x14ac:dyDescent="0.25">
      <c r="BC1540" s="163"/>
    </row>
    <row r="1541" spans="55:55" ht="36.75" customHeight="1" x14ac:dyDescent="0.25">
      <c r="BC1541" s="163"/>
    </row>
    <row r="1542" spans="55:55" ht="36.75" customHeight="1" x14ac:dyDescent="0.25">
      <c r="BC1542" s="163"/>
    </row>
    <row r="1543" spans="55:55" ht="36.75" customHeight="1" x14ac:dyDescent="0.25">
      <c r="BC1543" s="163"/>
    </row>
    <row r="1544" spans="55:55" ht="36.75" customHeight="1" x14ac:dyDescent="0.25">
      <c r="BC1544" s="163"/>
    </row>
    <row r="1545" spans="55:55" ht="36.75" customHeight="1" x14ac:dyDescent="0.25">
      <c r="BC1545" s="163"/>
    </row>
    <row r="1546" spans="55:55" ht="36.75" customHeight="1" x14ac:dyDescent="0.25">
      <c r="BC1546" s="163"/>
    </row>
    <row r="1547" spans="55:55" ht="36.75" customHeight="1" x14ac:dyDescent="0.25">
      <c r="BC1547" s="163"/>
    </row>
    <row r="1548" spans="55:55" ht="36.75" customHeight="1" x14ac:dyDescent="0.25">
      <c r="BC1548" s="163"/>
    </row>
    <row r="1549" spans="55:55" ht="36.75" customHeight="1" x14ac:dyDescent="0.25">
      <c r="BC1549" s="163"/>
    </row>
    <row r="1550" spans="55:55" ht="36.75" customHeight="1" x14ac:dyDescent="0.25">
      <c r="BC1550" s="163"/>
    </row>
    <row r="1551" spans="55:55" ht="36.75" customHeight="1" x14ac:dyDescent="0.25">
      <c r="BC1551" s="163"/>
    </row>
    <row r="1552" spans="55:55" ht="36.75" customHeight="1" x14ac:dyDescent="0.25">
      <c r="BC1552" s="163"/>
    </row>
    <row r="1553" spans="55:55" ht="36.75" customHeight="1" x14ac:dyDescent="0.25">
      <c r="BC1553" s="163"/>
    </row>
    <row r="1554" spans="55:55" ht="36.75" customHeight="1" x14ac:dyDescent="0.25">
      <c r="BC1554" s="163"/>
    </row>
    <row r="1555" spans="55:55" ht="36.75" customHeight="1" x14ac:dyDescent="0.25">
      <c r="BC1555" s="163"/>
    </row>
    <row r="1556" spans="55:55" ht="36.75" customHeight="1" x14ac:dyDescent="0.25">
      <c r="BC1556" s="163"/>
    </row>
    <row r="1557" spans="55:55" ht="36.75" customHeight="1" x14ac:dyDescent="0.25">
      <c r="BC1557" s="163"/>
    </row>
    <row r="1558" spans="55:55" ht="36.75" customHeight="1" x14ac:dyDescent="0.25">
      <c r="BC1558" s="163"/>
    </row>
    <row r="1559" spans="55:55" ht="36.75" customHeight="1" x14ac:dyDescent="0.25">
      <c r="BC1559" s="163"/>
    </row>
    <row r="1560" spans="55:55" ht="36.75" customHeight="1" x14ac:dyDescent="0.25">
      <c r="BC1560" s="163"/>
    </row>
    <row r="1561" spans="55:55" ht="36.75" customHeight="1" x14ac:dyDescent="0.25">
      <c r="BC1561" s="163"/>
    </row>
    <row r="1562" spans="55:55" ht="36.75" customHeight="1" x14ac:dyDescent="0.25">
      <c r="BC1562" s="163"/>
    </row>
    <row r="1563" spans="55:55" ht="36.75" customHeight="1" x14ac:dyDescent="0.25">
      <c r="BC1563" s="163"/>
    </row>
    <row r="1564" spans="55:55" ht="36.75" customHeight="1" x14ac:dyDescent="0.25">
      <c r="BC1564" s="163"/>
    </row>
    <row r="1565" spans="55:55" ht="36.75" customHeight="1" x14ac:dyDescent="0.25">
      <c r="BC1565" s="163"/>
    </row>
    <row r="1566" spans="55:55" ht="36.75" customHeight="1" x14ac:dyDescent="0.25">
      <c r="BC1566" s="163"/>
    </row>
    <row r="1567" spans="55:55" ht="36.75" customHeight="1" x14ac:dyDescent="0.25">
      <c r="BC1567" s="163"/>
    </row>
    <row r="1568" spans="55:55" ht="36.75" customHeight="1" x14ac:dyDescent="0.25">
      <c r="BC1568" s="163"/>
    </row>
    <row r="1569" spans="55:55" ht="36.75" customHeight="1" x14ac:dyDescent="0.25">
      <c r="BC1569" s="163"/>
    </row>
    <row r="1570" spans="55:55" ht="36.75" customHeight="1" x14ac:dyDescent="0.25">
      <c r="BC1570" s="163"/>
    </row>
    <row r="1571" spans="55:55" ht="36.75" customHeight="1" x14ac:dyDescent="0.25">
      <c r="BC1571" s="163"/>
    </row>
    <row r="1572" spans="55:55" ht="36.75" customHeight="1" x14ac:dyDescent="0.25">
      <c r="BC1572" s="163"/>
    </row>
    <row r="1573" spans="55:55" ht="36.75" customHeight="1" x14ac:dyDescent="0.25">
      <c r="BC1573" s="163"/>
    </row>
    <row r="1574" spans="55:55" ht="36.75" customHeight="1" x14ac:dyDescent="0.25">
      <c r="BC1574" s="163"/>
    </row>
    <row r="1575" spans="55:55" ht="36.75" customHeight="1" x14ac:dyDescent="0.25">
      <c r="BC1575" s="163"/>
    </row>
    <row r="1576" spans="55:55" ht="36.75" customHeight="1" x14ac:dyDescent="0.25">
      <c r="BC1576" s="163"/>
    </row>
    <row r="1577" spans="55:55" ht="36.75" customHeight="1" x14ac:dyDescent="0.25">
      <c r="BC1577" s="163"/>
    </row>
    <row r="1578" spans="55:55" ht="36.75" customHeight="1" x14ac:dyDescent="0.25">
      <c r="BC1578" s="163"/>
    </row>
    <row r="1579" spans="55:55" ht="36.75" customHeight="1" x14ac:dyDescent="0.25">
      <c r="BC1579" s="163"/>
    </row>
    <row r="1580" spans="55:55" ht="36.75" customHeight="1" x14ac:dyDescent="0.25">
      <c r="BC1580" s="163"/>
    </row>
    <row r="1581" spans="55:55" ht="36.75" customHeight="1" x14ac:dyDescent="0.25">
      <c r="BC1581" s="163"/>
    </row>
    <row r="1582" spans="55:55" ht="36.75" customHeight="1" x14ac:dyDescent="0.25">
      <c r="BC1582" s="163"/>
    </row>
    <row r="1583" spans="55:55" ht="36.75" customHeight="1" x14ac:dyDescent="0.25">
      <c r="BC1583" s="163"/>
    </row>
    <row r="1584" spans="55:55" ht="36.75" customHeight="1" x14ac:dyDescent="0.25">
      <c r="BC1584" s="163"/>
    </row>
    <row r="1585" spans="55:55" ht="36.75" customHeight="1" x14ac:dyDescent="0.25">
      <c r="BC1585" s="163"/>
    </row>
    <row r="1586" spans="55:55" ht="36.75" customHeight="1" x14ac:dyDescent="0.25">
      <c r="BC1586" s="163"/>
    </row>
    <row r="1587" spans="55:55" ht="36.75" customHeight="1" x14ac:dyDescent="0.25">
      <c r="BC1587" s="163"/>
    </row>
    <row r="1588" spans="55:55" ht="36.75" customHeight="1" x14ac:dyDescent="0.25">
      <c r="BC1588" s="163"/>
    </row>
    <row r="1589" spans="55:55" ht="36.75" customHeight="1" x14ac:dyDescent="0.25">
      <c r="BC1589" s="163"/>
    </row>
    <row r="1590" spans="55:55" ht="36.75" customHeight="1" x14ac:dyDescent="0.25">
      <c r="BC1590" s="163"/>
    </row>
    <row r="1591" spans="55:55" ht="36.75" customHeight="1" x14ac:dyDescent="0.25">
      <c r="BC1591" s="163"/>
    </row>
    <row r="1592" spans="55:55" ht="36.75" customHeight="1" x14ac:dyDescent="0.25">
      <c r="BC1592" s="163"/>
    </row>
    <row r="1593" spans="55:55" ht="36.75" customHeight="1" x14ac:dyDescent="0.25">
      <c r="BC1593" s="163"/>
    </row>
    <row r="1594" spans="55:55" ht="36.75" customHeight="1" x14ac:dyDescent="0.25">
      <c r="BC1594" s="163"/>
    </row>
    <row r="1595" spans="55:55" ht="36.75" customHeight="1" x14ac:dyDescent="0.25">
      <c r="BC1595" s="163"/>
    </row>
    <row r="1596" spans="55:55" ht="36.75" customHeight="1" x14ac:dyDescent="0.25">
      <c r="BC1596" s="163"/>
    </row>
    <row r="1597" spans="55:55" ht="36.75" customHeight="1" x14ac:dyDescent="0.25">
      <c r="BC1597" s="163"/>
    </row>
    <row r="1598" spans="55:55" ht="36.75" customHeight="1" x14ac:dyDescent="0.25">
      <c r="BC1598" s="163"/>
    </row>
    <row r="1599" spans="55:55" ht="36.75" customHeight="1" x14ac:dyDescent="0.25">
      <c r="BC1599" s="163"/>
    </row>
    <row r="1600" spans="55:55" ht="36.75" customHeight="1" x14ac:dyDescent="0.25">
      <c r="BC1600" s="163"/>
    </row>
    <row r="1601" spans="55:55" ht="36.75" customHeight="1" x14ac:dyDescent="0.25">
      <c r="BC1601" s="163"/>
    </row>
    <row r="1602" spans="55:55" ht="36.75" customHeight="1" x14ac:dyDescent="0.25">
      <c r="BC1602" s="163"/>
    </row>
    <row r="1603" spans="55:55" ht="36.75" customHeight="1" x14ac:dyDescent="0.25">
      <c r="BC1603" s="163"/>
    </row>
    <row r="1604" spans="55:55" ht="36.75" customHeight="1" x14ac:dyDescent="0.25">
      <c r="BC1604" s="163"/>
    </row>
    <row r="1605" spans="55:55" ht="36.75" customHeight="1" x14ac:dyDescent="0.25">
      <c r="BC1605" s="163"/>
    </row>
    <row r="1606" spans="55:55" ht="36.75" customHeight="1" x14ac:dyDescent="0.25">
      <c r="BC1606" s="163"/>
    </row>
    <row r="1607" spans="55:55" ht="36.75" customHeight="1" x14ac:dyDescent="0.25">
      <c r="BC1607" s="163"/>
    </row>
    <row r="1608" spans="55:55" ht="36.75" customHeight="1" x14ac:dyDescent="0.25">
      <c r="BC1608" s="163"/>
    </row>
    <row r="1609" spans="55:55" ht="36.75" customHeight="1" x14ac:dyDescent="0.25">
      <c r="BC1609" s="163"/>
    </row>
    <row r="1610" spans="55:55" ht="36.75" customHeight="1" x14ac:dyDescent="0.25">
      <c r="BC1610" s="163"/>
    </row>
    <row r="1611" spans="55:55" ht="36.75" customHeight="1" x14ac:dyDescent="0.25">
      <c r="BC1611" s="163"/>
    </row>
    <row r="1612" spans="55:55" ht="36.75" customHeight="1" x14ac:dyDescent="0.25">
      <c r="BC1612" s="163"/>
    </row>
    <row r="1613" spans="55:55" ht="36.75" customHeight="1" x14ac:dyDescent="0.25">
      <c r="BC1613" s="163"/>
    </row>
    <row r="1614" spans="55:55" ht="36.75" customHeight="1" x14ac:dyDescent="0.25">
      <c r="BC1614" s="163"/>
    </row>
    <row r="1615" spans="55:55" ht="36.75" customHeight="1" x14ac:dyDescent="0.25">
      <c r="BC1615" s="163"/>
    </row>
    <row r="1616" spans="55:55" ht="36.75" customHeight="1" x14ac:dyDescent="0.25">
      <c r="BC1616" s="163"/>
    </row>
    <row r="1617" spans="55:55" ht="36.75" customHeight="1" x14ac:dyDescent="0.25">
      <c r="BC1617" s="163"/>
    </row>
    <row r="1618" spans="55:55" ht="36.75" customHeight="1" x14ac:dyDescent="0.25">
      <c r="BC1618" s="163"/>
    </row>
    <row r="1619" spans="55:55" ht="36.75" customHeight="1" x14ac:dyDescent="0.25">
      <c r="BC1619" s="163"/>
    </row>
    <row r="1620" spans="55:55" ht="36.75" customHeight="1" x14ac:dyDescent="0.25">
      <c r="BC1620" s="163"/>
    </row>
    <row r="1621" spans="55:55" ht="36.75" customHeight="1" x14ac:dyDescent="0.25">
      <c r="BC1621" s="163"/>
    </row>
    <row r="1622" spans="55:55" ht="36.75" customHeight="1" x14ac:dyDescent="0.25">
      <c r="BC1622" s="163"/>
    </row>
    <row r="1623" spans="55:55" ht="36.75" customHeight="1" x14ac:dyDescent="0.25">
      <c r="BC1623" s="163"/>
    </row>
    <row r="1624" spans="55:55" ht="36.75" customHeight="1" x14ac:dyDescent="0.25">
      <c r="BC1624" s="163"/>
    </row>
    <row r="1625" spans="55:55" ht="36.75" customHeight="1" x14ac:dyDescent="0.25">
      <c r="BC1625" s="163"/>
    </row>
    <row r="1626" spans="55:55" ht="36.75" customHeight="1" x14ac:dyDescent="0.25">
      <c r="BC1626" s="163"/>
    </row>
    <row r="1627" spans="55:55" ht="36.75" customHeight="1" x14ac:dyDescent="0.25">
      <c r="BC1627" s="163"/>
    </row>
    <row r="1628" spans="55:55" ht="36.75" customHeight="1" x14ac:dyDescent="0.25">
      <c r="BC1628" s="163"/>
    </row>
    <row r="1629" spans="55:55" ht="36.75" customHeight="1" x14ac:dyDescent="0.25">
      <c r="BC1629" s="163"/>
    </row>
    <row r="1630" spans="55:55" ht="36.75" customHeight="1" x14ac:dyDescent="0.25">
      <c r="BC1630" s="163"/>
    </row>
    <row r="1631" spans="55:55" ht="36.75" customHeight="1" x14ac:dyDescent="0.25">
      <c r="BC1631" s="163"/>
    </row>
    <row r="1632" spans="55:55" ht="36.75" customHeight="1" x14ac:dyDescent="0.25">
      <c r="BC1632" s="163"/>
    </row>
    <row r="1633" spans="55:55" ht="36.75" customHeight="1" x14ac:dyDescent="0.25">
      <c r="BC1633" s="163"/>
    </row>
    <row r="1634" spans="55:55" ht="36.75" customHeight="1" x14ac:dyDescent="0.25">
      <c r="BC1634" s="163"/>
    </row>
    <row r="1635" spans="55:55" ht="36.75" customHeight="1" x14ac:dyDescent="0.25">
      <c r="BC1635" s="163"/>
    </row>
    <row r="1636" spans="55:55" ht="36.75" customHeight="1" x14ac:dyDescent="0.25">
      <c r="BC1636" s="163"/>
    </row>
    <row r="1637" spans="55:55" ht="36.75" customHeight="1" x14ac:dyDescent="0.25">
      <c r="BC1637" s="163"/>
    </row>
    <row r="1638" spans="55:55" ht="36.75" customHeight="1" x14ac:dyDescent="0.25">
      <c r="BC1638" s="163"/>
    </row>
    <row r="1639" spans="55:55" ht="36.75" customHeight="1" x14ac:dyDescent="0.25">
      <c r="BC1639" s="163"/>
    </row>
    <row r="1640" spans="55:55" ht="36.75" customHeight="1" x14ac:dyDescent="0.25">
      <c r="BC1640" s="163"/>
    </row>
    <row r="1641" spans="55:55" ht="36.75" customHeight="1" x14ac:dyDescent="0.25">
      <c r="BC1641" s="163"/>
    </row>
    <row r="1642" spans="55:55" ht="36.75" customHeight="1" x14ac:dyDescent="0.25">
      <c r="BC1642" s="163"/>
    </row>
    <row r="1643" spans="55:55" ht="36.75" customHeight="1" x14ac:dyDescent="0.25">
      <c r="BC1643" s="163"/>
    </row>
    <row r="1644" spans="55:55" ht="36.75" customHeight="1" x14ac:dyDescent="0.25">
      <c r="BC1644" s="163"/>
    </row>
    <row r="1645" spans="55:55" ht="36.75" customHeight="1" x14ac:dyDescent="0.25">
      <c r="BC1645" s="163"/>
    </row>
    <row r="1646" spans="55:55" ht="36.75" customHeight="1" x14ac:dyDescent="0.25">
      <c r="BC1646" s="163"/>
    </row>
    <row r="1647" spans="55:55" ht="36.75" customHeight="1" x14ac:dyDescent="0.25">
      <c r="BC1647" s="163"/>
    </row>
    <row r="1648" spans="55:55" ht="36.75" customHeight="1" x14ac:dyDescent="0.25">
      <c r="BC1648" s="163"/>
    </row>
    <row r="1649" spans="55:55" ht="36.75" customHeight="1" x14ac:dyDescent="0.25">
      <c r="BC1649" s="163"/>
    </row>
    <row r="1650" spans="55:55" ht="36.75" customHeight="1" x14ac:dyDescent="0.25">
      <c r="BC1650" s="163"/>
    </row>
    <row r="1651" spans="55:55" ht="36.75" customHeight="1" x14ac:dyDescent="0.25">
      <c r="BC1651" s="163"/>
    </row>
    <row r="1652" spans="55:55" ht="36.75" customHeight="1" x14ac:dyDescent="0.25">
      <c r="BC1652" s="163"/>
    </row>
    <row r="1653" spans="55:55" ht="36.75" customHeight="1" x14ac:dyDescent="0.25">
      <c r="BC1653" s="163"/>
    </row>
    <row r="1654" spans="55:55" ht="36.75" customHeight="1" x14ac:dyDescent="0.25">
      <c r="BC1654" s="163"/>
    </row>
    <row r="1655" spans="55:55" ht="36.75" customHeight="1" x14ac:dyDescent="0.25">
      <c r="BC1655" s="163"/>
    </row>
    <row r="1656" spans="55:55" ht="36.75" customHeight="1" x14ac:dyDescent="0.25">
      <c r="BC1656" s="163"/>
    </row>
    <row r="1657" spans="55:55" ht="36.75" customHeight="1" x14ac:dyDescent="0.25">
      <c r="BC1657" s="163"/>
    </row>
    <row r="1658" spans="55:55" ht="36.75" customHeight="1" x14ac:dyDescent="0.25">
      <c r="BC1658" s="163"/>
    </row>
    <row r="1659" spans="55:55" ht="36.75" customHeight="1" x14ac:dyDescent="0.25">
      <c r="BC1659" s="163"/>
    </row>
    <row r="1660" spans="55:55" ht="36.75" customHeight="1" x14ac:dyDescent="0.25">
      <c r="BC1660" s="163"/>
    </row>
    <row r="1661" spans="55:55" ht="36.75" customHeight="1" x14ac:dyDescent="0.25">
      <c r="BC1661" s="163"/>
    </row>
    <row r="1662" spans="55:55" ht="36.75" customHeight="1" x14ac:dyDescent="0.25">
      <c r="BC1662" s="163"/>
    </row>
    <row r="1663" spans="55:55" ht="36.75" customHeight="1" x14ac:dyDescent="0.25">
      <c r="BC1663" s="163"/>
    </row>
    <row r="1664" spans="55:55" ht="36.75" customHeight="1" x14ac:dyDescent="0.25">
      <c r="BC1664" s="163"/>
    </row>
    <row r="1665" spans="55:55" ht="36.75" customHeight="1" x14ac:dyDescent="0.25">
      <c r="BC1665" s="163"/>
    </row>
    <row r="1666" spans="55:55" ht="36.75" customHeight="1" x14ac:dyDescent="0.25">
      <c r="BC1666" s="163"/>
    </row>
    <row r="1667" spans="55:55" ht="36.75" customHeight="1" x14ac:dyDescent="0.25">
      <c r="BC1667" s="163"/>
    </row>
    <row r="1668" spans="55:55" ht="36.75" customHeight="1" x14ac:dyDescent="0.25">
      <c r="BC1668" s="163"/>
    </row>
    <row r="1669" spans="55:55" ht="36.75" customHeight="1" x14ac:dyDescent="0.25">
      <c r="BC1669" s="163"/>
    </row>
    <row r="1670" spans="55:55" ht="36.75" customHeight="1" x14ac:dyDescent="0.25">
      <c r="BC1670" s="163"/>
    </row>
    <row r="1671" spans="55:55" ht="36.75" customHeight="1" x14ac:dyDescent="0.25">
      <c r="BC1671" s="163"/>
    </row>
    <row r="1672" spans="55:55" ht="36.75" customHeight="1" x14ac:dyDescent="0.25">
      <c r="BC1672" s="163"/>
    </row>
    <row r="1673" spans="55:55" ht="36.75" customHeight="1" x14ac:dyDescent="0.25">
      <c r="BC1673" s="163"/>
    </row>
    <row r="1674" spans="55:55" ht="36.75" customHeight="1" x14ac:dyDescent="0.25">
      <c r="BC1674" s="163"/>
    </row>
    <row r="1675" spans="55:55" ht="36.75" customHeight="1" x14ac:dyDescent="0.25">
      <c r="BC1675" s="163"/>
    </row>
    <row r="1676" spans="55:55" ht="36.75" customHeight="1" x14ac:dyDescent="0.25">
      <c r="BC1676" s="163"/>
    </row>
    <row r="1677" spans="55:55" ht="36.75" customHeight="1" x14ac:dyDescent="0.25">
      <c r="BC1677" s="163"/>
    </row>
    <row r="1678" spans="55:55" ht="36.75" customHeight="1" x14ac:dyDescent="0.25">
      <c r="BC1678" s="163"/>
    </row>
    <row r="1679" spans="55:55" ht="36.75" customHeight="1" x14ac:dyDescent="0.25">
      <c r="BC1679" s="163"/>
    </row>
    <row r="1680" spans="55:55" ht="36.75" customHeight="1" x14ac:dyDescent="0.25">
      <c r="BC1680" s="163"/>
    </row>
    <row r="1681" spans="55:55" ht="36.75" customHeight="1" x14ac:dyDescent="0.25">
      <c r="BC1681" s="163"/>
    </row>
    <row r="1682" spans="55:55" ht="36.75" customHeight="1" x14ac:dyDescent="0.25">
      <c r="BC1682" s="163"/>
    </row>
    <row r="1683" spans="55:55" ht="36.75" customHeight="1" x14ac:dyDescent="0.25">
      <c r="BC1683" s="163"/>
    </row>
    <row r="1684" spans="55:55" ht="36.75" customHeight="1" x14ac:dyDescent="0.25">
      <c r="BC1684" s="163"/>
    </row>
    <row r="1685" spans="55:55" ht="36.75" customHeight="1" x14ac:dyDescent="0.25">
      <c r="BC1685" s="163"/>
    </row>
    <row r="1686" spans="55:55" ht="36.75" customHeight="1" x14ac:dyDescent="0.25">
      <c r="BC1686" s="163"/>
    </row>
    <row r="1687" spans="55:55" ht="36.75" customHeight="1" x14ac:dyDescent="0.25">
      <c r="BC1687" s="163"/>
    </row>
    <row r="1688" spans="55:55" ht="36.75" customHeight="1" x14ac:dyDescent="0.25">
      <c r="BC1688" s="163"/>
    </row>
    <row r="1689" spans="55:55" ht="36.75" customHeight="1" x14ac:dyDescent="0.25">
      <c r="BC1689" s="163"/>
    </row>
    <row r="1690" spans="55:55" ht="36.75" customHeight="1" x14ac:dyDescent="0.25">
      <c r="BC1690" s="163"/>
    </row>
    <row r="1691" spans="55:55" ht="36.75" customHeight="1" x14ac:dyDescent="0.25">
      <c r="BC1691" s="163"/>
    </row>
    <row r="1692" spans="55:55" ht="36.75" customHeight="1" x14ac:dyDescent="0.25">
      <c r="BC1692" s="163"/>
    </row>
    <row r="1693" spans="55:55" ht="36.75" customHeight="1" x14ac:dyDescent="0.25">
      <c r="BC1693" s="163"/>
    </row>
    <row r="1694" spans="55:55" ht="36.75" customHeight="1" x14ac:dyDescent="0.25">
      <c r="BC1694" s="163"/>
    </row>
    <row r="1695" spans="55:55" ht="36.75" customHeight="1" x14ac:dyDescent="0.25">
      <c r="BC1695" s="163"/>
    </row>
    <row r="1696" spans="55:55" ht="36.75" customHeight="1" x14ac:dyDescent="0.25">
      <c r="BC1696" s="163"/>
    </row>
    <row r="1697" spans="55:55" ht="36.75" customHeight="1" x14ac:dyDescent="0.25">
      <c r="BC1697" s="163"/>
    </row>
    <row r="1698" spans="55:55" ht="36.75" customHeight="1" x14ac:dyDescent="0.25">
      <c r="BC1698" s="163"/>
    </row>
    <row r="1699" spans="55:55" ht="36.75" customHeight="1" x14ac:dyDescent="0.25">
      <c r="BC1699" s="163"/>
    </row>
    <row r="1700" spans="55:55" ht="36.75" customHeight="1" x14ac:dyDescent="0.25">
      <c r="BC1700" s="163"/>
    </row>
    <row r="1701" spans="55:55" ht="36.75" customHeight="1" x14ac:dyDescent="0.25">
      <c r="BC1701" s="163"/>
    </row>
    <row r="1702" spans="55:55" ht="36.75" customHeight="1" x14ac:dyDescent="0.25">
      <c r="BC1702" s="163"/>
    </row>
    <row r="1703" spans="55:55" ht="36.75" customHeight="1" x14ac:dyDescent="0.25">
      <c r="BC1703" s="163"/>
    </row>
    <row r="1704" spans="55:55" ht="36.75" customHeight="1" x14ac:dyDescent="0.25">
      <c r="BC1704" s="163"/>
    </row>
    <row r="1705" spans="55:55" ht="36.75" customHeight="1" x14ac:dyDescent="0.25">
      <c r="BC1705" s="163"/>
    </row>
    <row r="1706" spans="55:55" ht="36.75" customHeight="1" x14ac:dyDescent="0.25">
      <c r="BC1706" s="163"/>
    </row>
    <row r="1707" spans="55:55" ht="36.75" customHeight="1" x14ac:dyDescent="0.25">
      <c r="BC1707" s="163"/>
    </row>
    <row r="1708" spans="55:55" ht="36.75" customHeight="1" x14ac:dyDescent="0.25">
      <c r="BC1708" s="163"/>
    </row>
    <row r="1709" spans="55:55" ht="36.75" customHeight="1" x14ac:dyDescent="0.25">
      <c r="BC1709" s="163"/>
    </row>
    <row r="1710" spans="55:55" ht="36.75" customHeight="1" x14ac:dyDescent="0.25">
      <c r="BC1710" s="163"/>
    </row>
    <row r="1711" spans="55:55" ht="36.75" customHeight="1" x14ac:dyDescent="0.25">
      <c r="BC1711" s="163"/>
    </row>
    <row r="1712" spans="55:55" ht="36.75" customHeight="1" x14ac:dyDescent="0.25">
      <c r="BC1712" s="163"/>
    </row>
    <row r="1713" spans="55:55" ht="36.75" customHeight="1" x14ac:dyDescent="0.25">
      <c r="BC1713" s="163"/>
    </row>
    <row r="1714" spans="55:55" ht="36.75" customHeight="1" x14ac:dyDescent="0.25">
      <c r="BC1714" s="163"/>
    </row>
    <row r="1715" spans="55:55" ht="36.75" customHeight="1" x14ac:dyDescent="0.25">
      <c r="BC1715" s="163"/>
    </row>
    <row r="1716" spans="55:55" ht="36.75" customHeight="1" x14ac:dyDescent="0.25">
      <c r="BC1716" s="163"/>
    </row>
    <row r="1717" spans="55:55" ht="36.75" customHeight="1" x14ac:dyDescent="0.25">
      <c r="BC1717" s="163"/>
    </row>
    <row r="1718" spans="55:55" ht="36.75" customHeight="1" x14ac:dyDescent="0.25">
      <c r="BC1718" s="163"/>
    </row>
    <row r="1719" spans="55:55" ht="36.75" customHeight="1" x14ac:dyDescent="0.25">
      <c r="BC1719" s="163"/>
    </row>
    <row r="1720" spans="55:55" ht="36.75" customHeight="1" x14ac:dyDescent="0.25">
      <c r="BC1720" s="163"/>
    </row>
    <row r="1721" spans="55:55" ht="36.75" customHeight="1" x14ac:dyDescent="0.25">
      <c r="BC1721" s="163"/>
    </row>
    <row r="1722" spans="55:55" ht="36.75" customHeight="1" x14ac:dyDescent="0.25">
      <c r="BC1722" s="163"/>
    </row>
    <row r="1723" spans="55:55" ht="36.75" customHeight="1" x14ac:dyDescent="0.25">
      <c r="BC1723" s="163"/>
    </row>
    <row r="1724" spans="55:55" ht="36.75" customHeight="1" x14ac:dyDescent="0.25">
      <c r="BC1724" s="163"/>
    </row>
    <row r="1725" spans="55:55" ht="36.75" customHeight="1" x14ac:dyDescent="0.25">
      <c r="BC1725" s="163"/>
    </row>
    <row r="1726" spans="55:55" ht="36.75" customHeight="1" x14ac:dyDescent="0.25">
      <c r="BC1726" s="163"/>
    </row>
    <row r="1727" spans="55:55" ht="36.75" customHeight="1" x14ac:dyDescent="0.25">
      <c r="BC1727" s="163"/>
    </row>
    <row r="1728" spans="55:55" ht="36.75" customHeight="1" x14ac:dyDescent="0.25">
      <c r="BC1728" s="163"/>
    </row>
    <row r="1729" spans="55:55" ht="36.75" customHeight="1" x14ac:dyDescent="0.25">
      <c r="BC1729" s="163"/>
    </row>
    <row r="1730" spans="55:55" ht="36.75" customHeight="1" x14ac:dyDescent="0.25">
      <c r="BC1730" s="163"/>
    </row>
    <row r="1731" spans="55:55" ht="36.75" customHeight="1" x14ac:dyDescent="0.25">
      <c r="BC1731" s="163"/>
    </row>
    <row r="1732" spans="55:55" ht="36.75" customHeight="1" x14ac:dyDescent="0.25">
      <c r="BC1732" s="163"/>
    </row>
    <row r="1733" spans="55:55" ht="36.75" customHeight="1" x14ac:dyDescent="0.25">
      <c r="BC1733" s="163"/>
    </row>
    <row r="1734" spans="55:55" ht="36.75" customHeight="1" x14ac:dyDescent="0.25">
      <c r="BC1734" s="163"/>
    </row>
    <row r="1735" spans="55:55" ht="36.75" customHeight="1" x14ac:dyDescent="0.25">
      <c r="BC1735" s="163"/>
    </row>
    <row r="1736" spans="55:55" ht="36.75" customHeight="1" x14ac:dyDescent="0.25">
      <c r="BC1736" s="163"/>
    </row>
    <row r="1737" spans="55:55" ht="36.75" customHeight="1" x14ac:dyDescent="0.25">
      <c r="BC1737" s="163"/>
    </row>
    <row r="1738" spans="55:55" ht="36.75" customHeight="1" x14ac:dyDescent="0.25">
      <c r="BC1738" s="163"/>
    </row>
    <row r="1739" spans="55:55" ht="36.75" customHeight="1" x14ac:dyDescent="0.25">
      <c r="BC1739" s="163"/>
    </row>
    <row r="1740" spans="55:55" ht="36.75" customHeight="1" x14ac:dyDescent="0.25">
      <c r="BC1740" s="163"/>
    </row>
    <row r="1741" spans="55:55" ht="36.75" customHeight="1" x14ac:dyDescent="0.25">
      <c r="BC1741" s="163"/>
    </row>
    <row r="1742" spans="55:55" ht="36.75" customHeight="1" x14ac:dyDescent="0.25">
      <c r="BC1742" s="163"/>
    </row>
    <row r="1743" spans="55:55" ht="36.75" customHeight="1" x14ac:dyDescent="0.25">
      <c r="BC1743" s="163"/>
    </row>
    <row r="1744" spans="55:55" ht="36.75" customHeight="1" x14ac:dyDescent="0.25">
      <c r="BC1744" s="163"/>
    </row>
    <row r="1745" spans="55:55" ht="36.75" customHeight="1" x14ac:dyDescent="0.25">
      <c r="BC1745" s="163"/>
    </row>
    <row r="1746" spans="55:55" ht="36.75" customHeight="1" x14ac:dyDescent="0.25">
      <c r="BC1746" s="163"/>
    </row>
    <row r="1747" spans="55:55" ht="36.75" customHeight="1" x14ac:dyDescent="0.25">
      <c r="BC1747" s="163"/>
    </row>
    <row r="1748" spans="55:55" ht="36.75" customHeight="1" x14ac:dyDescent="0.25">
      <c r="BC1748" s="163"/>
    </row>
    <row r="1749" spans="55:55" ht="36.75" customHeight="1" x14ac:dyDescent="0.25">
      <c r="BC1749" s="163"/>
    </row>
    <row r="1750" spans="55:55" ht="36.75" customHeight="1" x14ac:dyDescent="0.25">
      <c r="BC1750" s="163"/>
    </row>
    <row r="1751" spans="55:55" ht="36.75" customHeight="1" x14ac:dyDescent="0.25">
      <c r="BC1751" s="163"/>
    </row>
    <row r="1752" spans="55:55" ht="36.75" customHeight="1" x14ac:dyDescent="0.25">
      <c r="BC1752" s="163"/>
    </row>
    <row r="1753" spans="55:55" ht="36.75" customHeight="1" x14ac:dyDescent="0.25">
      <c r="BC1753" s="163"/>
    </row>
    <row r="1754" spans="55:55" ht="36.75" customHeight="1" x14ac:dyDescent="0.25">
      <c r="BC1754" s="163"/>
    </row>
    <row r="1755" spans="55:55" ht="36.75" customHeight="1" x14ac:dyDescent="0.25">
      <c r="BC1755" s="163"/>
    </row>
    <row r="1756" spans="55:55" ht="36.75" customHeight="1" x14ac:dyDescent="0.25">
      <c r="BC1756" s="163"/>
    </row>
    <row r="1757" spans="55:55" ht="36.75" customHeight="1" x14ac:dyDescent="0.25">
      <c r="BC1757" s="163"/>
    </row>
    <row r="1758" spans="55:55" ht="36.75" customHeight="1" x14ac:dyDescent="0.25">
      <c r="BC1758" s="163"/>
    </row>
    <row r="1759" spans="55:55" ht="36.75" customHeight="1" x14ac:dyDescent="0.25">
      <c r="BC1759" s="163"/>
    </row>
    <row r="1760" spans="55:55" ht="36.75" customHeight="1" x14ac:dyDescent="0.25">
      <c r="BC1760" s="163"/>
    </row>
    <row r="1761" spans="55:55" ht="36.75" customHeight="1" x14ac:dyDescent="0.25">
      <c r="BC1761" s="163"/>
    </row>
    <row r="1762" spans="55:55" ht="36.75" customHeight="1" x14ac:dyDescent="0.25">
      <c r="BC1762" s="163"/>
    </row>
    <row r="1763" spans="55:55" ht="36.75" customHeight="1" x14ac:dyDescent="0.25">
      <c r="BC1763" s="163"/>
    </row>
    <row r="1764" spans="55:55" ht="36.75" customHeight="1" x14ac:dyDescent="0.25">
      <c r="BC1764" s="163"/>
    </row>
    <row r="1765" spans="55:55" ht="36.75" customHeight="1" x14ac:dyDescent="0.25">
      <c r="BC1765" s="163"/>
    </row>
    <row r="1766" spans="55:55" ht="36.75" customHeight="1" x14ac:dyDescent="0.25">
      <c r="BC1766" s="163"/>
    </row>
    <row r="1767" spans="55:55" ht="36.75" customHeight="1" x14ac:dyDescent="0.25">
      <c r="BC1767" s="163"/>
    </row>
    <row r="1768" spans="55:55" ht="36.75" customHeight="1" x14ac:dyDescent="0.25">
      <c r="BC1768" s="163"/>
    </row>
    <row r="1769" spans="55:55" ht="36.75" customHeight="1" x14ac:dyDescent="0.25">
      <c r="BC1769" s="163"/>
    </row>
    <row r="1770" spans="55:55" ht="36.75" customHeight="1" x14ac:dyDescent="0.25">
      <c r="BC1770" s="163"/>
    </row>
    <row r="1771" spans="55:55" ht="36.75" customHeight="1" x14ac:dyDescent="0.25">
      <c r="BC1771" s="163"/>
    </row>
    <row r="1772" spans="55:55" ht="36.75" customHeight="1" x14ac:dyDescent="0.25">
      <c r="BC1772" s="163"/>
    </row>
    <row r="1773" spans="55:55" ht="36.75" customHeight="1" x14ac:dyDescent="0.25">
      <c r="BC1773" s="163"/>
    </row>
    <row r="1774" spans="55:55" ht="36.75" customHeight="1" x14ac:dyDescent="0.25">
      <c r="BC1774" s="163"/>
    </row>
    <row r="1775" spans="55:55" ht="36.75" customHeight="1" x14ac:dyDescent="0.25">
      <c r="BC1775" s="163"/>
    </row>
    <row r="1776" spans="55:55" ht="36.75" customHeight="1" x14ac:dyDescent="0.25">
      <c r="BC1776" s="163"/>
    </row>
    <row r="1777" spans="55:55" ht="36.75" customHeight="1" x14ac:dyDescent="0.25">
      <c r="BC1777" s="163"/>
    </row>
    <row r="1778" spans="55:55" ht="36.75" customHeight="1" x14ac:dyDescent="0.25">
      <c r="BC1778" s="163"/>
    </row>
    <row r="1779" spans="55:55" ht="36.75" customHeight="1" x14ac:dyDescent="0.25">
      <c r="BC1779" s="163"/>
    </row>
    <row r="1780" spans="55:55" ht="36.75" customHeight="1" x14ac:dyDescent="0.25">
      <c r="BC1780" s="163"/>
    </row>
    <row r="1781" spans="55:55" ht="36.75" customHeight="1" x14ac:dyDescent="0.25">
      <c r="BC1781" s="163"/>
    </row>
    <row r="1782" spans="55:55" ht="36.75" customHeight="1" x14ac:dyDescent="0.25">
      <c r="BC1782" s="163"/>
    </row>
    <row r="1783" spans="55:55" ht="36.75" customHeight="1" x14ac:dyDescent="0.25">
      <c r="BC1783" s="163"/>
    </row>
    <row r="1784" spans="55:55" ht="36.75" customHeight="1" x14ac:dyDescent="0.25">
      <c r="BC1784" s="163"/>
    </row>
    <row r="1785" spans="55:55" ht="36.75" customHeight="1" x14ac:dyDescent="0.25">
      <c r="BC1785" s="163"/>
    </row>
    <row r="1786" spans="55:55" ht="36.75" customHeight="1" x14ac:dyDescent="0.25">
      <c r="BC1786" s="163"/>
    </row>
    <row r="1787" spans="55:55" ht="36.75" customHeight="1" x14ac:dyDescent="0.25">
      <c r="BC1787" s="163"/>
    </row>
    <row r="1788" spans="55:55" ht="36.75" customHeight="1" x14ac:dyDescent="0.25">
      <c r="BC1788" s="163"/>
    </row>
    <row r="1789" spans="55:55" ht="36.75" customHeight="1" x14ac:dyDescent="0.25">
      <c r="BC1789" s="163"/>
    </row>
    <row r="1790" spans="55:55" ht="36.75" customHeight="1" x14ac:dyDescent="0.25">
      <c r="BC1790" s="163"/>
    </row>
    <row r="1791" spans="55:55" ht="36.75" customHeight="1" x14ac:dyDescent="0.25">
      <c r="BC1791" s="163"/>
    </row>
    <row r="1792" spans="55:55" ht="36.75" customHeight="1" x14ac:dyDescent="0.25">
      <c r="BC1792" s="163"/>
    </row>
    <row r="1793" spans="55:55" ht="36.75" customHeight="1" x14ac:dyDescent="0.25">
      <c r="BC1793" s="163"/>
    </row>
    <row r="1794" spans="55:55" ht="36.75" customHeight="1" x14ac:dyDescent="0.25">
      <c r="BC1794" s="163"/>
    </row>
    <row r="1795" spans="55:55" ht="36.75" customHeight="1" x14ac:dyDescent="0.25">
      <c r="BC1795" s="163"/>
    </row>
    <row r="1796" spans="55:55" ht="36.75" customHeight="1" x14ac:dyDescent="0.25">
      <c r="BC1796" s="163"/>
    </row>
    <row r="1797" spans="55:55" ht="36.75" customHeight="1" x14ac:dyDescent="0.25">
      <c r="BC1797" s="163"/>
    </row>
    <row r="1798" spans="55:55" ht="36.75" customHeight="1" x14ac:dyDescent="0.25">
      <c r="BC1798" s="163"/>
    </row>
    <row r="1799" spans="55:55" ht="36.75" customHeight="1" x14ac:dyDescent="0.25">
      <c r="BC1799" s="163"/>
    </row>
    <row r="1800" spans="55:55" ht="36.75" customHeight="1" x14ac:dyDescent="0.25">
      <c r="BC1800" s="163"/>
    </row>
    <row r="1801" spans="55:55" ht="36.75" customHeight="1" x14ac:dyDescent="0.25">
      <c r="BC1801" s="163"/>
    </row>
    <row r="1802" spans="55:55" ht="36.75" customHeight="1" x14ac:dyDescent="0.25">
      <c r="BC1802" s="163"/>
    </row>
    <row r="1803" spans="55:55" ht="36.75" customHeight="1" x14ac:dyDescent="0.25">
      <c r="BC1803" s="163"/>
    </row>
    <row r="1804" spans="55:55" ht="36.75" customHeight="1" x14ac:dyDescent="0.25">
      <c r="BC1804" s="163"/>
    </row>
    <row r="1805" spans="55:55" ht="36.75" customHeight="1" x14ac:dyDescent="0.25">
      <c r="BC1805" s="163"/>
    </row>
    <row r="1806" spans="55:55" ht="36.75" customHeight="1" x14ac:dyDescent="0.25">
      <c r="BC1806" s="163"/>
    </row>
    <row r="1807" spans="55:55" ht="36.75" customHeight="1" x14ac:dyDescent="0.25">
      <c r="BC1807" s="163"/>
    </row>
    <row r="1808" spans="55:55" ht="36.75" customHeight="1" x14ac:dyDescent="0.25">
      <c r="BC1808" s="163"/>
    </row>
    <row r="1809" spans="55:55" ht="36.75" customHeight="1" x14ac:dyDescent="0.25">
      <c r="BC1809" s="163"/>
    </row>
    <row r="1810" spans="55:55" ht="36.75" customHeight="1" x14ac:dyDescent="0.25">
      <c r="BC1810" s="163"/>
    </row>
    <row r="1811" spans="55:55" ht="36.75" customHeight="1" x14ac:dyDescent="0.25">
      <c r="BC1811" s="163"/>
    </row>
    <row r="1812" spans="55:55" ht="36.75" customHeight="1" x14ac:dyDescent="0.25">
      <c r="BC1812" s="163"/>
    </row>
    <row r="1813" spans="55:55" ht="36.75" customHeight="1" x14ac:dyDescent="0.25">
      <c r="BC1813" s="163"/>
    </row>
    <row r="1814" spans="55:55" ht="36.75" customHeight="1" x14ac:dyDescent="0.25">
      <c r="BC1814" s="163"/>
    </row>
    <row r="1815" spans="55:55" ht="36.75" customHeight="1" x14ac:dyDescent="0.25">
      <c r="BC1815" s="163"/>
    </row>
    <row r="1816" spans="55:55" ht="36.75" customHeight="1" x14ac:dyDescent="0.25">
      <c r="BC1816" s="163"/>
    </row>
    <row r="1817" spans="55:55" ht="36.75" customHeight="1" x14ac:dyDescent="0.25">
      <c r="BC1817" s="163"/>
    </row>
    <row r="1818" spans="55:55" ht="36.75" customHeight="1" x14ac:dyDescent="0.25">
      <c r="BC1818" s="163"/>
    </row>
    <row r="1819" spans="55:55" ht="36.75" customHeight="1" x14ac:dyDescent="0.25">
      <c r="BC1819" s="163"/>
    </row>
    <row r="1820" spans="55:55" ht="36.75" customHeight="1" x14ac:dyDescent="0.25">
      <c r="BC1820" s="163"/>
    </row>
    <row r="1821" spans="55:55" ht="36.75" customHeight="1" x14ac:dyDescent="0.25">
      <c r="BC1821" s="163"/>
    </row>
    <row r="1822" spans="55:55" ht="36.75" customHeight="1" x14ac:dyDescent="0.25">
      <c r="BC1822" s="163"/>
    </row>
    <row r="1823" spans="55:55" ht="36.75" customHeight="1" x14ac:dyDescent="0.25">
      <c r="BC1823" s="163"/>
    </row>
    <row r="1824" spans="55:55" ht="36.75" customHeight="1" x14ac:dyDescent="0.25">
      <c r="BC1824" s="163"/>
    </row>
    <row r="1825" spans="55:55" ht="36.75" customHeight="1" x14ac:dyDescent="0.25">
      <c r="BC1825" s="163"/>
    </row>
    <row r="1826" spans="55:55" ht="36.75" customHeight="1" x14ac:dyDescent="0.25">
      <c r="BC1826" s="163"/>
    </row>
    <row r="1827" spans="55:55" ht="36.75" customHeight="1" x14ac:dyDescent="0.25">
      <c r="BC1827" s="163"/>
    </row>
    <row r="1828" spans="55:55" ht="36.75" customHeight="1" x14ac:dyDescent="0.25">
      <c r="BC1828" s="163"/>
    </row>
    <row r="1829" spans="55:55" ht="36.75" customHeight="1" x14ac:dyDescent="0.25">
      <c r="BC1829" s="163"/>
    </row>
    <row r="1830" spans="55:55" ht="36.75" customHeight="1" x14ac:dyDescent="0.25">
      <c r="BC1830" s="163"/>
    </row>
    <row r="1831" spans="55:55" ht="36.75" customHeight="1" x14ac:dyDescent="0.25">
      <c r="BC1831" s="163"/>
    </row>
    <row r="1832" spans="55:55" ht="36.75" customHeight="1" x14ac:dyDescent="0.25">
      <c r="BC1832" s="163"/>
    </row>
    <row r="1833" spans="55:55" ht="36.75" customHeight="1" x14ac:dyDescent="0.25">
      <c r="BC1833" s="163"/>
    </row>
    <row r="1834" spans="55:55" ht="36.75" customHeight="1" x14ac:dyDescent="0.25">
      <c r="BC1834" s="163"/>
    </row>
    <row r="1835" spans="55:55" ht="36.75" customHeight="1" x14ac:dyDescent="0.25">
      <c r="BC1835" s="163"/>
    </row>
    <row r="1836" spans="55:55" ht="36.75" customHeight="1" x14ac:dyDescent="0.25">
      <c r="BC1836" s="163"/>
    </row>
    <row r="1837" spans="55:55" ht="36.75" customHeight="1" x14ac:dyDescent="0.25">
      <c r="BC1837" s="163"/>
    </row>
    <row r="1838" spans="55:55" ht="36.75" customHeight="1" x14ac:dyDescent="0.25">
      <c r="BC1838" s="163"/>
    </row>
    <row r="1839" spans="55:55" ht="36.75" customHeight="1" x14ac:dyDescent="0.25">
      <c r="BC1839" s="163"/>
    </row>
    <row r="1840" spans="55:55" ht="36.75" customHeight="1" x14ac:dyDescent="0.25">
      <c r="BC1840" s="163"/>
    </row>
    <row r="1841" spans="55:55" ht="36.75" customHeight="1" x14ac:dyDescent="0.25">
      <c r="BC1841" s="163"/>
    </row>
    <row r="1842" spans="55:55" ht="36.75" customHeight="1" x14ac:dyDescent="0.25">
      <c r="BC1842" s="163"/>
    </row>
    <row r="1843" spans="55:55" ht="36.75" customHeight="1" x14ac:dyDescent="0.25">
      <c r="BC1843" s="163"/>
    </row>
    <row r="1844" spans="55:55" ht="36.75" customHeight="1" x14ac:dyDescent="0.25">
      <c r="BC1844" s="163"/>
    </row>
    <row r="1845" spans="55:55" ht="36.75" customHeight="1" x14ac:dyDescent="0.25">
      <c r="BC1845" s="163"/>
    </row>
    <row r="1846" spans="55:55" ht="36.75" customHeight="1" x14ac:dyDescent="0.25">
      <c r="BC1846" s="163"/>
    </row>
    <row r="1847" spans="55:55" ht="36.75" customHeight="1" x14ac:dyDescent="0.25">
      <c r="BC1847" s="163"/>
    </row>
    <row r="1848" spans="55:55" ht="36.75" customHeight="1" x14ac:dyDescent="0.25">
      <c r="BC1848" s="163"/>
    </row>
    <row r="1849" spans="55:55" ht="36.75" customHeight="1" x14ac:dyDescent="0.25">
      <c r="BC1849" s="163"/>
    </row>
    <row r="1850" spans="55:55" ht="36.75" customHeight="1" x14ac:dyDescent="0.25">
      <c r="BC1850" s="163"/>
    </row>
    <row r="1851" spans="55:55" ht="36.75" customHeight="1" x14ac:dyDescent="0.25">
      <c r="BC1851" s="163"/>
    </row>
    <row r="1852" spans="55:55" ht="36.75" customHeight="1" x14ac:dyDescent="0.25">
      <c r="BC1852" s="163"/>
    </row>
    <row r="1853" spans="55:55" ht="36.75" customHeight="1" x14ac:dyDescent="0.25">
      <c r="BC1853" s="163"/>
    </row>
    <row r="1854" spans="55:55" ht="36.75" customHeight="1" x14ac:dyDescent="0.25">
      <c r="BC1854" s="163"/>
    </row>
    <row r="1855" spans="55:55" ht="36.75" customHeight="1" x14ac:dyDescent="0.25">
      <c r="BC1855" s="163"/>
    </row>
    <row r="1856" spans="55:55" ht="36.75" customHeight="1" x14ac:dyDescent="0.25">
      <c r="BC1856" s="163"/>
    </row>
    <row r="1857" spans="55:55" ht="36.75" customHeight="1" x14ac:dyDescent="0.25">
      <c r="BC1857" s="163"/>
    </row>
    <row r="1858" spans="55:55" ht="36.75" customHeight="1" x14ac:dyDescent="0.25">
      <c r="BC1858" s="163"/>
    </row>
    <row r="1859" spans="55:55" ht="36.75" customHeight="1" x14ac:dyDescent="0.25">
      <c r="BC1859" s="163"/>
    </row>
    <row r="1860" spans="55:55" ht="36.75" customHeight="1" x14ac:dyDescent="0.25">
      <c r="BC1860" s="163"/>
    </row>
    <row r="1861" spans="55:55" ht="36.75" customHeight="1" x14ac:dyDescent="0.25">
      <c r="BC1861" s="163"/>
    </row>
    <row r="1862" spans="55:55" ht="36.75" customHeight="1" x14ac:dyDescent="0.25">
      <c r="BC1862" s="163"/>
    </row>
    <row r="1863" spans="55:55" ht="36.75" customHeight="1" x14ac:dyDescent="0.25">
      <c r="BC1863" s="163"/>
    </row>
    <row r="1864" spans="55:55" ht="36.75" customHeight="1" x14ac:dyDescent="0.25">
      <c r="BC1864" s="163"/>
    </row>
    <row r="1865" spans="55:55" ht="36.75" customHeight="1" x14ac:dyDescent="0.25">
      <c r="BC1865" s="163"/>
    </row>
    <row r="1866" spans="55:55" ht="36.75" customHeight="1" x14ac:dyDescent="0.25">
      <c r="BC1866" s="163"/>
    </row>
    <row r="1867" spans="55:55" ht="36.75" customHeight="1" x14ac:dyDescent="0.25">
      <c r="BC1867" s="163"/>
    </row>
    <row r="1868" spans="55:55" ht="36.75" customHeight="1" x14ac:dyDescent="0.25">
      <c r="BC1868" s="163"/>
    </row>
    <row r="1869" spans="55:55" ht="36.75" customHeight="1" x14ac:dyDescent="0.25">
      <c r="BC1869" s="163"/>
    </row>
    <row r="1870" spans="55:55" ht="36.75" customHeight="1" x14ac:dyDescent="0.25">
      <c r="BC1870" s="163"/>
    </row>
    <row r="1871" spans="55:55" ht="36.75" customHeight="1" x14ac:dyDescent="0.25">
      <c r="BC1871" s="163"/>
    </row>
    <row r="1872" spans="55:55" ht="36.75" customHeight="1" x14ac:dyDescent="0.25">
      <c r="BC1872" s="163"/>
    </row>
    <row r="1873" spans="55:55" ht="36.75" customHeight="1" x14ac:dyDescent="0.25">
      <c r="BC1873" s="163"/>
    </row>
    <row r="1874" spans="55:55" ht="36.75" customHeight="1" x14ac:dyDescent="0.25">
      <c r="BC1874" s="163"/>
    </row>
    <row r="1875" spans="55:55" ht="36.75" customHeight="1" x14ac:dyDescent="0.25">
      <c r="BC1875" s="163"/>
    </row>
    <row r="1876" spans="55:55" ht="36.75" customHeight="1" x14ac:dyDescent="0.25">
      <c r="BC1876" s="163"/>
    </row>
    <row r="1877" spans="55:55" ht="36.75" customHeight="1" x14ac:dyDescent="0.25">
      <c r="BC1877" s="163"/>
    </row>
    <row r="1878" spans="55:55" ht="36.75" customHeight="1" x14ac:dyDescent="0.25">
      <c r="BC1878" s="163"/>
    </row>
    <row r="1879" spans="55:55" ht="36.75" customHeight="1" x14ac:dyDescent="0.25">
      <c r="BC1879" s="163"/>
    </row>
    <row r="1880" spans="55:55" ht="36.75" customHeight="1" x14ac:dyDescent="0.25">
      <c r="BC1880" s="163"/>
    </row>
    <row r="1881" spans="55:55" ht="36.75" customHeight="1" x14ac:dyDescent="0.25">
      <c r="BC1881" s="163"/>
    </row>
    <row r="1882" spans="55:55" ht="36.75" customHeight="1" x14ac:dyDescent="0.25">
      <c r="BC1882" s="163"/>
    </row>
    <row r="1883" spans="55:55" ht="36.75" customHeight="1" x14ac:dyDescent="0.25">
      <c r="BC1883" s="163"/>
    </row>
    <row r="1884" spans="55:55" ht="36.75" customHeight="1" x14ac:dyDescent="0.25">
      <c r="BC1884" s="163"/>
    </row>
    <row r="1885" spans="55:55" ht="36.75" customHeight="1" x14ac:dyDescent="0.25">
      <c r="BC1885" s="163"/>
    </row>
    <row r="1886" spans="55:55" ht="36.75" customHeight="1" x14ac:dyDescent="0.25">
      <c r="BC1886" s="163"/>
    </row>
    <row r="1887" spans="55:55" ht="36.75" customHeight="1" x14ac:dyDescent="0.25">
      <c r="BC1887" s="163"/>
    </row>
    <row r="1888" spans="55:55" ht="36.75" customHeight="1" x14ac:dyDescent="0.25">
      <c r="BC1888" s="163"/>
    </row>
    <row r="1889" spans="55:55" ht="36.75" customHeight="1" x14ac:dyDescent="0.25">
      <c r="BC1889" s="163"/>
    </row>
    <row r="1890" spans="55:55" ht="36.75" customHeight="1" x14ac:dyDescent="0.25">
      <c r="BC1890" s="163"/>
    </row>
    <row r="1891" spans="55:55" ht="36.75" customHeight="1" x14ac:dyDescent="0.25">
      <c r="BC1891" s="163"/>
    </row>
    <row r="1892" spans="55:55" ht="36.75" customHeight="1" x14ac:dyDescent="0.25">
      <c r="BC1892" s="163"/>
    </row>
    <row r="1893" spans="55:55" ht="36.75" customHeight="1" x14ac:dyDescent="0.25">
      <c r="BC1893" s="163"/>
    </row>
    <row r="1894" spans="55:55" ht="36.75" customHeight="1" x14ac:dyDescent="0.25">
      <c r="BC1894" s="163"/>
    </row>
    <row r="1895" spans="55:55" ht="36.75" customHeight="1" x14ac:dyDescent="0.25">
      <c r="BC1895" s="163"/>
    </row>
    <row r="1896" spans="55:55" ht="36.75" customHeight="1" x14ac:dyDescent="0.25">
      <c r="BC1896" s="163"/>
    </row>
    <row r="1897" spans="55:55" ht="36.75" customHeight="1" x14ac:dyDescent="0.25">
      <c r="BC1897" s="163"/>
    </row>
    <row r="1898" spans="55:55" ht="36.75" customHeight="1" x14ac:dyDescent="0.25">
      <c r="BC1898" s="163"/>
    </row>
    <row r="1899" spans="55:55" ht="36.75" customHeight="1" x14ac:dyDescent="0.25">
      <c r="BC1899" s="163"/>
    </row>
    <row r="1900" spans="55:55" ht="36.75" customHeight="1" x14ac:dyDescent="0.25">
      <c r="BC1900" s="163"/>
    </row>
    <row r="1901" spans="55:55" ht="36.75" customHeight="1" x14ac:dyDescent="0.25">
      <c r="BC1901" s="163"/>
    </row>
    <row r="1902" spans="55:55" ht="36.75" customHeight="1" x14ac:dyDescent="0.25">
      <c r="BC1902" s="163"/>
    </row>
    <row r="1903" spans="55:55" ht="36.75" customHeight="1" x14ac:dyDescent="0.25">
      <c r="BC1903" s="163"/>
    </row>
    <row r="1904" spans="55:55" ht="36.75" customHeight="1" x14ac:dyDescent="0.25">
      <c r="BC1904" s="163"/>
    </row>
    <row r="1905" spans="55:55" ht="36.75" customHeight="1" x14ac:dyDescent="0.25">
      <c r="BC1905" s="163"/>
    </row>
    <row r="1906" spans="55:55" ht="36.75" customHeight="1" x14ac:dyDescent="0.25">
      <c r="BC1906" s="163"/>
    </row>
    <row r="1907" spans="55:55" ht="36.75" customHeight="1" x14ac:dyDescent="0.25">
      <c r="BC1907" s="163"/>
    </row>
    <row r="1908" spans="55:55" ht="36.75" customHeight="1" x14ac:dyDescent="0.25">
      <c r="BC1908" s="163"/>
    </row>
    <row r="1909" spans="55:55" ht="36.75" customHeight="1" x14ac:dyDescent="0.25">
      <c r="BC1909" s="163"/>
    </row>
    <row r="1910" spans="55:55" ht="36.75" customHeight="1" x14ac:dyDescent="0.25">
      <c r="BC1910" s="163"/>
    </row>
    <row r="1911" spans="55:55" ht="36.75" customHeight="1" x14ac:dyDescent="0.25">
      <c r="BC1911" s="163"/>
    </row>
    <row r="1912" spans="55:55" ht="36.75" customHeight="1" x14ac:dyDescent="0.25">
      <c r="BC1912" s="163"/>
    </row>
    <row r="1913" spans="55:55" ht="36.75" customHeight="1" x14ac:dyDescent="0.25">
      <c r="BC1913" s="163"/>
    </row>
    <row r="1914" spans="55:55" ht="36.75" customHeight="1" x14ac:dyDescent="0.25">
      <c r="BC1914" s="163"/>
    </row>
    <row r="1915" spans="55:55" ht="36.75" customHeight="1" x14ac:dyDescent="0.25">
      <c r="BC1915" s="163"/>
    </row>
    <row r="1916" spans="55:55" ht="36.75" customHeight="1" x14ac:dyDescent="0.25">
      <c r="BC1916" s="163"/>
    </row>
    <row r="1917" spans="55:55" ht="36.75" customHeight="1" x14ac:dyDescent="0.25">
      <c r="BC1917" s="163"/>
    </row>
    <row r="1918" spans="55:55" ht="36.75" customHeight="1" x14ac:dyDescent="0.25">
      <c r="BC1918" s="163"/>
    </row>
    <row r="1919" spans="55:55" ht="36.75" customHeight="1" x14ac:dyDescent="0.25">
      <c r="BC1919" s="163"/>
    </row>
    <row r="1920" spans="55:55" ht="36.75" customHeight="1" x14ac:dyDescent="0.25">
      <c r="BC1920" s="163"/>
    </row>
    <row r="1921" spans="55:55" ht="36.75" customHeight="1" x14ac:dyDescent="0.25">
      <c r="BC1921" s="163"/>
    </row>
    <row r="1922" spans="55:55" ht="36.75" customHeight="1" x14ac:dyDescent="0.25">
      <c r="BC1922" s="163"/>
    </row>
    <row r="1923" spans="55:55" ht="36.75" customHeight="1" x14ac:dyDescent="0.25">
      <c r="BC1923" s="163"/>
    </row>
    <row r="1924" spans="55:55" ht="36.75" customHeight="1" x14ac:dyDescent="0.25">
      <c r="BC1924" s="163"/>
    </row>
    <row r="1925" spans="55:55" ht="36.75" customHeight="1" x14ac:dyDescent="0.25">
      <c r="BC1925" s="163"/>
    </row>
    <row r="1926" spans="55:55" ht="36.75" customHeight="1" x14ac:dyDescent="0.25">
      <c r="BC1926" s="163"/>
    </row>
    <row r="1927" spans="55:55" ht="36.75" customHeight="1" x14ac:dyDescent="0.25">
      <c r="BC1927" s="163"/>
    </row>
    <row r="1928" spans="55:55" ht="36.75" customHeight="1" x14ac:dyDescent="0.25">
      <c r="BC1928" s="163"/>
    </row>
    <row r="1929" spans="55:55" ht="36.75" customHeight="1" x14ac:dyDescent="0.25">
      <c r="BC1929" s="163"/>
    </row>
    <row r="1930" spans="55:55" ht="36.75" customHeight="1" x14ac:dyDescent="0.25">
      <c r="BC1930" s="163"/>
    </row>
    <row r="1931" spans="55:55" ht="36.75" customHeight="1" x14ac:dyDescent="0.25">
      <c r="BC1931" s="163"/>
    </row>
    <row r="1932" spans="55:55" ht="36.75" customHeight="1" x14ac:dyDescent="0.25">
      <c r="BC1932" s="163"/>
    </row>
    <row r="1933" spans="55:55" ht="36.75" customHeight="1" x14ac:dyDescent="0.25">
      <c r="BC1933" s="163"/>
    </row>
    <row r="1934" spans="55:55" ht="36.75" customHeight="1" x14ac:dyDescent="0.25">
      <c r="BC1934" s="163"/>
    </row>
    <row r="1935" spans="55:55" ht="36.75" customHeight="1" x14ac:dyDescent="0.25">
      <c r="BC1935" s="163"/>
    </row>
    <row r="1936" spans="55:55" ht="36.75" customHeight="1" x14ac:dyDescent="0.25">
      <c r="BC1936" s="163"/>
    </row>
    <row r="1937" spans="55:55" ht="36.75" customHeight="1" x14ac:dyDescent="0.25">
      <c r="BC1937" s="163"/>
    </row>
    <row r="1938" spans="55:55" ht="36.75" customHeight="1" x14ac:dyDescent="0.25">
      <c r="BC1938" s="163"/>
    </row>
    <row r="1939" spans="55:55" ht="36.75" customHeight="1" x14ac:dyDescent="0.25">
      <c r="BC1939" s="163"/>
    </row>
    <row r="1940" spans="55:55" ht="36.75" customHeight="1" x14ac:dyDescent="0.25">
      <c r="BC1940" s="163"/>
    </row>
    <row r="1941" spans="55:55" ht="36.75" customHeight="1" x14ac:dyDescent="0.25">
      <c r="BC1941" s="163"/>
    </row>
    <row r="1942" spans="55:55" ht="36.75" customHeight="1" x14ac:dyDescent="0.25">
      <c r="BC1942" s="163"/>
    </row>
    <row r="1943" spans="55:55" ht="36.75" customHeight="1" x14ac:dyDescent="0.25">
      <c r="BC1943" s="163"/>
    </row>
    <row r="1944" spans="55:55" ht="36.75" customHeight="1" x14ac:dyDescent="0.25">
      <c r="BC1944" s="163"/>
    </row>
    <row r="1945" spans="55:55" ht="36.75" customHeight="1" x14ac:dyDescent="0.25">
      <c r="BC1945" s="163"/>
    </row>
    <row r="1946" spans="55:55" ht="36.75" customHeight="1" x14ac:dyDescent="0.25">
      <c r="BC1946" s="163"/>
    </row>
    <row r="1947" spans="55:55" ht="36.75" customHeight="1" x14ac:dyDescent="0.25">
      <c r="BC1947" s="163"/>
    </row>
    <row r="1948" spans="55:55" ht="36.75" customHeight="1" x14ac:dyDescent="0.25">
      <c r="BC1948" s="163"/>
    </row>
    <row r="1949" spans="55:55" ht="36.75" customHeight="1" x14ac:dyDescent="0.25">
      <c r="BC1949" s="163"/>
    </row>
    <row r="1950" spans="55:55" ht="36.75" customHeight="1" x14ac:dyDescent="0.25">
      <c r="BC1950" s="163"/>
    </row>
    <row r="1951" spans="55:55" ht="36.75" customHeight="1" x14ac:dyDescent="0.25">
      <c r="BC1951" s="163"/>
    </row>
    <row r="1952" spans="55:55" ht="36.75" customHeight="1" x14ac:dyDescent="0.25">
      <c r="BC1952" s="163"/>
    </row>
    <row r="1953" spans="55:55" ht="36.75" customHeight="1" x14ac:dyDescent="0.25">
      <c r="BC1953" s="163"/>
    </row>
    <row r="1954" spans="55:55" ht="36.75" customHeight="1" x14ac:dyDescent="0.25">
      <c r="BC1954" s="163"/>
    </row>
    <row r="1955" spans="55:55" ht="36.75" customHeight="1" x14ac:dyDescent="0.25">
      <c r="BC1955" s="163"/>
    </row>
    <row r="1956" spans="55:55" ht="36.75" customHeight="1" x14ac:dyDescent="0.25">
      <c r="BC1956" s="163"/>
    </row>
    <row r="1957" spans="55:55" ht="36.75" customHeight="1" x14ac:dyDescent="0.25">
      <c r="BC1957" s="163"/>
    </row>
    <row r="1958" spans="55:55" ht="36.75" customHeight="1" x14ac:dyDescent="0.25">
      <c r="BC1958" s="163"/>
    </row>
    <row r="1959" spans="55:55" ht="36.75" customHeight="1" x14ac:dyDescent="0.25">
      <c r="BC1959" s="163"/>
    </row>
    <row r="1960" spans="55:55" ht="36.75" customHeight="1" x14ac:dyDescent="0.25">
      <c r="BC1960" s="163"/>
    </row>
    <row r="1961" spans="55:55" ht="36.75" customHeight="1" x14ac:dyDescent="0.25">
      <c r="BC1961" s="163"/>
    </row>
    <row r="1962" spans="55:55" ht="36.75" customHeight="1" x14ac:dyDescent="0.25">
      <c r="BC1962" s="163"/>
    </row>
    <row r="1963" spans="55:55" ht="36.75" customHeight="1" x14ac:dyDescent="0.25">
      <c r="BC1963" s="163"/>
    </row>
    <row r="1964" spans="55:55" ht="36.75" customHeight="1" x14ac:dyDescent="0.25">
      <c r="BC1964" s="163"/>
    </row>
    <row r="1965" spans="55:55" ht="36.75" customHeight="1" x14ac:dyDescent="0.25">
      <c r="BC1965" s="163"/>
    </row>
    <row r="1966" spans="55:55" ht="36.75" customHeight="1" x14ac:dyDescent="0.25">
      <c r="BC1966" s="163"/>
    </row>
    <row r="1967" spans="55:55" ht="36.75" customHeight="1" x14ac:dyDescent="0.25">
      <c r="BC1967" s="163"/>
    </row>
    <row r="1968" spans="55:55" ht="36.75" customHeight="1" x14ac:dyDescent="0.25">
      <c r="BC1968" s="163"/>
    </row>
    <row r="1969" spans="55:55" ht="36.75" customHeight="1" x14ac:dyDescent="0.25">
      <c r="BC1969" s="163"/>
    </row>
    <row r="1970" spans="55:55" ht="36.75" customHeight="1" x14ac:dyDescent="0.25">
      <c r="BC1970" s="163"/>
    </row>
    <row r="1971" spans="55:55" ht="36.75" customHeight="1" x14ac:dyDescent="0.25">
      <c r="BC1971" s="163"/>
    </row>
    <row r="1972" spans="55:55" ht="36.75" customHeight="1" x14ac:dyDescent="0.25">
      <c r="BC1972" s="163"/>
    </row>
    <row r="1973" spans="55:55" ht="36.75" customHeight="1" x14ac:dyDescent="0.25">
      <c r="BC1973" s="163"/>
    </row>
    <row r="1974" spans="55:55" ht="36.75" customHeight="1" x14ac:dyDescent="0.25">
      <c r="BC1974" s="163"/>
    </row>
    <row r="1975" spans="55:55" ht="36.75" customHeight="1" x14ac:dyDescent="0.25">
      <c r="BC1975" s="163"/>
    </row>
    <row r="1976" spans="55:55" ht="36.75" customHeight="1" x14ac:dyDescent="0.25">
      <c r="BC1976" s="163"/>
    </row>
    <row r="1977" spans="55:55" ht="36.75" customHeight="1" x14ac:dyDescent="0.25">
      <c r="BC1977" s="163"/>
    </row>
    <row r="1978" spans="55:55" ht="36.75" customHeight="1" x14ac:dyDescent="0.25">
      <c r="BC1978" s="163"/>
    </row>
    <row r="1979" spans="55:55" ht="36.75" customHeight="1" x14ac:dyDescent="0.25">
      <c r="BC1979" s="163"/>
    </row>
    <row r="1980" spans="55:55" ht="36.75" customHeight="1" x14ac:dyDescent="0.25">
      <c r="BC1980" s="163"/>
    </row>
    <row r="1981" spans="55:55" ht="36.75" customHeight="1" x14ac:dyDescent="0.25">
      <c r="BC1981" s="163"/>
    </row>
    <row r="1982" spans="55:55" ht="36.75" customHeight="1" x14ac:dyDescent="0.25">
      <c r="BC1982" s="163"/>
    </row>
    <row r="1983" spans="55:55" ht="36.75" customHeight="1" x14ac:dyDescent="0.25">
      <c r="BC1983" s="163"/>
    </row>
    <row r="1984" spans="55:55" ht="36.75" customHeight="1" x14ac:dyDescent="0.25">
      <c r="BC1984" s="163"/>
    </row>
    <row r="1985" spans="55:55" ht="36.75" customHeight="1" x14ac:dyDescent="0.25">
      <c r="BC1985" s="163"/>
    </row>
    <row r="1986" spans="55:55" ht="36.75" customHeight="1" x14ac:dyDescent="0.25">
      <c r="BC1986" s="163"/>
    </row>
    <row r="1987" spans="55:55" ht="36.75" customHeight="1" x14ac:dyDescent="0.25">
      <c r="BC1987" s="163"/>
    </row>
    <row r="1988" spans="55:55" ht="36.75" customHeight="1" x14ac:dyDescent="0.25">
      <c r="BC1988" s="163"/>
    </row>
    <row r="1989" spans="55:55" ht="36.75" customHeight="1" x14ac:dyDescent="0.25">
      <c r="BC1989" s="163"/>
    </row>
    <row r="1990" spans="55:55" ht="36.75" customHeight="1" x14ac:dyDescent="0.25">
      <c r="BC1990" s="163"/>
    </row>
    <row r="1991" spans="55:55" ht="36.75" customHeight="1" x14ac:dyDescent="0.25">
      <c r="BC1991" s="163"/>
    </row>
    <row r="1992" spans="55:55" ht="36.75" customHeight="1" x14ac:dyDescent="0.25">
      <c r="BC1992" s="163"/>
    </row>
    <row r="1993" spans="55:55" ht="36.75" customHeight="1" x14ac:dyDescent="0.25">
      <c r="BC1993" s="163"/>
    </row>
    <row r="1994" spans="55:55" ht="36.75" customHeight="1" x14ac:dyDescent="0.25">
      <c r="BC1994" s="163"/>
    </row>
    <row r="1995" spans="55:55" ht="36.75" customHeight="1" x14ac:dyDescent="0.25">
      <c r="BC1995" s="163"/>
    </row>
    <row r="1996" spans="55:55" ht="36.75" customHeight="1" x14ac:dyDescent="0.25">
      <c r="BC1996" s="163"/>
    </row>
    <row r="1997" spans="55:55" ht="36.75" customHeight="1" x14ac:dyDescent="0.25">
      <c r="BC1997" s="163"/>
    </row>
    <row r="1998" spans="55:55" ht="36.75" customHeight="1" x14ac:dyDescent="0.25">
      <c r="BC1998" s="163"/>
    </row>
    <row r="1999" spans="55:55" ht="36.75" customHeight="1" x14ac:dyDescent="0.25">
      <c r="BC1999" s="163"/>
    </row>
    <row r="2000" spans="55:55" ht="36.75" customHeight="1" x14ac:dyDescent="0.25">
      <c r="BC2000" s="163"/>
    </row>
    <row r="2001" spans="55:55" ht="36.75" customHeight="1" x14ac:dyDescent="0.25">
      <c r="BC2001" s="163"/>
    </row>
    <row r="2002" spans="55:55" ht="36.75" customHeight="1" x14ac:dyDescent="0.25">
      <c r="BC2002" s="163"/>
    </row>
    <row r="2003" spans="55:55" ht="36.75" customHeight="1" x14ac:dyDescent="0.25">
      <c r="BC2003" s="163"/>
    </row>
    <row r="2004" spans="55:55" ht="36.75" customHeight="1" x14ac:dyDescent="0.25">
      <c r="BC2004" s="163"/>
    </row>
    <row r="2005" spans="55:55" ht="36.75" customHeight="1" x14ac:dyDescent="0.25">
      <c r="BC2005" s="163"/>
    </row>
    <row r="2006" spans="55:55" ht="36.75" customHeight="1" x14ac:dyDescent="0.25">
      <c r="BC2006" s="163"/>
    </row>
    <row r="2007" spans="55:55" ht="36.75" customHeight="1" x14ac:dyDescent="0.25">
      <c r="BC2007" s="163"/>
    </row>
    <row r="2008" spans="55:55" ht="36.75" customHeight="1" x14ac:dyDescent="0.25">
      <c r="BC2008" s="163"/>
    </row>
    <row r="2009" spans="55:55" ht="36.75" customHeight="1" x14ac:dyDescent="0.25">
      <c r="BC2009" s="163"/>
    </row>
    <row r="2010" spans="55:55" ht="36.75" customHeight="1" x14ac:dyDescent="0.25">
      <c r="BC2010" s="163"/>
    </row>
    <row r="2011" spans="55:55" ht="36.75" customHeight="1" x14ac:dyDescent="0.25">
      <c r="BC2011" s="163"/>
    </row>
    <row r="2012" spans="55:55" ht="36.75" customHeight="1" x14ac:dyDescent="0.25">
      <c r="BC2012" s="163"/>
    </row>
    <row r="2013" spans="55:55" ht="36.75" customHeight="1" x14ac:dyDescent="0.25">
      <c r="BC2013" s="163"/>
    </row>
    <row r="2014" spans="55:55" ht="36.75" customHeight="1" x14ac:dyDescent="0.25">
      <c r="BC2014" s="163"/>
    </row>
    <row r="2015" spans="55:55" ht="36.75" customHeight="1" x14ac:dyDescent="0.25">
      <c r="BC2015" s="163"/>
    </row>
    <row r="2016" spans="55:55" ht="36.75" customHeight="1" x14ac:dyDescent="0.25">
      <c r="BC2016" s="163"/>
    </row>
    <row r="2017" spans="55:55" ht="36.75" customHeight="1" x14ac:dyDescent="0.25">
      <c r="BC2017" s="163"/>
    </row>
    <row r="2018" spans="55:55" ht="36.75" customHeight="1" x14ac:dyDescent="0.25">
      <c r="BC2018" s="163"/>
    </row>
    <row r="2019" spans="55:55" ht="36.75" customHeight="1" x14ac:dyDescent="0.25">
      <c r="BC2019" s="163"/>
    </row>
    <row r="2020" spans="55:55" ht="36.75" customHeight="1" x14ac:dyDescent="0.25">
      <c r="BC2020" s="163"/>
    </row>
    <row r="2021" spans="55:55" ht="36.75" customHeight="1" x14ac:dyDescent="0.25">
      <c r="BC2021" s="163"/>
    </row>
    <row r="2022" spans="55:55" ht="36.75" customHeight="1" x14ac:dyDescent="0.25">
      <c r="BC2022" s="163"/>
    </row>
    <row r="2023" spans="55:55" ht="36.75" customHeight="1" x14ac:dyDescent="0.25">
      <c r="BC2023" s="163"/>
    </row>
    <row r="2024" spans="55:55" ht="36.75" customHeight="1" x14ac:dyDescent="0.25">
      <c r="BC2024" s="163"/>
    </row>
    <row r="2025" spans="55:55" ht="36.75" customHeight="1" x14ac:dyDescent="0.25">
      <c r="BC2025" s="163"/>
    </row>
    <row r="2026" spans="55:55" ht="36.75" customHeight="1" x14ac:dyDescent="0.25">
      <c r="BC2026" s="163"/>
    </row>
    <row r="2027" spans="55:55" ht="36.75" customHeight="1" x14ac:dyDescent="0.25">
      <c r="BC2027" s="163"/>
    </row>
    <row r="2028" spans="55:55" ht="36.75" customHeight="1" x14ac:dyDescent="0.25">
      <c r="BC2028" s="163"/>
    </row>
    <row r="2029" spans="55:55" ht="36.75" customHeight="1" x14ac:dyDescent="0.25">
      <c r="BC2029" s="163"/>
    </row>
    <row r="2030" spans="55:55" ht="36.75" customHeight="1" x14ac:dyDescent="0.25">
      <c r="BC2030" s="163"/>
    </row>
    <row r="2031" spans="55:55" ht="36.75" customHeight="1" x14ac:dyDescent="0.25">
      <c r="BC2031" s="163"/>
    </row>
    <row r="2032" spans="55:55" ht="36.75" customHeight="1" x14ac:dyDescent="0.25">
      <c r="BC2032" s="163"/>
    </row>
    <row r="2033" spans="55:55" ht="36.75" customHeight="1" x14ac:dyDescent="0.25">
      <c r="BC2033" s="163"/>
    </row>
    <row r="2034" spans="55:55" ht="36.75" customHeight="1" x14ac:dyDescent="0.25">
      <c r="BC2034" s="163"/>
    </row>
    <row r="2035" spans="55:55" ht="36.75" customHeight="1" x14ac:dyDescent="0.25">
      <c r="BC2035" s="163"/>
    </row>
    <row r="2036" spans="55:55" ht="36.75" customHeight="1" x14ac:dyDescent="0.25">
      <c r="BC2036" s="163"/>
    </row>
    <row r="2037" spans="55:55" ht="36.75" customHeight="1" x14ac:dyDescent="0.25">
      <c r="BC2037" s="163"/>
    </row>
    <row r="2038" spans="55:55" ht="36.75" customHeight="1" x14ac:dyDescent="0.25">
      <c r="BC2038" s="163"/>
    </row>
    <row r="2039" spans="55:55" ht="36.75" customHeight="1" x14ac:dyDescent="0.25">
      <c r="BC2039" s="163"/>
    </row>
    <row r="2040" spans="55:55" ht="36.75" customHeight="1" x14ac:dyDescent="0.25">
      <c r="BC2040" s="163"/>
    </row>
    <row r="2041" spans="55:55" ht="36.75" customHeight="1" x14ac:dyDescent="0.25">
      <c r="BC2041" s="163"/>
    </row>
    <row r="2042" spans="55:55" ht="36.75" customHeight="1" x14ac:dyDescent="0.25">
      <c r="BC2042" s="163"/>
    </row>
    <row r="2043" spans="55:55" ht="36.75" customHeight="1" x14ac:dyDescent="0.25">
      <c r="BC2043" s="163"/>
    </row>
    <row r="2044" spans="55:55" ht="36.75" customHeight="1" x14ac:dyDescent="0.25">
      <c r="BC2044" s="163"/>
    </row>
    <row r="2045" spans="55:55" ht="36.75" customHeight="1" x14ac:dyDescent="0.25">
      <c r="BC2045" s="163"/>
    </row>
    <row r="2046" spans="55:55" ht="36.75" customHeight="1" x14ac:dyDescent="0.25">
      <c r="BC2046" s="163"/>
    </row>
    <row r="2047" spans="55:55" ht="36.75" customHeight="1" x14ac:dyDescent="0.25">
      <c r="BC2047" s="163"/>
    </row>
    <row r="2048" spans="55:55" ht="36.75" customHeight="1" x14ac:dyDescent="0.25">
      <c r="BC2048" s="163"/>
    </row>
    <row r="2049" spans="55:55" ht="36.75" customHeight="1" x14ac:dyDescent="0.25">
      <c r="BC2049" s="163"/>
    </row>
    <row r="2050" spans="55:55" ht="36.75" customHeight="1" x14ac:dyDescent="0.25">
      <c r="BC2050" s="163"/>
    </row>
    <row r="2051" spans="55:55" ht="36.75" customHeight="1" x14ac:dyDescent="0.25">
      <c r="BC2051" s="163"/>
    </row>
    <row r="2052" spans="55:55" ht="36.75" customHeight="1" x14ac:dyDescent="0.25">
      <c r="BC2052" s="163"/>
    </row>
    <row r="2053" spans="55:55" ht="36.75" customHeight="1" x14ac:dyDescent="0.25">
      <c r="BC2053" s="163"/>
    </row>
    <row r="2054" spans="55:55" ht="36.75" customHeight="1" x14ac:dyDescent="0.25">
      <c r="BC2054" s="163"/>
    </row>
    <row r="2055" spans="55:55" ht="36.75" customHeight="1" x14ac:dyDescent="0.25">
      <c r="BC2055" s="163"/>
    </row>
    <row r="2056" spans="55:55" ht="36.75" customHeight="1" x14ac:dyDescent="0.25">
      <c r="BC2056" s="163"/>
    </row>
    <row r="2057" spans="55:55" ht="36.75" customHeight="1" x14ac:dyDescent="0.25">
      <c r="BC2057" s="163"/>
    </row>
    <row r="2058" spans="55:55" ht="36.75" customHeight="1" x14ac:dyDescent="0.25">
      <c r="BC2058" s="163"/>
    </row>
    <row r="2059" spans="55:55" ht="36.75" customHeight="1" x14ac:dyDescent="0.25">
      <c r="BC2059" s="163"/>
    </row>
    <row r="2060" spans="55:55" ht="36.75" customHeight="1" x14ac:dyDescent="0.25">
      <c r="BC2060" s="163"/>
    </row>
    <row r="2061" spans="55:55" ht="36.75" customHeight="1" x14ac:dyDescent="0.25">
      <c r="BC2061" s="163"/>
    </row>
    <row r="2062" spans="55:55" ht="36.75" customHeight="1" x14ac:dyDescent="0.25">
      <c r="BC2062" s="163"/>
    </row>
    <row r="2063" spans="55:55" ht="36.75" customHeight="1" x14ac:dyDescent="0.25">
      <c r="BC2063" s="163"/>
    </row>
    <row r="2064" spans="55:55" ht="36.75" customHeight="1" x14ac:dyDescent="0.25">
      <c r="BC2064" s="163"/>
    </row>
    <row r="2065" spans="55:55" ht="36.75" customHeight="1" x14ac:dyDescent="0.25">
      <c r="BC2065" s="163"/>
    </row>
    <row r="2066" spans="55:55" ht="36.75" customHeight="1" x14ac:dyDescent="0.25">
      <c r="BC2066" s="163"/>
    </row>
    <row r="2067" spans="55:55" ht="36.75" customHeight="1" x14ac:dyDescent="0.25">
      <c r="BC2067" s="163"/>
    </row>
    <row r="2068" spans="55:55" ht="36.75" customHeight="1" x14ac:dyDescent="0.25">
      <c r="BC2068" s="163"/>
    </row>
    <row r="2069" spans="55:55" ht="36.75" customHeight="1" x14ac:dyDescent="0.25">
      <c r="BC2069" s="163"/>
    </row>
    <row r="2070" spans="55:55" ht="36.75" customHeight="1" x14ac:dyDescent="0.25">
      <c r="BC2070" s="163"/>
    </row>
    <row r="2071" spans="55:55" ht="36.75" customHeight="1" x14ac:dyDescent="0.25">
      <c r="BC2071" s="163"/>
    </row>
    <row r="2072" spans="55:55" ht="36.75" customHeight="1" x14ac:dyDescent="0.25">
      <c r="BC2072" s="163"/>
    </row>
    <row r="2073" spans="55:55" ht="36.75" customHeight="1" x14ac:dyDescent="0.25">
      <c r="BC2073" s="163"/>
    </row>
    <row r="2074" spans="55:55" ht="36.75" customHeight="1" x14ac:dyDescent="0.25">
      <c r="BC2074" s="163"/>
    </row>
    <row r="2075" spans="55:55" ht="36.75" customHeight="1" x14ac:dyDescent="0.25">
      <c r="BC2075" s="163"/>
    </row>
    <row r="2076" spans="55:55" ht="36.75" customHeight="1" x14ac:dyDescent="0.25">
      <c r="BC2076" s="163"/>
    </row>
    <row r="2077" spans="55:55" ht="36.75" customHeight="1" x14ac:dyDescent="0.25">
      <c r="BC2077" s="163"/>
    </row>
    <row r="2078" spans="55:55" ht="36.75" customHeight="1" x14ac:dyDescent="0.25">
      <c r="BC2078" s="163"/>
    </row>
    <row r="2079" spans="55:55" ht="36.75" customHeight="1" x14ac:dyDescent="0.25">
      <c r="BC2079" s="163"/>
    </row>
    <row r="2080" spans="55:55" ht="36.75" customHeight="1" x14ac:dyDescent="0.25">
      <c r="BC2080" s="163"/>
    </row>
    <row r="2081" spans="55:55" ht="36.75" customHeight="1" x14ac:dyDescent="0.25">
      <c r="BC2081" s="163"/>
    </row>
    <row r="2082" spans="55:55" ht="36.75" customHeight="1" x14ac:dyDescent="0.25">
      <c r="BC2082" s="163"/>
    </row>
    <row r="2083" spans="55:55" ht="36.75" customHeight="1" x14ac:dyDescent="0.25">
      <c r="BC2083" s="163"/>
    </row>
    <row r="2084" spans="55:55" ht="36.75" customHeight="1" x14ac:dyDescent="0.25">
      <c r="BC2084" s="163"/>
    </row>
    <row r="2085" spans="55:55" ht="36.75" customHeight="1" x14ac:dyDescent="0.25">
      <c r="BC2085" s="163"/>
    </row>
    <row r="2086" spans="55:55" ht="36.75" customHeight="1" x14ac:dyDescent="0.25">
      <c r="BC2086" s="163"/>
    </row>
    <row r="2087" spans="55:55" ht="36.75" customHeight="1" x14ac:dyDescent="0.25">
      <c r="BC2087" s="163"/>
    </row>
    <row r="2088" spans="55:55" ht="36.75" customHeight="1" x14ac:dyDescent="0.25">
      <c r="BC2088" s="163"/>
    </row>
    <row r="2089" spans="55:55" ht="36.75" customHeight="1" x14ac:dyDescent="0.25">
      <c r="BC2089" s="163"/>
    </row>
    <row r="2090" spans="55:55" ht="36.75" customHeight="1" x14ac:dyDescent="0.25">
      <c r="BC2090" s="163"/>
    </row>
    <row r="2091" spans="55:55" ht="36.75" customHeight="1" x14ac:dyDescent="0.25">
      <c r="BC2091" s="163"/>
    </row>
    <row r="2092" spans="55:55" ht="36.75" customHeight="1" x14ac:dyDescent="0.25">
      <c r="BC2092" s="163"/>
    </row>
    <row r="2093" spans="55:55" ht="36.75" customHeight="1" x14ac:dyDescent="0.25">
      <c r="BC2093" s="163"/>
    </row>
    <row r="2094" spans="55:55" ht="36.75" customHeight="1" x14ac:dyDescent="0.25">
      <c r="BC2094" s="163"/>
    </row>
    <row r="2095" spans="55:55" ht="36.75" customHeight="1" x14ac:dyDescent="0.25">
      <c r="BC2095" s="163"/>
    </row>
    <row r="2096" spans="55:55" ht="36.75" customHeight="1" x14ac:dyDescent="0.25">
      <c r="BC2096" s="163"/>
    </row>
    <row r="2097" spans="55:55" ht="36.75" customHeight="1" x14ac:dyDescent="0.25">
      <c r="BC2097" s="163"/>
    </row>
    <row r="2098" spans="55:55" ht="36.75" customHeight="1" x14ac:dyDescent="0.25">
      <c r="BC2098" s="163"/>
    </row>
    <row r="2099" spans="55:55" ht="36.75" customHeight="1" x14ac:dyDescent="0.25">
      <c r="BC2099" s="163"/>
    </row>
    <row r="2100" spans="55:55" ht="36.75" customHeight="1" x14ac:dyDescent="0.25">
      <c r="BC2100" s="163"/>
    </row>
    <row r="2101" spans="55:55" ht="36.75" customHeight="1" x14ac:dyDescent="0.25">
      <c r="BC2101" s="163"/>
    </row>
    <row r="2102" spans="55:55" ht="36.75" customHeight="1" x14ac:dyDescent="0.25">
      <c r="BC2102" s="163"/>
    </row>
    <row r="2103" spans="55:55" ht="36.75" customHeight="1" x14ac:dyDescent="0.25">
      <c r="BC2103" s="163"/>
    </row>
    <row r="2104" spans="55:55" ht="36.75" customHeight="1" x14ac:dyDescent="0.25">
      <c r="BC2104" s="163"/>
    </row>
    <row r="2105" spans="55:55" ht="36.75" customHeight="1" x14ac:dyDescent="0.25">
      <c r="BC2105" s="163"/>
    </row>
    <row r="2106" spans="55:55" ht="36.75" customHeight="1" x14ac:dyDescent="0.25">
      <c r="BC2106" s="163"/>
    </row>
    <row r="2107" spans="55:55" ht="36.75" customHeight="1" x14ac:dyDescent="0.25">
      <c r="BC2107" s="163"/>
    </row>
    <row r="2108" spans="55:55" ht="36.75" customHeight="1" x14ac:dyDescent="0.25">
      <c r="BC2108" s="163"/>
    </row>
    <row r="2109" spans="55:55" ht="36.75" customHeight="1" x14ac:dyDescent="0.25">
      <c r="BC2109" s="163"/>
    </row>
    <row r="2110" spans="55:55" ht="36.75" customHeight="1" x14ac:dyDescent="0.25">
      <c r="BC2110" s="163"/>
    </row>
    <row r="2111" spans="55:55" ht="36.75" customHeight="1" x14ac:dyDescent="0.25">
      <c r="BC2111" s="163"/>
    </row>
    <row r="2112" spans="55:55" ht="36.75" customHeight="1" x14ac:dyDescent="0.25">
      <c r="BC2112" s="163"/>
    </row>
    <row r="2113" spans="55:55" ht="36.75" customHeight="1" x14ac:dyDescent="0.25">
      <c r="BC2113" s="163"/>
    </row>
    <row r="2114" spans="55:55" ht="36.75" customHeight="1" x14ac:dyDescent="0.25">
      <c r="BC2114" s="163"/>
    </row>
    <row r="2115" spans="55:55" ht="36.75" customHeight="1" x14ac:dyDescent="0.25">
      <c r="BC2115" s="163"/>
    </row>
    <row r="2116" spans="55:55" ht="36.75" customHeight="1" x14ac:dyDescent="0.25">
      <c r="BC2116" s="163"/>
    </row>
    <row r="2117" spans="55:55" ht="36.75" customHeight="1" x14ac:dyDescent="0.25">
      <c r="BC2117" s="163"/>
    </row>
    <row r="2118" spans="55:55" ht="36.75" customHeight="1" x14ac:dyDescent="0.25">
      <c r="BC2118" s="163"/>
    </row>
    <row r="2119" spans="55:55" ht="36.75" customHeight="1" x14ac:dyDescent="0.25">
      <c r="BC2119" s="163"/>
    </row>
    <row r="2120" spans="55:55" ht="36.75" customHeight="1" x14ac:dyDescent="0.25">
      <c r="BC2120" s="163"/>
    </row>
    <row r="2121" spans="55:55" ht="36.75" customHeight="1" x14ac:dyDescent="0.25">
      <c r="BC2121" s="163"/>
    </row>
    <row r="2122" spans="55:55" ht="36.75" customHeight="1" x14ac:dyDescent="0.25">
      <c r="BC2122" s="163"/>
    </row>
    <row r="2123" spans="55:55" ht="36.75" customHeight="1" x14ac:dyDescent="0.25">
      <c r="BC2123" s="163"/>
    </row>
    <row r="2124" spans="55:55" ht="36.75" customHeight="1" x14ac:dyDescent="0.25">
      <c r="BC2124" s="163"/>
    </row>
    <row r="2125" spans="55:55" ht="36.75" customHeight="1" x14ac:dyDescent="0.25">
      <c r="BC2125" s="163"/>
    </row>
    <row r="2126" spans="55:55" ht="36.75" customHeight="1" x14ac:dyDescent="0.25">
      <c r="BC2126" s="163"/>
    </row>
    <row r="2127" spans="55:55" ht="36.75" customHeight="1" x14ac:dyDescent="0.25">
      <c r="BC2127" s="163"/>
    </row>
    <row r="2128" spans="55:55" ht="36.75" customHeight="1" x14ac:dyDescent="0.25">
      <c r="BC2128" s="163"/>
    </row>
    <row r="2129" spans="55:55" ht="36.75" customHeight="1" x14ac:dyDescent="0.25">
      <c r="BC2129" s="163"/>
    </row>
    <row r="2130" spans="55:55" ht="36.75" customHeight="1" x14ac:dyDescent="0.25">
      <c r="BC2130" s="163"/>
    </row>
    <row r="2131" spans="55:55" ht="36.75" customHeight="1" x14ac:dyDescent="0.25">
      <c r="BC2131" s="163"/>
    </row>
    <row r="2132" spans="55:55" ht="36.75" customHeight="1" x14ac:dyDescent="0.25">
      <c r="BC2132" s="163"/>
    </row>
    <row r="2133" spans="55:55" ht="36.75" customHeight="1" x14ac:dyDescent="0.25">
      <c r="BC2133" s="163"/>
    </row>
    <row r="2134" spans="55:55" ht="36.75" customHeight="1" x14ac:dyDescent="0.25">
      <c r="BC2134" s="163"/>
    </row>
    <row r="2135" spans="55:55" ht="36.75" customHeight="1" x14ac:dyDescent="0.25">
      <c r="BC2135" s="163"/>
    </row>
    <row r="2136" spans="55:55" ht="36.75" customHeight="1" x14ac:dyDescent="0.25">
      <c r="BC2136" s="163"/>
    </row>
    <row r="2137" spans="55:55" ht="36.75" customHeight="1" x14ac:dyDescent="0.25">
      <c r="BC2137" s="163"/>
    </row>
    <row r="2138" spans="55:55" ht="36.75" customHeight="1" x14ac:dyDescent="0.25">
      <c r="BC2138" s="163"/>
    </row>
    <row r="2139" spans="55:55" ht="36.75" customHeight="1" x14ac:dyDescent="0.25">
      <c r="BC2139" s="163"/>
    </row>
    <row r="2140" spans="55:55" ht="36.75" customHeight="1" x14ac:dyDescent="0.25">
      <c r="BC2140" s="163"/>
    </row>
    <row r="2141" spans="55:55" ht="36.75" customHeight="1" x14ac:dyDescent="0.25">
      <c r="BC2141" s="163"/>
    </row>
    <row r="2142" spans="55:55" ht="36.75" customHeight="1" x14ac:dyDescent="0.25">
      <c r="BC2142" s="163"/>
    </row>
    <row r="2143" spans="55:55" ht="36.75" customHeight="1" x14ac:dyDescent="0.25">
      <c r="BC2143" s="163"/>
    </row>
    <row r="2144" spans="55:55" ht="36.75" customHeight="1" x14ac:dyDescent="0.25">
      <c r="BC2144" s="163"/>
    </row>
    <row r="2145" spans="55:55" ht="36.75" customHeight="1" x14ac:dyDescent="0.25">
      <c r="BC2145" s="163"/>
    </row>
    <row r="2146" spans="55:55" ht="36.75" customHeight="1" x14ac:dyDescent="0.25">
      <c r="BC2146" s="163"/>
    </row>
    <row r="2147" spans="55:55" ht="36.75" customHeight="1" x14ac:dyDescent="0.25">
      <c r="BC2147" s="163"/>
    </row>
    <row r="2148" spans="55:55" ht="36.75" customHeight="1" x14ac:dyDescent="0.25">
      <c r="BC2148" s="163"/>
    </row>
    <row r="2149" spans="55:55" ht="36.75" customHeight="1" x14ac:dyDescent="0.25">
      <c r="BC2149" s="163"/>
    </row>
    <row r="2150" spans="55:55" ht="36.75" customHeight="1" x14ac:dyDescent="0.25">
      <c r="BC2150" s="163"/>
    </row>
    <row r="2151" spans="55:55" ht="36.75" customHeight="1" x14ac:dyDescent="0.25">
      <c r="BC2151" s="163"/>
    </row>
    <row r="2152" spans="55:55" ht="36.75" customHeight="1" x14ac:dyDescent="0.25">
      <c r="BC2152" s="163"/>
    </row>
    <row r="2153" spans="55:55" ht="36.75" customHeight="1" x14ac:dyDescent="0.25">
      <c r="BC2153" s="163"/>
    </row>
    <row r="2154" spans="55:55" ht="36.75" customHeight="1" x14ac:dyDescent="0.25">
      <c r="BC2154" s="163"/>
    </row>
    <row r="2155" spans="55:55" ht="36.75" customHeight="1" x14ac:dyDescent="0.25">
      <c r="BC2155" s="163"/>
    </row>
    <row r="2156" spans="55:55" ht="36.75" customHeight="1" x14ac:dyDescent="0.25">
      <c r="BC2156" s="163"/>
    </row>
    <row r="2157" spans="55:55" ht="36.75" customHeight="1" x14ac:dyDescent="0.25">
      <c r="BC2157" s="163"/>
    </row>
    <row r="2158" spans="55:55" ht="36.75" customHeight="1" x14ac:dyDescent="0.25">
      <c r="BC2158" s="163"/>
    </row>
    <row r="2159" spans="55:55" ht="36.75" customHeight="1" x14ac:dyDescent="0.25">
      <c r="BC2159" s="163"/>
    </row>
    <row r="2160" spans="55:55" ht="36.75" customHeight="1" x14ac:dyDescent="0.25">
      <c r="BC2160" s="163"/>
    </row>
    <row r="2161" spans="55:55" ht="36.75" customHeight="1" x14ac:dyDescent="0.25">
      <c r="BC2161" s="163"/>
    </row>
    <row r="2162" spans="55:55" ht="36.75" customHeight="1" x14ac:dyDescent="0.25">
      <c r="BC2162" s="163"/>
    </row>
    <row r="2163" spans="55:55" ht="36.75" customHeight="1" x14ac:dyDescent="0.25">
      <c r="BC2163" s="163"/>
    </row>
    <row r="2164" spans="55:55" ht="36.75" customHeight="1" x14ac:dyDescent="0.25">
      <c r="BC2164" s="163"/>
    </row>
    <row r="2165" spans="55:55" ht="36.75" customHeight="1" x14ac:dyDescent="0.25">
      <c r="BC2165" s="163"/>
    </row>
    <row r="2166" spans="55:55" ht="36.75" customHeight="1" x14ac:dyDescent="0.25">
      <c r="BC2166" s="163"/>
    </row>
    <row r="2167" spans="55:55" ht="36.75" customHeight="1" x14ac:dyDescent="0.25">
      <c r="BC2167" s="163"/>
    </row>
    <row r="2168" spans="55:55" ht="36.75" customHeight="1" x14ac:dyDescent="0.25">
      <c r="BC2168" s="163"/>
    </row>
    <row r="2169" spans="55:55" ht="36.75" customHeight="1" x14ac:dyDescent="0.25">
      <c r="BC2169" s="163"/>
    </row>
    <row r="2170" spans="55:55" ht="36.75" customHeight="1" x14ac:dyDescent="0.25">
      <c r="BC2170" s="163"/>
    </row>
    <row r="2171" spans="55:55" ht="36.75" customHeight="1" x14ac:dyDescent="0.25">
      <c r="BC2171" s="163"/>
    </row>
    <row r="2172" spans="55:55" ht="36.75" customHeight="1" x14ac:dyDescent="0.25">
      <c r="BC2172" s="163"/>
    </row>
    <row r="2173" spans="55:55" ht="36.75" customHeight="1" x14ac:dyDescent="0.25">
      <c r="BC2173" s="163"/>
    </row>
    <row r="2174" spans="55:55" ht="36.75" customHeight="1" x14ac:dyDescent="0.25">
      <c r="BC2174" s="163"/>
    </row>
    <row r="2175" spans="55:55" ht="36.75" customHeight="1" x14ac:dyDescent="0.25">
      <c r="BC2175" s="163"/>
    </row>
    <row r="2176" spans="55:55" ht="36.75" customHeight="1" x14ac:dyDescent="0.25">
      <c r="BC2176" s="163"/>
    </row>
    <row r="2177" spans="55:55" ht="36.75" customHeight="1" x14ac:dyDescent="0.25">
      <c r="BC2177" s="163"/>
    </row>
    <row r="2178" spans="55:55" ht="36.75" customHeight="1" x14ac:dyDescent="0.25">
      <c r="BC2178" s="163"/>
    </row>
    <row r="2179" spans="55:55" ht="36.75" customHeight="1" x14ac:dyDescent="0.25">
      <c r="BC2179" s="163"/>
    </row>
    <row r="2180" spans="55:55" ht="36.75" customHeight="1" x14ac:dyDescent="0.25">
      <c r="BC2180" s="163"/>
    </row>
    <row r="2181" spans="55:55" ht="36.75" customHeight="1" x14ac:dyDescent="0.25">
      <c r="BC2181" s="163"/>
    </row>
    <row r="2182" spans="55:55" ht="36.75" customHeight="1" x14ac:dyDescent="0.25">
      <c r="BC2182" s="163"/>
    </row>
    <row r="2183" spans="55:55" ht="36.75" customHeight="1" x14ac:dyDescent="0.25">
      <c r="BC2183" s="163"/>
    </row>
    <row r="2184" spans="55:55" ht="36.75" customHeight="1" x14ac:dyDescent="0.25">
      <c r="BC2184" s="163"/>
    </row>
    <row r="2185" spans="55:55" ht="36.75" customHeight="1" x14ac:dyDescent="0.25">
      <c r="BC2185" s="163"/>
    </row>
    <row r="2186" spans="55:55" ht="36.75" customHeight="1" x14ac:dyDescent="0.25">
      <c r="BC2186" s="163"/>
    </row>
    <row r="2187" spans="55:55" ht="36.75" customHeight="1" x14ac:dyDescent="0.25">
      <c r="BC2187" s="163"/>
    </row>
    <row r="2188" spans="55:55" ht="36.75" customHeight="1" x14ac:dyDescent="0.25">
      <c r="BC2188" s="163"/>
    </row>
    <row r="2189" spans="55:55" ht="36.75" customHeight="1" x14ac:dyDescent="0.25">
      <c r="BC2189" s="163"/>
    </row>
    <row r="2190" spans="55:55" ht="36.75" customHeight="1" x14ac:dyDescent="0.25">
      <c r="BC2190" s="163"/>
    </row>
    <row r="2191" spans="55:55" ht="36.75" customHeight="1" x14ac:dyDescent="0.25">
      <c r="BC2191" s="163"/>
    </row>
    <row r="2192" spans="55:55" ht="36.75" customHeight="1" x14ac:dyDescent="0.25">
      <c r="BC2192" s="163"/>
    </row>
    <row r="2193" spans="55:55" ht="36.75" customHeight="1" x14ac:dyDescent="0.25">
      <c r="BC2193" s="163"/>
    </row>
    <row r="2194" spans="55:55" ht="36.75" customHeight="1" x14ac:dyDescent="0.25">
      <c r="BC2194" s="163"/>
    </row>
    <row r="2195" spans="55:55" ht="36.75" customHeight="1" x14ac:dyDescent="0.25">
      <c r="BC2195" s="163"/>
    </row>
    <row r="2196" spans="55:55" ht="36.75" customHeight="1" x14ac:dyDescent="0.25">
      <c r="BC2196" s="163"/>
    </row>
    <row r="2197" spans="55:55" ht="36.75" customHeight="1" x14ac:dyDescent="0.25">
      <c r="BC2197" s="163"/>
    </row>
    <row r="2198" spans="55:55" ht="36.75" customHeight="1" x14ac:dyDescent="0.25">
      <c r="BC2198" s="163"/>
    </row>
    <row r="2199" spans="55:55" ht="36.75" customHeight="1" x14ac:dyDescent="0.25">
      <c r="BC2199" s="163"/>
    </row>
    <row r="2200" spans="55:55" ht="36.75" customHeight="1" x14ac:dyDescent="0.25">
      <c r="BC2200" s="163"/>
    </row>
    <row r="2201" spans="55:55" ht="36.75" customHeight="1" x14ac:dyDescent="0.25">
      <c r="BC2201" s="163"/>
    </row>
    <row r="2202" spans="55:55" ht="36.75" customHeight="1" x14ac:dyDescent="0.25">
      <c r="BC2202" s="163"/>
    </row>
    <row r="2203" spans="55:55" ht="36.75" customHeight="1" x14ac:dyDescent="0.25">
      <c r="BC2203" s="163"/>
    </row>
    <row r="2204" spans="55:55" ht="36.75" customHeight="1" x14ac:dyDescent="0.25">
      <c r="BC2204" s="163"/>
    </row>
    <row r="2205" spans="55:55" ht="36.75" customHeight="1" x14ac:dyDescent="0.25">
      <c r="BC2205" s="163"/>
    </row>
    <row r="2206" spans="55:55" ht="36.75" customHeight="1" x14ac:dyDescent="0.25">
      <c r="BC2206" s="163"/>
    </row>
    <row r="2207" spans="55:55" ht="36.75" customHeight="1" x14ac:dyDescent="0.25">
      <c r="BC2207" s="163"/>
    </row>
    <row r="2208" spans="55:55" ht="36.75" customHeight="1" x14ac:dyDescent="0.25">
      <c r="BC2208" s="163"/>
    </row>
    <row r="2209" spans="55:55" ht="36.75" customHeight="1" x14ac:dyDescent="0.25">
      <c r="BC2209" s="163"/>
    </row>
    <row r="2210" spans="55:55" ht="36.75" customHeight="1" x14ac:dyDescent="0.25">
      <c r="BC2210" s="163"/>
    </row>
    <row r="2211" spans="55:55" ht="36.75" customHeight="1" x14ac:dyDescent="0.25">
      <c r="BC2211" s="163"/>
    </row>
    <row r="2212" spans="55:55" ht="36.75" customHeight="1" x14ac:dyDescent="0.25">
      <c r="BC2212" s="163"/>
    </row>
    <row r="2213" spans="55:55" ht="36.75" customHeight="1" x14ac:dyDescent="0.25">
      <c r="BC2213" s="163"/>
    </row>
    <row r="2214" spans="55:55" ht="36.75" customHeight="1" x14ac:dyDescent="0.25">
      <c r="BC2214" s="163"/>
    </row>
    <row r="2215" spans="55:55" ht="36.75" customHeight="1" x14ac:dyDescent="0.25">
      <c r="BC2215" s="163"/>
    </row>
    <row r="2216" spans="55:55" ht="36.75" customHeight="1" x14ac:dyDescent="0.25">
      <c r="BC2216" s="163"/>
    </row>
    <row r="2217" spans="55:55" ht="36.75" customHeight="1" x14ac:dyDescent="0.25">
      <c r="BC2217" s="163"/>
    </row>
    <row r="2218" spans="55:55" ht="36.75" customHeight="1" x14ac:dyDescent="0.25">
      <c r="BC2218" s="163"/>
    </row>
    <row r="2219" spans="55:55" ht="36.75" customHeight="1" x14ac:dyDescent="0.25">
      <c r="BC2219" s="163"/>
    </row>
    <row r="2220" spans="55:55" ht="36.75" customHeight="1" x14ac:dyDescent="0.25">
      <c r="BC2220" s="163"/>
    </row>
    <row r="2221" spans="55:55" ht="36.75" customHeight="1" x14ac:dyDescent="0.25">
      <c r="BC2221" s="163"/>
    </row>
    <row r="2222" spans="55:55" ht="36.75" customHeight="1" x14ac:dyDescent="0.25">
      <c r="BC2222" s="163"/>
    </row>
    <row r="2223" spans="55:55" ht="36.75" customHeight="1" x14ac:dyDescent="0.25">
      <c r="BC2223" s="163"/>
    </row>
    <row r="2224" spans="55:55" ht="36.75" customHeight="1" x14ac:dyDescent="0.25">
      <c r="BC2224" s="163"/>
    </row>
    <row r="2225" spans="55:55" ht="36.75" customHeight="1" x14ac:dyDescent="0.25">
      <c r="BC2225" s="163"/>
    </row>
    <row r="2226" spans="55:55" ht="36.75" customHeight="1" x14ac:dyDescent="0.25">
      <c r="BC2226" s="163"/>
    </row>
    <row r="2227" spans="55:55" ht="36.75" customHeight="1" x14ac:dyDescent="0.25">
      <c r="BC2227" s="163"/>
    </row>
    <row r="2228" spans="55:55" ht="36.75" customHeight="1" x14ac:dyDescent="0.25">
      <c r="BC2228" s="163"/>
    </row>
    <row r="2229" spans="55:55" ht="36.75" customHeight="1" x14ac:dyDescent="0.25">
      <c r="BC2229" s="163"/>
    </row>
    <row r="2230" spans="55:55" ht="36.75" customHeight="1" x14ac:dyDescent="0.25">
      <c r="BC2230" s="163"/>
    </row>
    <row r="2231" spans="55:55" ht="36.75" customHeight="1" x14ac:dyDescent="0.25">
      <c r="BC2231" s="163"/>
    </row>
    <row r="2232" spans="55:55" ht="36.75" customHeight="1" x14ac:dyDescent="0.25">
      <c r="BC2232" s="163"/>
    </row>
    <row r="2233" spans="55:55" ht="36.75" customHeight="1" x14ac:dyDescent="0.25">
      <c r="BC2233" s="163"/>
    </row>
    <row r="2234" spans="55:55" ht="36.75" customHeight="1" x14ac:dyDescent="0.25">
      <c r="BC2234" s="163"/>
    </row>
    <row r="2235" spans="55:55" ht="36.75" customHeight="1" x14ac:dyDescent="0.25">
      <c r="BC2235" s="163"/>
    </row>
    <row r="2236" spans="55:55" ht="36.75" customHeight="1" x14ac:dyDescent="0.25">
      <c r="BC2236" s="163"/>
    </row>
    <row r="2237" spans="55:55" ht="36.75" customHeight="1" x14ac:dyDescent="0.25">
      <c r="BC2237" s="163"/>
    </row>
    <row r="2238" spans="55:55" ht="36.75" customHeight="1" x14ac:dyDescent="0.25">
      <c r="BC2238" s="163"/>
    </row>
    <row r="2239" spans="55:55" ht="36.75" customHeight="1" x14ac:dyDescent="0.25">
      <c r="BC2239" s="163"/>
    </row>
    <row r="2240" spans="55:55" ht="36.75" customHeight="1" x14ac:dyDescent="0.25">
      <c r="BC2240" s="163"/>
    </row>
    <row r="2241" spans="55:55" ht="36.75" customHeight="1" x14ac:dyDescent="0.25">
      <c r="BC2241" s="163"/>
    </row>
    <row r="2242" spans="55:55" ht="36.75" customHeight="1" x14ac:dyDescent="0.25">
      <c r="BC2242" s="163"/>
    </row>
    <row r="2243" spans="55:55" ht="36.75" customHeight="1" x14ac:dyDescent="0.25">
      <c r="BC2243" s="163"/>
    </row>
    <row r="2244" spans="55:55" ht="36.75" customHeight="1" x14ac:dyDescent="0.25">
      <c r="BC2244" s="163"/>
    </row>
    <row r="2245" spans="55:55" ht="36.75" customHeight="1" x14ac:dyDescent="0.25">
      <c r="BC2245" s="163"/>
    </row>
    <row r="2246" spans="55:55" ht="36.75" customHeight="1" x14ac:dyDescent="0.25">
      <c r="BC2246" s="163"/>
    </row>
    <row r="2247" spans="55:55" ht="36.75" customHeight="1" x14ac:dyDescent="0.25">
      <c r="BC2247" s="163"/>
    </row>
    <row r="2248" spans="55:55" ht="36.75" customHeight="1" x14ac:dyDescent="0.25">
      <c r="BC2248" s="163"/>
    </row>
    <row r="2249" spans="55:55" ht="36.75" customHeight="1" x14ac:dyDescent="0.25">
      <c r="BC2249" s="163"/>
    </row>
    <row r="2250" spans="55:55" ht="36.75" customHeight="1" x14ac:dyDescent="0.25">
      <c r="BC2250" s="163"/>
    </row>
    <row r="2251" spans="55:55" ht="36.75" customHeight="1" x14ac:dyDescent="0.25">
      <c r="BC2251" s="163"/>
    </row>
    <row r="2252" spans="55:55" ht="36.75" customHeight="1" x14ac:dyDescent="0.25">
      <c r="BC2252" s="163"/>
    </row>
    <row r="2253" spans="55:55" ht="36.75" customHeight="1" x14ac:dyDescent="0.25">
      <c r="BC2253" s="163"/>
    </row>
    <row r="2254" spans="55:55" ht="36.75" customHeight="1" x14ac:dyDescent="0.25">
      <c r="BC2254" s="163"/>
    </row>
    <row r="2255" spans="55:55" ht="36.75" customHeight="1" x14ac:dyDescent="0.25">
      <c r="BC2255" s="163"/>
    </row>
    <row r="2256" spans="55:55" ht="36.75" customHeight="1" x14ac:dyDescent="0.25">
      <c r="BC2256" s="163"/>
    </row>
    <row r="2257" spans="55:55" ht="36.75" customHeight="1" x14ac:dyDescent="0.25">
      <c r="BC2257" s="163"/>
    </row>
    <row r="2258" spans="55:55" ht="36.75" customHeight="1" x14ac:dyDescent="0.25">
      <c r="BC2258" s="163"/>
    </row>
    <row r="2259" spans="55:55" ht="36.75" customHeight="1" x14ac:dyDescent="0.25">
      <c r="BC2259" s="163"/>
    </row>
    <row r="2260" spans="55:55" ht="36.75" customHeight="1" x14ac:dyDescent="0.25">
      <c r="BC2260" s="163"/>
    </row>
    <row r="2261" spans="55:55" ht="36.75" customHeight="1" x14ac:dyDescent="0.25">
      <c r="BC2261" s="163"/>
    </row>
    <row r="2262" spans="55:55" ht="36.75" customHeight="1" x14ac:dyDescent="0.25">
      <c r="BC2262" s="163"/>
    </row>
    <row r="2263" spans="55:55" ht="36.75" customHeight="1" x14ac:dyDescent="0.25">
      <c r="BC2263" s="163"/>
    </row>
    <row r="2264" spans="55:55" ht="36.75" customHeight="1" x14ac:dyDescent="0.25">
      <c r="BC2264" s="163"/>
    </row>
    <row r="2265" spans="55:55" ht="36.75" customHeight="1" x14ac:dyDescent="0.25">
      <c r="BC2265" s="163"/>
    </row>
    <row r="2266" spans="55:55" ht="36.75" customHeight="1" x14ac:dyDescent="0.25">
      <c r="BC2266" s="163"/>
    </row>
    <row r="2267" spans="55:55" ht="36.75" customHeight="1" x14ac:dyDescent="0.25">
      <c r="BC2267" s="163"/>
    </row>
    <row r="2268" spans="55:55" ht="36.75" customHeight="1" x14ac:dyDescent="0.25">
      <c r="BC2268" s="163"/>
    </row>
    <row r="2269" spans="55:55" ht="36.75" customHeight="1" x14ac:dyDescent="0.25">
      <c r="BC2269" s="163"/>
    </row>
    <row r="2270" spans="55:55" ht="36.75" customHeight="1" x14ac:dyDescent="0.25">
      <c r="BC2270" s="163"/>
    </row>
    <row r="2271" spans="55:55" ht="36.75" customHeight="1" x14ac:dyDescent="0.25">
      <c r="BC2271" s="163"/>
    </row>
    <row r="2272" spans="55:55" ht="36.75" customHeight="1" x14ac:dyDescent="0.25">
      <c r="BC2272" s="163"/>
    </row>
    <row r="2273" spans="55:55" ht="36.75" customHeight="1" x14ac:dyDescent="0.25">
      <c r="BC2273" s="163"/>
    </row>
    <row r="2274" spans="55:55" ht="36.75" customHeight="1" x14ac:dyDescent="0.25">
      <c r="BC2274" s="163"/>
    </row>
    <row r="2275" spans="55:55" ht="36.75" customHeight="1" x14ac:dyDescent="0.25">
      <c r="BC2275" s="163"/>
    </row>
    <row r="2276" spans="55:55" ht="36.75" customHeight="1" x14ac:dyDescent="0.25">
      <c r="BC2276" s="163"/>
    </row>
    <row r="2277" spans="55:55" ht="36.75" customHeight="1" x14ac:dyDescent="0.25">
      <c r="BC2277" s="163"/>
    </row>
    <row r="2278" spans="55:55" ht="36.75" customHeight="1" x14ac:dyDescent="0.25">
      <c r="BC2278" s="163"/>
    </row>
    <row r="2279" spans="55:55" ht="36.75" customHeight="1" x14ac:dyDescent="0.25">
      <c r="BC2279" s="163"/>
    </row>
    <row r="2280" spans="55:55" ht="36.75" customHeight="1" x14ac:dyDescent="0.25">
      <c r="BC2280" s="163"/>
    </row>
    <row r="2281" spans="55:55" ht="36.75" customHeight="1" x14ac:dyDescent="0.25">
      <c r="BC2281" s="163"/>
    </row>
    <row r="2282" spans="55:55" ht="36.75" customHeight="1" x14ac:dyDescent="0.25">
      <c r="BC2282" s="163"/>
    </row>
    <row r="2283" spans="55:55" ht="36.75" customHeight="1" x14ac:dyDescent="0.25">
      <c r="BC2283" s="163"/>
    </row>
    <row r="2284" spans="55:55" ht="36.75" customHeight="1" x14ac:dyDescent="0.25">
      <c r="BC2284" s="163"/>
    </row>
    <row r="2285" spans="55:55" ht="36.75" customHeight="1" x14ac:dyDescent="0.25">
      <c r="BC2285" s="163"/>
    </row>
    <row r="2286" spans="55:55" ht="36.75" customHeight="1" x14ac:dyDescent="0.25">
      <c r="BC2286" s="163"/>
    </row>
    <row r="2287" spans="55:55" ht="36.75" customHeight="1" x14ac:dyDescent="0.25">
      <c r="BC2287" s="163"/>
    </row>
    <row r="2288" spans="55:55" ht="36.75" customHeight="1" x14ac:dyDescent="0.25">
      <c r="BC2288" s="163"/>
    </row>
    <row r="2289" spans="55:55" ht="36.75" customHeight="1" x14ac:dyDescent="0.25">
      <c r="BC2289" s="163"/>
    </row>
    <row r="2290" spans="55:55" ht="36.75" customHeight="1" x14ac:dyDescent="0.25">
      <c r="BC2290" s="163"/>
    </row>
    <row r="2291" spans="55:55" ht="36.75" customHeight="1" x14ac:dyDescent="0.25">
      <c r="BC2291" s="163"/>
    </row>
    <row r="2292" spans="55:55" ht="36.75" customHeight="1" x14ac:dyDescent="0.25">
      <c r="BC2292" s="163"/>
    </row>
    <row r="2293" spans="55:55" ht="36.75" customHeight="1" x14ac:dyDescent="0.25">
      <c r="BC2293" s="163"/>
    </row>
    <row r="2294" spans="55:55" ht="36.75" customHeight="1" x14ac:dyDescent="0.25">
      <c r="BC2294" s="163"/>
    </row>
    <row r="2295" spans="55:55" ht="36.75" customHeight="1" x14ac:dyDescent="0.25">
      <c r="BC2295" s="163"/>
    </row>
    <row r="2296" spans="55:55" ht="36.75" customHeight="1" x14ac:dyDescent="0.25">
      <c r="BC2296" s="163"/>
    </row>
    <row r="2297" spans="55:55" ht="36.75" customHeight="1" x14ac:dyDescent="0.25">
      <c r="BC2297" s="163"/>
    </row>
    <row r="2298" spans="55:55" ht="36.75" customHeight="1" x14ac:dyDescent="0.25">
      <c r="BC2298" s="163"/>
    </row>
    <row r="2299" spans="55:55" ht="36.75" customHeight="1" x14ac:dyDescent="0.25">
      <c r="BC2299" s="163"/>
    </row>
    <row r="2300" spans="55:55" ht="36.75" customHeight="1" x14ac:dyDescent="0.25">
      <c r="BC2300" s="163"/>
    </row>
    <row r="2301" spans="55:55" ht="36.75" customHeight="1" x14ac:dyDescent="0.25">
      <c r="BC2301" s="163"/>
    </row>
    <row r="2302" spans="55:55" ht="36.75" customHeight="1" x14ac:dyDescent="0.25">
      <c r="BC2302" s="163"/>
    </row>
    <row r="2303" spans="55:55" ht="36.75" customHeight="1" x14ac:dyDescent="0.25">
      <c r="BC2303" s="163"/>
    </row>
    <row r="2304" spans="55:55" ht="36.75" customHeight="1" x14ac:dyDescent="0.25">
      <c r="BC2304" s="163"/>
    </row>
    <row r="2305" spans="55:55" ht="36.75" customHeight="1" x14ac:dyDescent="0.25">
      <c r="BC2305" s="163"/>
    </row>
    <row r="2306" spans="55:55" ht="36.75" customHeight="1" x14ac:dyDescent="0.25">
      <c r="BC2306" s="163"/>
    </row>
    <row r="2307" spans="55:55" ht="36.75" customHeight="1" x14ac:dyDescent="0.25">
      <c r="BC2307" s="163"/>
    </row>
    <row r="2308" spans="55:55" ht="36.75" customHeight="1" x14ac:dyDescent="0.25">
      <c r="BC2308" s="163"/>
    </row>
    <row r="2309" spans="55:55" ht="36.75" customHeight="1" x14ac:dyDescent="0.25">
      <c r="BC2309" s="163"/>
    </row>
    <row r="2310" spans="55:55" ht="36.75" customHeight="1" x14ac:dyDescent="0.25">
      <c r="BC2310" s="163"/>
    </row>
    <row r="2311" spans="55:55" ht="36.75" customHeight="1" x14ac:dyDescent="0.25">
      <c r="BC2311" s="163"/>
    </row>
    <row r="2312" spans="55:55" ht="36.75" customHeight="1" x14ac:dyDescent="0.25">
      <c r="BC2312" s="163"/>
    </row>
    <row r="2313" spans="55:55" ht="36.75" customHeight="1" x14ac:dyDescent="0.25">
      <c r="BC2313" s="163"/>
    </row>
    <row r="2314" spans="55:55" ht="36.75" customHeight="1" x14ac:dyDescent="0.25">
      <c r="BC2314" s="163"/>
    </row>
    <row r="2315" spans="55:55" ht="36.75" customHeight="1" x14ac:dyDescent="0.25">
      <c r="BC2315" s="163"/>
    </row>
    <row r="2316" spans="55:55" ht="36.75" customHeight="1" x14ac:dyDescent="0.25">
      <c r="BC2316" s="163"/>
    </row>
    <row r="2317" spans="55:55" ht="36.75" customHeight="1" x14ac:dyDescent="0.25">
      <c r="BC2317" s="163"/>
    </row>
    <row r="2318" spans="55:55" ht="36.75" customHeight="1" x14ac:dyDescent="0.25">
      <c r="BC2318" s="163"/>
    </row>
    <row r="2319" spans="55:55" ht="36.75" customHeight="1" x14ac:dyDescent="0.25">
      <c r="BC2319" s="163"/>
    </row>
    <row r="2320" spans="55:55" ht="36.75" customHeight="1" x14ac:dyDescent="0.25">
      <c r="BC2320" s="163"/>
    </row>
    <row r="2321" spans="55:55" ht="36.75" customHeight="1" x14ac:dyDescent="0.25">
      <c r="BC2321" s="163"/>
    </row>
    <row r="2322" spans="55:55" ht="36.75" customHeight="1" x14ac:dyDescent="0.25">
      <c r="BC2322" s="163"/>
    </row>
    <row r="2323" spans="55:55" ht="36.75" customHeight="1" x14ac:dyDescent="0.25">
      <c r="BC2323" s="163"/>
    </row>
    <row r="2324" spans="55:55" ht="36.75" customHeight="1" x14ac:dyDescent="0.25">
      <c r="BC2324" s="163"/>
    </row>
    <row r="2325" spans="55:55" ht="36.75" customHeight="1" x14ac:dyDescent="0.25">
      <c r="BC2325" s="163"/>
    </row>
    <row r="2326" spans="55:55" ht="36.75" customHeight="1" x14ac:dyDescent="0.25">
      <c r="BC2326" s="163"/>
    </row>
    <row r="2327" spans="55:55" ht="36.75" customHeight="1" x14ac:dyDescent="0.25">
      <c r="BC2327" s="163"/>
    </row>
    <row r="2328" spans="55:55" ht="36.75" customHeight="1" x14ac:dyDescent="0.25">
      <c r="BC2328" s="163"/>
    </row>
    <row r="2329" spans="55:55" ht="36.75" customHeight="1" x14ac:dyDescent="0.25">
      <c r="BC2329" s="163"/>
    </row>
    <row r="2330" spans="55:55" ht="36.75" customHeight="1" x14ac:dyDescent="0.25">
      <c r="BC2330" s="163"/>
    </row>
    <row r="2331" spans="55:55" ht="36.75" customHeight="1" x14ac:dyDescent="0.25">
      <c r="BC2331" s="163"/>
    </row>
    <row r="2332" spans="55:55" ht="36.75" customHeight="1" x14ac:dyDescent="0.25">
      <c r="BC2332" s="163"/>
    </row>
    <row r="2333" spans="55:55" ht="36.75" customHeight="1" x14ac:dyDescent="0.25">
      <c r="BC2333" s="163"/>
    </row>
    <row r="2334" spans="55:55" ht="36.75" customHeight="1" x14ac:dyDescent="0.25">
      <c r="BC2334" s="163"/>
    </row>
    <row r="2335" spans="55:55" ht="36.75" customHeight="1" x14ac:dyDescent="0.25">
      <c r="BC2335" s="163"/>
    </row>
    <row r="2336" spans="55:55" ht="36.75" customHeight="1" x14ac:dyDescent="0.25">
      <c r="BC2336" s="163"/>
    </row>
    <row r="2337" spans="55:55" ht="36.75" customHeight="1" x14ac:dyDescent="0.25">
      <c r="BC2337" s="163"/>
    </row>
    <row r="2338" spans="55:55" ht="36.75" customHeight="1" x14ac:dyDescent="0.25">
      <c r="BC2338" s="163"/>
    </row>
    <row r="2339" spans="55:55" ht="36.75" customHeight="1" x14ac:dyDescent="0.25">
      <c r="BC2339" s="163"/>
    </row>
    <row r="2340" spans="55:55" ht="36.75" customHeight="1" x14ac:dyDescent="0.25">
      <c r="BC2340" s="163"/>
    </row>
    <row r="2341" spans="55:55" ht="36.75" customHeight="1" x14ac:dyDescent="0.25">
      <c r="BC2341" s="163"/>
    </row>
    <row r="2342" spans="55:55" ht="36.75" customHeight="1" x14ac:dyDescent="0.25">
      <c r="BC2342" s="163"/>
    </row>
    <row r="2343" spans="55:55" ht="36.75" customHeight="1" x14ac:dyDescent="0.25">
      <c r="BC2343" s="163"/>
    </row>
    <row r="2344" spans="55:55" ht="36.75" customHeight="1" x14ac:dyDescent="0.25">
      <c r="BC2344" s="163"/>
    </row>
    <row r="2345" spans="55:55" ht="36.75" customHeight="1" x14ac:dyDescent="0.25">
      <c r="BC2345" s="163"/>
    </row>
    <row r="2346" spans="55:55" ht="36.75" customHeight="1" x14ac:dyDescent="0.25">
      <c r="BC2346" s="163"/>
    </row>
    <row r="2347" spans="55:55" ht="36.75" customHeight="1" x14ac:dyDescent="0.25">
      <c r="BC2347" s="163"/>
    </row>
    <row r="2348" spans="55:55" ht="36.75" customHeight="1" x14ac:dyDescent="0.25">
      <c r="BC2348" s="163"/>
    </row>
    <row r="2349" spans="55:55" ht="36.75" customHeight="1" x14ac:dyDescent="0.25">
      <c r="BC2349" s="163"/>
    </row>
    <row r="2350" spans="55:55" ht="36.75" customHeight="1" x14ac:dyDescent="0.25">
      <c r="BC2350" s="163"/>
    </row>
    <row r="2351" spans="55:55" ht="36.75" customHeight="1" x14ac:dyDescent="0.25">
      <c r="BC2351" s="163"/>
    </row>
    <row r="2352" spans="55:55" ht="36.75" customHeight="1" x14ac:dyDescent="0.25">
      <c r="BC2352" s="163"/>
    </row>
    <row r="2353" spans="55:55" ht="36.75" customHeight="1" x14ac:dyDescent="0.25">
      <c r="BC2353" s="163"/>
    </row>
    <row r="2354" spans="55:55" ht="36.75" customHeight="1" x14ac:dyDescent="0.25">
      <c r="BC2354" s="163"/>
    </row>
    <row r="2355" spans="55:55" ht="36.75" customHeight="1" x14ac:dyDescent="0.25">
      <c r="BC2355" s="163"/>
    </row>
    <row r="2356" spans="55:55" ht="36.75" customHeight="1" x14ac:dyDescent="0.25">
      <c r="BC2356" s="163"/>
    </row>
    <row r="2357" spans="55:55" ht="36.75" customHeight="1" x14ac:dyDescent="0.25">
      <c r="BC2357" s="163"/>
    </row>
    <row r="2358" spans="55:55" ht="36.75" customHeight="1" x14ac:dyDescent="0.25">
      <c r="BC2358" s="163"/>
    </row>
    <row r="2359" spans="55:55" ht="36.75" customHeight="1" x14ac:dyDescent="0.25">
      <c r="BC2359" s="163"/>
    </row>
    <row r="2360" spans="55:55" ht="36.75" customHeight="1" x14ac:dyDescent="0.25">
      <c r="BC2360" s="163"/>
    </row>
    <row r="2361" spans="55:55" ht="36.75" customHeight="1" x14ac:dyDescent="0.25">
      <c r="BC2361" s="163"/>
    </row>
    <row r="2362" spans="55:55" ht="36.75" customHeight="1" x14ac:dyDescent="0.25">
      <c r="BC2362" s="163"/>
    </row>
    <row r="2363" spans="55:55" ht="36.75" customHeight="1" x14ac:dyDescent="0.25">
      <c r="BC2363" s="163"/>
    </row>
    <row r="2364" spans="55:55" ht="36.75" customHeight="1" x14ac:dyDescent="0.25">
      <c r="BC2364" s="163"/>
    </row>
    <row r="2365" spans="55:55" ht="36.75" customHeight="1" x14ac:dyDescent="0.25">
      <c r="BC2365" s="163"/>
    </row>
    <row r="2366" spans="55:55" ht="36.75" customHeight="1" x14ac:dyDescent="0.25">
      <c r="BC2366" s="163"/>
    </row>
    <row r="2367" spans="55:55" ht="36.75" customHeight="1" x14ac:dyDescent="0.25">
      <c r="BC2367" s="163"/>
    </row>
    <row r="2368" spans="55:55" ht="36.75" customHeight="1" x14ac:dyDescent="0.25">
      <c r="BC2368" s="163"/>
    </row>
    <row r="2369" spans="55:55" ht="36.75" customHeight="1" x14ac:dyDescent="0.25">
      <c r="BC2369" s="163"/>
    </row>
    <row r="2370" spans="55:55" ht="36.75" customHeight="1" x14ac:dyDescent="0.25">
      <c r="BC2370" s="163"/>
    </row>
    <row r="2371" spans="55:55" ht="36.75" customHeight="1" x14ac:dyDescent="0.25">
      <c r="BC2371" s="163"/>
    </row>
    <row r="2372" spans="55:55" ht="36.75" customHeight="1" x14ac:dyDescent="0.25">
      <c r="BC2372" s="163"/>
    </row>
    <row r="2373" spans="55:55" ht="36.75" customHeight="1" x14ac:dyDescent="0.25">
      <c r="BC2373" s="163"/>
    </row>
    <row r="2374" spans="55:55" ht="36.75" customHeight="1" x14ac:dyDescent="0.25">
      <c r="BC2374" s="163"/>
    </row>
    <row r="2375" spans="55:55" ht="36.75" customHeight="1" x14ac:dyDescent="0.25">
      <c r="BC2375" s="163"/>
    </row>
    <row r="2376" spans="55:55" ht="36.75" customHeight="1" x14ac:dyDescent="0.25">
      <c r="BC2376" s="163"/>
    </row>
    <row r="2377" spans="55:55" ht="36.75" customHeight="1" x14ac:dyDescent="0.25">
      <c r="BC2377" s="163"/>
    </row>
    <row r="2378" spans="55:55" ht="36.75" customHeight="1" x14ac:dyDescent="0.25">
      <c r="BC2378" s="163"/>
    </row>
    <row r="2379" spans="55:55" ht="36.75" customHeight="1" x14ac:dyDescent="0.25">
      <c r="BC2379" s="163"/>
    </row>
    <row r="2380" spans="55:55" ht="36.75" customHeight="1" x14ac:dyDescent="0.25">
      <c r="BC2380" s="163"/>
    </row>
    <row r="2381" spans="55:55" ht="36.75" customHeight="1" x14ac:dyDescent="0.25">
      <c r="BC2381" s="163"/>
    </row>
    <row r="2382" spans="55:55" ht="36.75" customHeight="1" x14ac:dyDescent="0.25">
      <c r="BC2382" s="163"/>
    </row>
    <row r="2383" spans="55:55" ht="36.75" customHeight="1" x14ac:dyDescent="0.25">
      <c r="BC2383" s="163"/>
    </row>
    <row r="2384" spans="55:55" ht="36.75" customHeight="1" x14ac:dyDescent="0.25">
      <c r="BC2384" s="163"/>
    </row>
    <row r="2385" spans="55:55" ht="36.75" customHeight="1" x14ac:dyDescent="0.25">
      <c r="BC2385" s="163"/>
    </row>
    <row r="2386" spans="55:55" ht="36.75" customHeight="1" x14ac:dyDescent="0.25">
      <c r="BC2386" s="163"/>
    </row>
    <row r="2387" spans="55:55" ht="36.75" customHeight="1" x14ac:dyDescent="0.25">
      <c r="BC2387" s="163"/>
    </row>
    <row r="2388" spans="55:55" ht="36.75" customHeight="1" x14ac:dyDescent="0.25">
      <c r="BC2388" s="163"/>
    </row>
    <row r="2389" spans="55:55" ht="36.75" customHeight="1" x14ac:dyDescent="0.25">
      <c r="BC2389" s="163"/>
    </row>
    <row r="2390" spans="55:55" ht="36.75" customHeight="1" x14ac:dyDescent="0.25">
      <c r="BC2390" s="163"/>
    </row>
    <row r="2391" spans="55:55" ht="36.75" customHeight="1" x14ac:dyDescent="0.25">
      <c r="BC2391" s="163"/>
    </row>
    <row r="2392" spans="55:55" ht="36.75" customHeight="1" x14ac:dyDescent="0.25">
      <c r="BC2392" s="163"/>
    </row>
    <row r="2393" spans="55:55" ht="36.75" customHeight="1" x14ac:dyDescent="0.25">
      <c r="BC2393" s="163"/>
    </row>
    <row r="2394" spans="55:55" ht="36.75" customHeight="1" x14ac:dyDescent="0.25">
      <c r="BC2394" s="163"/>
    </row>
    <row r="2395" spans="55:55" ht="36.75" customHeight="1" x14ac:dyDescent="0.25">
      <c r="BC2395" s="163"/>
    </row>
    <row r="2396" spans="55:55" ht="36.75" customHeight="1" x14ac:dyDescent="0.25">
      <c r="BC2396" s="163"/>
    </row>
    <row r="2397" spans="55:55" ht="36.75" customHeight="1" x14ac:dyDescent="0.25">
      <c r="BC2397" s="163"/>
    </row>
    <row r="2398" spans="55:55" ht="36.75" customHeight="1" x14ac:dyDescent="0.25">
      <c r="BC2398" s="163"/>
    </row>
    <row r="2399" spans="55:55" ht="36.75" customHeight="1" x14ac:dyDescent="0.25">
      <c r="BC2399" s="163"/>
    </row>
    <row r="2400" spans="55:55" ht="36.75" customHeight="1" x14ac:dyDescent="0.25">
      <c r="BC2400" s="163"/>
    </row>
    <row r="2401" spans="55:55" ht="36.75" customHeight="1" x14ac:dyDescent="0.25">
      <c r="BC2401" s="163"/>
    </row>
    <row r="2402" spans="55:55" ht="36.75" customHeight="1" x14ac:dyDescent="0.25">
      <c r="BC2402" s="163"/>
    </row>
    <row r="2403" spans="55:55" ht="36.75" customHeight="1" x14ac:dyDescent="0.25">
      <c r="BC2403" s="163"/>
    </row>
    <row r="2404" spans="55:55" ht="36.75" customHeight="1" x14ac:dyDescent="0.25">
      <c r="BC2404" s="163"/>
    </row>
    <row r="2405" spans="55:55" ht="36.75" customHeight="1" x14ac:dyDescent="0.25">
      <c r="BC2405" s="163"/>
    </row>
    <row r="2406" spans="55:55" ht="36.75" customHeight="1" x14ac:dyDescent="0.25">
      <c r="BC2406" s="163"/>
    </row>
    <row r="2407" spans="55:55" ht="36.75" customHeight="1" x14ac:dyDescent="0.25">
      <c r="BC2407" s="163"/>
    </row>
    <row r="2408" spans="55:55" ht="36.75" customHeight="1" x14ac:dyDescent="0.25">
      <c r="BC2408" s="163"/>
    </row>
    <row r="2409" spans="55:55" ht="36.75" customHeight="1" x14ac:dyDescent="0.25">
      <c r="BC2409" s="163"/>
    </row>
    <row r="2410" spans="55:55" ht="36.75" customHeight="1" x14ac:dyDescent="0.25">
      <c r="BC2410" s="163"/>
    </row>
    <row r="2411" spans="55:55" ht="36.75" customHeight="1" x14ac:dyDescent="0.25">
      <c r="BC2411" s="163"/>
    </row>
    <row r="2412" spans="55:55" ht="36.75" customHeight="1" x14ac:dyDescent="0.25">
      <c r="BC2412" s="163"/>
    </row>
    <row r="2413" spans="55:55" ht="36.75" customHeight="1" x14ac:dyDescent="0.25">
      <c r="BC2413" s="163"/>
    </row>
    <row r="2414" spans="55:55" ht="36.75" customHeight="1" x14ac:dyDescent="0.25">
      <c r="BC2414" s="163"/>
    </row>
    <row r="2415" spans="55:55" ht="36.75" customHeight="1" x14ac:dyDescent="0.25">
      <c r="BC2415" s="163"/>
    </row>
    <row r="2416" spans="55:55" ht="36.75" customHeight="1" x14ac:dyDescent="0.25">
      <c r="BC2416" s="163"/>
    </row>
    <row r="2417" spans="55:55" ht="36.75" customHeight="1" x14ac:dyDescent="0.25">
      <c r="BC2417" s="163"/>
    </row>
    <row r="2418" spans="55:55" ht="36.75" customHeight="1" x14ac:dyDescent="0.25">
      <c r="BC2418" s="163"/>
    </row>
    <row r="2419" spans="55:55" ht="36.75" customHeight="1" x14ac:dyDescent="0.25">
      <c r="BC2419" s="163"/>
    </row>
    <row r="2420" spans="55:55" ht="36.75" customHeight="1" x14ac:dyDescent="0.25">
      <c r="BC2420" s="163"/>
    </row>
    <row r="2421" spans="55:55" ht="36.75" customHeight="1" x14ac:dyDescent="0.25">
      <c r="BC2421" s="163"/>
    </row>
    <row r="2422" spans="55:55" ht="36.75" customHeight="1" x14ac:dyDescent="0.25">
      <c r="BC2422" s="163"/>
    </row>
    <row r="2423" spans="55:55" ht="36.75" customHeight="1" x14ac:dyDescent="0.25">
      <c r="BC2423" s="163"/>
    </row>
    <row r="2424" spans="55:55" ht="36.75" customHeight="1" x14ac:dyDescent="0.25">
      <c r="BC2424" s="163"/>
    </row>
    <row r="2425" spans="55:55" ht="36.75" customHeight="1" x14ac:dyDescent="0.25">
      <c r="BC2425" s="163"/>
    </row>
    <row r="2426" spans="55:55" ht="36.75" customHeight="1" x14ac:dyDescent="0.25">
      <c r="BC2426" s="163"/>
    </row>
    <row r="2427" spans="55:55" ht="36.75" customHeight="1" x14ac:dyDescent="0.25">
      <c r="BC2427" s="163"/>
    </row>
    <row r="2428" spans="55:55" ht="36.75" customHeight="1" x14ac:dyDescent="0.25">
      <c r="BC2428" s="163"/>
    </row>
    <row r="2429" spans="55:55" ht="36.75" customHeight="1" x14ac:dyDescent="0.25">
      <c r="BC2429" s="163"/>
    </row>
    <row r="2430" spans="55:55" ht="36.75" customHeight="1" x14ac:dyDescent="0.25">
      <c r="BC2430" s="163"/>
    </row>
    <row r="2431" spans="55:55" ht="36.75" customHeight="1" x14ac:dyDescent="0.25">
      <c r="BC2431" s="163"/>
    </row>
    <row r="2432" spans="55:55" ht="36.75" customHeight="1" x14ac:dyDescent="0.25">
      <c r="BC2432" s="163"/>
    </row>
    <row r="2433" spans="55:55" ht="36.75" customHeight="1" x14ac:dyDescent="0.25">
      <c r="BC2433" s="163"/>
    </row>
    <row r="2434" spans="55:55" ht="36.75" customHeight="1" x14ac:dyDescent="0.25">
      <c r="BC2434" s="163"/>
    </row>
    <row r="2435" spans="55:55" ht="36.75" customHeight="1" x14ac:dyDescent="0.25">
      <c r="BC2435" s="163"/>
    </row>
    <row r="2436" spans="55:55" ht="36.75" customHeight="1" x14ac:dyDescent="0.25">
      <c r="BC2436" s="163"/>
    </row>
    <row r="2437" spans="55:55" ht="36.75" customHeight="1" x14ac:dyDescent="0.25">
      <c r="BC2437" s="163"/>
    </row>
    <row r="2438" spans="55:55" ht="36.75" customHeight="1" x14ac:dyDescent="0.25">
      <c r="BC2438" s="163"/>
    </row>
    <row r="2439" spans="55:55" ht="36.75" customHeight="1" x14ac:dyDescent="0.25">
      <c r="BC2439" s="163"/>
    </row>
    <row r="2440" spans="55:55" ht="36.75" customHeight="1" x14ac:dyDescent="0.25">
      <c r="BC2440" s="163"/>
    </row>
    <row r="2441" spans="55:55" ht="36.75" customHeight="1" x14ac:dyDescent="0.25">
      <c r="BC2441" s="163"/>
    </row>
    <row r="2442" spans="55:55" ht="36.75" customHeight="1" x14ac:dyDescent="0.25">
      <c r="BC2442" s="163"/>
    </row>
    <row r="2443" spans="55:55" ht="36.75" customHeight="1" x14ac:dyDescent="0.25">
      <c r="BC2443" s="163"/>
    </row>
    <row r="2444" spans="55:55" ht="36.75" customHeight="1" x14ac:dyDescent="0.25">
      <c r="BC2444" s="163"/>
    </row>
    <row r="2445" spans="55:55" ht="36.75" customHeight="1" x14ac:dyDescent="0.25">
      <c r="BC2445" s="163"/>
    </row>
    <row r="2446" spans="55:55" ht="36.75" customHeight="1" x14ac:dyDescent="0.25">
      <c r="BC2446" s="163"/>
    </row>
    <row r="2447" spans="55:55" ht="36.75" customHeight="1" x14ac:dyDescent="0.25">
      <c r="BC2447" s="163"/>
    </row>
    <row r="2448" spans="55:55" ht="36.75" customHeight="1" x14ac:dyDescent="0.25">
      <c r="BC2448" s="163"/>
    </row>
    <row r="2449" spans="55:55" ht="36.75" customHeight="1" x14ac:dyDescent="0.25">
      <c r="BC2449" s="163"/>
    </row>
    <row r="2450" spans="55:55" ht="36.75" customHeight="1" x14ac:dyDescent="0.25">
      <c r="BC2450" s="163"/>
    </row>
    <row r="2451" spans="55:55" ht="36.75" customHeight="1" x14ac:dyDescent="0.25">
      <c r="BC2451" s="163"/>
    </row>
    <row r="2452" spans="55:55" ht="36.75" customHeight="1" x14ac:dyDescent="0.25">
      <c r="BC2452" s="163"/>
    </row>
    <row r="2453" spans="55:55" ht="36.75" customHeight="1" x14ac:dyDescent="0.25">
      <c r="BC2453" s="163"/>
    </row>
    <row r="2454" spans="55:55" ht="36.75" customHeight="1" x14ac:dyDescent="0.25">
      <c r="BC2454" s="163"/>
    </row>
    <row r="2455" spans="55:55" ht="36.75" customHeight="1" x14ac:dyDescent="0.25">
      <c r="BC2455" s="163"/>
    </row>
    <row r="2456" spans="55:55" ht="36.75" customHeight="1" x14ac:dyDescent="0.25">
      <c r="BC2456" s="163"/>
    </row>
    <row r="2457" spans="55:55" ht="36.75" customHeight="1" x14ac:dyDescent="0.25">
      <c r="BC2457" s="163"/>
    </row>
    <row r="2458" spans="55:55" ht="36.75" customHeight="1" x14ac:dyDescent="0.25">
      <c r="BC2458" s="163"/>
    </row>
    <row r="2459" spans="55:55" ht="36.75" customHeight="1" x14ac:dyDescent="0.25">
      <c r="BC2459" s="163"/>
    </row>
    <row r="2460" spans="55:55" ht="36.75" customHeight="1" x14ac:dyDescent="0.25">
      <c r="BC2460" s="163"/>
    </row>
    <row r="2461" spans="55:55" ht="36.75" customHeight="1" x14ac:dyDescent="0.25">
      <c r="BC2461" s="163"/>
    </row>
    <row r="2462" spans="55:55" ht="36.75" customHeight="1" x14ac:dyDescent="0.25">
      <c r="BC2462" s="163"/>
    </row>
    <row r="2463" spans="55:55" ht="36.75" customHeight="1" x14ac:dyDescent="0.25">
      <c r="BC2463" s="163"/>
    </row>
    <row r="2464" spans="55:55" ht="36.75" customHeight="1" x14ac:dyDescent="0.25">
      <c r="BC2464" s="163"/>
    </row>
    <row r="2465" spans="55:55" ht="36.75" customHeight="1" x14ac:dyDescent="0.25">
      <c r="BC2465" s="163"/>
    </row>
    <row r="2466" spans="55:55" ht="36.75" customHeight="1" x14ac:dyDescent="0.25">
      <c r="BC2466" s="163"/>
    </row>
    <row r="2467" spans="55:55" ht="36.75" customHeight="1" x14ac:dyDescent="0.25">
      <c r="BC2467" s="163"/>
    </row>
    <row r="2468" spans="55:55" ht="36.75" customHeight="1" x14ac:dyDescent="0.25">
      <c r="BC2468" s="163"/>
    </row>
    <row r="2469" spans="55:55" ht="36.75" customHeight="1" x14ac:dyDescent="0.25">
      <c r="BC2469" s="163"/>
    </row>
    <row r="2470" spans="55:55" ht="36.75" customHeight="1" x14ac:dyDescent="0.25">
      <c r="BC2470" s="163"/>
    </row>
    <row r="2471" spans="55:55" ht="36.75" customHeight="1" x14ac:dyDescent="0.25">
      <c r="BC2471" s="163"/>
    </row>
    <row r="2472" spans="55:55" ht="36.75" customHeight="1" x14ac:dyDescent="0.25">
      <c r="BC2472" s="163"/>
    </row>
    <row r="2473" spans="55:55" ht="36.75" customHeight="1" x14ac:dyDescent="0.25">
      <c r="BC2473" s="163"/>
    </row>
    <row r="2474" spans="55:55" ht="36.75" customHeight="1" x14ac:dyDescent="0.25">
      <c r="BC2474" s="163"/>
    </row>
    <row r="2475" spans="55:55" ht="36.75" customHeight="1" x14ac:dyDescent="0.25">
      <c r="BC2475" s="163"/>
    </row>
    <row r="2476" spans="55:55" ht="36.75" customHeight="1" x14ac:dyDescent="0.25">
      <c r="BC2476" s="163"/>
    </row>
    <row r="2477" spans="55:55" ht="36.75" customHeight="1" x14ac:dyDescent="0.25">
      <c r="BC2477" s="163"/>
    </row>
    <row r="2478" spans="55:55" ht="36.75" customHeight="1" x14ac:dyDescent="0.25">
      <c r="BC2478" s="163"/>
    </row>
    <row r="2479" spans="55:55" ht="36.75" customHeight="1" x14ac:dyDescent="0.25">
      <c r="BC2479" s="163"/>
    </row>
    <row r="2480" spans="55:55" ht="36.75" customHeight="1" x14ac:dyDescent="0.25">
      <c r="BC2480" s="163"/>
    </row>
    <row r="2481" spans="55:55" ht="36.75" customHeight="1" x14ac:dyDescent="0.25">
      <c r="BC2481" s="163"/>
    </row>
    <row r="2482" spans="55:55" ht="36.75" customHeight="1" x14ac:dyDescent="0.25">
      <c r="BC2482" s="163"/>
    </row>
    <row r="2483" spans="55:55" ht="36.75" customHeight="1" x14ac:dyDescent="0.25">
      <c r="BC2483" s="163"/>
    </row>
    <row r="2484" spans="55:55" ht="36.75" customHeight="1" x14ac:dyDescent="0.25">
      <c r="BC2484" s="163"/>
    </row>
    <row r="2485" spans="55:55" ht="36.75" customHeight="1" x14ac:dyDescent="0.25">
      <c r="BC2485" s="163"/>
    </row>
    <row r="2486" spans="55:55" ht="36.75" customHeight="1" x14ac:dyDescent="0.25">
      <c r="BC2486" s="163"/>
    </row>
    <row r="2487" spans="55:55" ht="36.75" customHeight="1" x14ac:dyDescent="0.25">
      <c r="BC2487" s="163"/>
    </row>
    <row r="2488" spans="55:55" ht="36.75" customHeight="1" x14ac:dyDescent="0.25">
      <c r="BC2488" s="163"/>
    </row>
    <row r="2489" spans="55:55" ht="36.75" customHeight="1" x14ac:dyDescent="0.25">
      <c r="BC2489" s="163"/>
    </row>
    <row r="2490" spans="55:55" ht="36.75" customHeight="1" x14ac:dyDescent="0.25">
      <c r="BC2490" s="163"/>
    </row>
    <row r="2491" spans="55:55" ht="36.75" customHeight="1" x14ac:dyDescent="0.25">
      <c r="BC2491" s="163"/>
    </row>
    <row r="2492" spans="55:55" ht="36.75" customHeight="1" x14ac:dyDescent="0.25">
      <c r="BC2492" s="163"/>
    </row>
    <row r="2493" spans="55:55" ht="36.75" customHeight="1" x14ac:dyDescent="0.25">
      <c r="BC2493" s="163"/>
    </row>
    <row r="2494" spans="55:55" ht="36.75" customHeight="1" x14ac:dyDescent="0.25">
      <c r="BC2494" s="163"/>
    </row>
    <row r="2495" spans="55:55" ht="36.75" customHeight="1" x14ac:dyDescent="0.25">
      <c r="BC2495" s="163"/>
    </row>
    <row r="2496" spans="55:55" ht="36.75" customHeight="1" x14ac:dyDescent="0.25">
      <c r="BC2496" s="163"/>
    </row>
    <row r="2497" spans="55:55" ht="36.75" customHeight="1" x14ac:dyDescent="0.25">
      <c r="BC2497" s="163"/>
    </row>
    <row r="2498" spans="55:55" ht="36.75" customHeight="1" x14ac:dyDescent="0.25">
      <c r="BC2498" s="163"/>
    </row>
    <row r="2499" spans="55:55" ht="36.75" customHeight="1" x14ac:dyDescent="0.25">
      <c r="BC2499" s="163"/>
    </row>
    <row r="2500" spans="55:55" ht="36.75" customHeight="1" x14ac:dyDescent="0.25">
      <c r="BC2500" s="163"/>
    </row>
    <row r="2501" spans="55:55" ht="36.75" customHeight="1" x14ac:dyDescent="0.25">
      <c r="BC2501" s="163"/>
    </row>
    <row r="2502" spans="55:55" ht="36.75" customHeight="1" x14ac:dyDescent="0.25">
      <c r="BC2502" s="163"/>
    </row>
    <row r="2503" spans="55:55" ht="36.75" customHeight="1" x14ac:dyDescent="0.25">
      <c r="BC2503" s="163"/>
    </row>
    <row r="2504" spans="55:55" ht="36.75" customHeight="1" x14ac:dyDescent="0.25">
      <c r="BC2504" s="163"/>
    </row>
    <row r="2505" spans="55:55" ht="36.75" customHeight="1" x14ac:dyDescent="0.25">
      <c r="BC2505" s="163"/>
    </row>
    <row r="2506" spans="55:55" ht="36.75" customHeight="1" x14ac:dyDescent="0.25">
      <c r="BC2506" s="163"/>
    </row>
    <row r="2507" spans="55:55" ht="36.75" customHeight="1" x14ac:dyDescent="0.25">
      <c r="BC2507" s="163"/>
    </row>
    <row r="2508" spans="55:55" ht="36.75" customHeight="1" x14ac:dyDescent="0.25">
      <c r="BC2508" s="163"/>
    </row>
    <row r="2509" spans="55:55" ht="36.75" customHeight="1" x14ac:dyDescent="0.25">
      <c r="BC2509" s="163"/>
    </row>
    <row r="2510" spans="55:55" ht="36.75" customHeight="1" x14ac:dyDescent="0.25">
      <c r="BC2510" s="163"/>
    </row>
    <row r="2511" spans="55:55" ht="36.75" customHeight="1" x14ac:dyDescent="0.25">
      <c r="BC2511" s="163"/>
    </row>
    <row r="2512" spans="55:55" ht="36.75" customHeight="1" x14ac:dyDescent="0.25">
      <c r="BC2512" s="163"/>
    </row>
    <row r="2513" spans="55:55" ht="36.75" customHeight="1" x14ac:dyDescent="0.25">
      <c r="BC2513" s="163"/>
    </row>
    <row r="2514" spans="55:55" ht="36.75" customHeight="1" x14ac:dyDescent="0.25">
      <c r="BC2514" s="163"/>
    </row>
    <row r="2515" spans="55:55" ht="36.75" customHeight="1" x14ac:dyDescent="0.25">
      <c r="BC2515" s="163"/>
    </row>
    <row r="2516" spans="55:55" ht="36.75" customHeight="1" x14ac:dyDescent="0.25">
      <c r="BC2516" s="163"/>
    </row>
    <row r="2517" spans="55:55" ht="36.75" customHeight="1" x14ac:dyDescent="0.25">
      <c r="BC2517" s="163"/>
    </row>
    <row r="2518" spans="55:55" ht="36.75" customHeight="1" x14ac:dyDescent="0.25">
      <c r="BC2518" s="163"/>
    </row>
    <row r="2519" spans="55:55" ht="36.75" customHeight="1" x14ac:dyDescent="0.25">
      <c r="BC2519" s="163"/>
    </row>
    <row r="2520" spans="55:55" ht="36.75" customHeight="1" x14ac:dyDescent="0.25">
      <c r="BC2520" s="163"/>
    </row>
    <row r="2521" spans="55:55" ht="36.75" customHeight="1" x14ac:dyDescent="0.25">
      <c r="BC2521" s="163"/>
    </row>
    <row r="2522" spans="55:55" ht="36.75" customHeight="1" x14ac:dyDescent="0.25">
      <c r="BC2522" s="163"/>
    </row>
    <row r="2523" spans="55:55" ht="36.75" customHeight="1" x14ac:dyDescent="0.25">
      <c r="BC2523" s="163"/>
    </row>
    <row r="2524" spans="55:55" ht="36.75" customHeight="1" x14ac:dyDescent="0.25">
      <c r="BC2524" s="163"/>
    </row>
    <row r="2525" spans="55:55" ht="36.75" customHeight="1" x14ac:dyDescent="0.25">
      <c r="BC2525" s="163"/>
    </row>
    <row r="2526" spans="55:55" ht="36.75" customHeight="1" x14ac:dyDescent="0.25">
      <c r="BC2526" s="163"/>
    </row>
    <row r="2527" spans="55:55" ht="36.75" customHeight="1" x14ac:dyDescent="0.25">
      <c r="BC2527" s="163"/>
    </row>
    <row r="2528" spans="55:55" ht="36.75" customHeight="1" x14ac:dyDescent="0.25">
      <c r="BC2528" s="163"/>
    </row>
    <row r="2529" spans="55:55" ht="36.75" customHeight="1" x14ac:dyDescent="0.25">
      <c r="BC2529" s="163"/>
    </row>
    <row r="2530" spans="55:55" ht="36.75" customHeight="1" x14ac:dyDescent="0.25">
      <c r="BC2530" s="163"/>
    </row>
    <row r="2531" spans="55:55" ht="36.75" customHeight="1" x14ac:dyDescent="0.25">
      <c r="BC2531" s="163"/>
    </row>
    <row r="2532" spans="55:55" ht="36.75" customHeight="1" x14ac:dyDescent="0.25">
      <c r="BC2532" s="163"/>
    </row>
    <row r="2533" spans="55:55" ht="36.75" customHeight="1" x14ac:dyDescent="0.25">
      <c r="BC2533" s="163"/>
    </row>
    <row r="2534" spans="55:55" ht="36.75" customHeight="1" x14ac:dyDescent="0.25">
      <c r="BC2534" s="163"/>
    </row>
    <row r="2535" spans="55:55" ht="36.75" customHeight="1" x14ac:dyDescent="0.25">
      <c r="BC2535" s="163"/>
    </row>
    <row r="2536" spans="55:55" ht="36.75" customHeight="1" x14ac:dyDescent="0.25">
      <c r="BC2536" s="163"/>
    </row>
    <row r="2537" spans="55:55" ht="36.75" customHeight="1" x14ac:dyDescent="0.25">
      <c r="BC2537" s="163"/>
    </row>
    <row r="2538" spans="55:55" ht="36.75" customHeight="1" x14ac:dyDescent="0.25">
      <c r="BC2538" s="163"/>
    </row>
    <row r="2539" spans="55:55" ht="36.75" customHeight="1" x14ac:dyDescent="0.25">
      <c r="BC2539" s="163"/>
    </row>
    <row r="2540" spans="55:55" ht="36.75" customHeight="1" x14ac:dyDescent="0.25">
      <c r="BC2540" s="163"/>
    </row>
    <row r="2541" spans="55:55" ht="36.75" customHeight="1" x14ac:dyDescent="0.25">
      <c r="BC2541" s="163"/>
    </row>
    <row r="2542" spans="55:55" ht="36.75" customHeight="1" x14ac:dyDescent="0.25">
      <c r="BC2542" s="163"/>
    </row>
    <row r="2543" spans="55:55" ht="36.75" customHeight="1" x14ac:dyDescent="0.25">
      <c r="BC2543" s="163"/>
    </row>
    <row r="2544" spans="55:55" ht="36.75" customHeight="1" x14ac:dyDescent="0.25">
      <c r="BC2544" s="163"/>
    </row>
    <row r="2545" spans="55:55" ht="36.75" customHeight="1" x14ac:dyDescent="0.25">
      <c r="BC2545" s="163"/>
    </row>
    <row r="2546" spans="55:55" ht="36.75" customHeight="1" x14ac:dyDescent="0.25">
      <c r="BC2546" s="163"/>
    </row>
    <row r="2547" spans="55:55" ht="36.75" customHeight="1" x14ac:dyDescent="0.25">
      <c r="BC2547" s="163"/>
    </row>
    <row r="2548" spans="55:55" ht="36.75" customHeight="1" x14ac:dyDescent="0.25">
      <c r="BC2548" s="163"/>
    </row>
    <row r="2549" spans="55:55" ht="36.75" customHeight="1" x14ac:dyDescent="0.25">
      <c r="BC2549" s="163"/>
    </row>
    <row r="2550" spans="55:55" ht="36.75" customHeight="1" x14ac:dyDescent="0.25">
      <c r="BC2550" s="163"/>
    </row>
    <row r="2551" spans="55:55" ht="36.75" customHeight="1" x14ac:dyDescent="0.25">
      <c r="BC2551" s="163"/>
    </row>
    <row r="2552" spans="55:55" ht="36.75" customHeight="1" x14ac:dyDescent="0.25">
      <c r="BC2552" s="163"/>
    </row>
    <row r="2553" spans="55:55" ht="36.75" customHeight="1" x14ac:dyDescent="0.25">
      <c r="BC2553" s="163"/>
    </row>
    <row r="2554" spans="55:55" ht="36.75" customHeight="1" x14ac:dyDescent="0.25">
      <c r="BC2554" s="163"/>
    </row>
    <row r="2555" spans="55:55" ht="36.75" customHeight="1" x14ac:dyDescent="0.25">
      <c r="BC2555" s="163"/>
    </row>
    <row r="2556" spans="55:55" ht="36.75" customHeight="1" x14ac:dyDescent="0.25">
      <c r="BC2556" s="163"/>
    </row>
    <row r="2557" spans="55:55" ht="36.75" customHeight="1" x14ac:dyDescent="0.25">
      <c r="BC2557" s="163"/>
    </row>
    <row r="2558" spans="55:55" ht="36.75" customHeight="1" x14ac:dyDescent="0.25">
      <c r="BC2558" s="163"/>
    </row>
    <row r="2559" spans="55:55" ht="36.75" customHeight="1" x14ac:dyDescent="0.25">
      <c r="BC2559" s="163"/>
    </row>
    <row r="2560" spans="55:55" ht="36.75" customHeight="1" x14ac:dyDescent="0.25">
      <c r="BC2560" s="163"/>
    </row>
    <row r="2561" spans="55:55" ht="36.75" customHeight="1" x14ac:dyDescent="0.25">
      <c r="BC2561" s="163"/>
    </row>
    <row r="2562" spans="55:55" ht="36.75" customHeight="1" x14ac:dyDescent="0.25">
      <c r="BC2562" s="163"/>
    </row>
    <row r="2563" spans="55:55" ht="36.75" customHeight="1" x14ac:dyDescent="0.25">
      <c r="BC2563" s="163"/>
    </row>
    <row r="2564" spans="55:55" ht="36.75" customHeight="1" x14ac:dyDescent="0.25">
      <c r="BC2564" s="163"/>
    </row>
    <row r="2565" spans="55:55" ht="36.75" customHeight="1" x14ac:dyDescent="0.25">
      <c r="BC2565" s="163"/>
    </row>
    <row r="2566" spans="55:55" ht="36.75" customHeight="1" x14ac:dyDescent="0.25">
      <c r="BC2566" s="163"/>
    </row>
    <row r="2567" spans="55:55" ht="36.75" customHeight="1" x14ac:dyDescent="0.25">
      <c r="BC2567" s="163"/>
    </row>
    <row r="2568" spans="55:55" ht="36.75" customHeight="1" x14ac:dyDescent="0.25">
      <c r="BC2568" s="163"/>
    </row>
    <row r="2569" spans="55:55" ht="36.75" customHeight="1" x14ac:dyDescent="0.25">
      <c r="BC2569" s="163"/>
    </row>
    <row r="2570" spans="55:55" ht="36.75" customHeight="1" x14ac:dyDescent="0.25">
      <c r="BC2570" s="163"/>
    </row>
    <row r="2571" spans="55:55" ht="36.75" customHeight="1" x14ac:dyDescent="0.25">
      <c r="BC2571" s="163"/>
    </row>
    <row r="2572" spans="55:55" ht="36.75" customHeight="1" x14ac:dyDescent="0.25">
      <c r="BC2572" s="163"/>
    </row>
    <row r="2573" spans="55:55" ht="36.75" customHeight="1" x14ac:dyDescent="0.25">
      <c r="BC2573" s="163"/>
    </row>
    <row r="2574" spans="55:55" ht="36.75" customHeight="1" x14ac:dyDescent="0.25">
      <c r="BC2574" s="163"/>
    </row>
    <row r="2575" spans="55:55" ht="36.75" customHeight="1" x14ac:dyDescent="0.25">
      <c r="BC2575" s="163"/>
    </row>
    <row r="2576" spans="55:55" ht="36.75" customHeight="1" x14ac:dyDescent="0.25">
      <c r="BC2576" s="163"/>
    </row>
    <row r="2577" spans="55:55" ht="36.75" customHeight="1" x14ac:dyDescent="0.25">
      <c r="BC2577" s="163"/>
    </row>
    <row r="2578" spans="55:55" ht="36.75" customHeight="1" x14ac:dyDescent="0.25">
      <c r="BC2578" s="163"/>
    </row>
    <row r="2579" spans="55:55" ht="36.75" customHeight="1" x14ac:dyDescent="0.25">
      <c r="BC2579" s="163"/>
    </row>
    <row r="2580" spans="55:55" ht="36.75" customHeight="1" x14ac:dyDescent="0.25">
      <c r="BC2580" s="163"/>
    </row>
    <row r="2581" spans="55:55" ht="36.75" customHeight="1" x14ac:dyDescent="0.25">
      <c r="BC2581" s="163"/>
    </row>
    <row r="2582" spans="55:55" ht="36.75" customHeight="1" x14ac:dyDescent="0.25">
      <c r="BC2582" s="163"/>
    </row>
    <row r="2583" spans="55:55" ht="36.75" customHeight="1" x14ac:dyDescent="0.25">
      <c r="BC2583" s="163"/>
    </row>
    <row r="2584" spans="55:55" ht="36.75" customHeight="1" x14ac:dyDescent="0.25">
      <c r="BC2584" s="163"/>
    </row>
    <row r="2585" spans="55:55" ht="36.75" customHeight="1" x14ac:dyDescent="0.25">
      <c r="BC2585" s="163"/>
    </row>
    <row r="2586" spans="55:55" ht="36.75" customHeight="1" x14ac:dyDescent="0.25">
      <c r="BC2586" s="163"/>
    </row>
    <row r="2587" spans="55:55" ht="36.75" customHeight="1" x14ac:dyDescent="0.25">
      <c r="BC2587" s="163"/>
    </row>
    <row r="2588" spans="55:55" ht="36.75" customHeight="1" x14ac:dyDescent="0.25">
      <c r="BC2588" s="163"/>
    </row>
    <row r="2589" spans="55:55" ht="36.75" customHeight="1" x14ac:dyDescent="0.25">
      <c r="BC2589" s="163"/>
    </row>
    <row r="2590" spans="55:55" ht="36.75" customHeight="1" x14ac:dyDescent="0.25">
      <c r="BC2590" s="163"/>
    </row>
    <row r="2591" spans="55:55" ht="36.75" customHeight="1" x14ac:dyDescent="0.25">
      <c r="BC2591" s="163"/>
    </row>
    <row r="2592" spans="55:55" ht="36.75" customHeight="1" x14ac:dyDescent="0.25">
      <c r="BC2592" s="163"/>
    </row>
    <row r="2593" spans="55:55" ht="36.75" customHeight="1" x14ac:dyDescent="0.25">
      <c r="BC2593" s="163"/>
    </row>
    <row r="2594" spans="55:55" ht="36.75" customHeight="1" x14ac:dyDescent="0.25">
      <c r="BC2594" s="163"/>
    </row>
    <row r="2595" spans="55:55" ht="36.75" customHeight="1" x14ac:dyDescent="0.25">
      <c r="BC2595" s="163"/>
    </row>
    <row r="2596" spans="55:55" ht="36.75" customHeight="1" x14ac:dyDescent="0.25">
      <c r="BC2596" s="163"/>
    </row>
    <row r="2597" spans="55:55" ht="36.75" customHeight="1" x14ac:dyDescent="0.25">
      <c r="BC2597" s="163"/>
    </row>
    <row r="2598" spans="55:55" ht="36.75" customHeight="1" x14ac:dyDescent="0.25">
      <c r="BC2598" s="163"/>
    </row>
    <row r="2599" spans="55:55" ht="36.75" customHeight="1" x14ac:dyDescent="0.25">
      <c r="BC2599" s="163"/>
    </row>
    <row r="2600" spans="55:55" ht="36.75" customHeight="1" x14ac:dyDescent="0.25">
      <c r="BC2600" s="163"/>
    </row>
    <row r="2601" spans="55:55" ht="36.75" customHeight="1" x14ac:dyDescent="0.25">
      <c r="BC2601" s="163"/>
    </row>
    <row r="2602" spans="55:55" ht="36.75" customHeight="1" x14ac:dyDescent="0.25">
      <c r="BC2602" s="163"/>
    </row>
    <row r="2603" spans="55:55" ht="36.75" customHeight="1" x14ac:dyDescent="0.25">
      <c r="BC2603" s="163"/>
    </row>
    <row r="2604" spans="55:55" ht="36.75" customHeight="1" x14ac:dyDescent="0.25">
      <c r="BC2604" s="163"/>
    </row>
    <row r="2605" spans="55:55" ht="36.75" customHeight="1" x14ac:dyDescent="0.25">
      <c r="BC2605" s="163"/>
    </row>
    <row r="2606" spans="55:55" ht="36.75" customHeight="1" x14ac:dyDescent="0.25">
      <c r="BC2606" s="163"/>
    </row>
    <row r="2607" spans="55:55" ht="36.75" customHeight="1" x14ac:dyDescent="0.25">
      <c r="BC2607" s="163"/>
    </row>
    <row r="2608" spans="55:55" ht="36.75" customHeight="1" x14ac:dyDescent="0.25">
      <c r="BC2608" s="163"/>
    </row>
    <row r="2609" spans="55:55" ht="36.75" customHeight="1" x14ac:dyDescent="0.25">
      <c r="BC2609" s="163"/>
    </row>
    <row r="2610" spans="55:55" ht="36.75" customHeight="1" x14ac:dyDescent="0.25">
      <c r="BC2610" s="163"/>
    </row>
    <row r="2611" spans="55:55" ht="36.75" customHeight="1" x14ac:dyDescent="0.25">
      <c r="BC2611" s="163"/>
    </row>
    <row r="2612" spans="55:55" ht="36.75" customHeight="1" x14ac:dyDescent="0.25">
      <c r="BC2612" s="163"/>
    </row>
    <row r="2613" spans="55:55" ht="36.75" customHeight="1" x14ac:dyDescent="0.25">
      <c r="BC2613" s="163"/>
    </row>
    <row r="2614" spans="55:55" ht="36.75" customHeight="1" x14ac:dyDescent="0.25">
      <c r="BC2614" s="163"/>
    </row>
    <row r="2615" spans="55:55" ht="36.75" customHeight="1" x14ac:dyDescent="0.25">
      <c r="BC2615" s="163"/>
    </row>
    <row r="2616" spans="55:55" ht="36.75" customHeight="1" x14ac:dyDescent="0.25">
      <c r="BC2616" s="163"/>
    </row>
    <row r="2617" spans="55:55" ht="36.75" customHeight="1" x14ac:dyDescent="0.25">
      <c r="BC2617" s="163"/>
    </row>
    <row r="2618" spans="55:55" ht="36.75" customHeight="1" x14ac:dyDescent="0.25">
      <c r="BC2618" s="163"/>
    </row>
    <row r="2619" spans="55:55" ht="36.75" customHeight="1" x14ac:dyDescent="0.25">
      <c r="BC2619" s="163"/>
    </row>
    <row r="2620" spans="55:55" ht="36.75" customHeight="1" x14ac:dyDescent="0.25">
      <c r="BC2620" s="163"/>
    </row>
    <row r="2621" spans="55:55" ht="36.75" customHeight="1" x14ac:dyDescent="0.25">
      <c r="BC2621" s="163"/>
    </row>
    <row r="2622" spans="55:55" ht="36.75" customHeight="1" x14ac:dyDescent="0.25">
      <c r="BC2622" s="163"/>
    </row>
    <row r="2623" spans="55:55" ht="36.75" customHeight="1" x14ac:dyDescent="0.25">
      <c r="BC2623" s="163"/>
    </row>
    <row r="2624" spans="55:55" ht="36.75" customHeight="1" x14ac:dyDescent="0.25">
      <c r="BC2624" s="163"/>
    </row>
    <row r="2625" spans="55:55" ht="36.75" customHeight="1" x14ac:dyDescent="0.25">
      <c r="BC2625" s="163"/>
    </row>
    <row r="2626" spans="55:55" ht="36.75" customHeight="1" x14ac:dyDescent="0.25">
      <c r="BC2626" s="163"/>
    </row>
    <row r="2627" spans="55:55" ht="36.75" customHeight="1" x14ac:dyDescent="0.25">
      <c r="BC2627" s="163"/>
    </row>
    <row r="2628" spans="55:55" ht="36.75" customHeight="1" x14ac:dyDescent="0.25">
      <c r="BC2628" s="163"/>
    </row>
    <row r="2629" spans="55:55" ht="36.75" customHeight="1" x14ac:dyDescent="0.25">
      <c r="BC2629" s="163"/>
    </row>
    <row r="2630" spans="55:55" ht="36.75" customHeight="1" x14ac:dyDescent="0.25">
      <c r="BC2630" s="163"/>
    </row>
    <row r="2631" spans="55:55" ht="36.75" customHeight="1" x14ac:dyDescent="0.25">
      <c r="BC2631" s="163"/>
    </row>
    <row r="2632" spans="55:55" ht="36.75" customHeight="1" x14ac:dyDescent="0.25">
      <c r="BC2632" s="163"/>
    </row>
    <row r="2633" spans="55:55" ht="36.75" customHeight="1" x14ac:dyDescent="0.25">
      <c r="BC2633" s="163"/>
    </row>
    <row r="2634" spans="55:55" ht="36.75" customHeight="1" x14ac:dyDescent="0.25">
      <c r="BC2634" s="163"/>
    </row>
    <row r="2635" spans="55:55" ht="36.75" customHeight="1" x14ac:dyDescent="0.25">
      <c r="BC2635" s="163"/>
    </row>
    <row r="2636" spans="55:55" ht="36.75" customHeight="1" x14ac:dyDescent="0.25">
      <c r="BC2636" s="163"/>
    </row>
    <row r="2637" spans="55:55" ht="36.75" customHeight="1" x14ac:dyDescent="0.25">
      <c r="BC2637" s="163"/>
    </row>
    <row r="2638" spans="55:55" ht="36.75" customHeight="1" x14ac:dyDescent="0.25">
      <c r="BC2638" s="163"/>
    </row>
    <row r="2639" spans="55:55" ht="36.75" customHeight="1" x14ac:dyDescent="0.25">
      <c r="BC2639" s="163"/>
    </row>
    <row r="2640" spans="55:55" ht="36.75" customHeight="1" x14ac:dyDescent="0.25">
      <c r="BC2640" s="163"/>
    </row>
    <row r="2641" spans="55:55" ht="36.75" customHeight="1" x14ac:dyDescent="0.25">
      <c r="BC2641" s="163"/>
    </row>
    <row r="2642" spans="55:55" ht="36.75" customHeight="1" x14ac:dyDescent="0.25">
      <c r="BC2642" s="163"/>
    </row>
    <row r="2643" spans="55:55" ht="36.75" customHeight="1" x14ac:dyDescent="0.25">
      <c r="BC2643" s="163"/>
    </row>
    <row r="2644" spans="55:55" ht="36.75" customHeight="1" x14ac:dyDescent="0.25">
      <c r="BC2644" s="163"/>
    </row>
    <row r="2645" spans="55:55" ht="36.75" customHeight="1" x14ac:dyDescent="0.25">
      <c r="BC2645" s="163"/>
    </row>
    <row r="2646" spans="55:55" ht="36.75" customHeight="1" x14ac:dyDescent="0.25">
      <c r="BC2646" s="163"/>
    </row>
    <row r="2647" spans="55:55" ht="36.75" customHeight="1" x14ac:dyDescent="0.25">
      <c r="BC2647" s="163"/>
    </row>
    <row r="2648" spans="55:55" ht="36.75" customHeight="1" x14ac:dyDescent="0.25">
      <c r="BC2648" s="163"/>
    </row>
    <row r="2649" spans="55:55" ht="36.75" customHeight="1" x14ac:dyDescent="0.25">
      <c r="BC2649" s="163"/>
    </row>
    <row r="2650" spans="55:55" ht="36.75" customHeight="1" x14ac:dyDescent="0.25">
      <c r="BC2650" s="163"/>
    </row>
    <row r="2651" spans="55:55" ht="36.75" customHeight="1" x14ac:dyDescent="0.25">
      <c r="BC2651" s="163"/>
    </row>
    <row r="2652" spans="55:55" ht="36.75" customHeight="1" x14ac:dyDescent="0.25">
      <c r="BC2652" s="163"/>
    </row>
    <row r="2653" spans="55:55" ht="36.75" customHeight="1" x14ac:dyDescent="0.25">
      <c r="BC2653" s="163"/>
    </row>
    <row r="2654" spans="55:55" ht="36.75" customHeight="1" x14ac:dyDescent="0.25">
      <c r="BC2654" s="163"/>
    </row>
    <row r="2655" spans="55:55" ht="36.75" customHeight="1" x14ac:dyDescent="0.25">
      <c r="BC2655" s="163"/>
    </row>
    <row r="2656" spans="55:55" ht="36.75" customHeight="1" x14ac:dyDescent="0.25">
      <c r="BC2656" s="163"/>
    </row>
    <row r="2657" spans="55:55" ht="36.75" customHeight="1" x14ac:dyDescent="0.25">
      <c r="BC2657" s="163"/>
    </row>
    <row r="2658" spans="55:55" ht="36.75" customHeight="1" x14ac:dyDescent="0.25">
      <c r="BC2658" s="163"/>
    </row>
    <row r="2659" spans="55:55" ht="36.75" customHeight="1" x14ac:dyDescent="0.25">
      <c r="BC2659" s="163"/>
    </row>
    <row r="2660" spans="55:55" ht="36.75" customHeight="1" x14ac:dyDescent="0.25">
      <c r="BC2660" s="163"/>
    </row>
    <row r="2661" spans="55:55" ht="36.75" customHeight="1" x14ac:dyDescent="0.25">
      <c r="BC2661" s="163"/>
    </row>
    <row r="2662" spans="55:55" ht="36.75" customHeight="1" x14ac:dyDescent="0.25">
      <c r="BC2662" s="163"/>
    </row>
    <row r="2663" spans="55:55" ht="36.75" customHeight="1" x14ac:dyDescent="0.25">
      <c r="BC2663" s="163"/>
    </row>
    <row r="2664" spans="55:55" ht="36.75" customHeight="1" x14ac:dyDescent="0.25">
      <c r="BC2664" s="163"/>
    </row>
    <row r="2665" spans="55:55" ht="36.75" customHeight="1" x14ac:dyDescent="0.25">
      <c r="BC2665" s="163"/>
    </row>
    <row r="2666" spans="55:55" ht="36.75" customHeight="1" x14ac:dyDescent="0.25">
      <c r="BC2666" s="163"/>
    </row>
    <row r="2667" spans="55:55" ht="36.75" customHeight="1" x14ac:dyDescent="0.25">
      <c r="BC2667" s="163"/>
    </row>
    <row r="2668" spans="55:55" ht="36.75" customHeight="1" x14ac:dyDescent="0.25">
      <c r="BC2668" s="163"/>
    </row>
    <row r="2669" spans="55:55" ht="36.75" customHeight="1" x14ac:dyDescent="0.25">
      <c r="BC2669" s="163"/>
    </row>
    <row r="2670" spans="55:55" ht="36.75" customHeight="1" x14ac:dyDescent="0.25">
      <c r="BC2670" s="163"/>
    </row>
    <row r="2671" spans="55:55" ht="36.75" customHeight="1" x14ac:dyDescent="0.25">
      <c r="BC2671" s="163"/>
    </row>
    <row r="2672" spans="55:55" ht="36.75" customHeight="1" x14ac:dyDescent="0.25">
      <c r="BC2672" s="163"/>
    </row>
    <row r="2673" spans="55:55" ht="36.75" customHeight="1" x14ac:dyDescent="0.25">
      <c r="BC2673" s="163"/>
    </row>
    <row r="2674" spans="55:55" ht="36.75" customHeight="1" x14ac:dyDescent="0.25">
      <c r="BC2674" s="163"/>
    </row>
    <row r="2675" spans="55:55" ht="36.75" customHeight="1" x14ac:dyDescent="0.25">
      <c r="BC2675" s="163"/>
    </row>
    <row r="2676" spans="55:55" ht="36.75" customHeight="1" x14ac:dyDescent="0.25">
      <c r="BC2676" s="163"/>
    </row>
    <row r="2677" spans="55:55" ht="36.75" customHeight="1" x14ac:dyDescent="0.25">
      <c r="BC2677" s="163"/>
    </row>
    <row r="2678" spans="55:55" ht="36.75" customHeight="1" x14ac:dyDescent="0.25">
      <c r="BC2678" s="163"/>
    </row>
    <row r="2679" spans="55:55" ht="36.75" customHeight="1" x14ac:dyDescent="0.25">
      <c r="BC2679" s="163"/>
    </row>
    <row r="2680" spans="55:55" ht="36.75" customHeight="1" x14ac:dyDescent="0.25">
      <c r="BC2680" s="163"/>
    </row>
    <row r="2681" spans="55:55" ht="36.75" customHeight="1" x14ac:dyDescent="0.25">
      <c r="BC2681" s="163"/>
    </row>
    <row r="2682" spans="55:55" ht="36.75" customHeight="1" x14ac:dyDescent="0.25">
      <c r="BC2682" s="163"/>
    </row>
    <row r="2683" spans="55:55" ht="36.75" customHeight="1" x14ac:dyDescent="0.25">
      <c r="BC2683" s="163"/>
    </row>
    <row r="2684" spans="55:55" ht="36.75" customHeight="1" x14ac:dyDescent="0.25">
      <c r="BC2684" s="163"/>
    </row>
    <row r="2685" spans="55:55" ht="36.75" customHeight="1" x14ac:dyDescent="0.25">
      <c r="BC2685" s="163"/>
    </row>
    <row r="2686" spans="55:55" ht="36.75" customHeight="1" x14ac:dyDescent="0.25">
      <c r="BC2686" s="163"/>
    </row>
    <row r="2687" spans="55:55" ht="36.75" customHeight="1" x14ac:dyDescent="0.25">
      <c r="BC2687" s="163"/>
    </row>
    <row r="2688" spans="55:55" ht="36.75" customHeight="1" x14ac:dyDescent="0.25">
      <c r="BC2688" s="163"/>
    </row>
    <row r="2689" spans="55:55" ht="36.75" customHeight="1" x14ac:dyDescent="0.25">
      <c r="BC2689" s="163"/>
    </row>
    <row r="2690" spans="55:55" ht="36.75" customHeight="1" x14ac:dyDescent="0.25">
      <c r="BC2690" s="163"/>
    </row>
    <row r="2691" spans="55:55" ht="36.75" customHeight="1" x14ac:dyDescent="0.25">
      <c r="BC2691" s="163"/>
    </row>
    <row r="2692" spans="55:55" ht="36.75" customHeight="1" x14ac:dyDescent="0.25">
      <c r="BC2692" s="163"/>
    </row>
    <row r="2693" spans="55:55" ht="36.75" customHeight="1" x14ac:dyDescent="0.25">
      <c r="BC2693" s="163"/>
    </row>
    <row r="2694" spans="55:55" ht="36.75" customHeight="1" x14ac:dyDescent="0.25">
      <c r="BC2694" s="163"/>
    </row>
    <row r="2695" spans="55:55" ht="36.75" customHeight="1" x14ac:dyDescent="0.25">
      <c r="BC2695" s="163"/>
    </row>
    <row r="2696" spans="55:55" ht="36.75" customHeight="1" x14ac:dyDescent="0.25">
      <c r="BC2696" s="163"/>
    </row>
    <row r="2697" spans="55:55" ht="36.75" customHeight="1" x14ac:dyDescent="0.25">
      <c r="BC2697" s="163"/>
    </row>
    <row r="2698" spans="55:55" ht="36.75" customHeight="1" x14ac:dyDescent="0.25">
      <c r="BC2698" s="163"/>
    </row>
    <row r="2699" spans="55:55" ht="36.75" customHeight="1" x14ac:dyDescent="0.25">
      <c r="BC2699" s="163"/>
    </row>
    <row r="2700" spans="55:55" ht="36.75" customHeight="1" x14ac:dyDescent="0.25">
      <c r="BC2700" s="163"/>
    </row>
    <row r="2701" spans="55:55" ht="36.75" customHeight="1" x14ac:dyDescent="0.25">
      <c r="BC2701" s="163"/>
    </row>
    <row r="2702" spans="55:55" ht="36.75" customHeight="1" x14ac:dyDescent="0.25">
      <c r="BC2702" s="163"/>
    </row>
    <row r="2703" spans="55:55" ht="36.75" customHeight="1" x14ac:dyDescent="0.25">
      <c r="BC2703" s="163"/>
    </row>
    <row r="2704" spans="55:55" ht="36.75" customHeight="1" x14ac:dyDescent="0.25">
      <c r="BC2704" s="163"/>
    </row>
    <row r="2705" spans="55:55" ht="36.75" customHeight="1" x14ac:dyDescent="0.25">
      <c r="BC2705" s="163"/>
    </row>
    <row r="2706" spans="55:55" ht="36.75" customHeight="1" x14ac:dyDescent="0.25">
      <c r="BC2706" s="163"/>
    </row>
    <row r="2707" spans="55:55" ht="36.75" customHeight="1" x14ac:dyDescent="0.25">
      <c r="BC2707" s="163"/>
    </row>
    <row r="2708" spans="55:55" ht="36.75" customHeight="1" x14ac:dyDescent="0.25">
      <c r="BC2708" s="163"/>
    </row>
    <row r="2709" spans="55:55" ht="36.75" customHeight="1" x14ac:dyDescent="0.25">
      <c r="BC2709" s="163"/>
    </row>
    <row r="2710" spans="55:55" ht="36.75" customHeight="1" x14ac:dyDescent="0.25">
      <c r="BC2710" s="163"/>
    </row>
    <row r="2711" spans="55:55" ht="36.75" customHeight="1" x14ac:dyDescent="0.25">
      <c r="BC2711" s="163"/>
    </row>
    <row r="2712" spans="55:55" ht="36.75" customHeight="1" x14ac:dyDescent="0.25">
      <c r="BC2712" s="163"/>
    </row>
    <row r="2713" spans="55:55" ht="36.75" customHeight="1" x14ac:dyDescent="0.25">
      <c r="BC2713" s="163"/>
    </row>
    <row r="2714" spans="55:55" ht="36.75" customHeight="1" x14ac:dyDescent="0.25">
      <c r="BC2714" s="163"/>
    </row>
    <row r="2715" spans="55:55" ht="36.75" customHeight="1" x14ac:dyDescent="0.25">
      <c r="BC2715" s="163"/>
    </row>
    <row r="2716" spans="55:55" ht="36.75" customHeight="1" x14ac:dyDescent="0.25">
      <c r="BC2716" s="163"/>
    </row>
    <row r="2717" spans="55:55" ht="36.75" customHeight="1" x14ac:dyDescent="0.25">
      <c r="BC2717" s="163"/>
    </row>
    <row r="2718" spans="55:55" ht="36.75" customHeight="1" x14ac:dyDescent="0.25">
      <c r="BC2718" s="163"/>
    </row>
    <row r="2719" spans="55:55" ht="36.75" customHeight="1" x14ac:dyDescent="0.25">
      <c r="BC2719" s="163"/>
    </row>
    <row r="2720" spans="55:55" ht="36.75" customHeight="1" x14ac:dyDescent="0.25">
      <c r="BC2720" s="163"/>
    </row>
    <row r="2721" spans="55:55" ht="36.75" customHeight="1" x14ac:dyDescent="0.25">
      <c r="BC2721" s="163"/>
    </row>
    <row r="2722" spans="55:55" ht="36.75" customHeight="1" x14ac:dyDescent="0.25">
      <c r="BC2722" s="163"/>
    </row>
    <row r="2723" spans="55:55" ht="36.75" customHeight="1" x14ac:dyDescent="0.25">
      <c r="BC2723" s="163"/>
    </row>
    <row r="2724" spans="55:55" ht="36.75" customHeight="1" x14ac:dyDescent="0.25">
      <c r="BC2724" s="163"/>
    </row>
    <row r="2725" spans="55:55" ht="36.75" customHeight="1" x14ac:dyDescent="0.25">
      <c r="BC2725" s="163"/>
    </row>
    <row r="2726" spans="55:55" ht="36.75" customHeight="1" x14ac:dyDescent="0.25">
      <c r="BC2726" s="163"/>
    </row>
    <row r="2727" spans="55:55" ht="36.75" customHeight="1" x14ac:dyDescent="0.25">
      <c r="BC2727" s="163"/>
    </row>
    <row r="2728" spans="55:55" ht="36.75" customHeight="1" x14ac:dyDescent="0.25">
      <c r="BC2728" s="163"/>
    </row>
    <row r="2729" spans="55:55" ht="36.75" customHeight="1" x14ac:dyDescent="0.25">
      <c r="BC2729" s="163"/>
    </row>
    <row r="2730" spans="55:55" ht="36.75" customHeight="1" x14ac:dyDescent="0.25">
      <c r="BC2730" s="163"/>
    </row>
    <row r="2731" spans="55:55" ht="36.75" customHeight="1" x14ac:dyDescent="0.25">
      <c r="BC2731" s="163"/>
    </row>
    <row r="2732" spans="55:55" ht="36.75" customHeight="1" x14ac:dyDescent="0.25">
      <c r="BC2732" s="163"/>
    </row>
    <row r="2733" spans="55:55" ht="36.75" customHeight="1" x14ac:dyDescent="0.25">
      <c r="BC2733" s="163"/>
    </row>
    <row r="2734" spans="55:55" ht="36.75" customHeight="1" x14ac:dyDescent="0.25">
      <c r="BC2734" s="163"/>
    </row>
    <row r="2735" spans="55:55" ht="36.75" customHeight="1" x14ac:dyDescent="0.25">
      <c r="BC2735" s="163"/>
    </row>
    <row r="2736" spans="55:55" ht="36.75" customHeight="1" x14ac:dyDescent="0.25">
      <c r="BC2736" s="163"/>
    </row>
    <row r="2737" spans="55:55" ht="36.75" customHeight="1" x14ac:dyDescent="0.25">
      <c r="BC2737" s="163"/>
    </row>
    <row r="2738" spans="55:55" ht="36.75" customHeight="1" x14ac:dyDescent="0.25">
      <c r="BC2738" s="163"/>
    </row>
    <row r="2739" spans="55:55" ht="36.75" customHeight="1" x14ac:dyDescent="0.25">
      <c r="BC2739" s="163"/>
    </row>
    <row r="2740" spans="55:55" ht="36.75" customHeight="1" x14ac:dyDescent="0.25">
      <c r="BC2740" s="163"/>
    </row>
    <row r="2741" spans="55:55" ht="36.75" customHeight="1" x14ac:dyDescent="0.25">
      <c r="BC2741" s="163"/>
    </row>
    <row r="2742" spans="55:55" ht="36.75" customHeight="1" x14ac:dyDescent="0.25">
      <c r="BC2742" s="163"/>
    </row>
    <row r="2743" spans="55:55" ht="36.75" customHeight="1" x14ac:dyDescent="0.25">
      <c r="BC2743" s="163"/>
    </row>
    <row r="2744" spans="55:55" ht="36.75" customHeight="1" x14ac:dyDescent="0.25">
      <c r="BC2744" s="163"/>
    </row>
    <row r="2745" spans="55:55" ht="36.75" customHeight="1" x14ac:dyDescent="0.25">
      <c r="BC2745" s="163"/>
    </row>
    <row r="2746" spans="55:55" ht="36.75" customHeight="1" x14ac:dyDescent="0.25">
      <c r="BC2746" s="163"/>
    </row>
    <row r="2747" spans="55:55" ht="36.75" customHeight="1" x14ac:dyDescent="0.25">
      <c r="BC2747" s="163"/>
    </row>
    <row r="2748" spans="55:55" ht="36.75" customHeight="1" x14ac:dyDescent="0.25">
      <c r="BC2748" s="163"/>
    </row>
    <row r="2749" spans="55:55" ht="36.75" customHeight="1" x14ac:dyDescent="0.25">
      <c r="BC2749" s="163"/>
    </row>
    <row r="2750" spans="55:55" ht="36.75" customHeight="1" x14ac:dyDescent="0.25">
      <c r="BC2750" s="163"/>
    </row>
    <row r="2751" spans="55:55" ht="36.75" customHeight="1" x14ac:dyDescent="0.25">
      <c r="BC2751" s="163"/>
    </row>
    <row r="2752" spans="55:55" ht="36.75" customHeight="1" x14ac:dyDescent="0.25">
      <c r="BC2752" s="163"/>
    </row>
    <row r="2753" spans="55:55" ht="36.75" customHeight="1" x14ac:dyDescent="0.25">
      <c r="BC2753" s="163"/>
    </row>
    <row r="2754" spans="55:55" ht="36.75" customHeight="1" x14ac:dyDescent="0.25">
      <c r="BC2754" s="163"/>
    </row>
    <row r="2755" spans="55:55" ht="36.75" customHeight="1" x14ac:dyDescent="0.25">
      <c r="BC2755" s="163"/>
    </row>
    <row r="2756" spans="55:55" ht="36.75" customHeight="1" x14ac:dyDescent="0.25">
      <c r="BC2756" s="163"/>
    </row>
    <row r="2757" spans="55:55" ht="36.75" customHeight="1" x14ac:dyDescent="0.25">
      <c r="BC2757" s="163"/>
    </row>
    <row r="2758" spans="55:55" ht="36.75" customHeight="1" x14ac:dyDescent="0.25">
      <c r="BC2758" s="163"/>
    </row>
    <row r="2759" spans="55:55" ht="36.75" customHeight="1" x14ac:dyDescent="0.25">
      <c r="BC2759" s="163"/>
    </row>
    <row r="2760" spans="55:55" ht="36.75" customHeight="1" x14ac:dyDescent="0.25">
      <c r="BC2760" s="163"/>
    </row>
    <row r="2761" spans="55:55" ht="36.75" customHeight="1" x14ac:dyDescent="0.25">
      <c r="BC2761" s="163"/>
    </row>
    <row r="2762" spans="55:55" ht="36.75" customHeight="1" x14ac:dyDescent="0.25">
      <c r="BC2762" s="163"/>
    </row>
    <row r="2763" spans="55:55" ht="36.75" customHeight="1" x14ac:dyDescent="0.25">
      <c r="BC2763" s="163"/>
    </row>
    <row r="2764" spans="55:55" ht="36.75" customHeight="1" x14ac:dyDescent="0.25">
      <c r="BC2764" s="163"/>
    </row>
    <row r="2765" spans="55:55" ht="36.75" customHeight="1" x14ac:dyDescent="0.25">
      <c r="BC2765" s="163"/>
    </row>
    <row r="2766" spans="55:55" ht="36.75" customHeight="1" x14ac:dyDescent="0.25">
      <c r="BC2766" s="163"/>
    </row>
    <row r="2767" spans="55:55" ht="36.75" customHeight="1" x14ac:dyDescent="0.25">
      <c r="BC2767" s="163"/>
    </row>
    <row r="2768" spans="55:55" ht="36.75" customHeight="1" x14ac:dyDescent="0.25">
      <c r="BC2768" s="163"/>
    </row>
    <row r="2769" spans="55:55" ht="36.75" customHeight="1" x14ac:dyDescent="0.25">
      <c r="BC2769" s="163"/>
    </row>
    <row r="2770" spans="55:55" ht="36.75" customHeight="1" x14ac:dyDescent="0.25">
      <c r="BC2770" s="163"/>
    </row>
    <row r="2771" spans="55:55" ht="36.75" customHeight="1" x14ac:dyDescent="0.25">
      <c r="BC2771" s="163"/>
    </row>
    <row r="2772" spans="55:55" ht="36.75" customHeight="1" x14ac:dyDescent="0.25">
      <c r="BC2772" s="163"/>
    </row>
    <row r="2773" spans="55:55" ht="36.75" customHeight="1" x14ac:dyDescent="0.25">
      <c r="BC2773" s="163"/>
    </row>
    <row r="2774" spans="55:55" ht="36.75" customHeight="1" x14ac:dyDescent="0.25">
      <c r="BC2774" s="163"/>
    </row>
    <row r="2775" spans="55:55" ht="36.75" customHeight="1" x14ac:dyDescent="0.25">
      <c r="BC2775" s="163"/>
    </row>
    <row r="2776" spans="55:55" ht="36.75" customHeight="1" x14ac:dyDescent="0.25">
      <c r="BC2776" s="163"/>
    </row>
    <row r="2777" spans="55:55" ht="36.75" customHeight="1" x14ac:dyDescent="0.25">
      <c r="BC2777" s="163"/>
    </row>
    <row r="2778" spans="55:55" ht="36.75" customHeight="1" x14ac:dyDescent="0.25">
      <c r="BC2778" s="163"/>
    </row>
    <row r="2779" spans="55:55" ht="36.75" customHeight="1" x14ac:dyDescent="0.25">
      <c r="BC2779" s="163"/>
    </row>
    <row r="2780" spans="55:55" ht="36.75" customHeight="1" x14ac:dyDescent="0.25">
      <c r="BC2780" s="163"/>
    </row>
    <row r="2781" spans="55:55" ht="36.75" customHeight="1" x14ac:dyDescent="0.25">
      <c r="BC2781" s="163"/>
    </row>
    <row r="2782" spans="55:55" ht="36.75" customHeight="1" x14ac:dyDescent="0.25">
      <c r="BC2782" s="163"/>
    </row>
    <row r="2783" spans="55:55" ht="36.75" customHeight="1" x14ac:dyDescent="0.25">
      <c r="BC2783" s="163"/>
    </row>
    <row r="2784" spans="55:55" ht="36.75" customHeight="1" x14ac:dyDescent="0.25">
      <c r="BC2784" s="163"/>
    </row>
    <row r="2785" spans="55:55" ht="36.75" customHeight="1" x14ac:dyDescent="0.25">
      <c r="BC2785" s="163"/>
    </row>
    <row r="2786" spans="55:55" ht="36.75" customHeight="1" x14ac:dyDescent="0.25">
      <c r="BC2786" s="163"/>
    </row>
    <row r="2787" spans="55:55" ht="36.75" customHeight="1" x14ac:dyDescent="0.25">
      <c r="BC2787" s="163"/>
    </row>
    <row r="2788" spans="55:55" ht="36.75" customHeight="1" x14ac:dyDescent="0.25">
      <c r="BC2788" s="163"/>
    </row>
    <row r="2789" spans="55:55" ht="36.75" customHeight="1" x14ac:dyDescent="0.25">
      <c r="BC2789" s="163"/>
    </row>
    <row r="2790" spans="55:55" ht="36.75" customHeight="1" x14ac:dyDescent="0.25">
      <c r="BC2790" s="163"/>
    </row>
    <row r="2791" spans="55:55" ht="36.75" customHeight="1" x14ac:dyDescent="0.25">
      <c r="BC2791" s="163"/>
    </row>
    <row r="2792" spans="55:55" ht="36.75" customHeight="1" x14ac:dyDescent="0.25">
      <c r="BC2792" s="163"/>
    </row>
    <row r="2793" spans="55:55" ht="36.75" customHeight="1" x14ac:dyDescent="0.25">
      <c r="BC2793" s="163"/>
    </row>
    <row r="2794" spans="55:55" ht="36.75" customHeight="1" x14ac:dyDescent="0.25">
      <c r="BC2794" s="163"/>
    </row>
    <row r="2795" spans="55:55" ht="36.75" customHeight="1" x14ac:dyDescent="0.25">
      <c r="BC2795" s="163"/>
    </row>
    <row r="2796" spans="55:55" ht="36.75" customHeight="1" x14ac:dyDescent="0.25">
      <c r="BC2796" s="163"/>
    </row>
    <row r="2797" spans="55:55" ht="36.75" customHeight="1" x14ac:dyDescent="0.25">
      <c r="BC2797" s="163"/>
    </row>
    <row r="2798" spans="55:55" ht="36.75" customHeight="1" x14ac:dyDescent="0.25">
      <c r="BC2798" s="163"/>
    </row>
    <row r="2799" spans="55:55" ht="36.75" customHeight="1" x14ac:dyDescent="0.25">
      <c r="BC2799" s="163"/>
    </row>
    <row r="2800" spans="55:55" ht="36.75" customHeight="1" x14ac:dyDescent="0.25">
      <c r="BC2800" s="163"/>
    </row>
    <row r="2801" spans="55:55" ht="36.75" customHeight="1" x14ac:dyDescent="0.25">
      <c r="BC2801" s="163"/>
    </row>
    <row r="2802" spans="55:55" ht="36.75" customHeight="1" x14ac:dyDescent="0.25">
      <c r="BC2802" s="163"/>
    </row>
    <row r="2803" spans="55:55" ht="36.75" customHeight="1" x14ac:dyDescent="0.25">
      <c r="BC2803" s="163"/>
    </row>
    <row r="2804" spans="55:55" ht="36.75" customHeight="1" x14ac:dyDescent="0.25">
      <c r="BC2804" s="163"/>
    </row>
    <row r="2805" spans="55:55" ht="36.75" customHeight="1" x14ac:dyDescent="0.25">
      <c r="BC2805" s="163"/>
    </row>
    <row r="2806" spans="55:55" ht="36.75" customHeight="1" x14ac:dyDescent="0.25">
      <c r="BC2806" s="163"/>
    </row>
    <row r="2807" spans="55:55" ht="36.75" customHeight="1" x14ac:dyDescent="0.25">
      <c r="BC2807" s="163"/>
    </row>
    <row r="2808" spans="55:55" ht="36.75" customHeight="1" x14ac:dyDescent="0.25">
      <c r="BC2808" s="163"/>
    </row>
    <row r="2809" spans="55:55" ht="36.75" customHeight="1" x14ac:dyDescent="0.25">
      <c r="BC2809" s="163"/>
    </row>
    <row r="2810" spans="55:55" ht="36.75" customHeight="1" x14ac:dyDescent="0.25">
      <c r="BC2810" s="163"/>
    </row>
    <row r="2811" spans="55:55" ht="36.75" customHeight="1" x14ac:dyDescent="0.25">
      <c r="BC2811" s="163"/>
    </row>
    <row r="2812" spans="55:55" ht="36.75" customHeight="1" x14ac:dyDescent="0.25">
      <c r="BC2812" s="163"/>
    </row>
    <row r="2813" spans="55:55" ht="36.75" customHeight="1" x14ac:dyDescent="0.25">
      <c r="BC2813" s="163"/>
    </row>
    <row r="2814" spans="55:55" ht="36.75" customHeight="1" x14ac:dyDescent="0.25">
      <c r="BC2814" s="163"/>
    </row>
    <row r="2815" spans="55:55" ht="36.75" customHeight="1" x14ac:dyDescent="0.25">
      <c r="BC2815" s="163"/>
    </row>
    <row r="2816" spans="55:55" ht="36.75" customHeight="1" x14ac:dyDescent="0.25">
      <c r="BC2816" s="163"/>
    </row>
    <row r="2817" spans="55:55" ht="36.75" customHeight="1" x14ac:dyDescent="0.25">
      <c r="BC2817" s="163"/>
    </row>
    <row r="2818" spans="55:55" ht="36.75" customHeight="1" x14ac:dyDescent="0.25">
      <c r="BC2818" s="163"/>
    </row>
    <row r="2819" spans="55:55" ht="36.75" customHeight="1" x14ac:dyDescent="0.25">
      <c r="BC2819" s="163"/>
    </row>
    <row r="2820" spans="55:55" ht="36.75" customHeight="1" x14ac:dyDescent="0.25">
      <c r="BC2820" s="163"/>
    </row>
    <row r="2821" spans="55:55" ht="36.75" customHeight="1" x14ac:dyDescent="0.25">
      <c r="BC2821" s="163"/>
    </row>
    <row r="2822" spans="55:55" ht="36.75" customHeight="1" x14ac:dyDescent="0.25">
      <c r="BC2822" s="163"/>
    </row>
    <row r="2823" spans="55:55" ht="36.75" customHeight="1" x14ac:dyDescent="0.25">
      <c r="BC2823" s="163"/>
    </row>
    <row r="2824" spans="55:55" ht="36.75" customHeight="1" x14ac:dyDescent="0.25">
      <c r="BC2824" s="163"/>
    </row>
    <row r="2825" spans="55:55" ht="36.75" customHeight="1" x14ac:dyDescent="0.25">
      <c r="BC2825" s="163"/>
    </row>
    <row r="2826" spans="55:55" ht="36.75" customHeight="1" x14ac:dyDescent="0.25">
      <c r="BC2826" s="163"/>
    </row>
    <row r="2827" spans="55:55" ht="36.75" customHeight="1" x14ac:dyDescent="0.25">
      <c r="BC2827" s="163"/>
    </row>
    <row r="2828" spans="55:55" ht="36.75" customHeight="1" x14ac:dyDescent="0.25">
      <c r="BC2828" s="163"/>
    </row>
    <row r="2829" spans="55:55" ht="36.75" customHeight="1" x14ac:dyDescent="0.25">
      <c r="BC2829" s="163"/>
    </row>
    <row r="2830" spans="55:55" ht="36.75" customHeight="1" x14ac:dyDescent="0.25">
      <c r="BC2830" s="163"/>
    </row>
    <row r="2831" spans="55:55" ht="36.75" customHeight="1" x14ac:dyDescent="0.25">
      <c r="BC2831" s="163"/>
    </row>
    <row r="2832" spans="55:55" ht="36.75" customHeight="1" x14ac:dyDescent="0.25">
      <c r="BC2832" s="163"/>
    </row>
    <row r="2833" spans="55:55" ht="36.75" customHeight="1" x14ac:dyDescent="0.25">
      <c r="BC2833" s="163"/>
    </row>
    <row r="2834" spans="55:55" ht="36.75" customHeight="1" x14ac:dyDescent="0.25">
      <c r="BC2834" s="163"/>
    </row>
    <row r="2835" spans="55:55" ht="36.75" customHeight="1" x14ac:dyDescent="0.25">
      <c r="BC2835" s="163"/>
    </row>
    <row r="2836" spans="55:55" ht="36.75" customHeight="1" x14ac:dyDescent="0.25">
      <c r="BC2836" s="163"/>
    </row>
    <row r="2837" spans="55:55" ht="36.75" customHeight="1" x14ac:dyDescent="0.25">
      <c r="BC2837" s="163"/>
    </row>
    <row r="2838" spans="55:55" ht="36.75" customHeight="1" x14ac:dyDescent="0.25">
      <c r="BC2838" s="163"/>
    </row>
    <row r="2839" spans="55:55" ht="36.75" customHeight="1" x14ac:dyDescent="0.25">
      <c r="BC2839" s="163"/>
    </row>
    <row r="2840" spans="55:55" ht="36.75" customHeight="1" x14ac:dyDescent="0.25">
      <c r="BC2840" s="163"/>
    </row>
    <row r="2841" spans="55:55" ht="36.75" customHeight="1" x14ac:dyDescent="0.25">
      <c r="BC2841" s="163"/>
    </row>
    <row r="2842" spans="55:55" ht="36.75" customHeight="1" x14ac:dyDescent="0.25">
      <c r="BC2842" s="163"/>
    </row>
    <row r="2843" spans="55:55" ht="36.75" customHeight="1" x14ac:dyDescent="0.25">
      <c r="BC2843" s="163"/>
    </row>
    <row r="2844" spans="55:55" ht="36.75" customHeight="1" x14ac:dyDescent="0.25">
      <c r="BC2844" s="163"/>
    </row>
    <row r="2845" spans="55:55" ht="36.75" customHeight="1" x14ac:dyDescent="0.25">
      <c r="BC2845" s="163"/>
    </row>
    <row r="2846" spans="55:55" ht="36.75" customHeight="1" x14ac:dyDescent="0.25">
      <c r="BC2846" s="163"/>
    </row>
    <row r="2847" spans="55:55" ht="36.75" customHeight="1" x14ac:dyDescent="0.25">
      <c r="BC2847" s="163"/>
    </row>
    <row r="2848" spans="55:55" ht="36.75" customHeight="1" x14ac:dyDescent="0.25">
      <c r="BC2848" s="163"/>
    </row>
    <row r="2849" spans="55:55" ht="36.75" customHeight="1" x14ac:dyDescent="0.25">
      <c r="BC2849" s="163"/>
    </row>
    <row r="2850" spans="55:55" ht="36.75" customHeight="1" x14ac:dyDescent="0.25">
      <c r="BC2850" s="163"/>
    </row>
    <row r="2851" spans="55:55" ht="36.75" customHeight="1" x14ac:dyDescent="0.25">
      <c r="BC2851" s="163"/>
    </row>
    <row r="2852" spans="55:55" ht="36.75" customHeight="1" x14ac:dyDescent="0.25">
      <c r="BC2852" s="163"/>
    </row>
    <row r="2853" spans="55:55" ht="36.75" customHeight="1" x14ac:dyDescent="0.25">
      <c r="BC2853" s="163"/>
    </row>
    <row r="2854" spans="55:55" ht="36.75" customHeight="1" x14ac:dyDescent="0.25">
      <c r="BC2854" s="163"/>
    </row>
    <row r="2855" spans="55:55" ht="36.75" customHeight="1" x14ac:dyDescent="0.25">
      <c r="BC2855" s="163"/>
    </row>
    <row r="2856" spans="55:55" ht="36.75" customHeight="1" x14ac:dyDescent="0.25">
      <c r="BC2856" s="163"/>
    </row>
    <row r="2857" spans="55:55" ht="36.75" customHeight="1" x14ac:dyDescent="0.25">
      <c r="BC2857" s="163"/>
    </row>
    <row r="2858" spans="55:55" ht="36.75" customHeight="1" x14ac:dyDescent="0.25">
      <c r="BC2858" s="163"/>
    </row>
    <row r="2859" spans="55:55" ht="36.75" customHeight="1" x14ac:dyDescent="0.25">
      <c r="BC2859" s="163"/>
    </row>
    <row r="2860" spans="55:55" ht="36.75" customHeight="1" x14ac:dyDescent="0.25">
      <c r="BC2860" s="163"/>
    </row>
    <row r="2861" spans="55:55" ht="36.75" customHeight="1" x14ac:dyDescent="0.25">
      <c r="BC2861" s="163"/>
    </row>
    <row r="2862" spans="55:55" ht="36.75" customHeight="1" x14ac:dyDescent="0.25">
      <c r="BC2862" s="163"/>
    </row>
    <row r="2863" spans="55:55" ht="36.75" customHeight="1" x14ac:dyDescent="0.25">
      <c r="BC2863" s="163"/>
    </row>
    <row r="2864" spans="55:55" ht="36.75" customHeight="1" x14ac:dyDescent="0.25">
      <c r="BC2864" s="163"/>
    </row>
    <row r="2865" spans="55:55" ht="36.75" customHeight="1" x14ac:dyDescent="0.25">
      <c r="BC2865" s="163"/>
    </row>
    <row r="2866" spans="55:55" ht="36.75" customHeight="1" x14ac:dyDescent="0.25">
      <c r="BC2866" s="163"/>
    </row>
    <row r="2867" spans="55:55" ht="36.75" customHeight="1" x14ac:dyDescent="0.25">
      <c r="BC2867" s="163"/>
    </row>
    <row r="2868" spans="55:55" ht="36.75" customHeight="1" x14ac:dyDescent="0.25">
      <c r="BC2868" s="163"/>
    </row>
    <row r="2869" spans="55:55" ht="36.75" customHeight="1" x14ac:dyDescent="0.25">
      <c r="BC2869" s="163"/>
    </row>
    <row r="2870" spans="55:55" ht="36.75" customHeight="1" x14ac:dyDescent="0.25">
      <c r="BC2870" s="163"/>
    </row>
    <row r="2871" spans="55:55" ht="36.75" customHeight="1" x14ac:dyDescent="0.25">
      <c r="BC2871" s="163"/>
    </row>
    <row r="2872" spans="55:55" ht="36.75" customHeight="1" x14ac:dyDescent="0.25">
      <c r="BC2872" s="163"/>
    </row>
    <row r="2873" spans="55:55" ht="36.75" customHeight="1" x14ac:dyDescent="0.25">
      <c r="BC2873" s="163"/>
    </row>
    <row r="2874" spans="55:55" ht="36.75" customHeight="1" x14ac:dyDescent="0.25">
      <c r="BC2874" s="163"/>
    </row>
    <row r="2875" spans="55:55" ht="36.75" customHeight="1" x14ac:dyDescent="0.25">
      <c r="BC2875" s="163"/>
    </row>
    <row r="2876" spans="55:55" ht="36.75" customHeight="1" x14ac:dyDescent="0.25">
      <c r="BC2876" s="163"/>
    </row>
    <row r="2877" spans="55:55" ht="36.75" customHeight="1" x14ac:dyDescent="0.25">
      <c r="BC2877" s="163"/>
    </row>
    <row r="2878" spans="55:55" ht="36.75" customHeight="1" x14ac:dyDescent="0.25">
      <c r="BC2878" s="163"/>
    </row>
    <row r="2879" spans="55:55" ht="36.75" customHeight="1" x14ac:dyDescent="0.25">
      <c r="BC2879" s="163"/>
    </row>
    <row r="2880" spans="55:55" ht="36.75" customHeight="1" x14ac:dyDescent="0.25">
      <c r="BC2880" s="163"/>
    </row>
    <row r="2881" spans="55:55" ht="36.75" customHeight="1" x14ac:dyDescent="0.25">
      <c r="BC2881" s="163"/>
    </row>
    <row r="2882" spans="55:55" ht="36.75" customHeight="1" x14ac:dyDescent="0.25">
      <c r="BC2882" s="163"/>
    </row>
    <row r="2883" spans="55:55" ht="36.75" customHeight="1" x14ac:dyDescent="0.25">
      <c r="BC2883" s="163"/>
    </row>
    <row r="2884" spans="55:55" ht="36.75" customHeight="1" x14ac:dyDescent="0.25">
      <c r="BC2884" s="163"/>
    </row>
    <row r="2885" spans="55:55" ht="36.75" customHeight="1" x14ac:dyDescent="0.25">
      <c r="BC2885" s="163"/>
    </row>
    <row r="2886" spans="55:55" ht="36.75" customHeight="1" x14ac:dyDescent="0.25">
      <c r="BC2886" s="163"/>
    </row>
    <row r="2887" spans="55:55" ht="36.75" customHeight="1" x14ac:dyDescent="0.25">
      <c r="BC2887" s="163"/>
    </row>
    <row r="2888" spans="55:55" ht="36.75" customHeight="1" x14ac:dyDescent="0.25">
      <c r="BC2888" s="163"/>
    </row>
    <row r="2889" spans="55:55" ht="36.75" customHeight="1" x14ac:dyDescent="0.25">
      <c r="BC2889" s="163"/>
    </row>
    <row r="2890" spans="55:55" ht="36.75" customHeight="1" x14ac:dyDescent="0.25">
      <c r="BC2890" s="163"/>
    </row>
    <row r="2891" spans="55:55" ht="36.75" customHeight="1" x14ac:dyDescent="0.25">
      <c r="BC2891" s="163"/>
    </row>
    <row r="2892" spans="55:55" ht="36.75" customHeight="1" x14ac:dyDescent="0.25">
      <c r="BC2892" s="163"/>
    </row>
    <row r="2893" spans="55:55" ht="36.75" customHeight="1" x14ac:dyDescent="0.25">
      <c r="BC2893" s="163"/>
    </row>
    <row r="2894" spans="55:55" ht="36.75" customHeight="1" x14ac:dyDescent="0.25">
      <c r="BC2894" s="163"/>
    </row>
    <row r="2895" spans="55:55" ht="36.75" customHeight="1" x14ac:dyDescent="0.25">
      <c r="BC2895" s="163"/>
    </row>
    <row r="2896" spans="55:55" ht="36.75" customHeight="1" x14ac:dyDescent="0.25">
      <c r="BC2896" s="163"/>
    </row>
    <row r="2897" spans="55:55" ht="36.75" customHeight="1" x14ac:dyDescent="0.25">
      <c r="BC2897" s="163"/>
    </row>
    <row r="2898" spans="55:55" ht="36.75" customHeight="1" x14ac:dyDescent="0.25">
      <c r="BC2898" s="163"/>
    </row>
    <row r="2899" spans="55:55" ht="36.75" customHeight="1" x14ac:dyDescent="0.25">
      <c r="BC2899" s="163"/>
    </row>
    <row r="2900" spans="55:55" ht="36.75" customHeight="1" x14ac:dyDescent="0.25">
      <c r="BC2900" s="163"/>
    </row>
    <row r="2901" spans="55:55" ht="36.75" customHeight="1" x14ac:dyDescent="0.25">
      <c r="BC2901" s="163"/>
    </row>
    <row r="2902" spans="55:55" ht="36.75" customHeight="1" x14ac:dyDescent="0.25">
      <c r="BC2902" s="163"/>
    </row>
    <row r="2903" spans="55:55" ht="36.75" customHeight="1" x14ac:dyDescent="0.25">
      <c r="BC2903" s="163"/>
    </row>
    <row r="2904" spans="55:55" ht="36.75" customHeight="1" x14ac:dyDescent="0.25">
      <c r="BC2904" s="163"/>
    </row>
    <row r="2905" spans="55:55" ht="36.75" customHeight="1" x14ac:dyDescent="0.25">
      <c r="BC2905" s="163"/>
    </row>
    <row r="2906" spans="55:55" ht="36.75" customHeight="1" x14ac:dyDescent="0.25">
      <c r="BC2906" s="163"/>
    </row>
    <row r="2907" spans="55:55" ht="36.75" customHeight="1" x14ac:dyDescent="0.25">
      <c r="BC2907" s="163"/>
    </row>
    <row r="2908" spans="55:55" ht="36.75" customHeight="1" x14ac:dyDescent="0.25">
      <c r="BC2908" s="163"/>
    </row>
    <row r="2909" spans="55:55" ht="36.75" customHeight="1" x14ac:dyDescent="0.25">
      <c r="BC2909" s="163"/>
    </row>
    <row r="2910" spans="55:55" ht="36.75" customHeight="1" x14ac:dyDescent="0.25">
      <c r="BC2910" s="163"/>
    </row>
    <row r="2911" spans="55:55" ht="36.75" customHeight="1" x14ac:dyDescent="0.25">
      <c r="BC2911" s="163"/>
    </row>
    <row r="2912" spans="55:55" ht="36.75" customHeight="1" x14ac:dyDescent="0.25">
      <c r="BC2912" s="163"/>
    </row>
    <row r="2913" spans="55:55" ht="36.75" customHeight="1" x14ac:dyDescent="0.25">
      <c r="BC2913" s="163"/>
    </row>
    <row r="2914" spans="55:55" ht="36.75" customHeight="1" x14ac:dyDescent="0.25">
      <c r="BC2914" s="163"/>
    </row>
    <row r="2915" spans="55:55" ht="36.75" customHeight="1" x14ac:dyDescent="0.25">
      <c r="BC2915" s="163"/>
    </row>
    <row r="2916" spans="55:55" ht="36.75" customHeight="1" x14ac:dyDescent="0.25">
      <c r="BC2916" s="163"/>
    </row>
    <row r="2917" spans="55:55" ht="36.75" customHeight="1" x14ac:dyDescent="0.25">
      <c r="BC2917" s="163"/>
    </row>
    <row r="2918" spans="55:55" ht="36.75" customHeight="1" x14ac:dyDescent="0.25">
      <c r="BC2918" s="163"/>
    </row>
    <row r="2919" spans="55:55" ht="36.75" customHeight="1" x14ac:dyDescent="0.25">
      <c r="BC2919" s="163"/>
    </row>
    <row r="2920" spans="55:55" ht="36.75" customHeight="1" x14ac:dyDescent="0.25">
      <c r="BC2920" s="163"/>
    </row>
    <row r="2921" spans="55:55" ht="36.75" customHeight="1" x14ac:dyDescent="0.25">
      <c r="BC2921" s="163"/>
    </row>
    <row r="2922" spans="55:55" ht="36.75" customHeight="1" x14ac:dyDescent="0.25">
      <c r="BC2922" s="163"/>
    </row>
    <row r="2923" spans="55:55" ht="36.75" customHeight="1" x14ac:dyDescent="0.25">
      <c r="BC2923" s="163"/>
    </row>
    <row r="2924" spans="55:55" ht="36.75" customHeight="1" x14ac:dyDescent="0.25">
      <c r="BC2924" s="163"/>
    </row>
    <row r="2925" spans="55:55" ht="36.75" customHeight="1" x14ac:dyDescent="0.25">
      <c r="BC2925" s="163"/>
    </row>
    <row r="2926" spans="55:55" ht="36.75" customHeight="1" x14ac:dyDescent="0.25">
      <c r="BC2926" s="163"/>
    </row>
    <row r="2927" spans="55:55" ht="36.75" customHeight="1" x14ac:dyDescent="0.25">
      <c r="BC2927" s="163"/>
    </row>
    <row r="2928" spans="55:55" ht="36.75" customHeight="1" x14ac:dyDescent="0.25">
      <c r="BC2928" s="163"/>
    </row>
    <row r="2929" spans="55:55" ht="36.75" customHeight="1" x14ac:dyDescent="0.25">
      <c r="BC2929" s="163"/>
    </row>
    <row r="2930" spans="55:55" ht="36.75" customHeight="1" x14ac:dyDescent="0.25">
      <c r="BC2930" s="163"/>
    </row>
    <row r="2931" spans="55:55" ht="36.75" customHeight="1" x14ac:dyDescent="0.25">
      <c r="BC2931" s="163"/>
    </row>
    <row r="2932" spans="55:55" ht="36.75" customHeight="1" x14ac:dyDescent="0.25">
      <c r="BC2932" s="163"/>
    </row>
    <row r="2933" spans="55:55" ht="36.75" customHeight="1" x14ac:dyDescent="0.25">
      <c r="BC2933" s="163"/>
    </row>
    <row r="2934" spans="55:55" ht="36.75" customHeight="1" x14ac:dyDescent="0.25">
      <c r="BC2934" s="163"/>
    </row>
    <row r="2935" spans="55:55" ht="36.75" customHeight="1" x14ac:dyDescent="0.25">
      <c r="BC2935" s="163"/>
    </row>
    <row r="2936" spans="55:55" ht="36.75" customHeight="1" x14ac:dyDescent="0.25">
      <c r="BC2936" s="163"/>
    </row>
    <row r="2937" spans="55:55" ht="36.75" customHeight="1" x14ac:dyDescent="0.25">
      <c r="BC2937" s="163"/>
    </row>
    <row r="2938" spans="55:55" ht="36.75" customHeight="1" x14ac:dyDescent="0.25">
      <c r="BC2938" s="163"/>
    </row>
    <row r="2939" spans="55:55" ht="36.75" customHeight="1" x14ac:dyDescent="0.25">
      <c r="BC2939" s="163"/>
    </row>
    <row r="2940" spans="55:55" ht="36.75" customHeight="1" x14ac:dyDescent="0.25">
      <c r="BC2940" s="163"/>
    </row>
    <row r="2941" spans="55:55" ht="36.75" customHeight="1" x14ac:dyDescent="0.25">
      <c r="BC2941" s="163"/>
    </row>
    <row r="2942" spans="55:55" ht="36.75" customHeight="1" x14ac:dyDescent="0.25">
      <c r="BC2942" s="163"/>
    </row>
    <row r="2943" spans="55:55" ht="36.75" customHeight="1" x14ac:dyDescent="0.25">
      <c r="BC2943" s="163"/>
    </row>
    <row r="2944" spans="55:55" ht="36.75" customHeight="1" x14ac:dyDescent="0.25">
      <c r="BC2944" s="163"/>
    </row>
    <row r="2945" spans="55:55" ht="36.75" customHeight="1" x14ac:dyDescent="0.25">
      <c r="BC2945" s="163"/>
    </row>
    <row r="2946" spans="55:55" ht="36.75" customHeight="1" x14ac:dyDescent="0.25">
      <c r="BC2946" s="163"/>
    </row>
    <row r="2947" spans="55:55" ht="36.75" customHeight="1" x14ac:dyDescent="0.25">
      <c r="BC2947" s="163"/>
    </row>
    <row r="2948" spans="55:55" ht="36.75" customHeight="1" x14ac:dyDescent="0.25">
      <c r="BC2948" s="163"/>
    </row>
    <row r="2949" spans="55:55" ht="36.75" customHeight="1" x14ac:dyDescent="0.25">
      <c r="BC2949" s="163"/>
    </row>
    <row r="2950" spans="55:55" ht="36.75" customHeight="1" x14ac:dyDescent="0.25">
      <c r="BC2950" s="163"/>
    </row>
    <row r="2951" spans="55:55" ht="36.75" customHeight="1" x14ac:dyDescent="0.25">
      <c r="BC2951" s="163"/>
    </row>
    <row r="2952" spans="55:55" ht="36.75" customHeight="1" x14ac:dyDescent="0.25">
      <c r="BC2952" s="163"/>
    </row>
    <row r="2953" spans="55:55" ht="36.75" customHeight="1" x14ac:dyDescent="0.25">
      <c r="BC2953" s="163"/>
    </row>
    <row r="2954" spans="55:55" ht="36.75" customHeight="1" x14ac:dyDescent="0.25">
      <c r="BC2954" s="163"/>
    </row>
    <row r="2955" spans="55:55" ht="36.75" customHeight="1" x14ac:dyDescent="0.25">
      <c r="BC2955" s="163"/>
    </row>
    <row r="2956" spans="55:55" ht="36.75" customHeight="1" x14ac:dyDescent="0.25">
      <c r="BC2956" s="163"/>
    </row>
    <row r="2957" spans="55:55" ht="36.75" customHeight="1" x14ac:dyDescent="0.25">
      <c r="BC2957" s="163"/>
    </row>
    <row r="2958" spans="55:55" ht="36.75" customHeight="1" x14ac:dyDescent="0.25">
      <c r="BC2958" s="163"/>
    </row>
    <row r="2959" spans="55:55" ht="36.75" customHeight="1" x14ac:dyDescent="0.25">
      <c r="BC2959" s="163"/>
    </row>
    <row r="2960" spans="55:55" ht="36.75" customHeight="1" x14ac:dyDescent="0.25">
      <c r="BC2960" s="163"/>
    </row>
    <row r="2961" spans="55:55" ht="36.75" customHeight="1" x14ac:dyDescent="0.25">
      <c r="BC2961" s="163"/>
    </row>
    <row r="2962" spans="55:55" ht="36.75" customHeight="1" x14ac:dyDescent="0.25">
      <c r="BC2962" s="163"/>
    </row>
    <row r="2963" spans="55:55" ht="36.75" customHeight="1" x14ac:dyDescent="0.25">
      <c r="BC2963" s="163"/>
    </row>
    <row r="2964" spans="55:55" ht="36.75" customHeight="1" x14ac:dyDescent="0.25">
      <c r="BC2964" s="163"/>
    </row>
    <row r="2965" spans="55:55" ht="36.75" customHeight="1" x14ac:dyDescent="0.25">
      <c r="BC2965" s="163"/>
    </row>
    <row r="2966" spans="55:55" ht="36.75" customHeight="1" x14ac:dyDescent="0.25">
      <c r="BC2966" s="163"/>
    </row>
    <row r="2967" spans="55:55" ht="36.75" customHeight="1" x14ac:dyDescent="0.25">
      <c r="BC2967" s="163"/>
    </row>
    <row r="2968" spans="55:55" ht="36.75" customHeight="1" x14ac:dyDescent="0.25">
      <c r="BC2968" s="163"/>
    </row>
    <row r="2969" spans="55:55" ht="36.75" customHeight="1" x14ac:dyDescent="0.25">
      <c r="BC2969" s="163"/>
    </row>
    <row r="2970" spans="55:55" ht="36.75" customHeight="1" x14ac:dyDescent="0.25">
      <c r="BC2970" s="163"/>
    </row>
    <row r="2971" spans="55:55" ht="36.75" customHeight="1" x14ac:dyDescent="0.25">
      <c r="BC2971" s="163"/>
    </row>
    <row r="2972" spans="55:55" ht="36.75" customHeight="1" x14ac:dyDescent="0.25">
      <c r="BC2972" s="163"/>
    </row>
    <row r="2973" spans="55:55" ht="36.75" customHeight="1" x14ac:dyDescent="0.25">
      <c r="BC2973" s="163"/>
    </row>
    <row r="2974" spans="55:55" ht="36.75" customHeight="1" x14ac:dyDescent="0.25">
      <c r="BC2974" s="163"/>
    </row>
    <row r="2975" spans="55:55" ht="36.75" customHeight="1" x14ac:dyDescent="0.25">
      <c r="BC2975" s="163"/>
    </row>
    <row r="2976" spans="55:55" ht="36.75" customHeight="1" x14ac:dyDescent="0.25">
      <c r="BC2976" s="163"/>
    </row>
    <row r="2977" spans="55:55" ht="36.75" customHeight="1" x14ac:dyDescent="0.25">
      <c r="BC2977" s="163"/>
    </row>
    <row r="2978" spans="55:55" ht="36.75" customHeight="1" x14ac:dyDescent="0.25">
      <c r="BC2978" s="163"/>
    </row>
    <row r="2979" spans="55:55" ht="36.75" customHeight="1" x14ac:dyDescent="0.25">
      <c r="BC2979" s="163"/>
    </row>
    <row r="2980" spans="55:55" ht="36.75" customHeight="1" x14ac:dyDescent="0.25">
      <c r="BC2980" s="163"/>
    </row>
    <row r="2981" spans="55:55" ht="36.75" customHeight="1" x14ac:dyDescent="0.25">
      <c r="BC2981" s="163"/>
    </row>
    <row r="2982" spans="55:55" ht="36.75" customHeight="1" x14ac:dyDescent="0.25">
      <c r="BC2982" s="163"/>
    </row>
    <row r="2983" spans="55:55" ht="36.75" customHeight="1" x14ac:dyDescent="0.25">
      <c r="BC2983" s="163"/>
    </row>
    <row r="2984" spans="55:55" ht="36.75" customHeight="1" x14ac:dyDescent="0.25">
      <c r="BC2984" s="163"/>
    </row>
    <row r="2985" spans="55:55" ht="36.75" customHeight="1" x14ac:dyDescent="0.25">
      <c r="BC2985" s="163"/>
    </row>
    <row r="2986" spans="55:55" ht="36.75" customHeight="1" x14ac:dyDescent="0.25">
      <c r="BC2986" s="163"/>
    </row>
    <row r="2987" spans="55:55" ht="36.75" customHeight="1" x14ac:dyDescent="0.25">
      <c r="BC2987" s="163"/>
    </row>
    <row r="2988" spans="55:55" ht="36.75" customHeight="1" x14ac:dyDescent="0.25">
      <c r="BC2988" s="163"/>
    </row>
    <row r="2989" spans="55:55" ht="36.75" customHeight="1" x14ac:dyDescent="0.25">
      <c r="BC2989" s="163"/>
    </row>
    <row r="2990" spans="55:55" ht="36.75" customHeight="1" x14ac:dyDescent="0.25">
      <c r="BC2990" s="163"/>
    </row>
    <row r="2991" spans="55:55" ht="36.75" customHeight="1" x14ac:dyDescent="0.25">
      <c r="BC2991" s="163"/>
    </row>
    <row r="2992" spans="55:55" ht="36.75" customHeight="1" x14ac:dyDescent="0.25">
      <c r="BC2992" s="163"/>
    </row>
    <row r="2993" spans="55:55" ht="36.75" customHeight="1" x14ac:dyDescent="0.25">
      <c r="BC2993" s="163"/>
    </row>
    <row r="2994" spans="55:55" ht="36.75" customHeight="1" x14ac:dyDescent="0.25">
      <c r="BC2994" s="163"/>
    </row>
    <row r="2995" spans="55:55" ht="36.75" customHeight="1" x14ac:dyDescent="0.25">
      <c r="BC2995" s="163"/>
    </row>
    <row r="2996" spans="55:55" ht="36.75" customHeight="1" x14ac:dyDescent="0.25">
      <c r="BC2996" s="163"/>
    </row>
    <row r="2997" spans="55:55" ht="36.75" customHeight="1" x14ac:dyDescent="0.25">
      <c r="BC2997" s="163"/>
    </row>
    <row r="2998" spans="55:55" ht="36.75" customHeight="1" x14ac:dyDescent="0.25">
      <c r="BC2998" s="163"/>
    </row>
    <row r="2999" spans="55:55" ht="36.75" customHeight="1" x14ac:dyDescent="0.25">
      <c r="BC2999" s="163"/>
    </row>
    <row r="3000" spans="55:55" ht="36.75" customHeight="1" x14ac:dyDescent="0.25">
      <c r="BC3000" s="163"/>
    </row>
    <row r="3001" spans="55:55" ht="36.75" customHeight="1" x14ac:dyDescent="0.25">
      <c r="BC3001" s="163"/>
    </row>
    <row r="3002" spans="55:55" ht="36.75" customHeight="1" x14ac:dyDescent="0.25">
      <c r="BC3002" s="163"/>
    </row>
    <row r="3003" spans="55:55" ht="36.75" customHeight="1" x14ac:dyDescent="0.25">
      <c r="BC3003" s="163"/>
    </row>
    <row r="3004" spans="55:55" ht="36.75" customHeight="1" x14ac:dyDescent="0.25">
      <c r="BC3004" s="163"/>
    </row>
    <row r="3005" spans="55:55" ht="36.75" customHeight="1" x14ac:dyDescent="0.25">
      <c r="BC3005" s="163"/>
    </row>
    <row r="3006" spans="55:55" ht="36.75" customHeight="1" x14ac:dyDescent="0.25">
      <c r="BC3006" s="163"/>
    </row>
    <row r="3007" spans="55:55" ht="36.75" customHeight="1" x14ac:dyDescent="0.25">
      <c r="BC3007" s="163"/>
    </row>
    <row r="3008" spans="55:55" ht="36.75" customHeight="1" x14ac:dyDescent="0.25">
      <c r="BC3008" s="163"/>
    </row>
    <row r="3009" spans="55:55" ht="36.75" customHeight="1" x14ac:dyDescent="0.25">
      <c r="BC3009" s="163"/>
    </row>
    <row r="3010" spans="55:55" ht="36.75" customHeight="1" x14ac:dyDescent="0.25">
      <c r="BC3010" s="163"/>
    </row>
    <row r="3011" spans="55:55" ht="36.75" customHeight="1" x14ac:dyDescent="0.25">
      <c r="BC3011" s="163"/>
    </row>
    <row r="3012" spans="55:55" ht="36.75" customHeight="1" x14ac:dyDescent="0.25">
      <c r="BC3012" s="163"/>
    </row>
    <row r="3013" spans="55:55" ht="36.75" customHeight="1" x14ac:dyDescent="0.25">
      <c r="BC3013" s="163"/>
    </row>
    <row r="3014" spans="55:55" ht="36.75" customHeight="1" x14ac:dyDescent="0.25">
      <c r="BC3014" s="163"/>
    </row>
    <row r="3015" spans="55:55" ht="36.75" customHeight="1" x14ac:dyDescent="0.25">
      <c r="BC3015" s="163"/>
    </row>
    <row r="3016" spans="55:55" ht="36.75" customHeight="1" x14ac:dyDescent="0.25">
      <c r="BC3016" s="163"/>
    </row>
    <row r="3017" spans="55:55" ht="36.75" customHeight="1" x14ac:dyDescent="0.25">
      <c r="BC3017" s="163"/>
    </row>
    <row r="3018" spans="55:55" ht="36.75" customHeight="1" x14ac:dyDescent="0.25">
      <c r="BC3018" s="163"/>
    </row>
    <row r="3019" spans="55:55" ht="36.75" customHeight="1" x14ac:dyDescent="0.25">
      <c r="BC3019" s="163"/>
    </row>
    <row r="3020" spans="55:55" ht="36.75" customHeight="1" x14ac:dyDescent="0.25">
      <c r="BC3020" s="163"/>
    </row>
    <row r="3021" spans="55:55" ht="36.75" customHeight="1" x14ac:dyDescent="0.25">
      <c r="BC3021" s="163"/>
    </row>
    <row r="3022" spans="55:55" ht="36.75" customHeight="1" x14ac:dyDescent="0.25">
      <c r="BC3022" s="163"/>
    </row>
    <row r="3023" spans="55:55" ht="36.75" customHeight="1" x14ac:dyDescent="0.25">
      <c r="BC3023" s="163"/>
    </row>
    <row r="3024" spans="55:55" ht="36.75" customHeight="1" x14ac:dyDescent="0.25">
      <c r="BC3024" s="163"/>
    </row>
    <row r="3025" spans="55:55" ht="36.75" customHeight="1" x14ac:dyDescent="0.25">
      <c r="BC3025" s="163"/>
    </row>
    <row r="3026" spans="55:55" ht="36.75" customHeight="1" x14ac:dyDescent="0.25">
      <c r="BC3026" s="163"/>
    </row>
    <row r="3027" spans="55:55" ht="36.75" customHeight="1" x14ac:dyDescent="0.25">
      <c r="BC3027" s="163"/>
    </row>
    <row r="3028" spans="55:55" ht="36.75" customHeight="1" x14ac:dyDescent="0.25">
      <c r="BC3028" s="163"/>
    </row>
    <row r="3029" spans="55:55" ht="36.75" customHeight="1" x14ac:dyDescent="0.25">
      <c r="BC3029" s="163"/>
    </row>
    <row r="3030" spans="55:55" ht="36.75" customHeight="1" x14ac:dyDescent="0.25">
      <c r="BC3030" s="163"/>
    </row>
    <row r="3031" spans="55:55" ht="36.75" customHeight="1" x14ac:dyDescent="0.25">
      <c r="BC3031" s="163"/>
    </row>
    <row r="3032" spans="55:55" ht="36.75" customHeight="1" x14ac:dyDescent="0.25">
      <c r="BC3032" s="163"/>
    </row>
    <row r="3033" spans="55:55" ht="36.75" customHeight="1" x14ac:dyDescent="0.25">
      <c r="BC3033" s="163"/>
    </row>
    <row r="3034" spans="55:55" ht="36.75" customHeight="1" x14ac:dyDescent="0.25">
      <c r="BC3034" s="163"/>
    </row>
    <row r="3035" spans="55:55" ht="36.75" customHeight="1" x14ac:dyDescent="0.25">
      <c r="BC3035" s="163"/>
    </row>
    <row r="3036" spans="55:55" ht="36.75" customHeight="1" x14ac:dyDescent="0.25">
      <c r="BC3036" s="163"/>
    </row>
    <row r="3037" spans="55:55" ht="36.75" customHeight="1" x14ac:dyDescent="0.25">
      <c r="BC3037" s="163"/>
    </row>
    <row r="3038" spans="55:55" ht="36.75" customHeight="1" x14ac:dyDescent="0.25">
      <c r="BC3038" s="163"/>
    </row>
    <row r="3039" spans="55:55" ht="36.75" customHeight="1" x14ac:dyDescent="0.25">
      <c r="BC3039" s="163"/>
    </row>
    <row r="3040" spans="55:55" ht="36.75" customHeight="1" x14ac:dyDescent="0.25">
      <c r="BC3040" s="163"/>
    </row>
    <row r="3041" spans="55:55" ht="36.75" customHeight="1" x14ac:dyDescent="0.25">
      <c r="BC3041" s="163"/>
    </row>
    <row r="3042" spans="55:55" ht="36.75" customHeight="1" x14ac:dyDescent="0.25">
      <c r="BC3042" s="163"/>
    </row>
    <row r="3043" spans="55:55" ht="36.75" customHeight="1" x14ac:dyDescent="0.25">
      <c r="BC3043" s="163"/>
    </row>
    <row r="3044" spans="55:55" ht="36.75" customHeight="1" x14ac:dyDescent="0.25">
      <c r="BC3044" s="163"/>
    </row>
    <row r="3045" spans="55:55" ht="36.75" customHeight="1" x14ac:dyDescent="0.25">
      <c r="BC3045" s="163"/>
    </row>
    <row r="3046" spans="55:55" ht="36.75" customHeight="1" x14ac:dyDescent="0.25">
      <c r="BC3046" s="163"/>
    </row>
    <row r="3047" spans="55:55" ht="36.75" customHeight="1" x14ac:dyDescent="0.25">
      <c r="BC3047" s="163"/>
    </row>
    <row r="3048" spans="55:55" ht="36.75" customHeight="1" x14ac:dyDescent="0.25">
      <c r="BC3048" s="163"/>
    </row>
    <row r="3049" spans="55:55" ht="36.75" customHeight="1" x14ac:dyDescent="0.25">
      <c r="BC3049" s="163"/>
    </row>
    <row r="3050" spans="55:55" ht="36.75" customHeight="1" x14ac:dyDescent="0.25">
      <c r="BC3050" s="163"/>
    </row>
    <row r="3051" spans="55:55" ht="36.75" customHeight="1" x14ac:dyDescent="0.25">
      <c r="BC3051" s="163"/>
    </row>
    <row r="3052" spans="55:55" ht="36.75" customHeight="1" x14ac:dyDescent="0.25">
      <c r="BC3052" s="163"/>
    </row>
    <row r="3053" spans="55:55" ht="36.75" customHeight="1" x14ac:dyDescent="0.25">
      <c r="BC3053" s="163"/>
    </row>
    <row r="3054" spans="55:55" ht="36.75" customHeight="1" x14ac:dyDescent="0.25">
      <c r="BC3054" s="163"/>
    </row>
    <row r="3055" spans="55:55" ht="36.75" customHeight="1" x14ac:dyDescent="0.25">
      <c r="BC3055" s="163"/>
    </row>
    <row r="3056" spans="55:55" ht="36.75" customHeight="1" x14ac:dyDescent="0.25">
      <c r="BC3056" s="163"/>
    </row>
    <row r="3057" spans="55:55" ht="36.75" customHeight="1" x14ac:dyDescent="0.25">
      <c r="BC3057" s="163"/>
    </row>
    <row r="3058" spans="55:55" ht="36.75" customHeight="1" x14ac:dyDescent="0.25">
      <c r="BC3058" s="163"/>
    </row>
    <row r="3059" spans="55:55" ht="36.75" customHeight="1" x14ac:dyDescent="0.25">
      <c r="BC3059" s="163"/>
    </row>
    <row r="3060" spans="55:55" ht="36.75" customHeight="1" x14ac:dyDescent="0.25">
      <c r="BC3060" s="163"/>
    </row>
    <row r="3061" spans="55:55" ht="36.75" customHeight="1" x14ac:dyDescent="0.25">
      <c r="BC3061" s="163"/>
    </row>
    <row r="3062" spans="55:55" ht="36.75" customHeight="1" x14ac:dyDescent="0.25">
      <c r="BC3062" s="163"/>
    </row>
    <row r="3063" spans="55:55" ht="36.75" customHeight="1" x14ac:dyDescent="0.25">
      <c r="BC3063" s="163"/>
    </row>
    <row r="3064" spans="55:55" ht="36.75" customHeight="1" x14ac:dyDescent="0.25">
      <c r="BC3064" s="163"/>
    </row>
    <row r="3065" spans="55:55" ht="36.75" customHeight="1" x14ac:dyDescent="0.25">
      <c r="BC3065" s="163"/>
    </row>
    <row r="3066" spans="55:55" ht="36.75" customHeight="1" x14ac:dyDescent="0.25">
      <c r="BC3066" s="163"/>
    </row>
    <row r="3067" spans="55:55" ht="36.75" customHeight="1" x14ac:dyDescent="0.25">
      <c r="BC3067" s="163"/>
    </row>
    <row r="3068" spans="55:55" ht="36.75" customHeight="1" x14ac:dyDescent="0.25">
      <c r="BC3068" s="163"/>
    </row>
    <row r="3069" spans="55:55" ht="36.75" customHeight="1" x14ac:dyDescent="0.25">
      <c r="BC3069" s="163"/>
    </row>
    <row r="3070" spans="55:55" ht="36.75" customHeight="1" x14ac:dyDescent="0.25">
      <c r="BC3070" s="163"/>
    </row>
    <row r="3071" spans="55:55" ht="36.75" customHeight="1" x14ac:dyDescent="0.25">
      <c r="BC3071" s="163"/>
    </row>
    <row r="3072" spans="55:55" ht="36.75" customHeight="1" x14ac:dyDescent="0.25">
      <c r="BC3072" s="163"/>
    </row>
    <row r="3073" spans="55:55" ht="36.75" customHeight="1" x14ac:dyDescent="0.25">
      <c r="BC3073" s="163"/>
    </row>
    <row r="3074" spans="55:55" ht="36.75" customHeight="1" x14ac:dyDescent="0.25">
      <c r="BC3074" s="163"/>
    </row>
    <row r="3075" spans="55:55" ht="36.75" customHeight="1" x14ac:dyDescent="0.25">
      <c r="BC3075" s="163"/>
    </row>
    <row r="3076" spans="55:55" ht="36.75" customHeight="1" x14ac:dyDescent="0.25">
      <c r="BC3076" s="163"/>
    </row>
    <row r="3077" spans="55:55" ht="36.75" customHeight="1" x14ac:dyDescent="0.25">
      <c r="BC3077" s="163"/>
    </row>
    <row r="3078" spans="55:55" ht="36.75" customHeight="1" x14ac:dyDescent="0.25">
      <c r="BC3078" s="163"/>
    </row>
    <row r="3079" spans="55:55" ht="36.75" customHeight="1" x14ac:dyDescent="0.25">
      <c r="BC3079" s="163"/>
    </row>
    <row r="3080" spans="55:55" ht="36.75" customHeight="1" x14ac:dyDescent="0.25">
      <c r="BC3080" s="163"/>
    </row>
    <row r="3081" spans="55:55" ht="36.75" customHeight="1" x14ac:dyDescent="0.25">
      <c r="BC3081" s="163"/>
    </row>
    <row r="3082" spans="55:55" ht="36.75" customHeight="1" x14ac:dyDescent="0.25">
      <c r="BC3082" s="163"/>
    </row>
    <row r="3083" spans="55:55" ht="36.75" customHeight="1" x14ac:dyDescent="0.25">
      <c r="BC3083" s="163"/>
    </row>
    <row r="3084" spans="55:55" ht="36.75" customHeight="1" x14ac:dyDescent="0.25">
      <c r="BC3084" s="163"/>
    </row>
    <row r="3085" spans="55:55" ht="36.75" customHeight="1" x14ac:dyDescent="0.25">
      <c r="BC3085" s="163"/>
    </row>
    <row r="3086" spans="55:55" ht="36.75" customHeight="1" x14ac:dyDescent="0.25">
      <c r="BC3086" s="163"/>
    </row>
    <row r="3087" spans="55:55" ht="36.75" customHeight="1" x14ac:dyDescent="0.25">
      <c r="BC3087" s="163"/>
    </row>
    <row r="3088" spans="55:55" ht="36.75" customHeight="1" x14ac:dyDescent="0.25">
      <c r="BC3088" s="163"/>
    </row>
    <row r="3089" spans="55:55" ht="36.75" customHeight="1" x14ac:dyDescent="0.25">
      <c r="BC3089" s="163"/>
    </row>
    <row r="3090" spans="55:55" ht="36.75" customHeight="1" x14ac:dyDescent="0.25">
      <c r="BC3090" s="163"/>
    </row>
    <row r="3091" spans="55:55" ht="36.75" customHeight="1" x14ac:dyDescent="0.25">
      <c r="BC3091" s="163"/>
    </row>
    <row r="3092" spans="55:55" ht="36.75" customHeight="1" x14ac:dyDescent="0.25">
      <c r="BC3092" s="163"/>
    </row>
    <row r="3093" spans="55:55" ht="36.75" customHeight="1" x14ac:dyDescent="0.25">
      <c r="BC3093" s="163"/>
    </row>
    <row r="3094" spans="55:55" ht="36.75" customHeight="1" x14ac:dyDescent="0.25">
      <c r="BC3094" s="163"/>
    </row>
    <row r="3095" spans="55:55" ht="36.75" customHeight="1" x14ac:dyDescent="0.25">
      <c r="BC3095" s="163"/>
    </row>
    <row r="3096" spans="55:55" ht="36.75" customHeight="1" x14ac:dyDescent="0.25">
      <c r="BC3096" s="163"/>
    </row>
    <row r="3097" spans="55:55" ht="36.75" customHeight="1" x14ac:dyDescent="0.25">
      <c r="BC3097" s="163"/>
    </row>
    <row r="3098" spans="55:55" ht="36.75" customHeight="1" x14ac:dyDescent="0.25">
      <c r="BC3098" s="163"/>
    </row>
    <row r="3099" spans="55:55" ht="36.75" customHeight="1" x14ac:dyDescent="0.25">
      <c r="BC3099" s="163"/>
    </row>
    <row r="3100" spans="55:55" ht="36.75" customHeight="1" x14ac:dyDescent="0.25">
      <c r="BC3100" s="163"/>
    </row>
    <row r="3101" spans="55:55" ht="36.75" customHeight="1" x14ac:dyDescent="0.25">
      <c r="BC3101" s="163"/>
    </row>
    <row r="3102" spans="55:55" ht="36.75" customHeight="1" x14ac:dyDescent="0.25">
      <c r="BC3102" s="163"/>
    </row>
    <row r="3103" spans="55:55" ht="36.75" customHeight="1" x14ac:dyDescent="0.25">
      <c r="BC3103" s="163"/>
    </row>
    <row r="3104" spans="55:55" ht="36.75" customHeight="1" x14ac:dyDescent="0.25">
      <c r="BC3104" s="163"/>
    </row>
    <row r="3105" spans="55:55" ht="36.75" customHeight="1" x14ac:dyDescent="0.25">
      <c r="BC3105" s="163"/>
    </row>
    <row r="3106" spans="55:55" ht="36.75" customHeight="1" x14ac:dyDescent="0.25">
      <c r="BC3106" s="163"/>
    </row>
    <row r="3107" spans="55:55" ht="36.75" customHeight="1" x14ac:dyDescent="0.25">
      <c r="BC3107" s="163"/>
    </row>
    <row r="3108" spans="55:55" ht="36.75" customHeight="1" x14ac:dyDescent="0.25">
      <c r="BC3108" s="163"/>
    </row>
    <row r="3109" spans="55:55" ht="36.75" customHeight="1" x14ac:dyDescent="0.25">
      <c r="BC3109" s="163"/>
    </row>
    <row r="3110" spans="55:55" ht="36.75" customHeight="1" x14ac:dyDescent="0.25">
      <c r="BC3110" s="163"/>
    </row>
    <row r="3111" spans="55:55" ht="36.75" customHeight="1" x14ac:dyDescent="0.25">
      <c r="BC3111" s="163"/>
    </row>
    <row r="3112" spans="55:55" ht="36.75" customHeight="1" x14ac:dyDescent="0.25">
      <c r="BC3112" s="163"/>
    </row>
    <row r="3113" spans="55:55" ht="36.75" customHeight="1" x14ac:dyDescent="0.25">
      <c r="BC3113" s="163"/>
    </row>
    <row r="3114" spans="55:55" ht="36.75" customHeight="1" x14ac:dyDescent="0.25">
      <c r="BC3114" s="163"/>
    </row>
    <row r="3115" spans="55:55" ht="36.75" customHeight="1" x14ac:dyDescent="0.25">
      <c r="BC3115" s="163"/>
    </row>
    <row r="3116" spans="55:55" ht="36.75" customHeight="1" x14ac:dyDescent="0.25">
      <c r="BC3116" s="163"/>
    </row>
    <row r="3117" spans="55:55" ht="36.75" customHeight="1" x14ac:dyDescent="0.25">
      <c r="BC3117" s="163"/>
    </row>
    <row r="3118" spans="55:55" ht="36.75" customHeight="1" x14ac:dyDescent="0.25">
      <c r="BC3118" s="163"/>
    </row>
    <row r="3119" spans="55:55" ht="36.75" customHeight="1" x14ac:dyDescent="0.25">
      <c r="BC3119" s="163"/>
    </row>
    <row r="3120" spans="55:55" ht="36.75" customHeight="1" x14ac:dyDescent="0.25">
      <c r="BC3120" s="163"/>
    </row>
    <row r="3121" spans="55:55" ht="36.75" customHeight="1" x14ac:dyDescent="0.25">
      <c r="BC3121" s="163"/>
    </row>
    <row r="3122" spans="55:55" ht="36.75" customHeight="1" x14ac:dyDescent="0.25">
      <c r="BC3122" s="163"/>
    </row>
    <row r="3123" spans="55:55" ht="36.75" customHeight="1" x14ac:dyDescent="0.25">
      <c r="BC3123" s="163"/>
    </row>
    <row r="3124" spans="55:55" ht="36.75" customHeight="1" x14ac:dyDescent="0.25">
      <c r="BC3124" s="163"/>
    </row>
    <row r="3125" spans="55:55" ht="36.75" customHeight="1" x14ac:dyDescent="0.25">
      <c r="BC3125" s="163"/>
    </row>
    <row r="3126" spans="55:55" ht="36.75" customHeight="1" x14ac:dyDescent="0.25">
      <c r="BC3126" s="163"/>
    </row>
    <row r="3127" spans="55:55" ht="36.75" customHeight="1" x14ac:dyDescent="0.25">
      <c r="BC3127" s="163"/>
    </row>
    <row r="3128" spans="55:55" ht="36.75" customHeight="1" x14ac:dyDescent="0.25">
      <c r="BC3128" s="163"/>
    </row>
    <row r="3129" spans="55:55" ht="36.75" customHeight="1" x14ac:dyDescent="0.25">
      <c r="BC3129" s="163"/>
    </row>
    <row r="3130" spans="55:55" ht="36.75" customHeight="1" x14ac:dyDescent="0.25">
      <c r="BC3130" s="163"/>
    </row>
    <row r="3131" spans="55:55" ht="36.75" customHeight="1" x14ac:dyDescent="0.25">
      <c r="BC3131" s="163"/>
    </row>
    <row r="3132" spans="55:55" ht="36.75" customHeight="1" x14ac:dyDescent="0.25">
      <c r="BC3132" s="163"/>
    </row>
    <row r="3133" spans="55:55" ht="36.75" customHeight="1" x14ac:dyDescent="0.25">
      <c r="BC3133" s="163"/>
    </row>
    <row r="3134" spans="55:55" ht="36.75" customHeight="1" x14ac:dyDescent="0.25">
      <c r="BC3134" s="163"/>
    </row>
    <row r="3135" spans="55:55" ht="36.75" customHeight="1" x14ac:dyDescent="0.25">
      <c r="BC3135" s="163"/>
    </row>
    <row r="3136" spans="55:55" ht="36.75" customHeight="1" x14ac:dyDescent="0.25">
      <c r="BC3136" s="163"/>
    </row>
    <row r="3137" spans="55:55" ht="36.75" customHeight="1" x14ac:dyDescent="0.25">
      <c r="BC3137" s="163"/>
    </row>
    <row r="3138" spans="55:55" ht="36.75" customHeight="1" x14ac:dyDescent="0.25">
      <c r="BC3138" s="163"/>
    </row>
    <row r="3139" spans="55:55" ht="36.75" customHeight="1" x14ac:dyDescent="0.25">
      <c r="BC3139" s="163"/>
    </row>
    <row r="3140" spans="55:55" ht="36.75" customHeight="1" x14ac:dyDescent="0.25">
      <c r="BC3140" s="163"/>
    </row>
    <row r="3141" spans="55:55" ht="36.75" customHeight="1" x14ac:dyDescent="0.25">
      <c r="BC3141" s="163"/>
    </row>
    <row r="3142" spans="55:55" ht="36.75" customHeight="1" x14ac:dyDescent="0.25">
      <c r="BC3142" s="163"/>
    </row>
    <row r="3143" spans="55:55" ht="36.75" customHeight="1" x14ac:dyDescent="0.25">
      <c r="BC3143" s="163"/>
    </row>
    <row r="3144" spans="55:55" ht="36.75" customHeight="1" x14ac:dyDescent="0.25">
      <c r="BC3144" s="163"/>
    </row>
    <row r="3145" spans="55:55" ht="36.75" customHeight="1" x14ac:dyDescent="0.25">
      <c r="BC3145" s="163"/>
    </row>
    <row r="3146" spans="55:55" ht="36.75" customHeight="1" x14ac:dyDescent="0.25">
      <c r="BC3146" s="163"/>
    </row>
    <row r="3147" spans="55:55" ht="36.75" customHeight="1" x14ac:dyDescent="0.25">
      <c r="BC3147" s="163"/>
    </row>
    <row r="3148" spans="55:55" ht="36.75" customHeight="1" x14ac:dyDescent="0.25">
      <c r="BC3148" s="163"/>
    </row>
    <row r="3149" spans="55:55" ht="36.75" customHeight="1" x14ac:dyDescent="0.25">
      <c r="BC3149" s="163"/>
    </row>
    <row r="3150" spans="55:55" ht="36.75" customHeight="1" x14ac:dyDescent="0.25">
      <c r="BC3150" s="163"/>
    </row>
    <row r="3151" spans="55:55" ht="36.75" customHeight="1" x14ac:dyDescent="0.25">
      <c r="BC3151" s="163"/>
    </row>
    <row r="3152" spans="55:55" ht="36.75" customHeight="1" x14ac:dyDescent="0.25">
      <c r="BC3152" s="163"/>
    </row>
    <row r="3153" spans="55:55" ht="36.75" customHeight="1" x14ac:dyDescent="0.25">
      <c r="BC3153" s="163"/>
    </row>
    <row r="3154" spans="55:55" ht="36.75" customHeight="1" x14ac:dyDescent="0.25">
      <c r="BC3154" s="163"/>
    </row>
    <row r="3155" spans="55:55" ht="36.75" customHeight="1" x14ac:dyDescent="0.25">
      <c r="BC3155" s="163"/>
    </row>
    <row r="3156" spans="55:55" ht="36.75" customHeight="1" x14ac:dyDescent="0.25">
      <c r="BC3156" s="163"/>
    </row>
    <row r="3157" spans="55:55" ht="36.75" customHeight="1" x14ac:dyDescent="0.25">
      <c r="BC3157" s="163"/>
    </row>
    <row r="3158" spans="55:55" ht="36.75" customHeight="1" x14ac:dyDescent="0.25">
      <c r="BC3158" s="163"/>
    </row>
    <row r="3159" spans="55:55" ht="36.75" customHeight="1" x14ac:dyDescent="0.25">
      <c r="BC3159" s="163"/>
    </row>
    <row r="3160" spans="55:55" ht="36.75" customHeight="1" x14ac:dyDescent="0.25">
      <c r="BC3160" s="163"/>
    </row>
    <row r="3161" spans="55:55" ht="36.75" customHeight="1" x14ac:dyDescent="0.25">
      <c r="BC3161" s="163"/>
    </row>
    <row r="3162" spans="55:55" ht="36.75" customHeight="1" x14ac:dyDescent="0.25">
      <c r="BC3162" s="163"/>
    </row>
    <row r="3163" spans="55:55" ht="36.75" customHeight="1" x14ac:dyDescent="0.25">
      <c r="BC3163" s="163"/>
    </row>
    <row r="3164" spans="55:55" ht="36.75" customHeight="1" x14ac:dyDescent="0.25">
      <c r="BC3164" s="163"/>
    </row>
    <row r="3165" spans="55:55" ht="36.75" customHeight="1" x14ac:dyDescent="0.25">
      <c r="BC3165" s="163"/>
    </row>
    <row r="3166" spans="55:55" ht="36.75" customHeight="1" x14ac:dyDescent="0.25">
      <c r="BC3166" s="163"/>
    </row>
    <row r="3167" spans="55:55" ht="36.75" customHeight="1" x14ac:dyDescent="0.25">
      <c r="BC3167" s="163"/>
    </row>
    <row r="3168" spans="55:55" ht="36.75" customHeight="1" x14ac:dyDescent="0.25">
      <c r="BC3168" s="163"/>
    </row>
    <row r="3169" spans="55:55" ht="36.75" customHeight="1" x14ac:dyDescent="0.25">
      <c r="BC3169" s="163"/>
    </row>
    <row r="3170" spans="55:55" ht="36.75" customHeight="1" x14ac:dyDescent="0.25">
      <c r="BC3170" s="163"/>
    </row>
    <row r="3171" spans="55:55" ht="36.75" customHeight="1" x14ac:dyDescent="0.25">
      <c r="BC3171" s="163"/>
    </row>
    <row r="3172" spans="55:55" ht="36.75" customHeight="1" x14ac:dyDescent="0.25">
      <c r="BC3172" s="163"/>
    </row>
    <row r="3173" spans="55:55" ht="36.75" customHeight="1" x14ac:dyDescent="0.25">
      <c r="BC3173" s="163"/>
    </row>
    <row r="3174" spans="55:55" ht="36.75" customHeight="1" x14ac:dyDescent="0.25">
      <c r="BC3174" s="163"/>
    </row>
    <row r="3175" spans="55:55" ht="36.75" customHeight="1" x14ac:dyDescent="0.25">
      <c r="BC3175" s="163"/>
    </row>
    <row r="3176" spans="55:55" ht="36.75" customHeight="1" x14ac:dyDescent="0.25">
      <c r="BC3176" s="163"/>
    </row>
    <row r="3177" spans="55:55" ht="36.75" customHeight="1" x14ac:dyDescent="0.25">
      <c r="BC3177" s="163"/>
    </row>
    <row r="3178" spans="55:55" ht="36.75" customHeight="1" x14ac:dyDescent="0.25">
      <c r="BC3178" s="163"/>
    </row>
    <row r="3179" spans="55:55" ht="36.75" customHeight="1" x14ac:dyDescent="0.25">
      <c r="BC3179" s="163"/>
    </row>
    <row r="3180" spans="55:55" ht="36.75" customHeight="1" x14ac:dyDescent="0.25">
      <c r="BC3180" s="163"/>
    </row>
    <row r="3181" spans="55:55" ht="36.75" customHeight="1" x14ac:dyDescent="0.25">
      <c r="BC3181" s="163"/>
    </row>
    <row r="3182" spans="55:55" ht="36.75" customHeight="1" x14ac:dyDescent="0.25">
      <c r="BC3182" s="163"/>
    </row>
    <row r="3183" spans="55:55" ht="36.75" customHeight="1" x14ac:dyDescent="0.25">
      <c r="BC3183" s="163"/>
    </row>
    <row r="3184" spans="55:55" ht="36.75" customHeight="1" x14ac:dyDescent="0.25">
      <c r="BC3184" s="163"/>
    </row>
    <row r="3185" spans="55:55" ht="36.75" customHeight="1" x14ac:dyDescent="0.25">
      <c r="BC3185" s="163"/>
    </row>
    <row r="3186" spans="55:55" ht="36.75" customHeight="1" x14ac:dyDescent="0.25">
      <c r="BC3186" s="163"/>
    </row>
    <row r="3187" spans="55:55" ht="36.75" customHeight="1" x14ac:dyDescent="0.25">
      <c r="BC3187" s="163"/>
    </row>
    <row r="3188" spans="55:55" ht="36.75" customHeight="1" x14ac:dyDescent="0.25">
      <c r="BC3188" s="163"/>
    </row>
    <row r="3189" spans="55:55" ht="36.75" customHeight="1" x14ac:dyDescent="0.25">
      <c r="BC3189" s="163"/>
    </row>
    <row r="3190" spans="55:55" ht="36.75" customHeight="1" x14ac:dyDescent="0.25">
      <c r="BC3190" s="163"/>
    </row>
    <row r="3191" spans="55:55" ht="36.75" customHeight="1" x14ac:dyDescent="0.25">
      <c r="BC3191" s="163"/>
    </row>
    <row r="3192" spans="55:55" ht="36.75" customHeight="1" x14ac:dyDescent="0.25">
      <c r="BC3192" s="163"/>
    </row>
    <row r="3193" spans="55:55" ht="36.75" customHeight="1" x14ac:dyDescent="0.25">
      <c r="BC3193" s="163"/>
    </row>
    <row r="3194" spans="55:55" ht="36.75" customHeight="1" x14ac:dyDescent="0.25">
      <c r="BC3194" s="163"/>
    </row>
    <row r="3195" spans="55:55" ht="36.75" customHeight="1" x14ac:dyDescent="0.25">
      <c r="BC3195" s="163"/>
    </row>
    <row r="3196" spans="55:55" ht="36.75" customHeight="1" x14ac:dyDescent="0.25">
      <c r="BC3196" s="163"/>
    </row>
    <row r="3197" spans="55:55" ht="36.75" customHeight="1" x14ac:dyDescent="0.25">
      <c r="BC3197" s="163"/>
    </row>
    <row r="3198" spans="55:55" ht="36.75" customHeight="1" x14ac:dyDescent="0.25">
      <c r="BC3198" s="163"/>
    </row>
    <row r="3199" spans="55:55" ht="36.75" customHeight="1" x14ac:dyDescent="0.25">
      <c r="BC3199" s="163"/>
    </row>
    <row r="3200" spans="55:55" ht="36.75" customHeight="1" x14ac:dyDescent="0.25">
      <c r="BC3200" s="163"/>
    </row>
    <row r="3201" spans="55:55" ht="36.75" customHeight="1" x14ac:dyDescent="0.25">
      <c r="BC3201" s="163"/>
    </row>
    <row r="3202" spans="55:55" ht="36.75" customHeight="1" x14ac:dyDescent="0.25">
      <c r="BC3202" s="163"/>
    </row>
    <row r="3203" spans="55:55" ht="36.75" customHeight="1" x14ac:dyDescent="0.25">
      <c r="BC3203" s="163"/>
    </row>
    <row r="3204" spans="55:55" ht="36.75" customHeight="1" x14ac:dyDescent="0.25">
      <c r="BC3204" s="163"/>
    </row>
    <row r="3205" spans="55:55" ht="36.75" customHeight="1" x14ac:dyDescent="0.25">
      <c r="BC3205" s="163"/>
    </row>
    <row r="3206" spans="55:55" ht="36.75" customHeight="1" x14ac:dyDescent="0.25">
      <c r="BC3206" s="163"/>
    </row>
    <row r="3207" spans="55:55" ht="36.75" customHeight="1" x14ac:dyDescent="0.25">
      <c r="BC3207" s="163"/>
    </row>
    <row r="3208" spans="55:55" ht="36.75" customHeight="1" x14ac:dyDescent="0.25">
      <c r="BC3208" s="163"/>
    </row>
    <row r="3209" spans="55:55" ht="36.75" customHeight="1" x14ac:dyDescent="0.25">
      <c r="BC3209" s="163"/>
    </row>
    <row r="3210" spans="55:55" ht="36.75" customHeight="1" x14ac:dyDescent="0.25">
      <c r="BC3210" s="163"/>
    </row>
    <row r="3211" spans="55:55" ht="36.75" customHeight="1" x14ac:dyDescent="0.25">
      <c r="BC3211" s="163"/>
    </row>
    <row r="3212" spans="55:55" ht="36.75" customHeight="1" x14ac:dyDescent="0.25">
      <c r="BC3212" s="163"/>
    </row>
    <row r="3213" spans="55:55" ht="36.75" customHeight="1" x14ac:dyDescent="0.25">
      <c r="BC3213" s="163"/>
    </row>
    <row r="3214" spans="55:55" ht="36.75" customHeight="1" x14ac:dyDescent="0.25">
      <c r="BC3214" s="163"/>
    </row>
    <row r="3215" spans="55:55" ht="36.75" customHeight="1" x14ac:dyDescent="0.25">
      <c r="BC3215" s="163"/>
    </row>
    <row r="3216" spans="55:55" ht="36.75" customHeight="1" x14ac:dyDescent="0.25">
      <c r="BC3216" s="163"/>
    </row>
    <row r="3217" spans="55:55" ht="36.75" customHeight="1" x14ac:dyDescent="0.25">
      <c r="BC3217" s="163"/>
    </row>
    <row r="3218" spans="55:55" ht="36.75" customHeight="1" x14ac:dyDescent="0.25">
      <c r="BC3218" s="163"/>
    </row>
    <row r="3219" spans="55:55" ht="36.75" customHeight="1" x14ac:dyDescent="0.25">
      <c r="BC3219" s="163"/>
    </row>
    <row r="3220" spans="55:55" ht="36.75" customHeight="1" x14ac:dyDescent="0.25">
      <c r="BC3220" s="163"/>
    </row>
    <row r="3221" spans="55:55" ht="36.75" customHeight="1" x14ac:dyDescent="0.25">
      <c r="BC3221" s="163"/>
    </row>
    <row r="3222" spans="55:55" ht="36.75" customHeight="1" x14ac:dyDescent="0.25">
      <c r="BC3222" s="163"/>
    </row>
    <row r="3223" spans="55:55" ht="36.75" customHeight="1" x14ac:dyDescent="0.25">
      <c r="BC3223" s="163"/>
    </row>
    <row r="3224" spans="55:55" ht="36.75" customHeight="1" x14ac:dyDescent="0.25">
      <c r="BC3224" s="163"/>
    </row>
    <row r="3225" spans="55:55" ht="36.75" customHeight="1" x14ac:dyDescent="0.25">
      <c r="BC3225" s="163"/>
    </row>
    <row r="3226" spans="55:55" ht="36.75" customHeight="1" x14ac:dyDescent="0.25">
      <c r="BC3226" s="163"/>
    </row>
    <row r="3227" spans="55:55" ht="36.75" customHeight="1" x14ac:dyDescent="0.25">
      <c r="BC3227" s="163"/>
    </row>
    <row r="3228" spans="55:55" ht="36.75" customHeight="1" x14ac:dyDescent="0.25">
      <c r="BC3228" s="163"/>
    </row>
    <row r="3229" spans="55:55" ht="36.75" customHeight="1" x14ac:dyDescent="0.25">
      <c r="BC3229" s="163"/>
    </row>
    <row r="3230" spans="55:55" ht="36.75" customHeight="1" x14ac:dyDescent="0.25">
      <c r="BC3230" s="163"/>
    </row>
    <row r="3231" spans="55:55" ht="36.75" customHeight="1" x14ac:dyDescent="0.25">
      <c r="BC3231" s="163"/>
    </row>
    <row r="3232" spans="55:55" ht="36.75" customHeight="1" x14ac:dyDescent="0.25">
      <c r="BC3232" s="163"/>
    </row>
    <row r="3233" spans="55:55" ht="36.75" customHeight="1" x14ac:dyDescent="0.25">
      <c r="BC3233" s="163"/>
    </row>
    <row r="3234" spans="55:55" ht="36.75" customHeight="1" x14ac:dyDescent="0.25">
      <c r="BC3234" s="163"/>
    </row>
    <row r="3235" spans="55:55" ht="36.75" customHeight="1" x14ac:dyDescent="0.25">
      <c r="BC3235" s="163"/>
    </row>
    <row r="3236" spans="55:55" ht="36.75" customHeight="1" x14ac:dyDescent="0.25">
      <c r="BC3236" s="163"/>
    </row>
    <row r="3237" spans="55:55" ht="36.75" customHeight="1" x14ac:dyDescent="0.25">
      <c r="BC3237" s="163"/>
    </row>
    <row r="3238" spans="55:55" ht="36.75" customHeight="1" x14ac:dyDescent="0.25">
      <c r="BC3238" s="163"/>
    </row>
    <row r="3239" spans="55:55" ht="36.75" customHeight="1" x14ac:dyDescent="0.25">
      <c r="BC3239" s="163"/>
    </row>
    <row r="3240" spans="55:55" ht="36.75" customHeight="1" x14ac:dyDescent="0.25">
      <c r="BC3240" s="163"/>
    </row>
    <row r="3241" spans="55:55" ht="36.75" customHeight="1" x14ac:dyDescent="0.25">
      <c r="BC3241" s="163"/>
    </row>
    <row r="3242" spans="55:55" ht="36.75" customHeight="1" x14ac:dyDescent="0.25">
      <c r="BC3242" s="163"/>
    </row>
    <row r="3243" spans="55:55" ht="36.75" customHeight="1" x14ac:dyDescent="0.25">
      <c r="BC3243" s="163"/>
    </row>
    <row r="3244" spans="55:55" ht="36.75" customHeight="1" x14ac:dyDescent="0.25">
      <c r="BC3244" s="163"/>
    </row>
    <row r="3245" spans="55:55" ht="36.75" customHeight="1" x14ac:dyDescent="0.25">
      <c r="BC3245" s="163"/>
    </row>
    <row r="3246" spans="55:55" ht="36.75" customHeight="1" x14ac:dyDescent="0.25">
      <c r="BC3246" s="163"/>
    </row>
    <row r="3247" spans="55:55" ht="36.75" customHeight="1" x14ac:dyDescent="0.25">
      <c r="BC3247" s="163"/>
    </row>
    <row r="3248" spans="55:55" ht="36.75" customHeight="1" x14ac:dyDescent="0.25">
      <c r="BC3248" s="163"/>
    </row>
    <row r="3249" spans="55:55" ht="36.75" customHeight="1" x14ac:dyDescent="0.25">
      <c r="BC3249" s="163"/>
    </row>
    <row r="3250" spans="55:55" ht="36.75" customHeight="1" x14ac:dyDescent="0.25">
      <c r="BC3250" s="163"/>
    </row>
    <row r="3251" spans="55:55" ht="36.75" customHeight="1" x14ac:dyDescent="0.25">
      <c r="BC3251" s="163"/>
    </row>
    <row r="3252" spans="55:55" ht="36.75" customHeight="1" x14ac:dyDescent="0.25">
      <c r="BC3252" s="163"/>
    </row>
    <row r="3253" spans="55:55" ht="36.75" customHeight="1" x14ac:dyDescent="0.25">
      <c r="BC3253" s="163"/>
    </row>
    <row r="3254" spans="55:55" ht="36.75" customHeight="1" x14ac:dyDescent="0.25">
      <c r="BC3254" s="163"/>
    </row>
    <row r="3255" spans="55:55" ht="36.75" customHeight="1" x14ac:dyDescent="0.25">
      <c r="BC3255" s="163"/>
    </row>
    <row r="3256" spans="55:55" ht="36.75" customHeight="1" x14ac:dyDescent="0.25">
      <c r="BC3256" s="163"/>
    </row>
    <row r="3257" spans="55:55" ht="36.75" customHeight="1" x14ac:dyDescent="0.25">
      <c r="BC3257" s="163"/>
    </row>
    <row r="3258" spans="55:55" ht="36.75" customHeight="1" x14ac:dyDescent="0.25">
      <c r="BC3258" s="163"/>
    </row>
    <row r="3259" spans="55:55" ht="36.75" customHeight="1" x14ac:dyDescent="0.25">
      <c r="BC3259" s="163"/>
    </row>
    <row r="3260" spans="55:55" ht="36.75" customHeight="1" x14ac:dyDescent="0.25">
      <c r="BC3260" s="163"/>
    </row>
    <row r="3261" spans="55:55" ht="36.75" customHeight="1" x14ac:dyDescent="0.25">
      <c r="BC3261" s="163"/>
    </row>
    <row r="3262" spans="55:55" ht="36.75" customHeight="1" x14ac:dyDescent="0.25">
      <c r="BC3262" s="163"/>
    </row>
    <row r="3263" spans="55:55" ht="36.75" customHeight="1" x14ac:dyDescent="0.25">
      <c r="BC3263" s="163"/>
    </row>
    <row r="3264" spans="55:55" ht="36.75" customHeight="1" x14ac:dyDescent="0.25">
      <c r="BC3264" s="163"/>
    </row>
    <row r="3265" spans="55:55" ht="36.75" customHeight="1" x14ac:dyDescent="0.25">
      <c r="BC3265" s="163"/>
    </row>
    <row r="3266" spans="55:55" ht="36.75" customHeight="1" x14ac:dyDescent="0.25">
      <c r="BC3266" s="163"/>
    </row>
    <row r="3267" spans="55:55" ht="36.75" customHeight="1" x14ac:dyDescent="0.25">
      <c r="BC3267" s="163"/>
    </row>
    <row r="3268" spans="55:55" ht="36.75" customHeight="1" x14ac:dyDescent="0.25">
      <c r="BC3268" s="163"/>
    </row>
    <row r="3269" spans="55:55" ht="36.75" customHeight="1" x14ac:dyDescent="0.25">
      <c r="BC3269" s="163"/>
    </row>
    <row r="3270" spans="55:55" ht="36.75" customHeight="1" x14ac:dyDescent="0.25">
      <c r="BC3270" s="163"/>
    </row>
    <row r="3271" spans="55:55" ht="36.75" customHeight="1" x14ac:dyDescent="0.25">
      <c r="BC3271" s="163"/>
    </row>
    <row r="3272" spans="55:55" ht="36.75" customHeight="1" x14ac:dyDescent="0.25">
      <c r="BC3272" s="163"/>
    </row>
    <row r="3273" spans="55:55" ht="36.75" customHeight="1" x14ac:dyDescent="0.25">
      <c r="BC3273" s="163"/>
    </row>
    <row r="3274" spans="55:55" ht="36.75" customHeight="1" x14ac:dyDescent="0.25">
      <c r="BC3274" s="163"/>
    </row>
    <row r="3275" spans="55:55" ht="36.75" customHeight="1" x14ac:dyDescent="0.25">
      <c r="BC3275" s="163"/>
    </row>
    <row r="3276" spans="55:55" ht="36.75" customHeight="1" x14ac:dyDescent="0.25">
      <c r="BC3276" s="163"/>
    </row>
    <row r="3277" spans="55:55" ht="36.75" customHeight="1" x14ac:dyDescent="0.25">
      <c r="BC3277" s="163"/>
    </row>
    <row r="3278" spans="55:55" ht="36.75" customHeight="1" x14ac:dyDescent="0.25">
      <c r="BC3278" s="163"/>
    </row>
    <row r="3279" spans="55:55" ht="36.75" customHeight="1" x14ac:dyDescent="0.25">
      <c r="BC3279" s="163"/>
    </row>
    <row r="3280" spans="55:55" ht="36.75" customHeight="1" x14ac:dyDescent="0.25">
      <c r="BC3280" s="163"/>
    </row>
    <row r="3281" spans="55:55" ht="36.75" customHeight="1" x14ac:dyDescent="0.25">
      <c r="BC3281" s="163"/>
    </row>
    <row r="3282" spans="55:55" ht="36.75" customHeight="1" x14ac:dyDescent="0.25">
      <c r="BC3282" s="163"/>
    </row>
    <row r="3283" spans="55:55" ht="36.75" customHeight="1" x14ac:dyDescent="0.25">
      <c r="BC3283" s="163"/>
    </row>
    <row r="3284" spans="55:55" ht="36.75" customHeight="1" x14ac:dyDescent="0.25">
      <c r="BC3284" s="163"/>
    </row>
    <row r="3285" spans="55:55" ht="36.75" customHeight="1" x14ac:dyDescent="0.25">
      <c r="BC3285" s="163"/>
    </row>
    <row r="3286" spans="55:55" ht="36.75" customHeight="1" x14ac:dyDescent="0.25">
      <c r="BC3286" s="163"/>
    </row>
    <row r="3287" spans="55:55" ht="36.75" customHeight="1" x14ac:dyDescent="0.25">
      <c r="BC3287" s="163"/>
    </row>
    <row r="3288" spans="55:55" ht="36.75" customHeight="1" x14ac:dyDescent="0.25">
      <c r="BC3288" s="163"/>
    </row>
    <row r="3289" spans="55:55" ht="36.75" customHeight="1" x14ac:dyDescent="0.25">
      <c r="BC3289" s="163"/>
    </row>
    <row r="3290" spans="55:55" ht="36.75" customHeight="1" x14ac:dyDescent="0.25">
      <c r="BC3290" s="163"/>
    </row>
    <row r="3291" spans="55:55" ht="36.75" customHeight="1" x14ac:dyDescent="0.25">
      <c r="BC3291" s="163"/>
    </row>
    <row r="3292" spans="55:55" ht="36.75" customHeight="1" x14ac:dyDescent="0.25">
      <c r="BC3292" s="163"/>
    </row>
    <row r="3293" spans="55:55" ht="36.75" customHeight="1" x14ac:dyDescent="0.25">
      <c r="BC3293" s="163"/>
    </row>
    <row r="3294" spans="55:55" ht="36.75" customHeight="1" x14ac:dyDescent="0.25">
      <c r="BC3294" s="163"/>
    </row>
    <row r="3295" spans="55:55" ht="36.75" customHeight="1" x14ac:dyDescent="0.25">
      <c r="BC3295" s="163"/>
    </row>
    <row r="3296" spans="55:55" ht="36.75" customHeight="1" x14ac:dyDescent="0.25">
      <c r="BC3296" s="163"/>
    </row>
    <row r="3297" spans="55:55" ht="36.75" customHeight="1" x14ac:dyDescent="0.25">
      <c r="BC3297" s="163"/>
    </row>
    <row r="3298" spans="55:55" ht="36.75" customHeight="1" x14ac:dyDescent="0.25">
      <c r="BC3298" s="163"/>
    </row>
    <row r="3299" spans="55:55" ht="36.75" customHeight="1" x14ac:dyDescent="0.25">
      <c r="BC3299" s="163"/>
    </row>
    <row r="3300" spans="55:55" ht="36.75" customHeight="1" x14ac:dyDescent="0.25">
      <c r="BC3300" s="163"/>
    </row>
    <row r="3301" spans="55:55" ht="36.75" customHeight="1" x14ac:dyDescent="0.25">
      <c r="BC3301" s="163"/>
    </row>
    <row r="3302" spans="55:55" ht="36.75" customHeight="1" x14ac:dyDescent="0.25">
      <c r="BC3302" s="163"/>
    </row>
    <row r="3303" spans="55:55" ht="36.75" customHeight="1" x14ac:dyDescent="0.25">
      <c r="BC3303" s="163"/>
    </row>
    <row r="3304" spans="55:55" ht="36.75" customHeight="1" x14ac:dyDescent="0.25">
      <c r="BC3304" s="163"/>
    </row>
    <row r="3305" spans="55:55" ht="36.75" customHeight="1" x14ac:dyDescent="0.25">
      <c r="BC3305" s="163"/>
    </row>
    <row r="3306" spans="55:55" ht="36.75" customHeight="1" x14ac:dyDescent="0.25">
      <c r="BC3306" s="163"/>
    </row>
    <row r="3307" spans="55:55" ht="36.75" customHeight="1" x14ac:dyDescent="0.25">
      <c r="BC3307" s="163"/>
    </row>
    <row r="3308" spans="55:55" ht="36.75" customHeight="1" x14ac:dyDescent="0.25">
      <c r="BC3308" s="163"/>
    </row>
    <row r="3309" spans="55:55" ht="36.75" customHeight="1" x14ac:dyDescent="0.25">
      <c r="BC3309" s="163"/>
    </row>
    <row r="3310" spans="55:55" ht="36.75" customHeight="1" x14ac:dyDescent="0.25">
      <c r="BC3310" s="163"/>
    </row>
    <row r="3311" spans="55:55" ht="36.75" customHeight="1" x14ac:dyDescent="0.25">
      <c r="BC3311" s="163"/>
    </row>
    <row r="3312" spans="55:55" ht="36.75" customHeight="1" x14ac:dyDescent="0.25">
      <c r="BC3312" s="163"/>
    </row>
    <row r="3313" spans="55:55" ht="36.75" customHeight="1" x14ac:dyDescent="0.25">
      <c r="BC3313" s="163"/>
    </row>
    <row r="3314" spans="55:55" ht="36.75" customHeight="1" x14ac:dyDescent="0.25">
      <c r="BC3314" s="163"/>
    </row>
    <row r="3315" spans="55:55" ht="36.75" customHeight="1" x14ac:dyDescent="0.25">
      <c r="BC3315" s="163"/>
    </row>
    <row r="3316" spans="55:55" ht="36.75" customHeight="1" x14ac:dyDescent="0.25">
      <c r="BC3316" s="163"/>
    </row>
    <row r="3317" spans="55:55" ht="36.75" customHeight="1" x14ac:dyDescent="0.25">
      <c r="BC3317" s="163"/>
    </row>
    <row r="3318" spans="55:55" ht="36.75" customHeight="1" x14ac:dyDescent="0.25">
      <c r="BC3318" s="163"/>
    </row>
    <row r="3319" spans="55:55" ht="36.75" customHeight="1" x14ac:dyDescent="0.25">
      <c r="BC3319" s="163"/>
    </row>
    <row r="3320" spans="55:55" ht="36.75" customHeight="1" x14ac:dyDescent="0.25">
      <c r="BC3320" s="163"/>
    </row>
    <row r="3321" spans="55:55" ht="36.75" customHeight="1" x14ac:dyDescent="0.25">
      <c r="BC3321" s="163"/>
    </row>
    <row r="3322" spans="55:55" ht="36.75" customHeight="1" x14ac:dyDescent="0.25">
      <c r="BC3322" s="163"/>
    </row>
    <row r="3323" spans="55:55" ht="36.75" customHeight="1" x14ac:dyDescent="0.25">
      <c r="BC3323" s="163"/>
    </row>
    <row r="3324" spans="55:55" ht="36.75" customHeight="1" x14ac:dyDescent="0.25">
      <c r="BC3324" s="163"/>
    </row>
    <row r="3325" spans="55:55" ht="36.75" customHeight="1" x14ac:dyDescent="0.25">
      <c r="BC3325" s="163"/>
    </row>
    <row r="3326" spans="55:55" ht="36.75" customHeight="1" x14ac:dyDescent="0.25">
      <c r="BC3326" s="163"/>
    </row>
    <row r="3327" spans="55:55" ht="36.75" customHeight="1" x14ac:dyDescent="0.25">
      <c r="BC3327" s="163"/>
    </row>
    <row r="3328" spans="55:55" ht="36.75" customHeight="1" x14ac:dyDescent="0.25">
      <c r="BC3328" s="163"/>
    </row>
    <row r="3329" spans="55:55" ht="36.75" customHeight="1" x14ac:dyDescent="0.25">
      <c r="BC3329" s="163"/>
    </row>
    <row r="3330" spans="55:55" ht="36.75" customHeight="1" x14ac:dyDescent="0.25">
      <c r="BC3330" s="163"/>
    </row>
    <row r="3331" spans="55:55" ht="36.75" customHeight="1" x14ac:dyDescent="0.25">
      <c r="BC3331" s="163"/>
    </row>
    <row r="3332" spans="55:55" ht="36.75" customHeight="1" x14ac:dyDescent="0.25">
      <c r="BC3332" s="163"/>
    </row>
    <row r="3333" spans="55:55" ht="36.75" customHeight="1" x14ac:dyDescent="0.25">
      <c r="BC3333" s="163"/>
    </row>
    <row r="3334" spans="55:55" ht="36.75" customHeight="1" x14ac:dyDescent="0.25">
      <c r="BC3334" s="163"/>
    </row>
    <row r="3335" spans="55:55" ht="36.75" customHeight="1" x14ac:dyDescent="0.25">
      <c r="BC3335" s="163"/>
    </row>
    <row r="3336" spans="55:55" ht="36.75" customHeight="1" x14ac:dyDescent="0.25">
      <c r="BC3336" s="163"/>
    </row>
    <row r="3337" spans="55:55" ht="36.75" customHeight="1" x14ac:dyDescent="0.25">
      <c r="BC3337" s="163"/>
    </row>
    <row r="3338" spans="55:55" ht="36.75" customHeight="1" x14ac:dyDescent="0.25">
      <c r="BC3338" s="163"/>
    </row>
    <row r="3339" spans="55:55" ht="36.75" customHeight="1" x14ac:dyDescent="0.25">
      <c r="BC3339" s="163"/>
    </row>
    <row r="3340" spans="55:55" ht="36.75" customHeight="1" x14ac:dyDescent="0.25">
      <c r="BC3340" s="163"/>
    </row>
    <row r="3341" spans="55:55" ht="36.75" customHeight="1" x14ac:dyDescent="0.25">
      <c r="BC3341" s="163"/>
    </row>
    <row r="3342" spans="55:55" ht="36.75" customHeight="1" x14ac:dyDescent="0.25">
      <c r="BC3342" s="163"/>
    </row>
    <row r="3343" spans="55:55" ht="36.75" customHeight="1" x14ac:dyDescent="0.25">
      <c r="BC3343" s="163"/>
    </row>
    <row r="3344" spans="55:55" ht="36.75" customHeight="1" x14ac:dyDescent="0.25">
      <c r="BC3344" s="163"/>
    </row>
    <row r="3345" spans="55:55" ht="36.75" customHeight="1" x14ac:dyDescent="0.25">
      <c r="BC3345" s="163"/>
    </row>
    <row r="3346" spans="55:55" ht="36.75" customHeight="1" x14ac:dyDescent="0.25">
      <c r="BC3346" s="163"/>
    </row>
    <row r="3347" spans="55:55" ht="36.75" customHeight="1" x14ac:dyDescent="0.25">
      <c r="BC3347" s="163"/>
    </row>
    <row r="3348" spans="55:55" ht="36.75" customHeight="1" x14ac:dyDescent="0.25">
      <c r="BC3348" s="163"/>
    </row>
    <row r="3349" spans="55:55" ht="36.75" customHeight="1" x14ac:dyDescent="0.25">
      <c r="BC3349" s="163"/>
    </row>
    <row r="3350" spans="55:55" ht="36.75" customHeight="1" x14ac:dyDescent="0.25">
      <c r="BC3350" s="163"/>
    </row>
    <row r="3351" spans="55:55" ht="36.75" customHeight="1" x14ac:dyDescent="0.25">
      <c r="BC3351" s="163"/>
    </row>
    <row r="3352" spans="55:55" ht="36.75" customHeight="1" x14ac:dyDescent="0.25">
      <c r="BC3352" s="163"/>
    </row>
    <row r="3353" spans="55:55" ht="36.75" customHeight="1" x14ac:dyDescent="0.25">
      <c r="BC3353" s="163"/>
    </row>
    <row r="3354" spans="55:55" ht="36.75" customHeight="1" x14ac:dyDescent="0.25">
      <c r="BC3354" s="163"/>
    </row>
    <row r="3355" spans="55:55" ht="36.75" customHeight="1" x14ac:dyDescent="0.25">
      <c r="BC3355" s="163"/>
    </row>
    <row r="3356" spans="55:55" ht="36.75" customHeight="1" x14ac:dyDescent="0.25">
      <c r="BC3356" s="163"/>
    </row>
    <row r="3357" spans="55:55" ht="36.75" customHeight="1" x14ac:dyDescent="0.25">
      <c r="BC3357" s="163"/>
    </row>
    <row r="3358" spans="55:55" ht="36.75" customHeight="1" x14ac:dyDescent="0.25">
      <c r="BC3358" s="163"/>
    </row>
    <row r="3359" spans="55:55" ht="36.75" customHeight="1" x14ac:dyDescent="0.25">
      <c r="BC3359" s="163"/>
    </row>
    <row r="3360" spans="55:55" ht="36.75" customHeight="1" x14ac:dyDescent="0.25">
      <c r="BC3360" s="163"/>
    </row>
    <row r="3361" spans="55:55" ht="36.75" customHeight="1" x14ac:dyDescent="0.25">
      <c r="BC3361" s="163"/>
    </row>
    <row r="3362" spans="55:55" ht="36.75" customHeight="1" x14ac:dyDescent="0.25">
      <c r="BC3362" s="163"/>
    </row>
    <row r="3363" spans="55:55" ht="36.75" customHeight="1" x14ac:dyDescent="0.25">
      <c r="BC3363" s="163"/>
    </row>
    <row r="3364" spans="55:55" ht="36.75" customHeight="1" x14ac:dyDescent="0.25">
      <c r="BC3364" s="163"/>
    </row>
    <row r="3365" spans="55:55" ht="36.75" customHeight="1" x14ac:dyDescent="0.25">
      <c r="BC3365" s="163"/>
    </row>
    <row r="3366" spans="55:55" ht="36.75" customHeight="1" x14ac:dyDescent="0.25">
      <c r="BC3366" s="163"/>
    </row>
    <row r="3367" spans="55:55" ht="36.75" customHeight="1" x14ac:dyDescent="0.25">
      <c r="BC3367" s="163"/>
    </row>
    <row r="3368" spans="55:55" ht="36.75" customHeight="1" x14ac:dyDescent="0.25">
      <c r="BC3368" s="163"/>
    </row>
    <row r="3369" spans="55:55" ht="36.75" customHeight="1" x14ac:dyDescent="0.25">
      <c r="BC3369" s="163"/>
    </row>
    <row r="3370" spans="55:55" ht="36.75" customHeight="1" x14ac:dyDescent="0.25">
      <c r="BC3370" s="163"/>
    </row>
    <row r="3371" spans="55:55" ht="36.75" customHeight="1" x14ac:dyDescent="0.25">
      <c r="BC3371" s="163"/>
    </row>
    <row r="3372" spans="55:55" ht="36.75" customHeight="1" x14ac:dyDescent="0.25">
      <c r="BC3372" s="163"/>
    </row>
    <row r="3373" spans="55:55" ht="36.75" customHeight="1" x14ac:dyDescent="0.25">
      <c r="BC3373" s="163"/>
    </row>
    <row r="3374" spans="55:55" ht="36.75" customHeight="1" x14ac:dyDescent="0.25">
      <c r="BC3374" s="163"/>
    </row>
    <row r="3375" spans="55:55" ht="36.75" customHeight="1" x14ac:dyDescent="0.25">
      <c r="BC3375" s="163"/>
    </row>
    <row r="3376" spans="55:55" ht="36.75" customHeight="1" x14ac:dyDescent="0.25">
      <c r="BC3376" s="163"/>
    </row>
    <row r="3377" spans="55:55" ht="36.75" customHeight="1" x14ac:dyDescent="0.25">
      <c r="BC3377" s="163"/>
    </row>
    <row r="3378" spans="55:55" ht="36.75" customHeight="1" x14ac:dyDescent="0.25">
      <c r="BC3378" s="163"/>
    </row>
    <row r="3379" spans="55:55" ht="36.75" customHeight="1" x14ac:dyDescent="0.25">
      <c r="BC3379" s="163"/>
    </row>
    <row r="3380" spans="55:55" ht="36.75" customHeight="1" x14ac:dyDescent="0.25">
      <c r="BC3380" s="163"/>
    </row>
    <row r="3381" spans="55:55" ht="36.75" customHeight="1" x14ac:dyDescent="0.25">
      <c r="BC3381" s="163"/>
    </row>
    <row r="3382" spans="55:55" ht="36.75" customHeight="1" x14ac:dyDescent="0.25">
      <c r="BC3382" s="163"/>
    </row>
    <row r="3383" spans="55:55" ht="36.75" customHeight="1" x14ac:dyDescent="0.25">
      <c r="BC3383" s="163"/>
    </row>
    <row r="3384" spans="55:55" ht="36.75" customHeight="1" x14ac:dyDescent="0.25">
      <c r="BC3384" s="163"/>
    </row>
    <row r="3385" spans="55:55" ht="36.75" customHeight="1" x14ac:dyDescent="0.25">
      <c r="BC3385" s="163"/>
    </row>
    <row r="3386" spans="55:55" ht="36.75" customHeight="1" x14ac:dyDescent="0.25">
      <c r="BC3386" s="163"/>
    </row>
    <row r="3387" spans="55:55" ht="36.75" customHeight="1" x14ac:dyDescent="0.25">
      <c r="BC3387" s="163"/>
    </row>
    <row r="3388" spans="55:55" ht="36.75" customHeight="1" x14ac:dyDescent="0.25">
      <c r="BC3388" s="163"/>
    </row>
    <row r="3389" spans="55:55" ht="36.75" customHeight="1" x14ac:dyDescent="0.25">
      <c r="BC3389" s="163"/>
    </row>
    <row r="3390" spans="55:55" ht="36.75" customHeight="1" x14ac:dyDescent="0.25">
      <c r="BC3390" s="163"/>
    </row>
    <row r="3391" spans="55:55" ht="36.75" customHeight="1" x14ac:dyDescent="0.25">
      <c r="BC3391" s="163"/>
    </row>
    <row r="3392" spans="55:55" ht="36.75" customHeight="1" x14ac:dyDescent="0.25">
      <c r="BC3392" s="163"/>
    </row>
    <row r="3393" spans="55:55" ht="36.75" customHeight="1" x14ac:dyDescent="0.25">
      <c r="BC3393" s="163"/>
    </row>
    <row r="3394" spans="55:55" ht="36.75" customHeight="1" x14ac:dyDescent="0.25">
      <c r="BC3394" s="163"/>
    </row>
    <row r="3395" spans="55:55" ht="36.75" customHeight="1" x14ac:dyDescent="0.25">
      <c r="BC3395" s="163"/>
    </row>
    <row r="3396" spans="55:55" ht="36.75" customHeight="1" x14ac:dyDescent="0.25">
      <c r="BC3396" s="163"/>
    </row>
    <row r="3397" spans="55:55" ht="36.75" customHeight="1" x14ac:dyDescent="0.25">
      <c r="BC3397" s="163"/>
    </row>
    <row r="3398" spans="55:55" ht="36.75" customHeight="1" x14ac:dyDescent="0.25">
      <c r="BC3398" s="163"/>
    </row>
    <row r="3399" spans="55:55" ht="36.75" customHeight="1" x14ac:dyDescent="0.25">
      <c r="BC3399" s="163"/>
    </row>
    <row r="3400" spans="55:55" ht="36.75" customHeight="1" x14ac:dyDescent="0.25">
      <c r="BC3400" s="163"/>
    </row>
    <row r="3401" spans="55:55" ht="36.75" customHeight="1" x14ac:dyDescent="0.25">
      <c r="BC3401" s="163"/>
    </row>
    <row r="3402" spans="55:55" ht="36.75" customHeight="1" x14ac:dyDescent="0.25">
      <c r="BC3402" s="163"/>
    </row>
    <row r="3403" spans="55:55" ht="36.75" customHeight="1" x14ac:dyDescent="0.25">
      <c r="BC3403" s="163"/>
    </row>
    <row r="3404" spans="55:55" ht="36.75" customHeight="1" x14ac:dyDescent="0.25">
      <c r="BC3404" s="163"/>
    </row>
    <row r="3405" spans="55:55" ht="36.75" customHeight="1" x14ac:dyDescent="0.25">
      <c r="BC3405" s="163"/>
    </row>
    <row r="3406" spans="55:55" ht="36.75" customHeight="1" x14ac:dyDescent="0.25">
      <c r="BC3406" s="163"/>
    </row>
    <row r="3407" spans="55:55" ht="36.75" customHeight="1" x14ac:dyDescent="0.25">
      <c r="BC3407" s="163"/>
    </row>
    <row r="3408" spans="55:55" ht="36.75" customHeight="1" x14ac:dyDescent="0.25">
      <c r="BC3408" s="163"/>
    </row>
    <row r="3409" spans="55:55" ht="36.75" customHeight="1" x14ac:dyDescent="0.25">
      <c r="BC3409" s="163"/>
    </row>
    <row r="3410" spans="55:55" ht="36.75" customHeight="1" x14ac:dyDescent="0.25">
      <c r="BC3410" s="163"/>
    </row>
    <row r="3411" spans="55:55" ht="36.75" customHeight="1" x14ac:dyDescent="0.25">
      <c r="BC3411" s="163"/>
    </row>
    <row r="3412" spans="55:55" ht="36.75" customHeight="1" x14ac:dyDescent="0.25">
      <c r="BC3412" s="163"/>
    </row>
    <row r="3413" spans="55:55" ht="36.75" customHeight="1" x14ac:dyDescent="0.25">
      <c r="BC3413" s="163"/>
    </row>
    <row r="3414" spans="55:55" ht="36.75" customHeight="1" x14ac:dyDescent="0.25">
      <c r="BC3414" s="163"/>
    </row>
    <row r="3415" spans="55:55" ht="36.75" customHeight="1" x14ac:dyDescent="0.25">
      <c r="BC3415" s="163"/>
    </row>
    <row r="3416" spans="55:55" ht="36.75" customHeight="1" x14ac:dyDescent="0.25">
      <c r="BC3416" s="163"/>
    </row>
    <row r="3417" spans="55:55" ht="36.75" customHeight="1" x14ac:dyDescent="0.25">
      <c r="BC3417" s="163"/>
    </row>
    <row r="3418" spans="55:55" ht="36.75" customHeight="1" x14ac:dyDescent="0.25">
      <c r="BC3418" s="163"/>
    </row>
    <row r="3419" spans="55:55" ht="36.75" customHeight="1" x14ac:dyDescent="0.25">
      <c r="BC3419" s="163"/>
    </row>
    <row r="3420" spans="55:55" ht="36.75" customHeight="1" x14ac:dyDescent="0.25">
      <c r="BC3420" s="163"/>
    </row>
    <row r="3421" spans="55:55" ht="36.75" customHeight="1" x14ac:dyDescent="0.25">
      <c r="BC3421" s="163"/>
    </row>
    <row r="3422" spans="55:55" ht="36.75" customHeight="1" x14ac:dyDescent="0.25">
      <c r="BC3422" s="163"/>
    </row>
    <row r="3423" spans="55:55" ht="36.75" customHeight="1" x14ac:dyDescent="0.25">
      <c r="BC3423" s="163"/>
    </row>
    <row r="3424" spans="55:55" ht="36.75" customHeight="1" x14ac:dyDescent="0.25">
      <c r="BC3424" s="163"/>
    </row>
    <row r="3425" spans="55:55" ht="36.75" customHeight="1" x14ac:dyDescent="0.25">
      <c r="BC3425" s="163"/>
    </row>
    <row r="3426" spans="55:55" ht="36.75" customHeight="1" x14ac:dyDescent="0.25">
      <c r="BC3426" s="163"/>
    </row>
    <row r="3427" spans="55:55" ht="36.75" customHeight="1" x14ac:dyDescent="0.25">
      <c r="BC3427" s="163"/>
    </row>
    <row r="3428" spans="55:55" ht="36.75" customHeight="1" x14ac:dyDescent="0.25">
      <c r="BC3428" s="163"/>
    </row>
    <row r="3429" spans="55:55" ht="36.75" customHeight="1" x14ac:dyDescent="0.25">
      <c r="BC3429" s="163"/>
    </row>
    <row r="3430" spans="55:55" ht="36.75" customHeight="1" x14ac:dyDescent="0.25">
      <c r="BC3430" s="163"/>
    </row>
    <row r="3431" spans="55:55" ht="36.75" customHeight="1" x14ac:dyDescent="0.25">
      <c r="BC3431" s="163"/>
    </row>
    <row r="3432" spans="55:55" ht="36.75" customHeight="1" x14ac:dyDescent="0.25">
      <c r="BC3432" s="163"/>
    </row>
    <row r="3433" spans="55:55" ht="36.75" customHeight="1" x14ac:dyDescent="0.25">
      <c r="BC3433" s="163"/>
    </row>
    <row r="3434" spans="55:55" ht="36.75" customHeight="1" x14ac:dyDescent="0.25">
      <c r="BC3434" s="163"/>
    </row>
    <row r="3435" spans="55:55" ht="36.75" customHeight="1" x14ac:dyDescent="0.25">
      <c r="BC3435" s="163"/>
    </row>
    <row r="3436" spans="55:55" ht="36.75" customHeight="1" x14ac:dyDescent="0.25">
      <c r="BC3436" s="163"/>
    </row>
    <row r="3437" spans="55:55" ht="36.75" customHeight="1" x14ac:dyDescent="0.25">
      <c r="BC3437" s="163"/>
    </row>
    <row r="3438" spans="55:55" ht="36.75" customHeight="1" x14ac:dyDescent="0.25">
      <c r="BC3438" s="163"/>
    </row>
    <row r="3439" spans="55:55" ht="36.75" customHeight="1" x14ac:dyDescent="0.25">
      <c r="BC3439" s="163"/>
    </row>
    <row r="3440" spans="55:55" ht="36.75" customHeight="1" x14ac:dyDescent="0.25">
      <c r="BC3440" s="163"/>
    </row>
    <row r="3441" spans="55:55" ht="36.75" customHeight="1" x14ac:dyDescent="0.25">
      <c r="BC3441" s="163"/>
    </row>
    <row r="3442" spans="55:55" ht="36.75" customHeight="1" x14ac:dyDescent="0.25">
      <c r="BC3442" s="163"/>
    </row>
    <row r="3443" spans="55:55" ht="36.75" customHeight="1" x14ac:dyDescent="0.25">
      <c r="BC3443" s="163"/>
    </row>
    <row r="3444" spans="55:55" ht="36.75" customHeight="1" x14ac:dyDescent="0.25">
      <c r="BC3444" s="163"/>
    </row>
    <row r="3445" spans="55:55" ht="36.75" customHeight="1" x14ac:dyDescent="0.25">
      <c r="BC3445" s="163"/>
    </row>
    <row r="3446" spans="55:55" ht="36.75" customHeight="1" x14ac:dyDescent="0.25">
      <c r="BC3446" s="163"/>
    </row>
    <row r="3447" spans="55:55" ht="36.75" customHeight="1" x14ac:dyDescent="0.25">
      <c r="BC3447" s="163"/>
    </row>
    <row r="3448" spans="55:55" ht="36.75" customHeight="1" x14ac:dyDescent="0.25">
      <c r="BC3448" s="163"/>
    </row>
    <row r="3449" spans="55:55" ht="36.75" customHeight="1" x14ac:dyDescent="0.25">
      <c r="BC3449" s="163"/>
    </row>
    <row r="3450" spans="55:55" ht="36.75" customHeight="1" x14ac:dyDescent="0.25">
      <c r="BC3450" s="163"/>
    </row>
    <row r="3451" spans="55:55" ht="36.75" customHeight="1" x14ac:dyDescent="0.25">
      <c r="BC3451" s="163"/>
    </row>
    <row r="3452" spans="55:55" ht="36.75" customHeight="1" x14ac:dyDescent="0.25">
      <c r="BC3452" s="163"/>
    </row>
    <row r="3453" spans="55:55" ht="36.75" customHeight="1" x14ac:dyDescent="0.25">
      <c r="BC3453" s="163"/>
    </row>
    <row r="3454" spans="55:55" ht="36.75" customHeight="1" x14ac:dyDescent="0.25">
      <c r="BC3454" s="163"/>
    </row>
    <row r="3455" spans="55:55" ht="36.75" customHeight="1" x14ac:dyDescent="0.25">
      <c r="BC3455" s="163"/>
    </row>
    <row r="3456" spans="55:55" ht="36.75" customHeight="1" x14ac:dyDescent="0.25">
      <c r="BC3456" s="163"/>
    </row>
    <row r="3457" spans="55:55" ht="36.75" customHeight="1" x14ac:dyDescent="0.25">
      <c r="BC3457" s="163"/>
    </row>
    <row r="3458" spans="55:55" ht="36.75" customHeight="1" x14ac:dyDescent="0.25">
      <c r="BC3458" s="163"/>
    </row>
    <row r="3459" spans="55:55" ht="36.75" customHeight="1" x14ac:dyDescent="0.25">
      <c r="BC3459" s="163"/>
    </row>
    <row r="3460" spans="55:55" ht="36.75" customHeight="1" x14ac:dyDescent="0.25">
      <c r="BC3460" s="163"/>
    </row>
    <row r="3461" spans="55:55" ht="36.75" customHeight="1" x14ac:dyDescent="0.25">
      <c r="BC3461" s="163"/>
    </row>
    <row r="3462" spans="55:55" ht="36.75" customHeight="1" x14ac:dyDescent="0.25">
      <c r="BC3462" s="163"/>
    </row>
    <row r="3463" spans="55:55" ht="36.75" customHeight="1" x14ac:dyDescent="0.25">
      <c r="BC3463" s="163"/>
    </row>
    <row r="3464" spans="55:55" ht="36.75" customHeight="1" x14ac:dyDescent="0.25">
      <c r="BC3464" s="163"/>
    </row>
    <row r="3465" spans="55:55" ht="36.75" customHeight="1" x14ac:dyDescent="0.25">
      <c r="BC3465" s="163"/>
    </row>
    <row r="3466" spans="55:55" ht="36.75" customHeight="1" x14ac:dyDescent="0.25">
      <c r="BC3466" s="163"/>
    </row>
    <row r="3467" spans="55:55" ht="36.75" customHeight="1" x14ac:dyDescent="0.25">
      <c r="BC3467" s="163"/>
    </row>
    <row r="3468" spans="55:55" ht="36.75" customHeight="1" x14ac:dyDescent="0.25">
      <c r="BC3468" s="163"/>
    </row>
    <row r="3469" spans="55:55" ht="36.75" customHeight="1" x14ac:dyDescent="0.25">
      <c r="BC3469" s="163"/>
    </row>
    <row r="3470" spans="55:55" ht="36.75" customHeight="1" x14ac:dyDescent="0.25">
      <c r="BC3470" s="163"/>
    </row>
    <row r="3471" spans="55:55" ht="36.75" customHeight="1" x14ac:dyDescent="0.25">
      <c r="BC3471" s="163"/>
    </row>
    <row r="3472" spans="55:55" ht="36.75" customHeight="1" x14ac:dyDescent="0.25">
      <c r="BC3472" s="163"/>
    </row>
    <row r="3473" spans="55:55" ht="36.75" customHeight="1" x14ac:dyDescent="0.25">
      <c r="BC3473" s="163"/>
    </row>
    <row r="3474" spans="55:55" ht="36.75" customHeight="1" x14ac:dyDescent="0.25">
      <c r="BC3474" s="163"/>
    </row>
    <row r="3475" spans="55:55" ht="36.75" customHeight="1" x14ac:dyDescent="0.25">
      <c r="BC3475" s="163"/>
    </row>
    <row r="3476" spans="55:55" ht="36.75" customHeight="1" x14ac:dyDescent="0.25">
      <c r="BC3476" s="163"/>
    </row>
    <row r="3477" spans="55:55" ht="36.75" customHeight="1" x14ac:dyDescent="0.25">
      <c r="BC3477" s="163"/>
    </row>
    <row r="3478" spans="55:55" ht="36.75" customHeight="1" x14ac:dyDescent="0.25">
      <c r="BC3478" s="163"/>
    </row>
    <row r="3479" spans="55:55" ht="36.75" customHeight="1" x14ac:dyDescent="0.25">
      <c r="BC3479" s="163"/>
    </row>
    <row r="3480" spans="55:55" ht="36.75" customHeight="1" x14ac:dyDescent="0.25">
      <c r="BC3480" s="163"/>
    </row>
    <row r="3481" spans="55:55" ht="36.75" customHeight="1" x14ac:dyDescent="0.25">
      <c r="BC3481" s="163"/>
    </row>
    <row r="3482" spans="55:55" ht="36.75" customHeight="1" x14ac:dyDescent="0.25">
      <c r="BC3482" s="163"/>
    </row>
    <row r="3483" spans="55:55" ht="36.75" customHeight="1" x14ac:dyDescent="0.25">
      <c r="BC3483" s="163"/>
    </row>
    <row r="3484" spans="55:55" ht="36.75" customHeight="1" x14ac:dyDescent="0.25">
      <c r="BC3484" s="163"/>
    </row>
    <row r="3485" spans="55:55" ht="36.75" customHeight="1" x14ac:dyDescent="0.25">
      <c r="BC3485" s="163"/>
    </row>
    <row r="3486" spans="55:55" ht="36.75" customHeight="1" x14ac:dyDescent="0.25">
      <c r="BC3486" s="163"/>
    </row>
    <row r="3487" spans="55:55" ht="36.75" customHeight="1" x14ac:dyDescent="0.25">
      <c r="BC3487" s="163"/>
    </row>
    <row r="3488" spans="55:55" ht="36.75" customHeight="1" x14ac:dyDescent="0.25">
      <c r="BC3488" s="163"/>
    </row>
    <row r="3489" spans="55:55" ht="36.75" customHeight="1" x14ac:dyDescent="0.25">
      <c r="BC3489" s="163"/>
    </row>
    <row r="3490" spans="55:55" ht="36.75" customHeight="1" x14ac:dyDescent="0.25">
      <c r="BC3490" s="163"/>
    </row>
    <row r="3491" spans="55:55" ht="36.75" customHeight="1" x14ac:dyDescent="0.25">
      <c r="BC3491" s="163"/>
    </row>
    <row r="3492" spans="55:55" ht="36.75" customHeight="1" x14ac:dyDescent="0.25">
      <c r="BC3492" s="163"/>
    </row>
    <row r="3493" spans="55:55" ht="36.75" customHeight="1" x14ac:dyDescent="0.25">
      <c r="BC3493" s="163"/>
    </row>
    <row r="3494" spans="55:55" ht="36.75" customHeight="1" x14ac:dyDescent="0.25">
      <c r="BC3494" s="163"/>
    </row>
    <row r="3495" spans="55:55" ht="36.75" customHeight="1" x14ac:dyDescent="0.25">
      <c r="BC3495" s="163"/>
    </row>
    <row r="3496" spans="55:55" ht="36.75" customHeight="1" x14ac:dyDescent="0.25">
      <c r="BC3496" s="163"/>
    </row>
    <row r="3497" spans="55:55" ht="36.75" customHeight="1" x14ac:dyDescent="0.25">
      <c r="BC3497" s="163"/>
    </row>
    <row r="3498" spans="55:55" ht="36.75" customHeight="1" x14ac:dyDescent="0.25">
      <c r="BC3498" s="163"/>
    </row>
    <row r="3499" spans="55:55" ht="36.75" customHeight="1" x14ac:dyDescent="0.25">
      <c r="BC3499" s="163"/>
    </row>
    <row r="3500" spans="55:55" ht="36.75" customHeight="1" x14ac:dyDescent="0.25">
      <c r="BC3500" s="163"/>
    </row>
    <row r="3501" spans="55:55" ht="36.75" customHeight="1" x14ac:dyDescent="0.25">
      <c r="BC3501" s="163"/>
    </row>
    <row r="3502" spans="55:55" ht="36.75" customHeight="1" x14ac:dyDescent="0.25">
      <c r="BC3502" s="163"/>
    </row>
    <row r="3503" spans="55:55" ht="36.75" customHeight="1" x14ac:dyDescent="0.25">
      <c r="BC3503" s="163"/>
    </row>
    <row r="3504" spans="55:55" ht="36.75" customHeight="1" x14ac:dyDescent="0.25">
      <c r="BC3504" s="163"/>
    </row>
    <row r="3505" spans="55:55" ht="36.75" customHeight="1" x14ac:dyDescent="0.25">
      <c r="BC3505" s="163"/>
    </row>
    <row r="3506" spans="55:55" ht="36.75" customHeight="1" x14ac:dyDescent="0.25">
      <c r="BC3506" s="163"/>
    </row>
    <row r="3507" spans="55:55" ht="36.75" customHeight="1" x14ac:dyDescent="0.25">
      <c r="BC3507" s="163"/>
    </row>
    <row r="3508" spans="55:55" ht="36.75" customHeight="1" x14ac:dyDescent="0.25">
      <c r="BC3508" s="163"/>
    </row>
    <row r="3509" spans="55:55" ht="36.75" customHeight="1" x14ac:dyDescent="0.25">
      <c r="BC3509" s="163"/>
    </row>
    <row r="3510" spans="55:55" ht="36.75" customHeight="1" x14ac:dyDescent="0.25">
      <c r="BC3510" s="163"/>
    </row>
    <row r="3511" spans="55:55" ht="36.75" customHeight="1" x14ac:dyDescent="0.25">
      <c r="BC3511" s="163"/>
    </row>
    <row r="3512" spans="55:55" ht="36.75" customHeight="1" x14ac:dyDescent="0.25">
      <c r="BC3512" s="163"/>
    </row>
    <row r="3513" spans="55:55" ht="36.75" customHeight="1" x14ac:dyDescent="0.25">
      <c r="BC3513" s="163"/>
    </row>
    <row r="3514" spans="55:55" ht="36.75" customHeight="1" x14ac:dyDescent="0.25">
      <c r="BC3514" s="163"/>
    </row>
    <row r="3515" spans="55:55" ht="36.75" customHeight="1" x14ac:dyDescent="0.25">
      <c r="BC3515" s="163"/>
    </row>
    <row r="3516" spans="55:55" ht="36.75" customHeight="1" x14ac:dyDescent="0.25">
      <c r="BC3516" s="163"/>
    </row>
    <row r="3517" spans="55:55" ht="36.75" customHeight="1" x14ac:dyDescent="0.25">
      <c r="BC3517" s="163"/>
    </row>
    <row r="3518" spans="55:55" ht="36.75" customHeight="1" x14ac:dyDescent="0.25">
      <c r="BC3518" s="163"/>
    </row>
    <row r="3519" spans="55:55" ht="36.75" customHeight="1" x14ac:dyDescent="0.25">
      <c r="BC3519" s="163"/>
    </row>
    <row r="3520" spans="55:55" ht="36.75" customHeight="1" x14ac:dyDescent="0.25">
      <c r="BC3520" s="163"/>
    </row>
    <row r="3521" spans="55:55" ht="36.75" customHeight="1" x14ac:dyDescent="0.25">
      <c r="BC3521" s="163"/>
    </row>
    <row r="3522" spans="55:55" ht="36.75" customHeight="1" x14ac:dyDescent="0.25">
      <c r="BC3522" s="163"/>
    </row>
    <row r="3523" spans="55:55" ht="36.75" customHeight="1" x14ac:dyDescent="0.25">
      <c r="BC3523" s="163"/>
    </row>
    <row r="3524" spans="55:55" ht="36.75" customHeight="1" x14ac:dyDescent="0.25">
      <c r="BC3524" s="163"/>
    </row>
    <row r="3525" spans="55:55" ht="36.75" customHeight="1" x14ac:dyDescent="0.25">
      <c r="BC3525" s="163"/>
    </row>
    <row r="3526" spans="55:55" ht="36.75" customHeight="1" x14ac:dyDescent="0.25">
      <c r="BC3526" s="163"/>
    </row>
    <row r="3527" spans="55:55" ht="36.75" customHeight="1" x14ac:dyDescent="0.25">
      <c r="BC3527" s="163"/>
    </row>
    <row r="3528" spans="55:55" ht="36.75" customHeight="1" x14ac:dyDescent="0.25">
      <c r="BC3528" s="163"/>
    </row>
    <row r="3529" spans="55:55" ht="36.75" customHeight="1" x14ac:dyDescent="0.25">
      <c r="BC3529" s="163"/>
    </row>
    <row r="3530" spans="55:55" ht="36.75" customHeight="1" x14ac:dyDescent="0.25">
      <c r="BC3530" s="163"/>
    </row>
    <row r="3531" spans="55:55" ht="36.75" customHeight="1" x14ac:dyDescent="0.25">
      <c r="BC3531" s="163"/>
    </row>
    <row r="3532" spans="55:55" ht="36.75" customHeight="1" x14ac:dyDescent="0.25">
      <c r="BC3532" s="163"/>
    </row>
    <row r="3533" spans="55:55" ht="36.75" customHeight="1" x14ac:dyDescent="0.25">
      <c r="BC3533" s="163"/>
    </row>
    <row r="3534" spans="55:55" ht="36.75" customHeight="1" x14ac:dyDescent="0.25">
      <c r="BC3534" s="163"/>
    </row>
    <row r="3535" spans="55:55" ht="36.75" customHeight="1" x14ac:dyDescent="0.25">
      <c r="BC3535" s="163"/>
    </row>
    <row r="3536" spans="55:55" ht="36.75" customHeight="1" x14ac:dyDescent="0.25">
      <c r="BC3536" s="163"/>
    </row>
    <row r="3537" spans="55:55" ht="36.75" customHeight="1" x14ac:dyDescent="0.25">
      <c r="BC3537" s="163"/>
    </row>
    <row r="3538" spans="55:55" ht="36.75" customHeight="1" x14ac:dyDescent="0.25">
      <c r="BC3538" s="163"/>
    </row>
    <row r="3539" spans="55:55" ht="36.75" customHeight="1" x14ac:dyDescent="0.25">
      <c r="BC3539" s="163"/>
    </row>
    <row r="3540" spans="55:55" ht="36.75" customHeight="1" x14ac:dyDescent="0.25">
      <c r="BC3540" s="163"/>
    </row>
    <row r="3541" spans="55:55" ht="36.75" customHeight="1" x14ac:dyDescent="0.25">
      <c r="BC3541" s="163"/>
    </row>
    <row r="3542" spans="55:55" ht="36.75" customHeight="1" x14ac:dyDescent="0.25">
      <c r="BC3542" s="163"/>
    </row>
    <row r="3543" spans="55:55" ht="36.75" customHeight="1" x14ac:dyDescent="0.25">
      <c r="BC3543" s="163"/>
    </row>
    <row r="3544" spans="55:55" ht="36.75" customHeight="1" x14ac:dyDescent="0.25">
      <c r="BC3544" s="163"/>
    </row>
    <row r="3545" spans="55:55" ht="36.75" customHeight="1" x14ac:dyDescent="0.25">
      <c r="BC3545" s="163"/>
    </row>
    <row r="3546" spans="55:55" ht="36.75" customHeight="1" x14ac:dyDescent="0.25">
      <c r="BC3546" s="163"/>
    </row>
    <row r="3547" spans="55:55" ht="36.75" customHeight="1" x14ac:dyDescent="0.25">
      <c r="BC3547" s="163"/>
    </row>
    <row r="3548" spans="55:55" ht="36.75" customHeight="1" x14ac:dyDescent="0.25">
      <c r="BC3548" s="163"/>
    </row>
    <row r="3549" spans="55:55" ht="36.75" customHeight="1" x14ac:dyDescent="0.25">
      <c r="BC3549" s="163"/>
    </row>
    <row r="3550" spans="55:55" ht="36.75" customHeight="1" x14ac:dyDescent="0.25">
      <c r="BC3550" s="163"/>
    </row>
    <row r="3551" spans="55:55" ht="36.75" customHeight="1" x14ac:dyDescent="0.25">
      <c r="BC3551" s="163"/>
    </row>
    <row r="3552" spans="55:55" ht="36.75" customHeight="1" x14ac:dyDescent="0.25">
      <c r="BC3552" s="163"/>
    </row>
    <row r="3553" spans="55:55" ht="36.75" customHeight="1" x14ac:dyDescent="0.25">
      <c r="BC3553" s="163"/>
    </row>
    <row r="3554" spans="55:55" ht="36.75" customHeight="1" x14ac:dyDescent="0.25">
      <c r="BC3554" s="163"/>
    </row>
    <row r="3555" spans="55:55" ht="36.75" customHeight="1" x14ac:dyDescent="0.25">
      <c r="BC3555" s="163"/>
    </row>
    <row r="3556" spans="55:55" ht="36.75" customHeight="1" x14ac:dyDescent="0.25">
      <c r="BC3556" s="163"/>
    </row>
    <row r="3557" spans="55:55" ht="36.75" customHeight="1" x14ac:dyDescent="0.25">
      <c r="BC3557" s="163"/>
    </row>
    <row r="3558" spans="55:55" ht="36.75" customHeight="1" x14ac:dyDescent="0.25">
      <c r="BC3558" s="163"/>
    </row>
    <row r="3559" spans="55:55" ht="36.75" customHeight="1" x14ac:dyDescent="0.25">
      <c r="BC3559" s="163"/>
    </row>
    <row r="3560" spans="55:55" ht="36.75" customHeight="1" x14ac:dyDescent="0.25">
      <c r="BC3560" s="163"/>
    </row>
    <row r="3561" spans="55:55" ht="36.75" customHeight="1" x14ac:dyDescent="0.25">
      <c r="BC3561" s="163"/>
    </row>
    <row r="3562" spans="55:55" ht="36.75" customHeight="1" x14ac:dyDescent="0.25">
      <c r="BC3562" s="163"/>
    </row>
    <row r="3563" spans="55:55" ht="36.75" customHeight="1" x14ac:dyDescent="0.25">
      <c r="BC3563" s="163"/>
    </row>
    <row r="3564" spans="55:55" ht="36.75" customHeight="1" x14ac:dyDescent="0.25">
      <c r="BC3564" s="163"/>
    </row>
    <row r="3565" spans="55:55" ht="36.75" customHeight="1" x14ac:dyDescent="0.25">
      <c r="BC3565" s="163"/>
    </row>
    <row r="3566" spans="55:55" ht="36.75" customHeight="1" x14ac:dyDescent="0.25">
      <c r="BC3566" s="163"/>
    </row>
    <row r="3567" spans="55:55" ht="36.75" customHeight="1" x14ac:dyDescent="0.25">
      <c r="BC3567" s="163"/>
    </row>
    <row r="3568" spans="55:55" ht="36.75" customHeight="1" x14ac:dyDescent="0.25">
      <c r="BC3568" s="163"/>
    </row>
    <row r="3569" spans="55:55" ht="36.75" customHeight="1" x14ac:dyDescent="0.25">
      <c r="BC3569" s="163"/>
    </row>
    <row r="3570" spans="55:55" ht="36.75" customHeight="1" x14ac:dyDescent="0.25">
      <c r="BC3570" s="163"/>
    </row>
    <row r="3571" spans="55:55" ht="36.75" customHeight="1" x14ac:dyDescent="0.25">
      <c r="BC3571" s="163"/>
    </row>
    <row r="3572" spans="55:55" ht="36.75" customHeight="1" x14ac:dyDescent="0.25">
      <c r="BC3572" s="163"/>
    </row>
    <row r="3573" spans="55:55" ht="36.75" customHeight="1" x14ac:dyDescent="0.25">
      <c r="BC3573" s="163"/>
    </row>
    <row r="3574" spans="55:55" ht="36.75" customHeight="1" x14ac:dyDescent="0.25">
      <c r="BC3574" s="163"/>
    </row>
    <row r="3575" spans="55:55" ht="36.75" customHeight="1" x14ac:dyDescent="0.25">
      <c r="BC3575" s="163"/>
    </row>
    <row r="3576" spans="55:55" ht="36.75" customHeight="1" x14ac:dyDescent="0.25">
      <c r="BC3576" s="163"/>
    </row>
    <row r="3577" spans="55:55" ht="36.75" customHeight="1" x14ac:dyDescent="0.25">
      <c r="BC3577" s="163"/>
    </row>
    <row r="3578" spans="55:55" ht="36.75" customHeight="1" x14ac:dyDescent="0.25">
      <c r="BC3578" s="163"/>
    </row>
    <row r="3579" spans="55:55" ht="36.75" customHeight="1" x14ac:dyDescent="0.25">
      <c r="BC3579" s="163"/>
    </row>
    <row r="3580" spans="55:55" ht="36.75" customHeight="1" x14ac:dyDescent="0.25">
      <c r="BC3580" s="163"/>
    </row>
    <row r="3581" spans="55:55" ht="36.75" customHeight="1" x14ac:dyDescent="0.25">
      <c r="BC3581" s="163"/>
    </row>
    <row r="3582" spans="55:55" ht="36.75" customHeight="1" x14ac:dyDescent="0.25">
      <c r="BC3582" s="163"/>
    </row>
    <row r="3583" spans="55:55" ht="36.75" customHeight="1" x14ac:dyDescent="0.25">
      <c r="BC3583" s="163"/>
    </row>
    <row r="3584" spans="55:55" ht="36.75" customHeight="1" x14ac:dyDescent="0.25">
      <c r="BC3584" s="163"/>
    </row>
    <row r="3585" spans="55:55" ht="36.75" customHeight="1" x14ac:dyDescent="0.25">
      <c r="BC3585" s="163"/>
    </row>
    <row r="3586" spans="55:55" ht="36.75" customHeight="1" x14ac:dyDescent="0.25">
      <c r="BC3586" s="163"/>
    </row>
    <row r="3587" spans="55:55" ht="36.75" customHeight="1" x14ac:dyDescent="0.25">
      <c r="BC3587" s="163"/>
    </row>
    <row r="3588" spans="55:55" ht="36.75" customHeight="1" x14ac:dyDescent="0.25">
      <c r="BC3588" s="163"/>
    </row>
    <row r="3589" spans="55:55" ht="36.75" customHeight="1" x14ac:dyDescent="0.25">
      <c r="BC3589" s="163"/>
    </row>
    <row r="3590" spans="55:55" ht="36.75" customHeight="1" x14ac:dyDescent="0.25">
      <c r="BC3590" s="163"/>
    </row>
    <row r="3591" spans="55:55" ht="36.75" customHeight="1" x14ac:dyDescent="0.25">
      <c r="BC3591" s="163"/>
    </row>
    <row r="3592" spans="55:55" ht="36.75" customHeight="1" x14ac:dyDescent="0.25">
      <c r="BC3592" s="163"/>
    </row>
    <row r="3593" spans="55:55" ht="36.75" customHeight="1" x14ac:dyDescent="0.25">
      <c r="BC3593" s="163"/>
    </row>
    <row r="3594" spans="55:55" ht="36.75" customHeight="1" x14ac:dyDescent="0.25">
      <c r="BC3594" s="163"/>
    </row>
    <row r="3595" spans="55:55" ht="36.75" customHeight="1" x14ac:dyDescent="0.25">
      <c r="BC3595" s="163"/>
    </row>
    <row r="3596" spans="55:55" ht="36.75" customHeight="1" x14ac:dyDescent="0.25">
      <c r="BC3596" s="163"/>
    </row>
    <row r="3597" spans="55:55" ht="36.75" customHeight="1" x14ac:dyDescent="0.25">
      <c r="BC3597" s="163"/>
    </row>
    <row r="3598" spans="55:55" ht="36.75" customHeight="1" x14ac:dyDescent="0.25">
      <c r="BC3598" s="163"/>
    </row>
    <row r="3599" spans="55:55" ht="36.75" customHeight="1" x14ac:dyDescent="0.25">
      <c r="BC3599" s="163"/>
    </row>
    <row r="3600" spans="55:55" ht="36.75" customHeight="1" x14ac:dyDescent="0.25">
      <c r="BC3600" s="163"/>
    </row>
    <row r="3601" spans="55:55" ht="36.75" customHeight="1" x14ac:dyDescent="0.25">
      <c r="BC3601" s="163"/>
    </row>
    <row r="3602" spans="55:55" ht="36.75" customHeight="1" x14ac:dyDescent="0.25">
      <c r="BC3602" s="163"/>
    </row>
    <row r="3603" spans="55:55" ht="36.75" customHeight="1" x14ac:dyDescent="0.25">
      <c r="BC3603" s="163"/>
    </row>
    <row r="3604" spans="55:55" ht="36.75" customHeight="1" x14ac:dyDescent="0.25">
      <c r="BC3604" s="163"/>
    </row>
    <row r="3605" spans="55:55" ht="36.75" customHeight="1" x14ac:dyDescent="0.25">
      <c r="BC3605" s="163"/>
    </row>
    <row r="3606" spans="55:55" ht="36.75" customHeight="1" x14ac:dyDescent="0.25">
      <c r="BC3606" s="163"/>
    </row>
    <row r="3607" spans="55:55" ht="36.75" customHeight="1" x14ac:dyDescent="0.25">
      <c r="BC3607" s="163"/>
    </row>
    <row r="3608" spans="55:55" ht="36.75" customHeight="1" x14ac:dyDescent="0.25">
      <c r="BC3608" s="163"/>
    </row>
    <row r="3609" spans="55:55" ht="36.75" customHeight="1" x14ac:dyDescent="0.25">
      <c r="BC3609" s="163"/>
    </row>
    <row r="3610" spans="55:55" ht="36.75" customHeight="1" x14ac:dyDescent="0.25">
      <c r="BC3610" s="163"/>
    </row>
    <row r="3611" spans="55:55" ht="36.75" customHeight="1" x14ac:dyDescent="0.25">
      <c r="BC3611" s="163"/>
    </row>
    <row r="3612" spans="55:55" ht="36.75" customHeight="1" x14ac:dyDescent="0.25">
      <c r="BC3612" s="163"/>
    </row>
    <row r="3613" spans="55:55" ht="36.75" customHeight="1" x14ac:dyDescent="0.25">
      <c r="BC3613" s="163"/>
    </row>
    <row r="3614" spans="55:55" ht="36.75" customHeight="1" x14ac:dyDescent="0.25">
      <c r="BC3614" s="163"/>
    </row>
    <row r="3615" spans="55:55" ht="36.75" customHeight="1" x14ac:dyDescent="0.25">
      <c r="BC3615" s="163"/>
    </row>
    <row r="3616" spans="55:55" ht="36.75" customHeight="1" x14ac:dyDescent="0.25">
      <c r="BC3616" s="163"/>
    </row>
    <row r="3617" spans="55:55" ht="36.75" customHeight="1" x14ac:dyDescent="0.25">
      <c r="BC3617" s="163"/>
    </row>
    <row r="3618" spans="55:55" ht="36.75" customHeight="1" x14ac:dyDescent="0.25">
      <c r="BC3618" s="163"/>
    </row>
    <row r="3619" spans="55:55" ht="36.75" customHeight="1" x14ac:dyDescent="0.25">
      <c r="BC3619" s="163"/>
    </row>
    <row r="3620" spans="55:55" ht="36.75" customHeight="1" x14ac:dyDescent="0.25">
      <c r="BC3620" s="163"/>
    </row>
    <row r="3621" spans="55:55" ht="36.75" customHeight="1" x14ac:dyDescent="0.25">
      <c r="BC3621" s="163"/>
    </row>
    <row r="3622" spans="55:55" ht="36.75" customHeight="1" x14ac:dyDescent="0.25">
      <c r="BC3622" s="163"/>
    </row>
    <row r="3623" spans="55:55" ht="36.75" customHeight="1" x14ac:dyDescent="0.25">
      <c r="BC3623" s="163"/>
    </row>
    <row r="3624" spans="55:55" ht="36.75" customHeight="1" x14ac:dyDescent="0.25">
      <c r="BC3624" s="163"/>
    </row>
    <row r="3625" spans="55:55" ht="36.75" customHeight="1" x14ac:dyDescent="0.25">
      <c r="BC3625" s="163"/>
    </row>
    <row r="3626" spans="55:55" ht="36.75" customHeight="1" x14ac:dyDescent="0.25">
      <c r="BC3626" s="163"/>
    </row>
    <row r="3627" spans="55:55" ht="36.75" customHeight="1" x14ac:dyDescent="0.25">
      <c r="BC3627" s="163"/>
    </row>
    <row r="3628" spans="55:55" ht="36.75" customHeight="1" x14ac:dyDescent="0.25">
      <c r="BC3628" s="163"/>
    </row>
    <row r="3629" spans="55:55" ht="36.75" customHeight="1" x14ac:dyDescent="0.25">
      <c r="BC3629" s="163"/>
    </row>
    <row r="3630" spans="55:55" ht="36.75" customHeight="1" x14ac:dyDescent="0.25">
      <c r="BC3630" s="163"/>
    </row>
    <row r="3631" spans="55:55" ht="36.75" customHeight="1" x14ac:dyDescent="0.25">
      <c r="BC3631" s="163"/>
    </row>
    <row r="3632" spans="55:55" ht="36.75" customHeight="1" x14ac:dyDescent="0.25">
      <c r="BC3632" s="163"/>
    </row>
    <row r="3633" spans="55:55" ht="36.75" customHeight="1" x14ac:dyDescent="0.25">
      <c r="BC3633" s="163"/>
    </row>
    <row r="3634" spans="55:55" ht="36.75" customHeight="1" x14ac:dyDescent="0.25">
      <c r="BC3634" s="163"/>
    </row>
    <row r="3635" spans="55:55" ht="36.75" customHeight="1" x14ac:dyDescent="0.25">
      <c r="BC3635" s="163"/>
    </row>
    <row r="3636" spans="55:55" ht="36.75" customHeight="1" x14ac:dyDescent="0.25">
      <c r="BC3636" s="163"/>
    </row>
    <row r="3637" spans="55:55" ht="36.75" customHeight="1" x14ac:dyDescent="0.25">
      <c r="BC3637" s="163"/>
    </row>
    <row r="3638" spans="55:55" ht="36.75" customHeight="1" x14ac:dyDescent="0.25">
      <c r="BC3638" s="163"/>
    </row>
    <row r="3639" spans="55:55" ht="36.75" customHeight="1" x14ac:dyDescent="0.25">
      <c r="BC3639" s="163"/>
    </row>
    <row r="3640" spans="55:55" ht="36.75" customHeight="1" x14ac:dyDescent="0.25">
      <c r="BC3640" s="163"/>
    </row>
    <row r="3641" spans="55:55" ht="36.75" customHeight="1" x14ac:dyDescent="0.25">
      <c r="BC3641" s="163"/>
    </row>
    <row r="3642" spans="55:55" ht="36.75" customHeight="1" x14ac:dyDescent="0.25">
      <c r="BC3642" s="163"/>
    </row>
    <row r="3643" spans="55:55" ht="36.75" customHeight="1" x14ac:dyDescent="0.25">
      <c r="BC3643" s="163"/>
    </row>
    <row r="3644" spans="55:55" ht="36.75" customHeight="1" x14ac:dyDescent="0.25">
      <c r="BC3644" s="163"/>
    </row>
    <row r="3645" spans="55:55" ht="36.75" customHeight="1" x14ac:dyDescent="0.25">
      <c r="BC3645" s="163"/>
    </row>
    <row r="3646" spans="55:55" ht="36.75" customHeight="1" x14ac:dyDescent="0.25">
      <c r="BC3646" s="163"/>
    </row>
    <row r="3647" spans="55:55" ht="36.75" customHeight="1" x14ac:dyDescent="0.25">
      <c r="BC3647" s="163"/>
    </row>
    <row r="3648" spans="55:55" ht="36.75" customHeight="1" x14ac:dyDescent="0.25">
      <c r="BC3648" s="163"/>
    </row>
    <row r="3649" spans="55:55" ht="36.75" customHeight="1" x14ac:dyDescent="0.25">
      <c r="BC3649" s="163"/>
    </row>
    <row r="3650" spans="55:55" ht="36.75" customHeight="1" x14ac:dyDescent="0.25">
      <c r="BC3650" s="163"/>
    </row>
    <row r="3651" spans="55:55" ht="36.75" customHeight="1" x14ac:dyDescent="0.25">
      <c r="BC3651" s="163"/>
    </row>
    <row r="3652" spans="55:55" ht="36.75" customHeight="1" x14ac:dyDescent="0.25">
      <c r="BC3652" s="163"/>
    </row>
    <row r="3653" spans="55:55" ht="36.75" customHeight="1" x14ac:dyDescent="0.25">
      <c r="BC3653" s="163"/>
    </row>
    <row r="3654" spans="55:55" ht="36.75" customHeight="1" x14ac:dyDescent="0.25">
      <c r="BC3654" s="163"/>
    </row>
    <row r="3655" spans="55:55" ht="36.75" customHeight="1" x14ac:dyDescent="0.25">
      <c r="BC3655" s="163"/>
    </row>
    <row r="3656" spans="55:55" ht="36.75" customHeight="1" x14ac:dyDescent="0.25">
      <c r="BC3656" s="163"/>
    </row>
    <row r="3657" spans="55:55" ht="36.75" customHeight="1" x14ac:dyDescent="0.25">
      <c r="BC3657" s="163"/>
    </row>
    <row r="3658" spans="55:55" ht="36.75" customHeight="1" x14ac:dyDescent="0.25">
      <c r="BC3658" s="163"/>
    </row>
    <row r="3659" spans="55:55" ht="36.75" customHeight="1" x14ac:dyDescent="0.25">
      <c r="BC3659" s="163"/>
    </row>
    <row r="3660" spans="55:55" ht="36.75" customHeight="1" x14ac:dyDescent="0.25">
      <c r="BC3660" s="163"/>
    </row>
    <row r="3661" spans="55:55" ht="36.75" customHeight="1" x14ac:dyDescent="0.25">
      <c r="BC3661" s="163"/>
    </row>
    <row r="3662" spans="55:55" ht="36.75" customHeight="1" x14ac:dyDescent="0.25">
      <c r="BC3662" s="163"/>
    </row>
    <row r="3663" spans="55:55" ht="36.75" customHeight="1" x14ac:dyDescent="0.25">
      <c r="BC3663" s="163"/>
    </row>
    <row r="3664" spans="55:55" ht="36.75" customHeight="1" x14ac:dyDescent="0.25">
      <c r="BC3664" s="163"/>
    </row>
    <row r="3665" spans="55:55" ht="36.75" customHeight="1" x14ac:dyDescent="0.25">
      <c r="BC3665" s="163"/>
    </row>
    <row r="3666" spans="55:55" ht="36.75" customHeight="1" x14ac:dyDescent="0.25">
      <c r="BC3666" s="163"/>
    </row>
    <row r="3667" spans="55:55" ht="36.75" customHeight="1" x14ac:dyDescent="0.25">
      <c r="BC3667" s="163"/>
    </row>
    <row r="3668" spans="55:55" ht="36.75" customHeight="1" x14ac:dyDescent="0.25">
      <c r="BC3668" s="163"/>
    </row>
    <row r="3669" spans="55:55" ht="36.75" customHeight="1" x14ac:dyDescent="0.25">
      <c r="BC3669" s="163"/>
    </row>
    <row r="3670" spans="55:55" ht="36.75" customHeight="1" x14ac:dyDescent="0.25">
      <c r="BC3670" s="163"/>
    </row>
    <row r="3671" spans="55:55" ht="36.75" customHeight="1" x14ac:dyDescent="0.25">
      <c r="BC3671" s="163"/>
    </row>
    <row r="3672" spans="55:55" ht="36.75" customHeight="1" x14ac:dyDescent="0.25">
      <c r="BC3672" s="163"/>
    </row>
    <row r="3673" spans="55:55" ht="36.75" customHeight="1" x14ac:dyDescent="0.25">
      <c r="BC3673" s="163"/>
    </row>
    <row r="3674" spans="55:55" ht="36.75" customHeight="1" x14ac:dyDescent="0.25">
      <c r="BC3674" s="163"/>
    </row>
    <row r="3675" spans="55:55" ht="36.75" customHeight="1" x14ac:dyDescent="0.25">
      <c r="BC3675" s="163"/>
    </row>
    <row r="3676" spans="55:55" ht="36.75" customHeight="1" x14ac:dyDescent="0.25">
      <c r="BC3676" s="163"/>
    </row>
    <row r="3677" spans="55:55" ht="36.75" customHeight="1" x14ac:dyDescent="0.25">
      <c r="BC3677" s="163"/>
    </row>
    <row r="3678" spans="55:55" ht="36.75" customHeight="1" x14ac:dyDescent="0.25">
      <c r="BC3678" s="163"/>
    </row>
    <row r="3679" spans="55:55" ht="36.75" customHeight="1" x14ac:dyDescent="0.25">
      <c r="BC3679" s="163"/>
    </row>
    <row r="3680" spans="55:55" ht="36.75" customHeight="1" x14ac:dyDescent="0.25">
      <c r="BC3680" s="163"/>
    </row>
    <row r="3681" spans="55:55" ht="36.75" customHeight="1" x14ac:dyDescent="0.25">
      <c r="BC3681" s="163"/>
    </row>
    <row r="3682" spans="55:55" ht="36.75" customHeight="1" x14ac:dyDescent="0.25">
      <c r="BC3682" s="163"/>
    </row>
    <row r="3683" spans="55:55" ht="36.75" customHeight="1" x14ac:dyDescent="0.25">
      <c r="BC3683" s="163"/>
    </row>
    <row r="3684" spans="55:55" ht="36.75" customHeight="1" x14ac:dyDescent="0.25">
      <c r="BC3684" s="163"/>
    </row>
    <row r="3685" spans="55:55" ht="36.75" customHeight="1" x14ac:dyDescent="0.25">
      <c r="BC3685" s="163"/>
    </row>
    <row r="3686" spans="55:55" ht="36.75" customHeight="1" x14ac:dyDescent="0.25">
      <c r="BC3686" s="163"/>
    </row>
    <row r="3687" spans="55:55" ht="36.75" customHeight="1" x14ac:dyDescent="0.25">
      <c r="BC3687" s="163"/>
    </row>
    <row r="3688" spans="55:55" ht="36.75" customHeight="1" x14ac:dyDescent="0.25">
      <c r="BC3688" s="163"/>
    </row>
    <row r="3689" spans="55:55" ht="36.75" customHeight="1" x14ac:dyDescent="0.25">
      <c r="BC3689" s="163"/>
    </row>
    <row r="3690" spans="55:55" ht="36.75" customHeight="1" x14ac:dyDescent="0.25">
      <c r="BC3690" s="163"/>
    </row>
    <row r="3691" spans="55:55" ht="36.75" customHeight="1" x14ac:dyDescent="0.25">
      <c r="BC3691" s="163"/>
    </row>
    <row r="3692" spans="55:55" ht="36.75" customHeight="1" x14ac:dyDescent="0.25">
      <c r="BC3692" s="163"/>
    </row>
    <row r="3693" spans="55:55" ht="36.75" customHeight="1" x14ac:dyDescent="0.25">
      <c r="BC3693" s="163"/>
    </row>
    <row r="3694" spans="55:55" ht="36.75" customHeight="1" x14ac:dyDescent="0.25">
      <c r="BC3694" s="163"/>
    </row>
    <row r="3695" spans="55:55" ht="36.75" customHeight="1" x14ac:dyDescent="0.25">
      <c r="BC3695" s="163"/>
    </row>
    <row r="3696" spans="55:55" ht="36.75" customHeight="1" x14ac:dyDescent="0.25">
      <c r="BC3696" s="163"/>
    </row>
    <row r="3697" spans="55:55" ht="36.75" customHeight="1" x14ac:dyDescent="0.25">
      <c r="BC3697" s="163"/>
    </row>
    <row r="3698" spans="55:55" ht="36.75" customHeight="1" x14ac:dyDescent="0.25">
      <c r="BC3698" s="163"/>
    </row>
    <row r="3699" spans="55:55" ht="36.75" customHeight="1" x14ac:dyDescent="0.25">
      <c r="BC3699" s="163"/>
    </row>
    <row r="3700" spans="55:55" ht="36.75" customHeight="1" x14ac:dyDescent="0.25">
      <c r="BC3700" s="163"/>
    </row>
    <row r="3701" spans="55:55" ht="36.75" customHeight="1" x14ac:dyDescent="0.25">
      <c r="BC3701" s="163"/>
    </row>
    <row r="3702" spans="55:55" ht="36.75" customHeight="1" x14ac:dyDescent="0.25">
      <c r="BC3702" s="163"/>
    </row>
    <row r="3703" spans="55:55" ht="36.75" customHeight="1" x14ac:dyDescent="0.25">
      <c r="BC3703" s="163"/>
    </row>
    <row r="3704" spans="55:55" ht="36.75" customHeight="1" x14ac:dyDescent="0.25">
      <c r="BC3704" s="163"/>
    </row>
    <row r="3705" spans="55:55" ht="36.75" customHeight="1" x14ac:dyDescent="0.25">
      <c r="BC3705" s="163"/>
    </row>
    <row r="3706" spans="55:55" ht="36.75" customHeight="1" x14ac:dyDescent="0.25">
      <c r="BC3706" s="163"/>
    </row>
    <row r="3707" spans="55:55" ht="36.75" customHeight="1" x14ac:dyDescent="0.25">
      <c r="BC3707" s="163"/>
    </row>
    <row r="3708" spans="55:55" ht="36.75" customHeight="1" x14ac:dyDescent="0.25">
      <c r="BC3708" s="163"/>
    </row>
    <row r="3709" spans="55:55" ht="36.75" customHeight="1" x14ac:dyDescent="0.25">
      <c r="BC3709" s="163"/>
    </row>
    <row r="3710" spans="55:55" ht="36.75" customHeight="1" x14ac:dyDescent="0.25">
      <c r="BC3710" s="163"/>
    </row>
    <row r="3711" spans="55:55" ht="36.75" customHeight="1" x14ac:dyDescent="0.25">
      <c r="BC3711" s="163"/>
    </row>
    <row r="3712" spans="55:55" ht="36.75" customHeight="1" x14ac:dyDescent="0.25">
      <c r="BC3712" s="163"/>
    </row>
    <row r="3713" spans="55:55" ht="36.75" customHeight="1" x14ac:dyDescent="0.25">
      <c r="BC3713" s="163"/>
    </row>
    <row r="3714" spans="55:55" ht="36.75" customHeight="1" x14ac:dyDescent="0.25">
      <c r="BC3714" s="163"/>
    </row>
    <row r="3715" spans="55:55" ht="36.75" customHeight="1" x14ac:dyDescent="0.25">
      <c r="BC3715" s="163"/>
    </row>
    <row r="3716" spans="55:55" ht="36.75" customHeight="1" x14ac:dyDescent="0.25">
      <c r="BC3716" s="163"/>
    </row>
    <row r="3717" spans="55:55" ht="36.75" customHeight="1" x14ac:dyDescent="0.25">
      <c r="BC3717" s="163"/>
    </row>
    <row r="3718" spans="55:55" ht="36.75" customHeight="1" x14ac:dyDescent="0.25">
      <c r="BC3718" s="163"/>
    </row>
    <row r="3719" spans="55:55" ht="36.75" customHeight="1" x14ac:dyDescent="0.25">
      <c r="BC3719" s="163"/>
    </row>
    <row r="3720" spans="55:55" ht="36.75" customHeight="1" x14ac:dyDescent="0.25">
      <c r="BC3720" s="163"/>
    </row>
    <row r="3721" spans="55:55" ht="36.75" customHeight="1" x14ac:dyDescent="0.25">
      <c r="BC3721" s="163"/>
    </row>
    <row r="3722" spans="55:55" ht="36.75" customHeight="1" x14ac:dyDescent="0.25">
      <c r="BC3722" s="163"/>
    </row>
    <row r="3723" spans="55:55" ht="36.75" customHeight="1" x14ac:dyDescent="0.25">
      <c r="BC3723" s="163"/>
    </row>
    <row r="3724" spans="55:55" ht="36.75" customHeight="1" x14ac:dyDescent="0.25">
      <c r="BC3724" s="163"/>
    </row>
    <row r="3725" spans="55:55" ht="36.75" customHeight="1" x14ac:dyDescent="0.25">
      <c r="BC3725" s="163"/>
    </row>
    <row r="3726" spans="55:55" ht="36.75" customHeight="1" x14ac:dyDescent="0.25">
      <c r="BC3726" s="163"/>
    </row>
    <row r="3727" spans="55:55" ht="36.75" customHeight="1" x14ac:dyDescent="0.25">
      <c r="BC3727" s="163"/>
    </row>
    <row r="3728" spans="55:55" ht="36.75" customHeight="1" x14ac:dyDescent="0.25">
      <c r="BC3728" s="163"/>
    </row>
    <row r="3729" spans="55:55" ht="36.75" customHeight="1" x14ac:dyDescent="0.25">
      <c r="BC3729" s="163"/>
    </row>
    <row r="3730" spans="55:55" ht="36.75" customHeight="1" x14ac:dyDescent="0.25">
      <c r="BC3730" s="163"/>
    </row>
    <row r="3731" spans="55:55" ht="36.75" customHeight="1" x14ac:dyDescent="0.25">
      <c r="BC3731" s="163"/>
    </row>
    <row r="3732" spans="55:55" ht="36.75" customHeight="1" x14ac:dyDescent="0.25">
      <c r="BC3732" s="163"/>
    </row>
    <row r="3733" spans="55:55" ht="36.75" customHeight="1" x14ac:dyDescent="0.25">
      <c r="BC3733" s="163"/>
    </row>
    <row r="3734" spans="55:55" ht="36.75" customHeight="1" x14ac:dyDescent="0.25">
      <c r="BC3734" s="163"/>
    </row>
    <row r="3735" spans="55:55" ht="36.75" customHeight="1" x14ac:dyDescent="0.25">
      <c r="BC3735" s="163"/>
    </row>
    <row r="3736" spans="55:55" ht="36.75" customHeight="1" x14ac:dyDescent="0.25">
      <c r="BC3736" s="163"/>
    </row>
    <row r="3737" spans="55:55" ht="36.75" customHeight="1" x14ac:dyDescent="0.25">
      <c r="BC3737" s="163"/>
    </row>
    <row r="3738" spans="55:55" ht="36.75" customHeight="1" x14ac:dyDescent="0.25">
      <c r="BC3738" s="163"/>
    </row>
    <row r="3739" spans="55:55" ht="36.75" customHeight="1" x14ac:dyDescent="0.25">
      <c r="BC3739" s="163"/>
    </row>
    <row r="3740" spans="55:55" ht="36.75" customHeight="1" x14ac:dyDescent="0.25">
      <c r="BC3740" s="163"/>
    </row>
    <row r="3741" spans="55:55" ht="36.75" customHeight="1" x14ac:dyDescent="0.25">
      <c r="BC3741" s="163"/>
    </row>
    <row r="3742" spans="55:55" ht="36.75" customHeight="1" x14ac:dyDescent="0.25">
      <c r="BC3742" s="163"/>
    </row>
    <row r="3743" spans="55:55" ht="36.75" customHeight="1" x14ac:dyDescent="0.25">
      <c r="BC3743" s="163"/>
    </row>
    <row r="3744" spans="55:55" ht="36.75" customHeight="1" x14ac:dyDescent="0.25">
      <c r="BC3744" s="163"/>
    </row>
    <row r="3745" spans="55:55" ht="36.75" customHeight="1" x14ac:dyDescent="0.25">
      <c r="BC3745" s="163"/>
    </row>
    <row r="3746" spans="55:55" ht="36.75" customHeight="1" x14ac:dyDescent="0.25">
      <c r="BC3746" s="163"/>
    </row>
    <row r="3747" spans="55:55" ht="36.75" customHeight="1" x14ac:dyDescent="0.25">
      <c r="BC3747" s="163"/>
    </row>
    <row r="3748" spans="55:55" ht="36.75" customHeight="1" x14ac:dyDescent="0.25">
      <c r="BC3748" s="163"/>
    </row>
    <row r="3749" spans="55:55" ht="36.75" customHeight="1" x14ac:dyDescent="0.25">
      <c r="BC3749" s="163"/>
    </row>
    <row r="3750" spans="55:55" ht="36.75" customHeight="1" x14ac:dyDescent="0.25">
      <c r="BC3750" s="163"/>
    </row>
    <row r="3751" spans="55:55" ht="36.75" customHeight="1" x14ac:dyDescent="0.25">
      <c r="BC3751" s="163"/>
    </row>
    <row r="3752" spans="55:55" ht="36.75" customHeight="1" x14ac:dyDescent="0.25">
      <c r="BC3752" s="163"/>
    </row>
    <row r="3753" spans="55:55" ht="36.75" customHeight="1" x14ac:dyDescent="0.25">
      <c r="BC3753" s="163"/>
    </row>
    <row r="3754" spans="55:55" ht="36.75" customHeight="1" x14ac:dyDescent="0.25">
      <c r="BC3754" s="163"/>
    </row>
    <row r="3755" spans="55:55" ht="36.75" customHeight="1" x14ac:dyDescent="0.25">
      <c r="BC3755" s="163"/>
    </row>
    <row r="3756" spans="55:55" ht="36.75" customHeight="1" x14ac:dyDescent="0.25">
      <c r="BC3756" s="163"/>
    </row>
    <row r="3757" spans="55:55" ht="36.75" customHeight="1" x14ac:dyDescent="0.25">
      <c r="BC3757" s="163"/>
    </row>
    <row r="3758" spans="55:55" ht="36.75" customHeight="1" x14ac:dyDescent="0.25">
      <c r="BC3758" s="163"/>
    </row>
    <row r="3759" spans="55:55" ht="36.75" customHeight="1" x14ac:dyDescent="0.25">
      <c r="BC3759" s="163"/>
    </row>
    <row r="3760" spans="55:55" ht="36.75" customHeight="1" x14ac:dyDescent="0.25">
      <c r="BC3760" s="163"/>
    </row>
    <row r="3761" spans="55:55" ht="36.75" customHeight="1" x14ac:dyDescent="0.25">
      <c r="BC3761" s="163"/>
    </row>
    <row r="3762" spans="55:55" ht="36.75" customHeight="1" x14ac:dyDescent="0.25">
      <c r="BC3762" s="163"/>
    </row>
    <row r="3763" spans="55:55" ht="36.75" customHeight="1" x14ac:dyDescent="0.25">
      <c r="BC3763" s="163"/>
    </row>
    <row r="3764" spans="55:55" ht="36.75" customHeight="1" x14ac:dyDescent="0.25">
      <c r="BC3764" s="163"/>
    </row>
    <row r="3765" spans="55:55" ht="36.75" customHeight="1" x14ac:dyDescent="0.25">
      <c r="BC3765" s="163"/>
    </row>
    <row r="3766" spans="55:55" ht="36.75" customHeight="1" x14ac:dyDescent="0.25">
      <c r="BC3766" s="163"/>
    </row>
    <row r="3767" spans="55:55" ht="36.75" customHeight="1" x14ac:dyDescent="0.25">
      <c r="BC3767" s="163"/>
    </row>
    <row r="3768" spans="55:55" ht="36.75" customHeight="1" x14ac:dyDescent="0.25">
      <c r="BC3768" s="163"/>
    </row>
    <row r="3769" spans="55:55" ht="36.75" customHeight="1" x14ac:dyDescent="0.25">
      <c r="BC3769" s="163"/>
    </row>
    <row r="3770" spans="55:55" ht="36.75" customHeight="1" x14ac:dyDescent="0.25">
      <c r="BC3770" s="163"/>
    </row>
    <row r="3771" spans="55:55" ht="36.75" customHeight="1" x14ac:dyDescent="0.25">
      <c r="BC3771" s="163"/>
    </row>
    <row r="3772" spans="55:55" ht="36.75" customHeight="1" x14ac:dyDescent="0.25">
      <c r="BC3772" s="163"/>
    </row>
    <row r="3773" spans="55:55" ht="36.75" customHeight="1" x14ac:dyDescent="0.25">
      <c r="BC3773" s="163"/>
    </row>
    <row r="3774" spans="55:55" ht="36.75" customHeight="1" x14ac:dyDescent="0.25">
      <c r="BC3774" s="163"/>
    </row>
    <row r="3775" spans="55:55" ht="36.75" customHeight="1" x14ac:dyDescent="0.25">
      <c r="BC3775" s="163"/>
    </row>
    <row r="3776" spans="55:55" ht="36.75" customHeight="1" x14ac:dyDescent="0.25">
      <c r="BC3776" s="163"/>
    </row>
    <row r="3777" spans="55:55" ht="36.75" customHeight="1" x14ac:dyDescent="0.25">
      <c r="BC3777" s="163"/>
    </row>
    <row r="3778" spans="55:55" ht="36.75" customHeight="1" x14ac:dyDescent="0.25">
      <c r="BC3778" s="163"/>
    </row>
    <row r="3779" spans="55:55" ht="36.75" customHeight="1" x14ac:dyDescent="0.25">
      <c r="BC3779" s="163"/>
    </row>
    <row r="3780" spans="55:55" ht="36.75" customHeight="1" x14ac:dyDescent="0.25">
      <c r="BC3780" s="163"/>
    </row>
    <row r="3781" spans="55:55" ht="36.75" customHeight="1" x14ac:dyDescent="0.25">
      <c r="BC3781" s="163"/>
    </row>
    <row r="3782" spans="55:55" ht="36.75" customHeight="1" x14ac:dyDescent="0.25">
      <c r="BC3782" s="163"/>
    </row>
    <row r="3783" spans="55:55" ht="36.75" customHeight="1" x14ac:dyDescent="0.25">
      <c r="BC3783" s="163"/>
    </row>
    <row r="3784" spans="55:55" ht="36.75" customHeight="1" x14ac:dyDescent="0.25">
      <c r="BC3784" s="163"/>
    </row>
    <row r="3785" spans="55:55" ht="36.75" customHeight="1" x14ac:dyDescent="0.25">
      <c r="BC3785" s="163"/>
    </row>
    <row r="3786" spans="55:55" ht="36.75" customHeight="1" x14ac:dyDescent="0.25">
      <c r="BC3786" s="163"/>
    </row>
    <row r="3787" spans="55:55" ht="36.75" customHeight="1" x14ac:dyDescent="0.25">
      <c r="BC3787" s="163"/>
    </row>
    <row r="3788" spans="55:55" ht="36.75" customHeight="1" x14ac:dyDescent="0.25">
      <c r="BC3788" s="163"/>
    </row>
    <row r="3789" spans="55:55" ht="36.75" customHeight="1" x14ac:dyDescent="0.25">
      <c r="BC3789" s="163"/>
    </row>
    <row r="3790" spans="55:55" ht="36.75" customHeight="1" x14ac:dyDescent="0.25">
      <c r="BC3790" s="163"/>
    </row>
    <row r="3791" spans="55:55" ht="36.75" customHeight="1" x14ac:dyDescent="0.25">
      <c r="BC3791" s="163"/>
    </row>
    <row r="3792" spans="55:55" ht="36.75" customHeight="1" x14ac:dyDescent="0.25">
      <c r="BC3792" s="163"/>
    </row>
    <row r="3793" spans="55:55" ht="36.75" customHeight="1" x14ac:dyDescent="0.25">
      <c r="BC3793" s="163"/>
    </row>
    <row r="3794" spans="55:55" ht="36.75" customHeight="1" x14ac:dyDescent="0.25">
      <c r="BC3794" s="163"/>
    </row>
    <row r="3795" spans="55:55" ht="36.75" customHeight="1" x14ac:dyDescent="0.25">
      <c r="BC3795" s="163"/>
    </row>
    <row r="3796" spans="55:55" ht="36.75" customHeight="1" x14ac:dyDescent="0.25">
      <c r="BC3796" s="163"/>
    </row>
    <row r="3797" spans="55:55" ht="36.75" customHeight="1" x14ac:dyDescent="0.25">
      <c r="BC3797" s="163"/>
    </row>
    <row r="3798" spans="55:55" ht="36.75" customHeight="1" x14ac:dyDescent="0.25">
      <c r="BC3798" s="163"/>
    </row>
    <row r="3799" spans="55:55" ht="36.75" customHeight="1" x14ac:dyDescent="0.25">
      <c r="BC3799" s="163"/>
    </row>
    <row r="3800" spans="55:55" ht="36.75" customHeight="1" x14ac:dyDescent="0.25">
      <c r="BC3800" s="163"/>
    </row>
    <row r="3801" spans="55:55" ht="36.75" customHeight="1" x14ac:dyDescent="0.25">
      <c r="BC3801" s="163"/>
    </row>
    <row r="3802" spans="55:55" ht="36.75" customHeight="1" x14ac:dyDescent="0.25">
      <c r="BC3802" s="163"/>
    </row>
    <row r="3803" spans="55:55" ht="36.75" customHeight="1" x14ac:dyDescent="0.25">
      <c r="BC3803" s="163"/>
    </row>
    <row r="3804" spans="55:55" ht="36.75" customHeight="1" x14ac:dyDescent="0.25">
      <c r="BC3804" s="163"/>
    </row>
    <row r="3805" spans="55:55" ht="36.75" customHeight="1" x14ac:dyDescent="0.25">
      <c r="BC3805" s="163"/>
    </row>
    <row r="3806" spans="55:55" ht="36.75" customHeight="1" x14ac:dyDescent="0.25">
      <c r="BC3806" s="163"/>
    </row>
    <row r="3807" spans="55:55" ht="36.75" customHeight="1" x14ac:dyDescent="0.25">
      <c r="BC3807" s="163"/>
    </row>
    <row r="3808" spans="55:55" ht="36.75" customHeight="1" x14ac:dyDescent="0.25">
      <c r="BC3808" s="163"/>
    </row>
    <row r="3809" spans="55:55" ht="36.75" customHeight="1" x14ac:dyDescent="0.25">
      <c r="BC3809" s="163"/>
    </row>
    <row r="3810" spans="55:55" ht="36.75" customHeight="1" x14ac:dyDescent="0.25">
      <c r="BC3810" s="163"/>
    </row>
    <row r="3811" spans="55:55" ht="36.75" customHeight="1" x14ac:dyDescent="0.25">
      <c r="BC3811" s="163"/>
    </row>
    <row r="3812" spans="55:55" ht="36.75" customHeight="1" x14ac:dyDescent="0.25">
      <c r="BC3812" s="163"/>
    </row>
    <row r="3813" spans="55:55" ht="36.75" customHeight="1" x14ac:dyDescent="0.25">
      <c r="BC3813" s="163"/>
    </row>
    <row r="3814" spans="55:55" ht="36.75" customHeight="1" x14ac:dyDescent="0.25">
      <c r="BC3814" s="163"/>
    </row>
    <row r="3815" spans="55:55" ht="36.75" customHeight="1" x14ac:dyDescent="0.25">
      <c r="BC3815" s="163"/>
    </row>
    <row r="3816" spans="55:55" ht="36.75" customHeight="1" x14ac:dyDescent="0.25">
      <c r="BC3816" s="163"/>
    </row>
    <row r="3817" spans="55:55" ht="36.75" customHeight="1" x14ac:dyDescent="0.25">
      <c r="BC3817" s="163"/>
    </row>
    <row r="3818" spans="55:55" ht="36.75" customHeight="1" x14ac:dyDescent="0.25">
      <c r="BC3818" s="163"/>
    </row>
    <row r="3819" spans="55:55" ht="36.75" customHeight="1" x14ac:dyDescent="0.25">
      <c r="BC3819" s="163"/>
    </row>
    <row r="3820" spans="55:55" ht="36.75" customHeight="1" x14ac:dyDescent="0.25">
      <c r="BC3820" s="163"/>
    </row>
    <row r="3821" spans="55:55" ht="36.75" customHeight="1" x14ac:dyDescent="0.25">
      <c r="BC3821" s="163"/>
    </row>
    <row r="3822" spans="55:55" ht="36.75" customHeight="1" x14ac:dyDescent="0.25">
      <c r="BC3822" s="163"/>
    </row>
    <row r="3823" spans="55:55" ht="36.75" customHeight="1" x14ac:dyDescent="0.25">
      <c r="BC3823" s="163"/>
    </row>
    <row r="3824" spans="55:55" ht="36.75" customHeight="1" x14ac:dyDescent="0.25">
      <c r="BC3824" s="163"/>
    </row>
    <row r="3825" spans="55:55" ht="36.75" customHeight="1" x14ac:dyDescent="0.25">
      <c r="BC3825" s="163"/>
    </row>
    <row r="3826" spans="55:55" ht="36.75" customHeight="1" x14ac:dyDescent="0.25">
      <c r="BC3826" s="163"/>
    </row>
    <row r="3827" spans="55:55" ht="36.75" customHeight="1" x14ac:dyDescent="0.25">
      <c r="BC3827" s="163"/>
    </row>
    <row r="3828" spans="55:55" ht="36.75" customHeight="1" x14ac:dyDescent="0.25">
      <c r="BC3828" s="163"/>
    </row>
    <row r="3829" spans="55:55" ht="36.75" customHeight="1" x14ac:dyDescent="0.25">
      <c r="BC3829" s="163"/>
    </row>
    <row r="3830" spans="55:55" ht="36.75" customHeight="1" x14ac:dyDescent="0.25">
      <c r="BC3830" s="163"/>
    </row>
    <row r="3831" spans="55:55" ht="36.75" customHeight="1" x14ac:dyDescent="0.25">
      <c r="BC3831" s="163"/>
    </row>
    <row r="3832" spans="55:55" ht="36.75" customHeight="1" x14ac:dyDescent="0.25">
      <c r="BC3832" s="163"/>
    </row>
    <row r="3833" spans="55:55" ht="36.75" customHeight="1" x14ac:dyDescent="0.25">
      <c r="BC3833" s="163"/>
    </row>
    <row r="3834" spans="55:55" ht="36.75" customHeight="1" x14ac:dyDescent="0.25">
      <c r="BC3834" s="163"/>
    </row>
    <row r="3835" spans="55:55" ht="36.75" customHeight="1" x14ac:dyDescent="0.25">
      <c r="BC3835" s="163"/>
    </row>
    <row r="3836" spans="55:55" ht="36.75" customHeight="1" x14ac:dyDescent="0.25">
      <c r="BC3836" s="163"/>
    </row>
    <row r="3837" spans="55:55" ht="36.75" customHeight="1" x14ac:dyDescent="0.25">
      <c r="BC3837" s="163"/>
    </row>
    <row r="3838" spans="55:55" ht="36.75" customHeight="1" x14ac:dyDescent="0.25">
      <c r="BC3838" s="163"/>
    </row>
    <row r="3839" spans="55:55" ht="36.75" customHeight="1" x14ac:dyDescent="0.25">
      <c r="BC3839" s="163"/>
    </row>
    <row r="3840" spans="55:55" ht="36.75" customHeight="1" x14ac:dyDescent="0.25">
      <c r="BC3840" s="163"/>
    </row>
    <row r="3841" spans="55:55" ht="36.75" customHeight="1" x14ac:dyDescent="0.25">
      <c r="BC3841" s="163"/>
    </row>
    <row r="3842" spans="55:55" ht="36.75" customHeight="1" x14ac:dyDescent="0.25">
      <c r="BC3842" s="163"/>
    </row>
    <row r="3843" spans="55:55" ht="36.75" customHeight="1" x14ac:dyDescent="0.25">
      <c r="BC3843" s="163"/>
    </row>
    <row r="3844" spans="55:55" ht="36.75" customHeight="1" x14ac:dyDescent="0.25">
      <c r="BC3844" s="163"/>
    </row>
    <row r="3845" spans="55:55" ht="36.75" customHeight="1" x14ac:dyDescent="0.25">
      <c r="BC3845" s="163"/>
    </row>
    <row r="3846" spans="55:55" ht="36.75" customHeight="1" x14ac:dyDescent="0.25">
      <c r="BC3846" s="163"/>
    </row>
    <row r="3847" spans="55:55" ht="36.75" customHeight="1" x14ac:dyDescent="0.25">
      <c r="BC3847" s="163"/>
    </row>
    <row r="3848" spans="55:55" ht="36.75" customHeight="1" x14ac:dyDescent="0.25">
      <c r="BC3848" s="163"/>
    </row>
    <row r="3849" spans="55:55" ht="36.75" customHeight="1" x14ac:dyDescent="0.25">
      <c r="BC3849" s="163"/>
    </row>
    <row r="3850" spans="55:55" ht="36.75" customHeight="1" x14ac:dyDescent="0.25">
      <c r="BC3850" s="163"/>
    </row>
    <row r="3851" spans="55:55" ht="36.75" customHeight="1" x14ac:dyDescent="0.25">
      <c r="BC3851" s="163"/>
    </row>
    <row r="3852" spans="55:55" ht="36.75" customHeight="1" x14ac:dyDescent="0.25">
      <c r="BC3852" s="163"/>
    </row>
    <row r="3853" spans="55:55" ht="36.75" customHeight="1" x14ac:dyDescent="0.25">
      <c r="BC3853" s="163"/>
    </row>
    <row r="3854" spans="55:55" ht="36.75" customHeight="1" x14ac:dyDescent="0.25">
      <c r="BC3854" s="163"/>
    </row>
    <row r="3855" spans="55:55" ht="36.75" customHeight="1" x14ac:dyDescent="0.25">
      <c r="BC3855" s="163"/>
    </row>
    <row r="3856" spans="55:55" ht="36.75" customHeight="1" x14ac:dyDescent="0.25">
      <c r="BC3856" s="163"/>
    </row>
    <row r="3857" spans="55:55" ht="36.75" customHeight="1" x14ac:dyDescent="0.25">
      <c r="BC3857" s="163"/>
    </row>
    <row r="3858" spans="55:55" ht="36.75" customHeight="1" x14ac:dyDescent="0.25">
      <c r="BC3858" s="163"/>
    </row>
    <row r="3859" spans="55:55" ht="36.75" customHeight="1" x14ac:dyDescent="0.25">
      <c r="BC3859" s="163"/>
    </row>
    <row r="3860" spans="55:55" ht="36.75" customHeight="1" x14ac:dyDescent="0.25">
      <c r="BC3860" s="163"/>
    </row>
    <row r="3861" spans="55:55" ht="36.75" customHeight="1" x14ac:dyDescent="0.25">
      <c r="BC3861" s="163"/>
    </row>
    <row r="3862" spans="55:55" ht="36.75" customHeight="1" x14ac:dyDescent="0.25">
      <c r="BC3862" s="163"/>
    </row>
    <row r="3863" spans="55:55" ht="36.75" customHeight="1" x14ac:dyDescent="0.25">
      <c r="BC3863" s="163"/>
    </row>
    <row r="3864" spans="55:55" ht="36.75" customHeight="1" x14ac:dyDescent="0.25">
      <c r="BC3864" s="163"/>
    </row>
    <row r="3865" spans="55:55" ht="36.75" customHeight="1" x14ac:dyDescent="0.25">
      <c r="BC3865" s="163"/>
    </row>
    <row r="3866" spans="55:55" ht="36.75" customHeight="1" x14ac:dyDescent="0.25">
      <c r="BC3866" s="163"/>
    </row>
    <row r="3867" spans="55:55" ht="36.75" customHeight="1" x14ac:dyDescent="0.25">
      <c r="BC3867" s="163"/>
    </row>
    <row r="3868" spans="55:55" ht="36.75" customHeight="1" x14ac:dyDescent="0.25">
      <c r="BC3868" s="163"/>
    </row>
    <row r="3869" spans="55:55" ht="36.75" customHeight="1" x14ac:dyDescent="0.25">
      <c r="BC3869" s="163"/>
    </row>
    <row r="3870" spans="55:55" ht="36.75" customHeight="1" x14ac:dyDescent="0.25">
      <c r="BC3870" s="163"/>
    </row>
    <row r="3871" spans="55:55" ht="36.75" customHeight="1" x14ac:dyDescent="0.25">
      <c r="BC3871" s="163"/>
    </row>
    <row r="3872" spans="55:55" ht="36.75" customHeight="1" x14ac:dyDescent="0.25">
      <c r="BC3872" s="163"/>
    </row>
    <row r="3873" spans="55:55" ht="36.75" customHeight="1" x14ac:dyDescent="0.25">
      <c r="BC3873" s="163"/>
    </row>
    <row r="3874" spans="55:55" ht="36.75" customHeight="1" x14ac:dyDescent="0.25">
      <c r="BC3874" s="163"/>
    </row>
    <row r="3875" spans="55:55" ht="36.75" customHeight="1" x14ac:dyDescent="0.25">
      <c r="BC3875" s="163"/>
    </row>
    <row r="3876" spans="55:55" ht="36.75" customHeight="1" x14ac:dyDescent="0.25">
      <c r="BC3876" s="163"/>
    </row>
    <row r="3877" spans="55:55" ht="36.75" customHeight="1" x14ac:dyDescent="0.25">
      <c r="BC3877" s="163"/>
    </row>
    <row r="3878" spans="55:55" ht="36.75" customHeight="1" x14ac:dyDescent="0.25">
      <c r="BC3878" s="163"/>
    </row>
    <row r="3879" spans="55:55" ht="36.75" customHeight="1" x14ac:dyDescent="0.25">
      <c r="BC3879" s="163"/>
    </row>
    <row r="3880" spans="55:55" ht="36.75" customHeight="1" x14ac:dyDescent="0.25">
      <c r="BC3880" s="163"/>
    </row>
    <row r="3881" spans="55:55" ht="36.75" customHeight="1" x14ac:dyDescent="0.25">
      <c r="BC3881" s="163"/>
    </row>
    <row r="3882" spans="55:55" ht="36.75" customHeight="1" x14ac:dyDescent="0.25">
      <c r="BC3882" s="163"/>
    </row>
    <row r="3883" spans="55:55" ht="36.75" customHeight="1" x14ac:dyDescent="0.25">
      <c r="BC3883" s="163"/>
    </row>
    <row r="3884" spans="55:55" ht="36.75" customHeight="1" x14ac:dyDescent="0.25">
      <c r="BC3884" s="163"/>
    </row>
    <row r="3885" spans="55:55" ht="36.75" customHeight="1" x14ac:dyDescent="0.25">
      <c r="BC3885" s="163"/>
    </row>
    <row r="3886" spans="55:55" ht="36.75" customHeight="1" x14ac:dyDescent="0.25">
      <c r="BC3886" s="163"/>
    </row>
    <row r="3887" spans="55:55" ht="36.75" customHeight="1" x14ac:dyDescent="0.25">
      <c r="BC3887" s="163"/>
    </row>
    <row r="3888" spans="55:55" ht="36.75" customHeight="1" x14ac:dyDescent="0.25">
      <c r="BC3888" s="163"/>
    </row>
    <row r="3889" spans="55:55" ht="36.75" customHeight="1" x14ac:dyDescent="0.25">
      <c r="BC3889" s="163"/>
    </row>
    <row r="3890" spans="55:55" ht="36.75" customHeight="1" x14ac:dyDescent="0.25">
      <c r="BC3890" s="163"/>
    </row>
    <row r="3891" spans="55:55" ht="36.75" customHeight="1" x14ac:dyDescent="0.25">
      <c r="BC3891" s="163"/>
    </row>
    <row r="3892" spans="55:55" ht="36.75" customHeight="1" x14ac:dyDescent="0.25">
      <c r="BC3892" s="163"/>
    </row>
    <row r="3893" spans="55:55" ht="36.75" customHeight="1" x14ac:dyDescent="0.25">
      <c r="BC3893" s="163"/>
    </row>
    <row r="3894" spans="55:55" ht="36.75" customHeight="1" x14ac:dyDescent="0.25">
      <c r="BC3894" s="163"/>
    </row>
    <row r="3895" spans="55:55" ht="36.75" customHeight="1" x14ac:dyDescent="0.25">
      <c r="BC3895" s="163"/>
    </row>
    <row r="3896" spans="55:55" ht="36.75" customHeight="1" x14ac:dyDescent="0.25">
      <c r="BC3896" s="163"/>
    </row>
    <row r="3897" spans="55:55" ht="36.75" customHeight="1" x14ac:dyDescent="0.25">
      <c r="BC3897" s="163"/>
    </row>
    <row r="3898" spans="55:55" ht="36.75" customHeight="1" x14ac:dyDescent="0.25">
      <c r="BC3898" s="163"/>
    </row>
    <row r="3899" spans="55:55" ht="36.75" customHeight="1" x14ac:dyDescent="0.25">
      <c r="BC3899" s="163"/>
    </row>
    <row r="3900" spans="55:55" ht="36.75" customHeight="1" x14ac:dyDescent="0.25">
      <c r="BC3900" s="163"/>
    </row>
    <row r="3901" spans="55:55" ht="36.75" customHeight="1" x14ac:dyDescent="0.25">
      <c r="BC3901" s="163"/>
    </row>
    <row r="3902" spans="55:55" ht="36.75" customHeight="1" x14ac:dyDescent="0.25">
      <c r="BC3902" s="163"/>
    </row>
    <row r="3903" spans="55:55" ht="36.75" customHeight="1" x14ac:dyDescent="0.25">
      <c r="BC3903" s="163"/>
    </row>
    <row r="3904" spans="55:55" ht="36.75" customHeight="1" x14ac:dyDescent="0.25">
      <c r="BC3904" s="163"/>
    </row>
    <row r="3905" spans="55:55" ht="36.75" customHeight="1" x14ac:dyDescent="0.25">
      <c r="BC3905" s="163"/>
    </row>
    <row r="3906" spans="55:55" ht="36.75" customHeight="1" x14ac:dyDescent="0.25">
      <c r="BC3906" s="163"/>
    </row>
    <row r="3907" spans="55:55" ht="36.75" customHeight="1" x14ac:dyDescent="0.25">
      <c r="BC3907" s="163"/>
    </row>
    <row r="3908" spans="55:55" ht="36.75" customHeight="1" x14ac:dyDescent="0.25">
      <c r="BC3908" s="163"/>
    </row>
    <row r="3909" spans="55:55" ht="36.75" customHeight="1" x14ac:dyDescent="0.25">
      <c r="BC3909" s="163"/>
    </row>
    <row r="3910" spans="55:55" ht="36.75" customHeight="1" x14ac:dyDescent="0.25">
      <c r="BC3910" s="163"/>
    </row>
    <row r="3911" spans="55:55" ht="36.75" customHeight="1" x14ac:dyDescent="0.25">
      <c r="BC3911" s="163"/>
    </row>
    <row r="3912" spans="55:55" ht="36.75" customHeight="1" x14ac:dyDescent="0.25">
      <c r="BC3912" s="163"/>
    </row>
    <row r="3913" spans="55:55" ht="36.75" customHeight="1" x14ac:dyDescent="0.25">
      <c r="BC3913" s="163"/>
    </row>
    <row r="3914" spans="55:55" ht="36.75" customHeight="1" x14ac:dyDescent="0.25">
      <c r="BC3914" s="163"/>
    </row>
    <row r="3915" spans="55:55" ht="36.75" customHeight="1" x14ac:dyDescent="0.25">
      <c r="BC3915" s="163"/>
    </row>
    <row r="3916" spans="55:55" ht="36.75" customHeight="1" x14ac:dyDescent="0.25">
      <c r="BC3916" s="163"/>
    </row>
    <row r="3917" spans="55:55" ht="36.75" customHeight="1" x14ac:dyDescent="0.25">
      <c r="BC3917" s="163"/>
    </row>
    <row r="3918" spans="55:55" ht="36.75" customHeight="1" x14ac:dyDescent="0.25">
      <c r="BC3918" s="163"/>
    </row>
    <row r="3919" spans="55:55" ht="36.75" customHeight="1" x14ac:dyDescent="0.25">
      <c r="BC3919" s="163"/>
    </row>
    <row r="3920" spans="55:55" ht="36.75" customHeight="1" x14ac:dyDescent="0.25">
      <c r="BC3920" s="163"/>
    </row>
    <row r="3921" spans="55:55" ht="36.75" customHeight="1" x14ac:dyDescent="0.25">
      <c r="BC3921" s="163"/>
    </row>
    <row r="3922" spans="55:55" ht="36.75" customHeight="1" x14ac:dyDescent="0.25">
      <c r="BC3922" s="163"/>
    </row>
    <row r="3923" spans="55:55" ht="36.75" customHeight="1" x14ac:dyDescent="0.25">
      <c r="BC3923" s="163"/>
    </row>
    <row r="3924" spans="55:55" ht="36.75" customHeight="1" x14ac:dyDescent="0.25">
      <c r="BC3924" s="163"/>
    </row>
    <row r="3925" spans="55:55" ht="36.75" customHeight="1" x14ac:dyDescent="0.25">
      <c r="BC3925" s="163"/>
    </row>
    <row r="3926" spans="55:55" ht="36.75" customHeight="1" x14ac:dyDescent="0.25">
      <c r="BC3926" s="163"/>
    </row>
    <row r="3927" spans="55:55" ht="36.75" customHeight="1" x14ac:dyDescent="0.25">
      <c r="BC3927" s="163"/>
    </row>
    <row r="3928" spans="55:55" ht="36.75" customHeight="1" x14ac:dyDescent="0.25">
      <c r="BC3928" s="163"/>
    </row>
    <row r="3929" spans="55:55" ht="36.75" customHeight="1" x14ac:dyDescent="0.25">
      <c r="BC3929" s="163"/>
    </row>
    <row r="3930" spans="55:55" ht="36.75" customHeight="1" x14ac:dyDescent="0.25">
      <c r="BC3930" s="163"/>
    </row>
    <row r="3931" spans="55:55" ht="36.75" customHeight="1" x14ac:dyDescent="0.25">
      <c r="BC3931" s="163"/>
    </row>
    <row r="3932" spans="55:55" ht="36.75" customHeight="1" x14ac:dyDescent="0.25">
      <c r="BC3932" s="163"/>
    </row>
    <row r="3933" spans="55:55" ht="36.75" customHeight="1" x14ac:dyDescent="0.25">
      <c r="BC3933" s="163"/>
    </row>
    <row r="3934" spans="55:55" ht="36.75" customHeight="1" x14ac:dyDescent="0.25">
      <c r="BC3934" s="163"/>
    </row>
    <row r="3935" spans="55:55" ht="36.75" customHeight="1" x14ac:dyDescent="0.25">
      <c r="BC3935" s="163"/>
    </row>
    <row r="3936" spans="55:55" ht="36.75" customHeight="1" x14ac:dyDescent="0.25">
      <c r="BC3936" s="163"/>
    </row>
    <row r="3937" spans="55:55" ht="36.75" customHeight="1" x14ac:dyDescent="0.25">
      <c r="BC3937" s="163"/>
    </row>
    <row r="3938" spans="55:55" ht="36.75" customHeight="1" x14ac:dyDescent="0.25">
      <c r="BC3938" s="163"/>
    </row>
    <row r="3939" spans="55:55" ht="36.75" customHeight="1" x14ac:dyDescent="0.25">
      <c r="BC3939" s="163"/>
    </row>
    <row r="3940" spans="55:55" ht="36.75" customHeight="1" x14ac:dyDescent="0.25">
      <c r="BC3940" s="163"/>
    </row>
    <row r="3941" spans="55:55" ht="36.75" customHeight="1" x14ac:dyDescent="0.25">
      <c r="BC3941" s="163"/>
    </row>
    <row r="3942" spans="55:55" ht="36.75" customHeight="1" x14ac:dyDescent="0.25">
      <c r="BC3942" s="163"/>
    </row>
    <row r="3943" spans="55:55" ht="36.75" customHeight="1" x14ac:dyDescent="0.25">
      <c r="BC3943" s="163"/>
    </row>
    <row r="3944" spans="55:55" ht="36.75" customHeight="1" x14ac:dyDescent="0.25">
      <c r="BC3944" s="163"/>
    </row>
    <row r="3945" spans="55:55" ht="36.75" customHeight="1" x14ac:dyDescent="0.25">
      <c r="BC3945" s="163"/>
    </row>
    <row r="3946" spans="55:55" ht="36.75" customHeight="1" x14ac:dyDescent="0.25">
      <c r="BC3946" s="163"/>
    </row>
    <row r="3947" spans="55:55" ht="36.75" customHeight="1" x14ac:dyDescent="0.25">
      <c r="BC3947" s="163"/>
    </row>
    <row r="3948" spans="55:55" ht="36.75" customHeight="1" x14ac:dyDescent="0.25">
      <c r="BC3948" s="163"/>
    </row>
    <row r="3949" spans="55:55" ht="36.75" customHeight="1" x14ac:dyDescent="0.25">
      <c r="BC3949" s="163"/>
    </row>
    <row r="3950" spans="55:55" ht="36.75" customHeight="1" x14ac:dyDescent="0.25">
      <c r="BC3950" s="163"/>
    </row>
    <row r="3951" spans="55:55" ht="36.75" customHeight="1" x14ac:dyDescent="0.25">
      <c r="BC3951" s="163"/>
    </row>
    <row r="3952" spans="55:55" ht="36.75" customHeight="1" x14ac:dyDescent="0.25">
      <c r="BC3952" s="163"/>
    </row>
    <row r="3953" spans="55:55" ht="36.75" customHeight="1" x14ac:dyDescent="0.25">
      <c r="BC3953" s="163"/>
    </row>
    <row r="3954" spans="55:55" ht="36.75" customHeight="1" x14ac:dyDescent="0.25">
      <c r="BC3954" s="163"/>
    </row>
    <row r="3955" spans="55:55" ht="36.75" customHeight="1" x14ac:dyDescent="0.25">
      <c r="BC3955" s="163"/>
    </row>
    <row r="3956" spans="55:55" ht="36.75" customHeight="1" x14ac:dyDescent="0.25">
      <c r="BC3956" s="163"/>
    </row>
    <row r="3957" spans="55:55" ht="36.75" customHeight="1" x14ac:dyDescent="0.25">
      <c r="BC3957" s="163"/>
    </row>
    <row r="3958" spans="55:55" ht="36.75" customHeight="1" x14ac:dyDescent="0.25">
      <c r="BC3958" s="163"/>
    </row>
    <row r="3959" spans="55:55" ht="36.75" customHeight="1" x14ac:dyDescent="0.25">
      <c r="BC3959" s="163"/>
    </row>
    <row r="3960" spans="55:55" ht="36.75" customHeight="1" x14ac:dyDescent="0.25">
      <c r="BC3960" s="163"/>
    </row>
    <row r="3961" spans="55:55" ht="36.75" customHeight="1" x14ac:dyDescent="0.25">
      <c r="BC3961" s="163"/>
    </row>
    <row r="3962" spans="55:55" ht="36.75" customHeight="1" x14ac:dyDescent="0.25">
      <c r="BC3962" s="163"/>
    </row>
    <row r="3963" spans="55:55" ht="36.75" customHeight="1" x14ac:dyDescent="0.25">
      <c r="BC3963" s="163"/>
    </row>
    <row r="3964" spans="55:55" ht="36.75" customHeight="1" x14ac:dyDescent="0.25">
      <c r="BC3964" s="163"/>
    </row>
    <row r="3965" spans="55:55" ht="36.75" customHeight="1" x14ac:dyDescent="0.25">
      <c r="BC3965" s="163"/>
    </row>
    <row r="3966" spans="55:55" ht="36.75" customHeight="1" x14ac:dyDescent="0.25">
      <c r="BC3966" s="163"/>
    </row>
    <row r="3967" spans="55:55" ht="36.75" customHeight="1" x14ac:dyDescent="0.25">
      <c r="BC3967" s="163"/>
    </row>
    <row r="3968" spans="55:55" ht="36.75" customHeight="1" x14ac:dyDescent="0.25">
      <c r="BC3968" s="163"/>
    </row>
    <row r="3969" spans="55:55" ht="36.75" customHeight="1" x14ac:dyDescent="0.25">
      <c r="BC3969" s="163"/>
    </row>
    <row r="3970" spans="55:55" ht="36.75" customHeight="1" x14ac:dyDescent="0.25">
      <c r="BC3970" s="163"/>
    </row>
    <row r="3971" spans="55:55" ht="36.75" customHeight="1" x14ac:dyDescent="0.25">
      <c r="BC3971" s="163"/>
    </row>
    <row r="3972" spans="55:55" ht="36.75" customHeight="1" x14ac:dyDescent="0.25">
      <c r="BC3972" s="163"/>
    </row>
    <row r="3973" spans="55:55" ht="36.75" customHeight="1" x14ac:dyDescent="0.25">
      <c r="BC3973" s="163"/>
    </row>
    <row r="3974" spans="55:55" ht="36.75" customHeight="1" x14ac:dyDescent="0.25">
      <c r="BC3974" s="163"/>
    </row>
    <row r="3975" spans="55:55" ht="36.75" customHeight="1" x14ac:dyDescent="0.25">
      <c r="BC3975" s="163"/>
    </row>
    <row r="3976" spans="55:55" ht="36.75" customHeight="1" x14ac:dyDescent="0.25">
      <c r="BC3976" s="163"/>
    </row>
    <row r="3977" spans="55:55" ht="36.75" customHeight="1" x14ac:dyDescent="0.25">
      <c r="BC3977" s="163"/>
    </row>
    <row r="3978" spans="55:55" ht="36.75" customHeight="1" x14ac:dyDescent="0.25">
      <c r="BC3978" s="163"/>
    </row>
    <row r="3979" spans="55:55" ht="36.75" customHeight="1" x14ac:dyDescent="0.25">
      <c r="BC3979" s="163"/>
    </row>
    <row r="3980" spans="55:55" ht="36.75" customHeight="1" x14ac:dyDescent="0.25">
      <c r="BC3980" s="163"/>
    </row>
    <row r="3981" spans="55:55" ht="36.75" customHeight="1" x14ac:dyDescent="0.25">
      <c r="BC3981" s="163"/>
    </row>
    <row r="3982" spans="55:55" ht="36.75" customHeight="1" x14ac:dyDescent="0.25">
      <c r="BC3982" s="163"/>
    </row>
    <row r="3983" spans="55:55" ht="36.75" customHeight="1" x14ac:dyDescent="0.25">
      <c r="BC3983" s="163"/>
    </row>
    <row r="3984" spans="55:55" ht="36.75" customHeight="1" x14ac:dyDescent="0.25">
      <c r="BC3984" s="163"/>
    </row>
    <row r="3985" spans="55:55" ht="36.75" customHeight="1" x14ac:dyDescent="0.25">
      <c r="BC3985" s="163"/>
    </row>
    <row r="3986" spans="55:55" ht="36.75" customHeight="1" x14ac:dyDescent="0.25">
      <c r="BC3986" s="163"/>
    </row>
    <row r="3987" spans="55:55" ht="36.75" customHeight="1" x14ac:dyDescent="0.25">
      <c r="BC3987" s="163"/>
    </row>
    <row r="3988" spans="55:55" ht="36.75" customHeight="1" x14ac:dyDescent="0.25">
      <c r="BC3988" s="163"/>
    </row>
    <row r="3989" spans="55:55" ht="36.75" customHeight="1" x14ac:dyDescent="0.25">
      <c r="BC3989" s="163"/>
    </row>
    <row r="3990" spans="55:55" ht="36.75" customHeight="1" x14ac:dyDescent="0.25">
      <c r="BC3990" s="163"/>
    </row>
    <row r="3991" spans="55:55" ht="36.75" customHeight="1" x14ac:dyDescent="0.25">
      <c r="BC3991" s="163"/>
    </row>
    <row r="3992" spans="55:55" ht="36.75" customHeight="1" x14ac:dyDescent="0.25">
      <c r="BC3992" s="163"/>
    </row>
    <row r="3993" spans="55:55" ht="36.75" customHeight="1" x14ac:dyDescent="0.25">
      <c r="BC3993" s="163"/>
    </row>
    <row r="3994" spans="55:55" ht="36.75" customHeight="1" x14ac:dyDescent="0.25">
      <c r="BC3994" s="163"/>
    </row>
    <row r="3995" spans="55:55" ht="36.75" customHeight="1" x14ac:dyDescent="0.25">
      <c r="BC3995" s="163"/>
    </row>
    <row r="3996" spans="55:55" ht="36.75" customHeight="1" x14ac:dyDescent="0.25">
      <c r="BC3996" s="163"/>
    </row>
    <row r="3997" spans="55:55" ht="36.75" customHeight="1" x14ac:dyDescent="0.25">
      <c r="BC3997" s="163"/>
    </row>
    <row r="3998" spans="55:55" ht="36.75" customHeight="1" x14ac:dyDescent="0.25">
      <c r="BC3998" s="163"/>
    </row>
    <row r="3999" spans="55:55" ht="36.75" customHeight="1" x14ac:dyDescent="0.25">
      <c r="BC3999" s="163"/>
    </row>
    <row r="4000" spans="55:55" ht="36.75" customHeight="1" x14ac:dyDescent="0.25">
      <c r="BC4000" s="163"/>
    </row>
    <row r="4001" spans="55:55" ht="36.75" customHeight="1" x14ac:dyDescent="0.25">
      <c r="BC4001" s="163"/>
    </row>
    <row r="4002" spans="55:55" ht="36.75" customHeight="1" x14ac:dyDescent="0.25">
      <c r="BC4002" s="163"/>
    </row>
    <row r="4003" spans="55:55" ht="36.75" customHeight="1" x14ac:dyDescent="0.25">
      <c r="BC4003" s="163"/>
    </row>
    <row r="4004" spans="55:55" ht="36.75" customHeight="1" x14ac:dyDescent="0.25">
      <c r="BC4004" s="163"/>
    </row>
    <row r="4005" spans="55:55" ht="36.75" customHeight="1" x14ac:dyDescent="0.25">
      <c r="BC4005" s="163"/>
    </row>
    <row r="4006" spans="55:55" ht="36.75" customHeight="1" x14ac:dyDescent="0.25">
      <c r="BC4006" s="163"/>
    </row>
    <row r="4007" spans="55:55" ht="36.75" customHeight="1" x14ac:dyDescent="0.25">
      <c r="BC4007" s="163"/>
    </row>
    <row r="4008" spans="55:55" ht="36.75" customHeight="1" x14ac:dyDescent="0.25">
      <c r="BC4008" s="163"/>
    </row>
    <row r="4009" spans="55:55" ht="36.75" customHeight="1" x14ac:dyDescent="0.25">
      <c r="BC4009" s="163"/>
    </row>
    <row r="4010" spans="55:55" ht="36.75" customHeight="1" x14ac:dyDescent="0.25">
      <c r="BC4010" s="163"/>
    </row>
    <row r="4011" spans="55:55" ht="36.75" customHeight="1" x14ac:dyDescent="0.25">
      <c r="BC4011" s="163"/>
    </row>
    <row r="4012" spans="55:55" ht="36.75" customHeight="1" x14ac:dyDescent="0.25">
      <c r="BC4012" s="163"/>
    </row>
    <row r="4013" spans="55:55" ht="36.75" customHeight="1" x14ac:dyDescent="0.25">
      <c r="BC4013" s="163"/>
    </row>
    <row r="4014" spans="55:55" ht="36.75" customHeight="1" x14ac:dyDescent="0.25">
      <c r="BC4014" s="163"/>
    </row>
    <row r="4015" spans="55:55" ht="36.75" customHeight="1" x14ac:dyDescent="0.25">
      <c r="BC4015" s="163"/>
    </row>
    <row r="4016" spans="55:55" ht="36.75" customHeight="1" x14ac:dyDescent="0.25">
      <c r="BC4016" s="163"/>
    </row>
    <row r="4017" spans="55:55" ht="36.75" customHeight="1" x14ac:dyDescent="0.25">
      <c r="BC4017" s="163"/>
    </row>
    <row r="4018" spans="55:55" ht="36.75" customHeight="1" x14ac:dyDescent="0.25">
      <c r="BC4018" s="163"/>
    </row>
    <row r="4019" spans="55:55" ht="36.75" customHeight="1" x14ac:dyDescent="0.25">
      <c r="BC4019" s="163"/>
    </row>
    <row r="4020" spans="55:55" ht="36.75" customHeight="1" x14ac:dyDescent="0.25">
      <c r="BC4020" s="163"/>
    </row>
    <row r="4021" spans="55:55" ht="36.75" customHeight="1" x14ac:dyDescent="0.25">
      <c r="BC4021" s="163"/>
    </row>
    <row r="4022" spans="55:55" ht="36.75" customHeight="1" x14ac:dyDescent="0.25">
      <c r="BC4022" s="163"/>
    </row>
    <row r="4023" spans="55:55" ht="36.75" customHeight="1" x14ac:dyDescent="0.25">
      <c r="BC4023" s="163"/>
    </row>
    <row r="4024" spans="55:55" ht="36.75" customHeight="1" x14ac:dyDescent="0.25">
      <c r="BC4024" s="163"/>
    </row>
    <row r="4025" spans="55:55" ht="36.75" customHeight="1" x14ac:dyDescent="0.25">
      <c r="BC4025" s="163"/>
    </row>
    <row r="4026" spans="55:55" ht="36.75" customHeight="1" x14ac:dyDescent="0.25">
      <c r="BC4026" s="163"/>
    </row>
    <row r="4027" spans="55:55" ht="36.75" customHeight="1" x14ac:dyDescent="0.25">
      <c r="BC4027" s="163"/>
    </row>
    <row r="4028" spans="55:55" ht="36.75" customHeight="1" x14ac:dyDescent="0.25">
      <c r="BC4028" s="163"/>
    </row>
    <row r="4029" spans="55:55" ht="36.75" customHeight="1" x14ac:dyDescent="0.25">
      <c r="BC4029" s="163"/>
    </row>
    <row r="4030" spans="55:55" ht="36.75" customHeight="1" x14ac:dyDescent="0.25">
      <c r="BC4030" s="163"/>
    </row>
    <row r="4031" spans="55:55" ht="36.75" customHeight="1" x14ac:dyDescent="0.25">
      <c r="BC4031" s="163"/>
    </row>
    <row r="4032" spans="55:55" ht="36.75" customHeight="1" x14ac:dyDescent="0.25">
      <c r="BC4032" s="163"/>
    </row>
    <row r="4033" spans="55:55" ht="36.75" customHeight="1" x14ac:dyDescent="0.25">
      <c r="BC4033" s="163"/>
    </row>
    <row r="4034" spans="55:55" ht="36.75" customHeight="1" x14ac:dyDescent="0.25">
      <c r="BC4034" s="163"/>
    </row>
    <row r="4035" spans="55:55" ht="36.75" customHeight="1" x14ac:dyDescent="0.25">
      <c r="BC4035" s="163"/>
    </row>
    <row r="4036" spans="55:55" ht="36.75" customHeight="1" x14ac:dyDescent="0.25">
      <c r="BC4036" s="163"/>
    </row>
    <row r="4037" spans="55:55" ht="36.75" customHeight="1" x14ac:dyDescent="0.25">
      <c r="BC4037" s="163"/>
    </row>
    <row r="4038" spans="55:55" ht="36.75" customHeight="1" x14ac:dyDescent="0.25">
      <c r="BC4038" s="163"/>
    </row>
    <row r="4039" spans="55:55" ht="36.75" customHeight="1" x14ac:dyDescent="0.25">
      <c r="BC4039" s="163"/>
    </row>
    <row r="4040" spans="55:55" ht="36.75" customHeight="1" x14ac:dyDescent="0.25">
      <c r="BC4040" s="163"/>
    </row>
    <row r="4041" spans="55:55" ht="36.75" customHeight="1" x14ac:dyDescent="0.25">
      <c r="BC4041" s="163"/>
    </row>
    <row r="4042" spans="55:55" ht="36.75" customHeight="1" x14ac:dyDescent="0.25">
      <c r="BC4042" s="163"/>
    </row>
    <row r="4043" spans="55:55" ht="36.75" customHeight="1" x14ac:dyDescent="0.25">
      <c r="BC4043" s="163"/>
    </row>
    <row r="4044" spans="55:55" ht="36.75" customHeight="1" x14ac:dyDescent="0.25">
      <c r="BC4044" s="163"/>
    </row>
    <row r="4045" spans="55:55" ht="36.75" customHeight="1" x14ac:dyDescent="0.25">
      <c r="BC4045" s="163"/>
    </row>
    <row r="4046" spans="55:55" ht="36.75" customHeight="1" x14ac:dyDescent="0.25">
      <c r="BC4046" s="163"/>
    </row>
    <row r="4047" spans="55:55" ht="36.75" customHeight="1" x14ac:dyDescent="0.25">
      <c r="BC4047" s="163"/>
    </row>
    <row r="4048" spans="55:55" ht="36.75" customHeight="1" x14ac:dyDescent="0.25">
      <c r="BC4048" s="163"/>
    </row>
    <row r="4049" spans="55:55" ht="36.75" customHeight="1" x14ac:dyDescent="0.25">
      <c r="BC4049" s="163"/>
    </row>
    <row r="4050" spans="55:55" ht="36.75" customHeight="1" x14ac:dyDescent="0.25">
      <c r="BC4050" s="163"/>
    </row>
    <row r="4051" spans="55:55" ht="36.75" customHeight="1" x14ac:dyDescent="0.25">
      <c r="BC4051" s="163"/>
    </row>
    <row r="4052" spans="55:55" ht="36.75" customHeight="1" x14ac:dyDescent="0.25">
      <c r="BC4052" s="163"/>
    </row>
    <row r="4053" spans="55:55" ht="36.75" customHeight="1" x14ac:dyDescent="0.25">
      <c r="BC4053" s="163"/>
    </row>
    <row r="4054" spans="55:55" ht="36.75" customHeight="1" x14ac:dyDescent="0.25">
      <c r="BC4054" s="163"/>
    </row>
    <row r="4055" spans="55:55" ht="36.75" customHeight="1" x14ac:dyDescent="0.25">
      <c r="BC4055" s="163"/>
    </row>
    <row r="4056" spans="55:55" ht="36.75" customHeight="1" x14ac:dyDescent="0.25">
      <c r="BC4056" s="163"/>
    </row>
    <row r="4057" spans="55:55" ht="36.75" customHeight="1" x14ac:dyDescent="0.25">
      <c r="BC4057" s="163"/>
    </row>
    <row r="4058" spans="55:55" ht="36.75" customHeight="1" x14ac:dyDescent="0.25">
      <c r="BC4058" s="163"/>
    </row>
    <row r="4059" spans="55:55" ht="36.75" customHeight="1" x14ac:dyDescent="0.25">
      <c r="BC4059" s="163"/>
    </row>
    <row r="4060" spans="55:55" ht="36.75" customHeight="1" x14ac:dyDescent="0.25">
      <c r="BC4060" s="163"/>
    </row>
    <row r="4061" spans="55:55" ht="36.75" customHeight="1" x14ac:dyDescent="0.25">
      <c r="BC4061" s="163"/>
    </row>
    <row r="4062" spans="55:55" ht="36.75" customHeight="1" x14ac:dyDescent="0.25">
      <c r="BC4062" s="163"/>
    </row>
    <row r="4063" spans="55:55" ht="36.75" customHeight="1" x14ac:dyDescent="0.25">
      <c r="BC4063" s="163"/>
    </row>
    <row r="4064" spans="55:55" ht="36.75" customHeight="1" x14ac:dyDescent="0.25">
      <c r="BC4064" s="163"/>
    </row>
    <row r="4065" spans="55:55" ht="36.75" customHeight="1" x14ac:dyDescent="0.25">
      <c r="BC4065" s="163"/>
    </row>
    <row r="4066" spans="55:55" ht="36.75" customHeight="1" x14ac:dyDescent="0.25">
      <c r="BC4066" s="163"/>
    </row>
    <row r="4067" spans="55:55" ht="36.75" customHeight="1" x14ac:dyDescent="0.25">
      <c r="BC4067" s="163"/>
    </row>
    <row r="4068" spans="55:55" ht="36.75" customHeight="1" x14ac:dyDescent="0.25">
      <c r="BC4068" s="163"/>
    </row>
    <row r="4069" spans="55:55" ht="36.75" customHeight="1" x14ac:dyDescent="0.25">
      <c r="BC4069" s="163"/>
    </row>
    <row r="4070" spans="55:55" ht="36.75" customHeight="1" x14ac:dyDescent="0.25">
      <c r="BC4070" s="163"/>
    </row>
    <row r="4071" spans="55:55" ht="36.75" customHeight="1" x14ac:dyDescent="0.25">
      <c r="BC4071" s="163"/>
    </row>
    <row r="4072" spans="55:55" ht="36.75" customHeight="1" x14ac:dyDescent="0.25">
      <c r="BC4072" s="163"/>
    </row>
    <row r="4073" spans="55:55" ht="36.75" customHeight="1" x14ac:dyDescent="0.25">
      <c r="BC4073" s="163"/>
    </row>
    <row r="4074" spans="55:55" ht="36.75" customHeight="1" x14ac:dyDescent="0.25">
      <c r="BC4074" s="163"/>
    </row>
    <row r="4075" spans="55:55" ht="36.75" customHeight="1" x14ac:dyDescent="0.25">
      <c r="BC4075" s="163"/>
    </row>
    <row r="4076" spans="55:55" ht="36.75" customHeight="1" x14ac:dyDescent="0.25">
      <c r="BC4076" s="163"/>
    </row>
    <row r="4077" spans="55:55" ht="36.75" customHeight="1" x14ac:dyDescent="0.25">
      <c r="BC4077" s="163"/>
    </row>
    <row r="4078" spans="55:55" ht="36.75" customHeight="1" x14ac:dyDescent="0.25">
      <c r="BC4078" s="163"/>
    </row>
    <row r="4079" spans="55:55" ht="36.75" customHeight="1" x14ac:dyDescent="0.25">
      <c r="BC4079" s="163"/>
    </row>
    <row r="4080" spans="55:55" ht="36.75" customHeight="1" x14ac:dyDescent="0.25">
      <c r="BC4080" s="163"/>
    </row>
    <row r="4081" spans="55:55" ht="36.75" customHeight="1" x14ac:dyDescent="0.25">
      <c r="BC4081" s="163"/>
    </row>
    <row r="4082" spans="55:55" ht="36.75" customHeight="1" x14ac:dyDescent="0.25">
      <c r="BC4082" s="163"/>
    </row>
    <row r="4083" spans="55:55" ht="36.75" customHeight="1" x14ac:dyDescent="0.25">
      <c r="BC4083" s="163"/>
    </row>
    <row r="4084" spans="55:55" ht="36.75" customHeight="1" x14ac:dyDescent="0.25">
      <c r="BC4084" s="163"/>
    </row>
    <row r="4085" spans="55:55" ht="36.75" customHeight="1" x14ac:dyDescent="0.25">
      <c r="BC4085" s="163"/>
    </row>
    <row r="4086" spans="55:55" ht="36.75" customHeight="1" x14ac:dyDescent="0.25">
      <c r="BC4086" s="163"/>
    </row>
    <row r="4087" spans="55:55" ht="36.75" customHeight="1" x14ac:dyDescent="0.25">
      <c r="BC4087" s="163"/>
    </row>
    <row r="4088" spans="55:55" ht="36.75" customHeight="1" x14ac:dyDescent="0.25">
      <c r="BC4088" s="163"/>
    </row>
    <row r="4089" spans="55:55" ht="36.75" customHeight="1" x14ac:dyDescent="0.25">
      <c r="BC4089" s="163"/>
    </row>
    <row r="4090" spans="55:55" ht="36.75" customHeight="1" x14ac:dyDescent="0.25">
      <c r="BC4090" s="163"/>
    </row>
    <row r="4091" spans="55:55" ht="36.75" customHeight="1" x14ac:dyDescent="0.25">
      <c r="BC4091" s="163"/>
    </row>
    <row r="4092" spans="55:55" ht="36.75" customHeight="1" x14ac:dyDescent="0.25">
      <c r="BC4092" s="163"/>
    </row>
    <row r="4093" spans="55:55" ht="36.75" customHeight="1" x14ac:dyDescent="0.25">
      <c r="BC4093" s="163"/>
    </row>
    <row r="4094" spans="55:55" ht="36.75" customHeight="1" x14ac:dyDescent="0.25">
      <c r="BC4094" s="163"/>
    </row>
    <row r="4095" spans="55:55" ht="36.75" customHeight="1" x14ac:dyDescent="0.25">
      <c r="BC4095" s="163"/>
    </row>
    <row r="4096" spans="55:55" ht="36.75" customHeight="1" x14ac:dyDescent="0.25">
      <c r="BC4096" s="163"/>
    </row>
    <row r="4097" spans="55:55" ht="36.75" customHeight="1" x14ac:dyDescent="0.25">
      <c r="BC4097" s="163"/>
    </row>
    <row r="4098" spans="55:55" ht="36.75" customHeight="1" x14ac:dyDescent="0.25">
      <c r="BC4098" s="163"/>
    </row>
    <row r="4099" spans="55:55" ht="36.75" customHeight="1" x14ac:dyDescent="0.25">
      <c r="BC4099" s="163"/>
    </row>
    <row r="4100" spans="55:55" ht="36.75" customHeight="1" x14ac:dyDescent="0.25">
      <c r="BC4100" s="163"/>
    </row>
    <row r="4101" spans="55:55" ht="36.75" customHeight="1" x14ac:dyDescent="0.25">
      <c r="BC4101" s="163"/>
    </row>
    <row r="4102" spans="55:55" ht="36.75" customHeight="1" x14ac:dyDescent="0.25">
      <c r="BC4102" s="163"/>
    </row>
    <row r="4103" spans="55:55" ht="36.75" customHeight="1" x14ac:dyDescent="0.25">
      <c r="BC4103" s="163"/>
    </row>
    <row r="4104" spans="55:55" ht="36.75" customHeight="1" x14ac:dyDescent="0.25">
      <c r="BC4104" s="163"/>
    </row>
    <row r="4105" spans="55:55" ht="36.75" customHeight="1" x14ac:dyDescent="0.25">
      <c r="BC4105" s="163"/>
    </row>
    <row r="4106" spans="55:55" ht="36.75" customHeight="1" x14ac:dyDescent="0.25">
      <c r="BC4106" s="163"/>
    </row>
    <row r="4107" spans="55:55" ht="36.75" customHeight="1" x14ac:dyDescent="0.25">
      <c r="BC4107" s="163"/>
    </row>
    <row r="4108" spans="55:55" ht="36.75" customHeight="1" x14ac:dyDescent="0.25">
      <c r="BC4108" s="163"/>
    </row>
    <row r="4109" spans="55:55" ht="36.75" customHeight="1" x14ac:dyDescent="0.25">
      <c r="BC4109" s="163"/>
    </row>
    <row r="4110" spans="55:55" ht="36.75" customHeight="1" x14ac:dyDescent="0.25">
      <c r="BC4110" s="163"/>
    </row>
    <row r="4111" spans="55:55" ht="36.75" customHeight="1" x14ac:dyDescent="0.25">
      <c r="BC4111" s="163"/>
    </row>
    <row r="4112" spans="55:55" ht="36.75" customHeight="1" x14ac:dyDescent="0.25">
      <c r="BC4112" s="163"/>
    </row>
    <row r="4113" spans="55:55" ht="36.75" customHeight="1" x14ac:dyDescent="0.25">
      <c r="BC4113" s="163"/>
    </row>
    <row r="4114" spans="55:55" ht="36.75" customHeight="1" x14ac:dyDescent="0.25">
      <c r="BC4114" s="163"/>
    </row>
    <row r="4115" spans="55:55" ht="36.75" customHeight="1" x14ac:dyDescent="0.25">
      <c r="BC4115" s="163"/>
    </row>
    <row r="4116" spans="55:55" ht="36.75" customHeight="1" x14ac:dyDescent="0.25">
      <c r="BC4116" s="163"/>
    </row>
    <row r="4117" spans="55:55" ht="36.75" customHeight="1" x14ac:dyDescent="0.25">
      <c r="BC4117" s="163"/>
    </row>
    <row r="4118" spans="55:55" ht="36.75" customHeight="1" x14ac:dyDescent="0.25">
      <c r="BC4118" s="163"/>
    </row>
    <row r="4119" spans="55:55" ht="36.75" customHeight="1" x14ac:dyDescent="0.25">
      <c r="BC4119" s="163"/>
    </row>
    <row r="4120" spans="55:55" ht="36.75" customHeight="1" x14ac:dyDescent="0.25">
      <c r="BC4120" s="163"/>
    </row>
    <row r="4121" spans="55:55" ht="36.75" customHeight="1" x14ac:dyDescent="0.25">
      <c r="BC4121" s="163"/>
    </row>
    <row r="4122" spans="55:55" ht="36.75" customHeight="1" x14ac:dyDescent="0.25">
      <c r="BC4122" s="163"/>
    </row>
    <row r="4123" spans="55:55" ht="36.75" customHeight="1" x14ac:dyDescent="0.25">
      <c r="BC4123" s="163"/>
    </row>
    <row r="4124" spans="55:55" ht="36.75" customHeight="1" x14ac:dyDescent="0.25">
      <c r="BC4124" s="163"/>
    </row>
    <row r="4125" spans="55:55" ht="36.75" customHeight="1" x14ac:dyDescent="0.25">
      <c r="BC4125" s="163"/>
    </row>
    <row r="4126" spans="55:55" ht="36.75" customHeight="1" x14ac:dyDescent="0.25">
      <c r="BC4126" s="163"/>
    </row>
    <row r="4127" spans="55:55" ht="36.75" customHeight="1" x14ac:dyDescent="0.25">
      <c r="BC4127" s="163"/>
    </row>
    <row r="4128" spans="55:55" ht="36.75" customHeight="1" x14ac:dyDescent="0.25">
      <c r="BC4128" s="163"/>
    </row>
    <row r="4129" spans="55:55" ht="36.75" customHeight="1" x14ac:dyDescent="0.25">
      <c r="BC4129" s="163"/>
    </row>
    <row r="4130" spans="55:55" ht="36.75" customHeight="1" x14ac:dyDescent="0.25">
      <c r="BC4130" s="163"/>
    </row>
    <row r="4131" spans="55:55" ht="36.75" customHeight="1" x14ac:dyDescent="0.25">
      <c r="BC4131" s="163"/>
    </row>
    <row r="4132" spans="55:55" ht="36.75" customHeight="1" x14ac:dyDescent="0.25">
      <c r="BC4132" s="163"/>
    </row>
    <row r="4133" spans="55:55" ht="36.75" customHeight="1" x14ac:dyDescent="0.25">
      <c r="BC4133" s="163"/>
    </row>
    <row r="4134" spans="55:55" ht="36.75" customHeight="1" x14ac:dyDescent="0.25">
      <c r="BC4134" s="163"/>
    </row>
    <row r="4135" spans="55:55" ht="36.75" customHeight="1" x14ac:dyDescent="0.25">
      <c r="BC4135" s="163"/>
    </row>
    <row r="4136" spans="55:55" ht="36.75" customHeight="1" x14ac:dyDescent="0.25">
      <c r="BC4136" s="163"/>
    </row>
    <row r="4137" spans="55:55" ht="36.75" customHeight="1" x14ac:dyDescent="0.25">
      <c r="BC4137" s="163"/>
    </row>
    <row r="4138" spans="55:55" ht="36.75" customHeight="1" x14ac:dyDescent="0.25">
      <c r="BC4138" s="163"/>
    </row>
    <row r="4139" spans="55:55" ht="36.75" customHeight="1" x14ac:dyDescent="0.25">
      <c r="BC4139" s="163"/>
    </row>
    <row r="4140" spans="55:55" ht="36.75" customHeight="1" x14ac:dyDescent="0.25">
      <c r="BC4140" s="163"/>
    </row>
    <row r="4141" spans="55:55" ht="36.75" customHeight="1" x14ac:dyDescent="0.25">
      <c r="BC4141" s="163"/>
    </row>
    <row r="4142" spans="55:55" ht="36.75" customHeight="1" x14ac:dyDescent="0.25">
      <c r="BC4142" s="163"/>
    </row>
    <row r="4143" spans="55:55" ht="36.75" customHeight="1" x14ac:dyDescent="0.25">
      <c r="BC4143" s="163"/>
    </row>
    <row r="4144" spans="55:55" ht="36.75" customHeight="1" x14ac:dyDescent="0.25">
      <c r="BC4144" s="163"/>
    </row>
    <row r="4145" spans="55:55" ht="36.75" customHeight="1" x14ac:dyDescent="0.25">
      <c r="BC4145" s="163"/>
    </row>
    <row r="4146" spans="55:55" ht="36.75" customHeight="1" x14ac:dyDescent="0.25">
      <c r="BC4146" s="163"/>
    </row>
    <row r="4147" spans="55:55" ht="36.75" customHeight="1" x14ac:dyDescent="0.25">
      <c r="BC4147" s="163"/>
    </row>
    <row r="4148" spans="55:55" ht="36.75" customHeight="1" x14ac:dyDescent="0.25">
      <c r="BC4148" s="163"/>
    </row>
    <row r="4149" spans="55:55" ht="36.75" customHeight="1" x14ac:dyDescent="0.25">
      <c r="BC4149" s="163"/>
    </row>
    <row r="4150" spans="55:55" ht="36.75" customHeight="1" x14ac:dyDescent="0.25">
      <c r="BC4150" s="163"/>
    </row>
    <row r="4151" spans="55:55" ht="36.75" customHeight="1" x14ac:dyDescent="0.25">
      <c r="BC4151" s="163"/>
    </row>
    <row r="4152" spans="55:55" ht="36.75" customHeight="1" x14ac:dyDescent="0.25">
      <c r="BC4152" s="163"/>
    </row>
    <row r="4153" spans="55:55" ht="36.75" customHeight="1" x14ac:dyDescent="0.25">
      <c r="BC4153" s="163"/>
    </row>
    <row r="4154" spans="55:55" ht="36.75" customHeight="1" x14ac:dyDescent="0.25">
      <c r="BC4154" s="163"/>
    </row>
    <row r="4155" spans="55:55" ht="36.75" customHeight="1" x14ac:dyDescent="0.25">
      <c r="BC4155" s="163"/>
    </row>
    <row r="4156" spans="55:55" ht="36.75" customHeight="1" x14ac:dyDescent="0.25">
      <c r="BC4156" s="163"/>
    </row>
    <row r="4157" spans="55:55" ht="36.75" customHeight="1" x14ac:dyDescent="0.25">
      <c r="BC4157" s="163"/>
    </row>
    <row r="4158" spans="55:55" ht="36.75" customHeight="1" x14ac:dyDescent="0.25">
      <c r="BC4158" s="163"/>
    </row>
    <row r="4159" spans="55:55" ht="36.75" customHeight="1" x14ac:dyDescent="0.25">
      <c r="BC4159" s="163"/>
    </row>
    <row r="4160" spans="55:55" ht="36.75" customHeight="1" x14ac:dyDescent="0.25">
      <c r="BC4160" s="163"/>
    </row>
    <row r="4161" spans="55:55" ht="36.75" customHeight="1" x14ac:dyDescent="0.25">
      <c r="BC4161" s="163"/>
    </row>
    <row r="4162" spans="55:55" ht="36.75" customHeight="1" x14ac:dyDescent="0.25">
      <c r="BC4162" s="163"/>
    </row>
    <row r="4163" spans="55:55" ht="36.75" customHeight="1" x14ac:dyDescent="0.25">
      <c r="BC4163" s="163"/>
    </row>
    <row r="4164" spans="55:55" ht="36.75" customHeight="1" x14ac:dyDescent="0.25">
      <c r="BC4164" s="163"/>
    </row>
    <row r="4165" spans="55:55" ht="36.75" customHeight="1" x14ac:dyDescent="0.25">
      <c r="BC4165" s="163"/>
    </row>
    <row r="4166" spans="55:55" ht="36.75" customHeight="1" x14ac:dyDescent="0.25">
      <c r="BC4166" s="163"/>
    </row>
    <row r="4167" spans="55:55" ht="36.75" customHeight="1" x14ac:dyDescent="0.25">
      <c r="BC4167" s="163"/>
    </row>
    <row r="4168" spans="55:55" ht="36.75" customHeight="1" x14ac:dyDescent="0.25">
      <c r="BC4168" s="163"/>
    </row>
    <row r="4169" spans="55:55" ht="36.75" customHeight="1" x14ac:dyDescent="0.25">
      <c r="BC4169" s="163"/>
    </row>
    <row r="4170" spans="55:55" ht="36.75" customHeight="1" x14ac:dyDescent="0.25">
      <c r="BC4170" s="163"/>
    </row>
    <row r="4171" spans="55:55" ht="36.75" customHeight="1" x14ac:dyDescent="0.25">
      <c r="BC4171" s="163"/>
    </row>
    <row r="4172" spans="55:55" ht="36.75" customHeight="1" x14ac:dyDescent="0.25">
      <c r="BC4172" s="163"/>
    </row>
    <row r="4173" spans="55:55" ht="36.75" customHeight="1" x14ac:dyDescent="0.25">
      <c r="BC4173" s="163"/>
    </row>
    <row r="4174" spans="55:55" ht="36.75" customHeight="1" x14ac:dyDescent="0.25">
      <c r="BC4174" s="163"/>
    </row>
    <row r="4175" spans="55:55" ht="36.75" customHeight="1" x14ac:dyDescent="0.25">
      <c r="BC4175" s="163"/>
    </row>
    <row r="4176" spans="55:55" ht="36.75" customHeight="1" x14ac:dyDescent="0.25">
      <c r="BC4176" s="163"/>
    </row>
    <row r="4177" spans="55:55" ht="36.75" customHeight="1" x14ac:dyDescent="0.25">
      <c r="BC4177" s="163"/>
    </row>
    <row r="4178" spans="55:55" ht="36.75" customHeight="1" x14ac:dyDescent="0.25">
      <c r="BC4178" s="163"/>
    </row>
    <row r="4179" spans="55:55" ht="36.75" customHeight="1" x14ac:dyDescent="0.25">
      <c r="BC4179" s="163"/>
    </row>
    <row r="4180" spans="55:55" ht="36.75" customHeight="1" x14ac:dyDescent="0.25">
      <c r="BC4180" s="163"/>
    </row>
    <row r="4181" spans="55:55" ht="36.75" customHeight="1" x14ac:dyDescent="0.25">
      <c r="BC4181" s="163"/>
    </row>
    <row r="4182" spans="55:55" ht="36.75" customHeight="1" x14ac:dyDescent="0.25">
      <c r="BC4182" s="163"/>
    </row>
    <row r="4183" spans="55:55" ht="36.75" customHeight="1" x14ac:dyDescent="0.25">
      <c r="BC4183" s="163"/>
    </row>
    <row r="4184" spans="55:55" ht="36.75" customHeight="1" x14ac:dyDescent="0.25">
      <c r="BC4184" s="163"/>
    </row>
    <row r="4185" spans="55:55" ht="36.75" customHeight="1" x14ac:dyDescent="0.25">
      <c r="BC4185" s="163"/>
    </row>
    <row r="4186" spans="55:55" ht="36.75" customHeight="1" x14ac:dyDescent="0.25">
      <c r="BC4186" s="163"/>
    </row>
    <row r="4187" spans="55:55" ht="36.75" customHeight="1" x14ac:dyDescent="0.25">
      <c r="BC4187" s="163"/>
    </row>
    <row r="4188" spans="55:55" ht="36.75" customHeight="1" x14ac:dyDescent="0.25">
      <c r="BC4188" s="163"/>
    </row>
    <row r="4189" spans="55:55" ht="36.75" customHeight="1" x14ac:dyDescent="0.25">
      <c r="BC4189" s="163"/>
    </row>
    <row r="4190" spans="55:55" ht="36.75" customHeight="1" x14ac:dyDescent="0.25">
      <c r="BC4190" s="163"/>
    </row>
    <row r="4191" spans="55:55" ht="36.75" customHeight="1" x14ac:dyDescent="0.25">
      <c r="BC4191" s="163"/>
    </row>
    <row r="4192" spans="55:55" ht="36.75" customHeight="1" x14ac:dyDescent="0.25">
      <c r="BC4192" s="163"/>
    </row>
    <row r="4193" spans="55:55" ht="36.75" customHeight="1" x14ac:dyDescent="0.25">
      <c r="BC4193" s="163"/>
    </row>
    <row r="4194" spans="55:55" ht="36.75" customHeight="1" x14ac:dyDescent="0.25">
      <c r="BC4194" s="163"/>
    </row>
    <row r="4195" spans="55:55" ht="36.75" customHeight="1" x14ac:dyDescent="0.25">
      <c r="BC4195" s="163"/>
    </row>
    <row r="4196" spans="55:55" ht="36.75" customHeight="1" x14ac:dyDescent="0.25">
      <c r="BC4196" s="163"/>
    </row>
    <row r="4197" spans="55:55" ht="36.75" customHeight="1" x14ac:dyDescent="0.25">
      <c r="BC4197" s="163"/>
    </row>
    <row r="4198" spans="55:55" ht="36.75" customHeight="1" x14ac:dyDescent="0.25">
      <c r="BC4198" s="163"/>
    </row>
    <row r="4199" spans="55:55" ht="36.75" customHeight="1" x14ac:dyDescent="0.25">
      <c r="BC4199" s="163"/>
    </row>
    <row r="4200" spans="55:55" ht="36.75" customHeight="1" x14ac:dyDescent="0.25">
      <c r="BC4200" s="163"/>
    </row>
    <row r="4201" spans="55:55" ht="36.75" customHeight="1" x14ac:dyDescent="0.25">
      <c r="BC4201" s="163"/>
    </row>
    <row r="4202" spans="55:55" ht="36.75" customHeight="1" x14ac:dyDescent="0.25">
      <c r="BC4202" s="163"/>
    </row>
    <row r="4203" spans="55:55" ht="36.75" customHeight="1" x14ac:dyDescent="0.25">
      <c r="BC4203" s="163"/>
    </row>
    <row r="4204" spans="55:55" ht="36.75" customHeight="1" x14ac:dyDescent="0.25">
      <c r="BC4204" s="163"/>
    </row>
    <row r="4205" spans="55:55" ht="36.75" customHeight="1" x14ac:dyDescent="0.25">
      <c r="BC4205" s="163"/>
    </row>
    <row r="4206" spans="55:55" ht="36.75" customHeight="1" x14ac:dyDescent="0.25">
      <c r="BC4206" s="163"/>
    </row>
    <row r="4207" spans="55:55" ht="36.75" customHeight="1" x14ac:dyDescent="0.25">
      <c r="BC4207" s="163"/>
    </row>
    <row r="4208" spans="55:55" ht="36.75" customHeight="1" x14ac:dyDescent="0.25">
      <c r="BC4208" s="163"/>
    </row>
    <row r="4209" spans="55:55" ht="36.75" customHeight="1" x14ac:dyDescent="0.25">
      <c r="BC4209" s="163"/>
    </row>
    <row r="4210" spans="55:55" ht="36.75" customHeight="1" x14ac:dyDescent="0.25">
      <c r="BC4210" s="163"/>
    </row>
    <row r="4211" spans="55:55" ht="36.75" customHeight="1" x14ac:dyDescent="0.25">
      <c r="BC4211" s="163"/>
    </row>
    <row r="4212" spans="55:55" ht="36.75" customHeight="1" x14ac:dyDescent="0.25">
      <c r="BC4212" s="163"/>
    </row>
    <row r="4213" spans="55:55" ht="36.75" customHeight="1" x14ac:dyDescent="0.25">
      <c r="BC4213" s="163"/>
    </row>
    <row r="4214" spans="55:55" ht="36.75" customHeight="1" x14ac:dyDescent="0.25">
      <c r="BC4214" s="163"/>
    </row>
    <row r="4215" spans="55:55" ht="36.75" customHeight="1" x14ac:dyDescent="0.25">
      <c r="BC4215" s="163"/>
    </row>
    <row r="4216" spans="55:55" ht="36.75" customHeight="1" x14ac:dyDescent="0.25">
      <c r="BC4216" s="163"/>
    </row>
    <row r="4217" spans="55:55" ht="36.75" customHeight="1" x14ac:dyDescent="0.25">
      <c r="BC4217" s="163"/>
    </row>
    <row r="4218" spans="55:55" ht="36.75" customHeight="1" x14ac:dyDescent="0.25">
      <c r="BC4218" s="163"/>
    </row>
    <row r="4219" spans="55:55" ht="36.75" customHeight="1" x14ac:dyDescent="0.25">
      <c r="BC4219" s="163"/>
    </row>
    <row r="4220" spans="55:55" ht="36.75" customHeight="1" x14ac:dyDescent="0.25">
      <c r="BC4220" s="163"/>
    </row>
    <row r="4221" spans="55:55" ht="36.75" customHeight="1" x14ac:dyDescent="0.25">
      <c r="BC4221" s="163"/>
    </row>
    <row r="4222" spans="55:55" ht="36.75" customHeight="1" x14ac:dyDescent="0.25">
      <c r="BC4222" s="163"/>
    </row>
    <row r="4223" spans="55:55" ht="36.75" customHeight="1" x14ac:dyDescent="0.25">
      <c r="BC4223" s="163"/>
    </row>
    <row r="4224" spans="55:55" ht="36.75" customHeight="1" x14ac:dyDescent="0.25">
      <c r="BC4224" s="163"/>
    </row>
    <row r="4225" spans="55:55" ht="36.75" customHeight="1" x14ac:dyDescent="0.25">
      <c r="BC4225" s="163"/>
    </row>
    <row r="4226" spans="55:55" ht="36.75" customHeight="1" x14ac:dyDescent="0.25">
      <c r="BC4226" s="163"/>
    </row>
    <row r="4227" spans="55:55" ht="36.75" customHeight="1" x14ac:dyDescent="0.25">
      <c r="BC4227" s="163"/>
    </row>
    <row r="4228" spans="55:55" ht="36.75" customHeight="1" x14ac:dyDescent="0.25">
      <c r="BC4228" s="163"/>
    </row>
    <row r="4229" spans="55:55" ht="36.75" customHeight="1" x14ac:dyDescent="0.25">
      <c r="BC4229" s="163"/>
    </row>
    <row r="4230" spans="55:55" ht="36.75" customHeight="1" x14ac:dyDescent="0.25">
      <c r="BC4230" s="163"/>
    </row>
    <row r="4231" spans="55:55" ht="36.75" customHeight="1" x14ac:dyDescent="0.25">
      <c r="BC4231" s="163"/>
    </row>
    <row r="4232" spans="55:55" ht="36.75" customHeight="1" x14ac:dyDescent="0.25">
      <c r="BC4232" s="163"/>
    </row>
    <row r="4233" spans="55:55" ht="36.75" customHeight="1" x14ac:dyDescent="0.25">
      <c r="BC4233" s="163"/>
    </row>
    <row r="4234" spans="55:55" ht="36.75" customHeight="1" x14ac:dyDescent="0.25">
      <c r="BC4234" s="163"/>
    </row>
    <row r="4235" spans="55:55" ht="36.75" customHeight="1" x14ac:dyDescent="0.25">
      <c r="BC4235" s="163"/>
    </row>
    <row r="4236" spans="55:55" ht="36.75" customHeight="1" x14ac:dyDescent="0.25">
      <c r="BC4236" s="163"/>
    </row>
    <row r="4237" spans="55:55" ht="36.75" customHeight="1" x14ac:dyDescent="0.25">
      <c r="BC4237" s="163"/>
    </row>
    <row r="4238" spans="55:55" ht="36.75" customHeight="1" x14ac:dyDescent="0.25">
      <c r="BC4238" s="163"/>
    </row>
    <row r="4239" spans="55:55" ht="36.75" customHeight="1" x14ac:dyDescent="0.25">
      <c r="BC4239" s="163"/>
    </row>
    <row r="4240" spans="55:55" ht="36.75" customHeight="1" x14ac:dyDescent="0.25">
      <c r="BC4240" s="163"/>
    </row>
    <row r="4241" spans="55:55" ht="36.75" customHeight="1" x14ac:dyDescent="0.25">
      <c r="BC4241" s="163"/>
    </row>
    <row r="4242" spans="55:55" ht="36.75" customHeight="1" x14ac:dyDescent="0.25">
      <c r="BC4242" s="163"/>
    </row>
    <row r="4243" spans="55:55" ht="36.75" customHeight="1" x14ac:dyDescent="0.25">
      <c r="BC4243" s="163"/>
    </row>
    <row r="4244" spans="55:55" ht="36.75" customHeight="1" x14ac:dyDescent="0.25">
      <c r="BC4244" s="163"/>
    </row>
    <row r="4245" spans="55:55" ht="36.75" customHeight="1" x14ac:dyDescent="0.25">
      <c r="BC4245" s="163"/>
    </row>
    <row r="4246" spans="55:55" ht="36.75" customHeight="1" x14ac:dyDescent="0.25">
      <c r="BC4246" s="163"/>
    </row>
    <row r="4247" spans="55:55" ht="36.75" customHeight="1" x14ac:dyDescent="0.25">
      <c r="BC4247" s="163"/>
    </row>
    <row r="4248" spans="55:55" ht="36.75" customHeight="1" x14ac:dyDescent="0.25">
      <c r="BC4248" s="163"/>
    </row>
    <row r="4249" spans="55:55" ht="36.75" customHeight="1" x14ac:dyDescent="0.25">
      <c r="BC4249" s="163"/>
    </row>
    <row r="4250" spans="55:55" ht="36.75" customHeight="1" x14ac:dyDescent="0.25">
      <c r="BC4250" s="163"/>
    </row>
    <row r="4251" spans="55:55" ht="36.75" customHeight="1" x14ac:dyDescent="0.25">
      <c r="BC4251" s="163"/>
    </row>
    <row r="4252" spans="55:55" ht="36.75" customHeight="1" x14ac:dyDescent="0.25">
      <c r="BC4252" s="163"/>
    </row>
    <row r="4253" spans="55:55" ht="36.75" customHeight="1" x14ac:dyDescent="0.25">
      <c r="BC4253" s="163"/>
    </row>
    <row r="4254" spans="55:55" ht="36.75" customHeight="1" x14ac:dyDescent="0.25">
      <c r="BC4254" s="163"/>
    </row>
    <row r="4255" spans="55:55" ht="36.75" customHeight="1" x14ac:dyDescent="0.25">
      <c r="BC4255" s="163"/>
    </row>
    <row r="4256" spans="55:55" ht="36.75" customHeight="1" x14ac:dyDescent="0.25">
      <c r="BC4256" s="163"/>
    </row>
    <row r="4257" spans="55:55" ht="36.75" customHeight="1" x14ac:dyDescent="0.25">
      <c r="BC4257" s="163"/>
    </row>
    <row r="4258" spans="55:55" ht="36.75" customHeight="1" x14ac:dyDescent="0.25">
      <c r="BC4258" s="163"/>
    </row>
    <row r="4259" spans="55:55" ht="36.75" customHeight="1" x14ac:dyDescent="0.25">
      <c r="BC4259" s="163"/>
    </row>
    <row r="4260" spans="55:55" ht="36.75" customHeight="1" x14ac:dyDescent="0.25">
      <c r="BC4260" s="163"/>
    </row>
    <row r="4261" spans="55:55" ht="36.75" customHeight="1" x14ac:dyDescent="0.25">
      <c r="BC4261" s="163"/>
    </row>
    <row r="4262" spans="55:55" ht="36.75" customHeight="1" x14ac:dyDescent="0.25">
      <c r="BC4262" s="163"/>
    </row>
    <row r="4263" spans="55:55" ht="36.75" customHeight="1" x14ac:dyDescent="0.25">
      <c r="BC4263" s="163"/>
    </row>
    <row r="4264" spans="55:55" ht="36.75" customHeight="1" x14ac:dyDescent="0.25">
      <c r="BC4264" s="163"/>
    </row>
    <row r="4265" spans="55:55" ht="36.75" customHeight="1" x14ac:dyDescent="0.25">
      <c r="BC4265" s="163"/>
    </row>
    <row r="4266" spans="55:55" ht="36.75" customHeight="1" x14ac:dyDescent="0.25">
      <c r="BC4266" s="163"/>
    </row>
    <row r="4267" spans="55:55" ht="36.75" customHeight="1" x14ac:dyDescent="0.25">
      <c r="BC4267" s="163"/>
    </row>
    <row r="4268" spans="55:55" ht="36.75" customHeight="1" x14ac:dyDescent="0.25">
      <c r="BC4268" s="163"/>
    </row>
    <row r="4269" spans="55:55" ht="36.75" customHeight="1" x14ac:dyDescent="0.25">
      <c r="BC4269" s="163"/>
    </row>
    <row r="4270" spans="55:55" ht="36.75" customHeight="1" x14ac:dyDescent="0.25">
      <c r="BC4270" s="163"/>
    </row>
    <row r="4271" spans="55:55" ht="36.75" customHeight="1" x14ac:dyDescent="0.25">
      <c r="BC4271" s="163"/>
    </row>
    <row r="4272" spans="55:55" ht="36.75" customHeight="1" x14ac:dyDescent="0.25">
      <c r="BC4272" s="163"/>
    </row>
    <row r="4273" spans="55:55" ht="36.75" customHeight="1" x14ac:dyDescent="0.25">
      <c r="BC4273" s="163"/>
    </row>
    <row r="4274" spans="55:55" ht="36.75" customHeight="1" x14ac:dyDescent="0.25">
      <c r="BC4274" s="163"/>
    </row>
    <row r="4275" spans="55:55" ht="36.75" customHeight="1" x14ac:dyDescent="0.25">
      <c r="BC4275" s="163"/>
    </row>
    <row r="4276" spans="55:55" ht="36.75" customHeight="1" x14ac:dyDescent="0.25">
      <c r="BC4276" s="163"/>
    </row>
    <row r="4277" spans="55:55" ht="36.75" customHeight="1" x14ac:dyDescent="0.25">
      <c r="BC4277" s="163"/>
    </row>
    <row r="4278" spans="55:55" ht="36.75" customHeight="1" x14ac:dyDescent="0.25">
      <c r="BC4278" s="163"/>
    </row>
    <row r="4279" spans="55:55" ht="36.75" customHeight="1" x14ac:dyDescent="0.25">
      <c r="BC4279" s="163"/>
    </row>
    <row r="4280" spans="55:55" ht="36.75" customHeight="1" x14ac:dyDescent="0.25">
      <c r="BC4280" s="163"/>
    </row>
    <row r="4281" spans="55:55" ht="36.75" customHeight="1" x14ac:dyDescent="0.25">
      <c r="BC4281" s="163"/>
    </row>
    <row r="4282" spans="55:55" ht="36.75" customHeight="1" x14ac:dyDescent="0.25">
      <c r="BC4282" s="163"/>
    </row>
    <row r="4283" spans="55:55" ht="36.75" customHeight="1" x14ac:dyDescent="0.25">
      <c r="BC4283" s="163"/>
    </row>
    <row r="4284" spans="55:55" ht="36.75" customHeight="1" x14ac:dyDescent="0.25">
      <c r="BC4284" s="163"/>
    </row>
    <row r="4285" spans="55:55" ht="36.75" customHeight="1" x14ac:dyDescent="0.25">
      <c r="BC4285" s="163"/>
    </row>
    <row r="4286" spans="55:55" ht="36.75" customHeight="1" x14ac:dyDescent="0.25">
      <c r="BC4286" s="163"/>
    </row>
    <row r="4287" spans="55:55" ht="36.75" customHeight="1" x14ac:dyDescent="0.25">
      <c r="BC4287" s="163"/>
    </row>
    <row r="4288" spans="55:55" ht="36.75" customHeight="1" x14ac:dyDescent="0.25">
      <c r="BC4288" s="163"/>
    </row>
    <row r="4289" spans="55:55" ht="36.75" customHeight="1" x14ac:dyDescent="0.25">
      <c r="BC4289" s="163"/>
    </row>
    <row r="4290" spans="55:55" ht="36.75" customHeight="1" x14ac:dyDescent="0.25">
      <c r="BC4290" s="163"/>
    </row>
    <row r="4291" spans="55:55" ht="36.75" customHeight="1" x14ac:dyDescent="0.25">
      <c r="BC4291" s="163"/>
    </row>
    <row r="4292" spans="55:55" ht="36.75" customHeight="1" x14ac:dyDescent="0.25">
      <c r="BC4292" s="163"/>
    </row>
    <row r="4293" spans="55:55" ht="36.75" customHeight="1" x14ac:dyDescent="0.25">
      <c r="BC4293" s="163"/>
    </row>
    <row r="4294" spans="55:55" ht="36.75" customHeight="1" x14ac:dyDescent="0.25">
      <c r="BC4294" s="163"/>
    </row>
    <row r="4295" spans="55:55" ht="36.75" customHeight="1" x14ac:dyDescent="0.25">
      <c r="BC4295" s="163"/>
    </row>
    <row r="4296" spans="55:55" ht="36.75" customHeight="1" x14ac:dyDescent="0.25">
      <c r="BC4296" s="163"/>
    </row>
    <row r="4297" spans="55:55" ht="36.75" customHeight="1" x14ac:dyDescent="0.25">
      <c r="BC4297" s="163"/>
    </row>
    <row r="4298" spans="55:55" ht="36.75" customHeight="1" x14ac:dyDescent="0.25">
      <c r="BC4298" s="163"/>
    </row>
    <row r="4299" spans="55:55" ht="36.75" customHeight="1" x14ac:dyDescent="0.25">
      <c r="BC4299" s="163"/>
    </row>
    <row r="4300" spans="55:55" ht="36.75" customHeight="1" x14ac:dyDescent="0.25">
      <c r="BC4300" s="163"/>
    </row>
    <row r="4301" spans="55:55" ht="36.75" customHeight="1" x14ac:dyDescent="0.25">
      <c r="BC4301" s="163"/>
    </row>
    <row r="4302" spans="55:55" ht="36.75" customHeight="1" x14ac:dyDescent="0.25">
      <c r="BC4302" s="163"/>
    </row>
    <row r="4303" spans="55:55" ht="36.75" customHeight="1" x14ac:dyDescent="0.25">
      <c r="BC4303" s="163"/>
    </row>
    <row r="4304" spans="55:55" ht="36.75" customHeight="1" x14ac:dyDescent="0.25">
      <c r="BC4304" s="163"/>
    </row>
    <row r="4305" spans="55:55" ht="36.75" customHeight="1" x14ac:dyDescent="0.25">
      <c r="BC4305" s="163"/>
    </row>
    <row r="4306" spans="55:55" ht="36.75" customHeight="1" x14ac:dyDescent="0.25">
      <c r="BC4306" s="163"/>
    </row>
    <row r="4307" spans="55:55" ht="36.75" customHeight="1" x14ac:dyDescent="0.25">
      <c r="BC4307" s="163"/>
    </row>
    <row r="4308" spans="55:55" ht="36.75" customHeight="1" x14ac:dyDescent="0.25">
      <c r="BC4308" s="163"/>
    </row>
    <row r="4309" spans="55:55" ht="36.75" customHeight="1" x14ac:dyDescent="0.25">
      <c r="BC4309" s="163"/>
    </row>
    <row r="4310" spans="55:55" ht="36.75" customHeight="1" x14ac:dyDescent="0.25">
      <c r="BC4310" s="163"/>
    </row>
    <row r="4311" spans="55:55" ht="36.75" customHeight="1" x14ac:dyDescent="0.25">
      <c r="BC4311" s="163"/>
    </row>
    <row r="4312" spans="55:55" ht="36.75" customHeight="1" x14ac:dyDescent="0.25">
      <c r="BC4312" s="163"/>
    </row>
    <row r="4313" spans="55:55" ht="36.75" customHeight="1" x14ac:dyDescent="0.25">
      <c r="BC4313" s="163"/>
    </row>
    <row r="4314" spans="55:55" ht="36.75" customHeight="1" x14ac:dyDescent="0.25">
      <c r="BC4314" s="163"/>
    </row>
    <row r="4315" spans="55:55" ht="36.75" customHeight="1" x14ac:dyDescent="0.25">
      <c r="BC4315" s="163"/>
    </row>
    <row r="4316" spans="55:55" ht="36.75" customHeight="1" x14ac:dyDescent="0.25">
      <c r="BC4316" s="163"/>
    </row>
    <row r="4317" spans="55:55" ht="36.75" customHeight="1" x14ac:dyDescent="0.25">
      <c r="BC4317" s="163"/>
    </row>
    <row r="4318" spans="55:55" ht="36.75" customHeight="1" x14ac:dyDescent="0.25">
      <c r="BC4318" s="163"/>
    </row>
    <row r="4319" spans="55:55" ht="36.75" customHeight="1" x14ac:dyDescent="0.25">
      <c r="BC4319" s="163"/>
    </row>
    <row r="4320" spans="55:55" ht="36.75" customHeight="1" x14ac:dyDescent="0.25">
      <c r="BC4320" s="163"/>
    </row>
    <row r="4321" spans="55:55" ht="36.75" customHeight="1" x14ac:dyDescent="0.25">
      <c r="BC4321" s="163"/>
    </row>
    <row r="4322" spans="55:55" ht="36.75" customHeight="1" x14ac:dyDescent="0.25">
      <c r="BC4322" s="163"/>
    </row>
    <row r="4323" spans="55:55" ht="36.75" customHeight="1" x14ac:dyDescent="0.25">
      <c r="BC4323" s="163"/>
    </row>
    <row r="4324" spans="55:55" ht="36.75" customHeight="1" x14ac:dyDescent="0.25">
      <c r="BC4324" s="163"/>
    </row>
    <row r="4325" spans="55:55" ht="36.75" customHeight="1" x14ac:dyDescent="0.25">
      <c r="BC4325" s="163"/>
    </row>
    <row r="4326" spans="55:55" ht="36.75" customHeight="1" x14ac:dyDescent="0.25">
      <c r="BC4326" s="163"/>
    </row>
    <row r="4327" spans="55:55" ht="36.75" customHeight="1" x14ac:dyDescent="0.25">
      <c r="BC4327" s="163"/>
    </row>
    <row r="4328" spans="55:55" ht="36.75" customHeight="1" x14ac:dyDescent="0.25">
      <c r="BC4328" s="163"/>
    </row>
    <row r="4329" spans="55:55" ht="36.75" customHeight="1" x14ac:dyDescent="0.25">
      <c r="BC4329" s="163"/>
    </row>
    <row r="4330" spans="55:55" ht="36.75" customHeight="1" x14ac:dyDescent="0.25">
      <c r="BC4330" s="163"/>
    </row>
    <row r="4331" spans="55:55" ht="36.75" customHeight="1" x14ac:dyDescent="0.25">
      <c r="BC4331" s="163"/>
    </row>
    <row r="4332" spans="55:55" ht="36.75" customHeight="1" x14ac:dyDescent="0.25">
      <c r="BC4332" s="163"/>
    </row>
    <row r="4333" spans="55:55" ht="36.75" customHeight="1" x14ac:dyDescent="0.25">
      <c r="BC4333" s="163"/>
    </row>
    <row r="4334" spans="55:55" ht="36.75" customHeight="1" x14ac:dyDescent="0.25">
      <c r="BC4334" s="163"/>
    </row>
    <row r="4335" spans="55:55" ht="36.75" customHeight="1" x14ac:dyDescent="0.25">
      <c r="BC4335" s="163"/>
    </row>
    <row r="4336" spans="55:55" ht="36.75" customHeight="1" x14ac:dyDescent="0.25">
      <c r="BC4336" s="163"/>
    </row>
    <row r="4337" spans="55:55" ht="36.75" customHeight="1" x14ac:dyDescent="0.25">
      <c r="BC4337" s="163"/>
    </row>
    <row r="4338" spans="55:55" ht="36.75" customHeight="1" x14ac:dyDescent="0.25">
      <c r="BC4338" s="163"/>
    </row>
    <row r="4339" spans="55:55" ht="36.75" customHeight="1" x14ac:dyDescent="0.25">
      <c r="BC4339" s="163"/>
    </row>
    <row r="4340" spans="55:55" ht="36.75" customHeight="1" x14ac:dyDescent="0.25">
      <c r="BC4340" s="163"/>
    </row>
    <row r="4341" spans="55:55" ht="36.75" customHeight="1" x14ac:dyDescent="0.25">
      <c r="BC4341" s="163"/>
    </row>
    <row r="4342" spans="55:55" ht="36.75" customHeight="1" x14ac:dyDescent="0.25">
      <c r="BC4342" s="163"/>
    </row>
    <row r="4343" spans="55:55" ht="36.75" customHeight="1" x14ac:dyDescent="0.25">
      <c r="BC4343" s="163"/>
    </row>
    <row r="4344" spans="55:55" ht="36.75" customHeight="1" x14ac:dyDescent="0.25">
      <c r="BC4344" s="163"/>
    </row>
    <row r="4345" spans="55:55" ht="36.75" customHeight="1" x14ac:dyDescent="0.25">
      <c r="BC4345" s="163"/>
    </row>
    <row r="4346" spans="55:55" ht="36.75" customHeight="1" x14ac:dyDescent="0.25">
      <c r="BC4346" s="163"/>
    </row>
    <row r="4347" spans="55:55" ht="36.75" customHeight="1" x14ac:dyDescent="0.25">
      <c r="BC4347" s="163"/>
    </row>
    <row r="4348" spans="55:55" ht="36.75" customHeight="1" x14ac:dyDescent="0.25">
      <c r="BC4348" s="163"/>
    </row>
    <row r="4349" spans="55:55" ht="36.75" customHeight="1" x14ac:dyDescent="0.25">
      <c r="BC4349" s="163"/>
    </row>
    <row r="4350" spans="55:55" ht="36.75" customHeight="1" x14ac:dyDescent="0.25">
      <c r="BC4350" s="163"/>
    </row>
    <row r="4351" spans="55:55" ht="36.75" customHeight="1" x14ac:dyDescent="0.25">
      <c r="BC4351" s="163"/>
    </row>
    <row r="4352" spans="55:55" ht="36.75" customHeight="1" x14ac:dyDescent="0.25">
      <c r="BC4352" s="163"/>
    </row>
    <row r="4353" spans="55:55" ht="36.75" customHeight="1" x14ac:dyDescent="0.25">
      <c r="BC4353" s="163"/>
    </row>
    <row r="4354" spans="55:55" ht="36.75" customHeight="1" x14ac:dyDescent="0.25">
      <c r="BC4354" s="163"/>
    </row>
    <row r="4355" spans="55:55" ht="36.75" customHeight="1" x14ac:dyDescent="0.25">
      <c r="BC4355" s="163"/>
    </row>
    <row r="4356" spans="55:55" ht="36.75" customHeight="1" x14ac:dyDescent="0.25">
      <c r="BC4356" s="163"/>
    </row>
    <row r="4357" spans="55:55" ht="36.75" customHeight="1" x14ac:dyDescent="0.25">
      <c r="BC4357" s="163"/>
    </row>
    <row r="4358" spans="55:55" ht="36.75" customHeight="1" x14ac:dyDescent="0.25">
      <c r="BC4358" s="163"/>
    </row>
    <row r="4359" spans="55:55" ht="36.75" customHeight="1" x14ac:dyDescent="0.25">
      <c r="BC4359" s="163"/>
    </row>
    <row r="4360" spans="55:55" ht="36.75" customHeight="1" x14ac:dyDescent="0.25">
      <c r="BC4360" s="163"/>
    </row>
    <row r="4361" spans="55:55" ht="36.75" customHeight="1" x14ac:dyDescent="0.25">
      <c r="BC4361" s="163"/>
    </row>
    <row r="4362" spans="55:55" ht="36.75" customHeight="1" x14ac:dyDescent="0.25">
      <c r="BC4362" s="163"/>
    </row>
    <row r="4363" spans="55:55" ht="36.75" customHeight="1" x14ac:dyDescent="0.25">
      <c r="BC4363" s="163"/>
    </row>
    <row r="4364" spans="55:55" ht="36.75" customHeight="1" x14ac:dyDescent="0.25">
      <c r="BC4364" s="163"/>
    </row>
    <row r="4365" spans="55:55" ht="36.75" customHeight="1" x14ac:dyDescent="0.25">
      <c r="BC4365" s="163"/>
    </row>
    <row r="4366" spans="55:55" ht="36.75" customHeight="1" x14ac:dyDescent="0.25">
      <c r="BC4366" s="163"/>
    </row>
    <row r="4367" spans="55:55" ht="36.75" customHeight="1" x14ac:dyDescent="0.25">
      <c r="BC4367" s="163"/>
    </row>
    <row r="4368" spans="55:55" ht="36.75" customHeight="1" x14ac:dyDescent="0.25">
      <c r="BC4368" s="163"/>
    </row>
    <row r="4369" spans="55:55" ht="36.75" customHeight="1" x14ac:dyDescent="0.25">
      <c r="BC4369" s="163"/>
    </row>
    <row r="4370" spans="55:55" ht="36.75" customHeight="1" x14ac:dyDescent="0.25">
      <c r="BC4370" s="163"/>
    </row>
    <row r="4371" spans="55:55" ht="36.75" customHeight="1" x14ac:dyDescent="0.25">
      <c r="BC4371" s="163"/>
    </row>
    <row r="4372" spans="55:55" ht="36.75" customHeight="1" x14ac:dyDescent="0.25">
      <c r="BC4372" s="163"/>
    </row>
    <row r="4373" spans="55:55" ht="36.75" customHeight="1" x14ac:dyDescent="0.25">
      <c r="BC4373" s="163"/>
    </row>
    <row r="4374" spans="55:55" ht="36.75" customHeight="1" x14ac:dyDescent="0.25">
      <c r="BC4374" s="163"/>
    </row>
    <row r="4375" spans="55:55" ht="36.75" customHeight="1" x14ac:dyDescent="0.25">
      <c r="BC4375" s="163"/>
    </row>
    <row r="4376" spans="55:55" ht="36.75" customHeight="1" x14ac:dyDescent="0.25">
      <c r="BC4376" s="163"/>
    </row>
    <row r="4377" spans="55:55" ht="36.75" customHeight="1" x14ac:dyDescent="0.25">
      <c r="BC4377" s="163"/>
    </row>
    <row r="4378" spans="55:55" ht="36.75" customHeight="1" x14ac:dyDescent="0.25">
      <c r="BC4378" s="163"/>
    </row>
    <row r="4379" spans="55:55" ht="36.75" customHeight="1" x14ac:dyDescent="0.25">
      <c r="BC4379" s="163"/>
    </row>
    <row r="4380" spans="55:55" ht="36.75" customHeight="1" x14ac:dyDescent="0.25">
      <c r="BC4380" s="163"/>
    </row>
    <row r="4381" spans="55:55" ht="36.75" customHeight="1" x14ac:dyDescent="0.25">
      <c r="BC4381" s="163"/>
    </row>
    <row r="4382" spans="55:55" ht="36.75" customHeight="1" x14ac:dyDescent="0.25">
      <c r="BC4382" s="163"/>
    </row>
    <row r="4383" spans="55:55" ht="36.75" customHeight="1" x14ac:dyDescent="0.25">
      <c r="BC4383" s="163"/>
    </row>
    <row r="4384" spans="55:55" ht="36.75" customHeight="1" x14ac:dyDescent="0.25">
      <c r="BC4384" s="163"/>
    </row>
    <row r="4385" spans="55:55" ht="36.75" customHeight="1" x14ac:dyDescent="0.25">
      <c r="BC4385" s="163"/>
    </row>
    <row r="4386" spans="55:55" ht="36.75" customHeight="1" x14ac:dyDescent="0.25">
      <c r="BC4386" s="163"/>
    </row>
    <row r="4387" spans="55:55" ht="36.75" customHeight="1" x14ac:dyDescent="0.25">
      <c r="BC4387" s="163"/>
    </row>
    <row r="4388" spans="55:55" ht="36.75" customHeight="1" x14ac:dyDescent="0.25">
      <c r="BC4388" s="163"/>
    </row>
    <row r="4389" spans="55:55" ht="36.75" customHeight="1" x14ac:dyDescent="0.25">
      <c r="BC4389" s="163"/>
    </row>
    <row r="4390" spans="55:55" ht="36.75" customHeight="1" x14ac:dyDescent="0.25">
      <c r="BC4390" s="163"/>
    </row>
    <row r="4391" spans="55:55" ht="36.75" customHeight="1" x14ac:dyDescent="0.25">
      <c r="BC4391" s="163"/>
    </row>
    <row r="4392" spans="55:55" ht="36.75" customHeight="1" x14ac:dyDescent="0.25">
      <c r="BC4392" s="163"/>
    </row>
    <row r="4393" spans="55:55" ht="36.75" customHeight="1" x14ac:dyDescent="0.25">
      <c r="BC4393" s="163"/>
    </row>
    <row r="4394" spans="55:55" ht="36.75" customHeight="1" x14ac:dyDescent="0.25">
      <c r="BC4394" s="163"/>
    </row>
    <row r="4395" spans="55:55" ht="36.75" customHeight="1" x14ac:dyDescent="0.25">
      <c r="BC4395" s="163"/>
    </row>
    <row r="4396" spans="55:55" ht="36.75" customHeight="1" x14ac:dyDescent="0.25">
      <c r="BC4396" s="163"/>
    </row>
    <row r="4397" spans="55:55" ht="36.75" customHeight="1" x14ac:dyDescent="0.25">
      <c r="BC4397" s="163"/>
    </row>
    <row r="4398" spans="55:55" ht="36.75" customHeight="1" x14ac:dyDescent="0.25">
      <c r="BC4398" s="163"/>
    </row>
    <row r="4399" spans="55:55" ht="36.75" customHeight="1" x14ac:dyDescent="0.25">
      <c r="BC4399" s="163"/>
    </row>
    <row r="4400" spans="55:55" ht="36.75" customHeight="1" x14ac:dyDescent="0.25">
      <c r="BC4400" s="163"/>
    </row>
    <row r="4401" spans="55:55" ht="36.75" customHeight="1" x14ac:dyDescent="0.25">
      <c r="BC4401" s="163"/>
    </row>
    <row r="4402" spans="55:55" ht="36.75" customHeight="1" x14ac:dyDescent="0.25">
      <c r="BC4402" s="163"/>
    </row>
    <row r="4403" spans="55:55" ht="36.75" customHeight="1" x14ac:dyDescent="0.25">
      <c r="BC4403" s="163"/>
    </row>
    <row r="4404" spans="55:55" ht="36.75" customHeight="1" x14ac:dyDescent="0.25">
      <c r="BC4404" s="163"/>
    </row>
    <row r="4405" spans="55:55" ht="36.75" customHeight="1" x14ac:dyDescent="0.25">
      <c r="BC4405" s="163"/>
    </row>
    <row r="4406" spans="55:55" ht="36.75" customHeight="1" x14ac:dyDescent="0.25">
      <c r="BC4406" s="163"/>
    </row>
    <row r="4407" spans="55:55" ht="36.75" customHeight="1" x14ac:dyDescent="0.25">
      <c r="BC4407" s="163"/>
    </row>
    <row r="4408" spans="55:55" ht="36.75" customHeight="1" x14ac:dyDescent="0.25">
      <c r="BC4408" s="163"/>
    </row>
    <row r="4409" spans="55:55" ht="36.75" customHeight="1" x14ac:dyDescent="0.25">
      <c r="BC4409" s="163"/>
    </row>
    <row r="4410" spans="55:55" ht="36.75" customHeight="1" x14ac:dyDescent="0.25">
      <c r="BC4410" s="163"/>
    </row>
    <row r="4411" spans="55:55" ht="36.75" customHeight="1" x14ac:dyDescent="0.25">
      <c r="BC4411" s="163"/>
    </row>
    <row r="4412" spans="55:55" ht="36.75" customHeight="1" x14ac:dyDescent="0.25">
      <c r="BC4412" s="163"/>
    </row>
    <row r="4413" spans="55:55" ht="36.75" customHeight="1" x14ac:dyDescent="0.25">
      <c r="BC4413" s="163"/>
    </row>
    <row r="4414" spans="55:55" ht="36.75" customHeight="1" x14ac:dyDescent="0.25">
      <c r="BC4414" s="163"/>
    </row>
    <row r="4415" spans="55:55" ht="36.75" customHeight="1" x14ac:dyDescent="0.25">
      <c r="BC4415" s="163"/>
    </row>
    <row r="4416" spans="55:55" ht="36.75" customHeight="1" x14ac:dyDescent="0.25">
      <c r="BC4416" s="163"/>
    </row>
    <row r="4417" spans="55:55" ht="36.75" customHeight="1" x14ac:dyDescent="0.25">
      <c r="BC4417" s="163"/>
    </row>
    <row r="4418" spans="55:55" ht="36.75" customHeight="1" x14ac:dyDescent="0.25">
      <c r="BC4418" s="163"/>
    </row>
    <row r="4419" spans="55:55" ht="36.75" customHeight="1" x14ac:dyDescent="0.25">
      <c r="BC4419" s="163"/>
    </row>
    <row r="4420" spans="55:55" ht="36.75" customHeight="1" x14ac:dyDescent="0.25">
      <c r="BC4420" s="163"/>
    </row>
    <row r="4421" spans="55:55" ht="36.75" customHeight="1" x14ac:dyDescent="0.25">
      <c r="BC4421" s="163"/>
    </row>
    <row r="4422" spans="55:55" ht="36.75" customHeight="1" x14ac:dyDescent="0.25">
      <c r="BC4422" s="163"/>
    </row>
    <row r="4423" spans="55:55" ht="36.75" customHeight="1" x14ac:dyDescent="0.25">
      <c r="BC4423" s="163"/>
    </row>
    <row r="4424" spans="55:55" ht="36.75" customHeight="1" x14ac:dyDescent="0.25">
      <c r="BC4424" s="163"/>
    </row>
    <row r="4425" spans="55:55" ht="36.75" customHeight="1" x14ac:dyDescent="0.25">
      <c r="BC4425" s="163"/>
    </row>
    <row r="4426" spans="55:55" ht="36.75" customHeight="1" x14ac:dyDescent="0.25">
      <c r="BC4426" s="163"/>
    </row>
    <row r="4427" spans="55:55" ht="36.75" customHeight="1" x14ac:dyDescent="0.25">
      <c r="BC4427" s="163"/>
    </row>
    <row r="4428" spans="55:55" ht="36.75" customHeight="1" x14ac:dyDescent="0.25">
      <c r="BC4428" s="163"/>
    </row>
    <row r="4429" spans="55:55" ht="36.75" customHeight="1" x14ac:dyDescent="0.25">
      <c r="BC4429" s="163"/>
    </row>
    <row r="4430" spans="55:55" ht="36.75" customHeight="1" x14ac:dyDescent="0.25">
      <c r="BC4430" s="163"/>
    </row>
    <row r="4431" spans="55:55" ht="36.75" customHeight="1" x14ac:dyDescent="0.25">
      <c r="BC4431" s="163"/>
    </row>
    <row r="4432" spans="55:55" ht="36.75" customHeight="1" x14ac:dyDescent="0.25">
      <c r="BC4432" s="163"/>
    </row>
    <row r="4433" spans="55:55" ht="36.75" customHeight="1" x14ac:dyDescent="0.25">
      <c r="BC4433" s="163"/>
    </row>
    <row r="4434" spans="55:55" ht="36.75" customHeight="1" x14ac:dyDescent="0.25">
      <c r="BC4434" s="163"/>
    </row>
    <row r="4435" spans="55:55" ht="36.75" customHeight="1" x14ac:dyDescent="0.25">
      <c r="BC4435" s="163"/>
    </row>
    <row r="4436" spans="55:55" ht="36.75" customHeight="1" x14ac:dyDescent="0.25">
      <c r="BC4436" s="163"/>
    </row>
    <row r="4437" spans="55:55" ht="36.75" customHeight="1" x14ac:dyDescent="0.25">
      <c r="BC4437" s="163"/>
    </row>
    <row r="4438" spans="55:55" ht="36.75" customHeight="1" x14ac:dyDescent="0.25">
      <c r="BC4438" s="163"/>
    </row>
    <row r="4439" spans="55:55" ht="36.75" customHeight="1" x14ac:dyDescent="0.25">
      <c r="BC4439" s="163"/>
    </row>
    <row r="4440" spans="55:55" ht="36.75" customHeight="1" x14ac:dyDescent="0.25">
      <c r="BC4440" s="163"/>
    </row>
    <row r="4441" spans="55:55" ht="36.75" customHeight="1" x14ac:dyDescent="0.25">
      <c r="BC4441" s="163"/>
    </row>
    <row r="4442" spans="55:55" ht="36.75" customHeight="1" x14ac:dyDescent="0.25">
      <c r="BC4442" s="163"/>
    </row>
    <row r="4443" spans="55:55" ht="36.75" customHeight="1" x14ac:dyDescent="0.25">
      <c r="BC4443" s="163"/>
    </row>
    <row r="4444" spans="55:55" ht="36.75" customHeight="1" x14ac:dyDescent="0.25">
      <c r="BC4444" s="163"/>
    </row>
    <row r="4445" spans="55:55" ht="36.75" customHeight="1" x14ac:dyDescent="0.25">
      <c r="BC4445" s="163"/>
    </row>
    <row r="4446" spans="55:55" ht="36.75" customHeight="1" x14ac:dyDescent="0.25">
      <c r="BC4446" s="163"/>
    </row>
    <row r="4447" spans="55:55" ht="36.75" customHeight="1" x14ac:dyDescent="0.25">
      <c r="BC4447" s="163"/>
    </row>
    <row r="4448" spans="55:55" ht="36.75" customHeight="1" x14ac:dyDescent="0.25">
      <c r="BC4448" s="163"/>
    </row>
    <row r="4449" spans="55:55" ht="36.75" customHeight="1" x14ac:dyDescent="0.25">
      <c r="BC4449" s="163"/>
    </row>
    <row r="4450" spans="55:55" ht="36.75" customHeight="1" x14ac:dyDescent="0.25">
      <c r="BC4450" s="163"/>
    </row>
    <row r="4451" spans="55:55" ht="36.75" customHeight="1" x14ac:dyDescent="0.25">
      <c r="BC4451" s="163"/>
    </row>
    <row r="4452" spans="55:55" ht="36.75" customHeight="1" x14ac:dyDescent="0.25">
      <c r="BC4452" s="163"/>
    </row>
    <row r="4453" spans="55:55" ht="36.75" customHeight="1" x14ac:dyDescent="0.25">
      <c r="BC4453" s="163"/>
    </row>
    <row r="4454" spans="55:55" ht="36.75" customHeight="1" x14ac:dyDescent="0.25">
      <c r="BC4454" s="163"/>
    </row>
    <row r="4455" spans="55:55" ht="36.75" customHeight="1" x14ac:dyDescent="0.25">
      <c r="BC4455" s="163"/>
    </row>
    <row r="4456" spans="55:55" ht="36.75" customHeight="1" x14ac:dyDescent="0.25">
      <c r="BC4456" s="163"/>
    </row>
    <row r="4457" spans="55:55" ht="36.75" customHeight="1" x14ac:dyDescent="0.25">
      <c r="BC4457" s="163"/>
    </row>
    <row r="4458" spans="55:55" ht="36.75" customHeight="1" x14ac:dyDescent="0.25">
      <c r="BC4458" s="163"/>
    </row>
    <row r="4459" spans="55:55" ht="36.75" customHeight="1" x14ac:dyDescent="0.25">
      <c r="BC4459" s="163"/>
    </row>
    <row r="4460" spans="55:55" ht="36.75" customHeight="1" x14ac:dyDescent="0.25">
      <c r="BC4460" s="163"/>
    </row>
    <row r="4461" spans="55:55" ht="36.75" customHeight="1" x14ac:dyDescent="0.25">
      <c r="BC4461" s="163"/>
    </row>
    <row r="4462" spans="55:55" ht="36.75" customHeight="1" x14ac:dyDescent="0.25">
      <c r="BC4462" s="163"/>
    </row>
    <row r="4463" spans="55:55" ht="36.75" customHeight="1" x14ac:dyDescent="0.25">
      <c r="BC4463" s="163"/>
    </row>
    <row r="4464" spans="55:55" ht="36.75" customHeight="1" x14ac:dyDescent="0.25">
      <c r="BC4464" s="163"/>
    </row>
    <row r="4465" spans="55:55" ht="36.75" customHeight="1" x14ac:dyDescent="0.25">
      <c r="BC4465" s="163"/>
    </row>
    <row r="4466" spans="55:55" ht="36.75" customHeight="1" x14ac:dyDescent="0.25">
      <c r="BC4466" s="163"/>
    </row>
    <row r="4467" spans="55:55" ht="36.75" customHeight="1" x14ac:dyDescent="0.25">
      <c r="BC4467" s="163"/>
    </row>
    <row r="4468" spans="55:55" ht="36.75" customHeight="1" x14ac:dyDescent="0.25">
      <c r="BC4468" s="163"/>
    </row>
    <row r="4469" spans="55:55" ht="36.75" customHeight="1" x14ac:dyDescent="0.25">
      <c r="BC4469" s="163"/>
    </row>
    <row r="4470" spans="55:55" ht="36.75" customHeight="1" x14ac:dyDescent="0.25">
      <c r="BC4470" s="163"/>
    </row>
    <row r="4471" spans="55:55" ht="36.75" customHeight="1" x14ac:dyDescent="0.25">
      <c r="BC4471" s="163"/>
    </row>
    <row r="4472" spans="55:55" ht="36.75" customHeight="1" x14ac:dyDescent="0.25">
      <c r="BC4472" s="163"/>
    </row>
    <row r="4473" spans="55:55" ht="36.75" customHeight="1" x14ac:dyDescent="0.25">
      <c r="BC4473" s="163"/>
    </row>
    <row r="4474" spans="55:55" ht="36.75" customHeight="1" x14ac:dyDescent="0.25">
      <c r="BC4474" s="163"/>
    </row>
    <row r="4475" spans="55:55" ht="36.75" customHeight="1" x14ac:dyDescent="0.25">
      <c r="BC4475" s="163"/>
    </row>
    <row r="4476" spans="55:55" ht="36.75" customHeight="1" x14ac:dyDescent="0.25">
      <c r="BC4476" s="163"/>
    </row>
    <row r="4477" spans="55:55" ht="36.75" customHeight="1" x14ac:dyDescent="0.25">
      <c r="BC4477" s="163"/>
    </row>
    <row r="4478" spans="55:55" ht="36.75" customHeight="1" x14ac:dyDescent="0.25">
      <c r="BC4478" s="163"/>
    </row>
    <row r="4479" spans="55:55" ht="36.75" customHeight="1" x14ac:dyDescent="0.25">
      <c r="BC4479" s="163"/>
    </row>
    <row r="4480" spans="55:55" ht="36.75" customHeight="1" x14ac:dyDescent="0.25">
      <c r="BC4480" s="163"/>
    </row>
    <row r="4481" spans="55:55" ht="36.75" customHeight="1" x14ac:dyDescent="0.25">
      <c r="BC4481" s="163"/>
    </row>
    <row r="4482" spans="55:55" ht="36.75" customHeight="1" x14ac:dyDescent="0.25">
      <c r="BC4482" s="163"/>
    </row>
    <row r="4483" spans="55:55" ht="36.75" customHeight="1" x14ac:dyDescent="0.25">
      <c r="BC4483" s="163"/>
    </row>
    <row r="4484" spans="55:55" ht="36.75" customHeight="1" x14ac:dyDescent="0.25">
      <c r="BC4484" s="163"/>
    </row>
    <row r="4485" spans="55:55" ht="36.75" customHeight="1" x14ac:dyDescent="0.25">
      <c r="BC4485" s="163"/>
    </row>
    <row r="4486" spans="55:55" ht="36.75" customHeight="1" x14ac:dyDescent="0.25">
      <c r="BC4486" s="163"/>
    </row>
    <row r="4487" spans="55:55" ht="36.75" customHeight="1" x14ac:dyDescent="0.25">
      <c r="BC4487" s="163"/>
    </row>
    <row r="4488" spans="55:55" ht="36.75" customHeight="1" x14ac:dyDescent="0.25">
      <c r="BC4488" s="163"/>
    </row>
    <row r="4489" spans="55:55" ht="36.75" customHeight="1" x14ac:dyDescent="0.25">
      <c r="BC4489" s="163"/>
    </row>
    <row r="4490" spans="55:55" ht="36.75" customHeight="1" x14ac:dyDescent="0.25">
      <c r="BC4490" s="163"/>
    </row>
    <row r="4491" spans="55:55" ht="36.75" customHeight="1" x14ac:dyDescent="0.25">
      <c r="BC4491" s="163"/>
    </row>
    <row r="4492" spans="55:55" ht="36.75" customHeight="1" x14ac:dyDescent="0.25">
      <c r="BC4492" s="163"/>
    </row>
    <row r="4493" spans="55:55" ht="36.75" customHeight="1" x14ac:dyDescent="0.25">
      <c r="BC4493" s="163"/>
    </row>
    <row r="4494" spans="55:55" ht="36.75" customHeight="1" x14ac:dyDescent="0.25">
      <c r="BC4494" s="163"/>
    </row>
    <row r="4495" spans="55:55" ht="36.75" customHeight="1" x14ac:dyDescent="0.25">
      <c r="BC4495" s="163"/>
    </row>
    <row r="4496" spans="55:55" ht="36.75" customHeight="1" x14ac:dyDescent="0.25">
      <c r="BC4496" s="163"/>
    </row>
    <row r="4497" spans="55:55" ht="36.75" customHeight="1" x14ac:dyDescent="0.25">
      <c r="BC4497" s="163"/>
    </row>
    <row r="4498" spans="55:55" ht="36.75" customHeight="1" x14ac:dyDescent="0.25">
      <c r="BC4498" s="163"/>
    </row>
    <row r="4499" spans="55:55" ht="36.75" customHeight="1" x14ac:dyDescent="0.25">
      <c r="BC4499" s="163"/>
    </row>
    <row r="4500" spans="55:55" ht="36.75" customHeight="1" x14ac:dyDescent="0.25">
      <c r="BC4500" s="163"/>
    </row>
    <row r="4501" spans="55:55" ht="36.75" customHeight="1" x14ac:dyDescent="0.25">
      <c r="BC4501" s="163"/>
    </row>
    <row r="4502" spans="55:55" ht="36.75" customHeight="1" x14ac:dyDescent="0.25">
      <c r="BC4502" s="163"/>
    </row>
    <row r="4503" spans="55:55" ht="36.75" customHeight="1" x14ac:dyDescent="0.25">
      <c r="BC4503" s="163"/>
    </row>
    <row r="4504" spans="55:55" ht="36.75" customHeight="1" x14ac:dyDescent="0.25">
      <c r="BC4504" s="163"/>
    </row>
    <row r="4505" spans="55:55" ht="36.75" customHeight="1" x14ac:dyDescent="0.25">
      <c r="BC4505" s="163"/>
    </row>
    <row r="4506" spans="55:55" ht="36.75" customHeight="1" x14ac:dyDescent="0.25">
      <c r="BC4506" s="163"/>
    </row>
    <row r="4507" spans="55:55" ht="36.75" customHeight="1" x14ac:dyDescent="0.25">
      <c r="BC4507" s="163"/>
    </row>
    <row r="4508" spans="55:55" ht="36.75" customHeight="1" x14ac:dyDescent="0.25">
      <c r="BC4508" s="163"/>
    </row>
    <row r="4509" spans="55:55" ht="36.75" customHeight="1" x14ac:dyDescent="0.25">
      <c r="BC4509" s="163"/>
    </row>
    <row r="4510" spans="55:55" ht="36.75" customHeight="1" x14ac:dyDescent="0.25">
      <c r="BC4510" s="163"/>
    </row>
    <row r="4511" spans="55:55" ht="36.75" customHeight="1" x14ac:dyDescent="0.25">
      <c r="BC4511" s="163"/>
    </row>
    <row r="4512" spans="55:55" ht="36.75" customHeight="1" x14ac:dyDescent="0.25">
      <c r="BC4512" s="163"/>
    </row>
    <row r="4513" spans="55:55" ht="36.75" customHeight="1" x14ac:dyDescent="0.25">
      <c r="BC4513" s="163"/>
    </row>
    <row r="4514" spans="55:55" ht="36.75" customHeight="1" x14ac:dyDescent="0.25">
      <c r="BC4514" s="163"/>
    </row>
    <row r="4515" spans="55:55" ht="36.75" customHeight="1" x14ac:dyDescent="0.25">
      <c r="BC4515" s="163"/>
    </row>
    <row r="4516" spans="55:55" ht="36.75" customHeight="1" x14ac:dyDescent="0.25">
      <c r="BC4516" s="163"/>
    </row>
    <row r="4517" spans="55:55" ht="36.75" customHeight="1" x14ac:dyDescent="0.25">
      <c r="BC4517" s="163"/>
    </row>
    <row r="4518" spans="55:55" ht="36.75" customHeight="1" x14ac:dyDescent="0.25">
      <c r="BC4518" s="163"/>
    </row>
    <row r="4519" spans="55:55" ht="36.75" customHeight="1" x14ac:dyDescent="0.25">
      <c r="BC4519" s="163"/>
    </row>
    <row r="4520" spans="55:55" ht="36.75" customHeight="1" x14ac:dyDescent="0.25">
      <c r="BC4520" s="163"/>
    </row>
    <row r="4521" spans="55:55" ht="36.75" customHeight="1" x14ac:dyDescent="0.25">
      <c r="BC4521" s="163"/>
    </row>
    <row r="4522" spans="55:55" ht="36.75" customHeight="1" x14ac:dyDescent="0.25">
      <c r="BC4522" s="163"/>
    </row>
    <row r="4523" spans="55:55" ht="36.75" customHeight="1" x14ac:dyDescent="0.25">
      <c r="BC4523" s="163"/>
    </row>
    <row r="4524" spans="55:55" ht="36.75" customHeight="1" x14ac:dyDescent="0.25">
      <c r="BC4524" s="163"/>
    </row>
    <row r="4525" spans="55:55" ht="36.75" customHeight="1" x14ac:dyDescent="0.25">
      <c r="BC4525" s="163"/>
    </row>
    <row r="4526" spans="55:55" ht="36.75" customHeight="1" x14ac:dyDescent="0.25">
      <c r="BC4526" s="163"/>
    </row>
    <row r="4527" spans="55:55" ht="36.75" customHeight="1" x14ac:dyDescent="0.25">
      <c r="BC4527" s="163"/>
    </row>
    <row r="4528" spans="55:55" ht="36.75" customHeight="1" x14ac:dyDescent="0.25">
      <c r="BC4528" s="163"/>
    </row>
    <row r="4529" spans="55:55" ht="36.75" customHeight="1" x14ac:dyDescent="0.25">
      <c r="BC4529" s="163"/>
    </row>
    <row r="4530" spans="55:55" ht="36.75" customHeight="1" x14ac:dyDescent="0.25">
      <c r="BC4530" s="163"/>
    </row>
    <row r="4531" spans="55:55" ht="36.75" customHeight="1" x14ac:dyDescent="0.25">
      <c r="BC4531" s="163"/>
    </row>
    <row r="4532" spans="55:55" ht="36.75" customHeight="1" x14ac:dyDescent="0.25">
      <c r="BC4532" s="163"/>
    </row>
    <row r="4533" spans="55:55" ht="36.75" customHeight="1" x14ac:dyDescent="0.25">
      <c r="BC4533" s="163"/>
    </row>
    <row r="4534" spans="55:55" ht="36.75" customHeight="1" x14ac:dyDescent="0.25">
      <c r="BC4534" s="163"/>
    </row>
    <row r="4535" spans="55:55" ht="36.75" customHeight="1" x14ac:dyDescent="0.25">
      <c r="BC4535" s="163"/>
    </row>
    <row r="4536" spans="55:55" ht="36.75" customHeight="1" x14ac:dyDescent="0.25">
      <c r="BC4536" s="163"/>
    </row>
    <row r="4537" spans="55:55" ht="36.75" customHeight="1" x14ac:dyDescent="0.25">
      <c r="BC4537" s="163"/>
    </row>
    <row r="4538" spans="55:55" ht="36.75" customHeight="1" x14ac:dyDescent="0.25">
      <c r="BC4538" s="163"/>
    </row>
    <row r="4539" spans="55:55" ht="36.75" customHeight="1" x14ac:dyDescent="0.25">
      <c r="BC4539" s="163"/>
    </row>
    <row r="4540" spans="55:55" ht="36.75" customHeight="1" x14ac:dyDescent="0.25">
      <c r="BC4540" s="163"/>
    </row>
    <row r="4541" spans="55:55" ht="36.75" customHeight="1" x14ac:dyDescent="0.25">
      <c r="BC4541" s="163"/>
    </row>
    <row r="4542" spans="55:55" ht="36.75" customHeight="1" x14ac:dyDescent="0.25">
      <c r="BC4542" s="163"/>
    </row>
    <row r="4543" spans="55:55" ht="36.75" customHeight="1" x14ac:dyDescent="0.25">
      <c r="BC4543" s="163"/>
    </row>
    <row r="4544" spans="55:55" ht="36.75" customHeight="1" x14ac:dyDescent="0.25">
      <c r="BC4544" s="163"/>
    </row>
    <row r="4545" spans="55:55" ht="36.75" customHeight="1" x14ac:dyDescent="0.25">
      <c r="BC4545" s="163"/>
    </row>
    <row r="4546" spans="55:55" ht="36.75" customHeight="1" x14ac:dyDescent="0.25">
      <c r="BC4546" s="163"/>
    </row>
    <row r="4547" spans="55:55" ht="36.75" customHeight="1" x14ac:dyDescent="0.25">
      <c r="BC4547" s="163"/>
    </row>
    <row r="4548" spans="55:55" ht="36.75" customHeight="1" x14ac:dyDescent="0.25">
      <c r="BC4548" s="163"/>
    </row>
    <row r="4549" spans="55:55" ht="36.75" customHeight="1" x14ac:dyDescent="0.25">
      <c r="BC4549" s="163"/>
    </row>
    <row r="4550" spans="55:55" ht="36.75" customHeight="1" x14ac:dyDescent="0.25">
      <c r="BC4550" s="163"/>
    </row>
    <row r="4551" spans="55:55" ht="36.75" customHeight="1" x14ac:dyDescent="0.25">
      <c r="BC4551" s="163"/>
    </row>
    <row r="4552" spans="55:55" ht="36.75" customHeight="1" x14ac:dyDescent="0.25">
      <c r="BC4552" s="163"/>
    </row>
    <row r="4553" spans="55:55" ht="36.75" customHeight="1" x14ac:dyDescent="0.25">
      <c r="BC4553" s="163"/>
    </row>
    <row r="4554" spans="55:55" ht="36.75" customHeight="1" x14ac:dyDescent="0.25">
      <c r="BC4554" s="163"/>
    </row>
    <row r="4555" spans="55:55" ht="36.75" customHeight="1" x14ac:dyDescent="0.25">
      <c r="BC4555" s="163"/>
    </row>
    <row r="4556" spans="55:55" ht="36.75" customHeight="1" x14ac:dyDescent="0.25">
      <c r="BC4556" s="163"/>
    </row>
    <row r="4557" spans="55:55" ht="36.75" customHeight="1" x14ac:dyDescent="0.25">
      <c r="BC4557" s="163"/>
    </row>
    <row r="4558" spans="55:55" ht="36.75" customHeight="1" x14ac:dyDescent="0.25">
      <c r="BC4558" s="163"/>
    </row>
    <row r="4559" spans="55:55" ht="36.75" customHeight="1" x14ac:dyDescent="0.25">
      <c r="BC4559" s="163"/>
    </row>
    <row r="4560" spans="55:55" ht="36.75" customHeight="1" x14ac:dyDescent="0.25">
      <c r="BC4560" s="163"/>
    </row>
    <row r="4561" spans="55:55" ht="36.75" customHeight="1" x14ac:dyDescent="0.25">
      <c r="BC4561" s="163"/>
    </row>
    <row r="4562" spans="55:55" ht="36.75" customHeight="1" x14ac:dyDescent="0.25">
      <c r="BC4562" s="163"/>
    </row>
    <row r="4563" spans="55:55" ht="36.75" customHeight="1" x14ac:dyDescent="0.25">
      <c r="BC4563" s="163"/>
    </row>
    <row r="4564" spans="55:55" ht="36.75" customHeight="1" x14ac:dyDescent="0.25">
      <c r="BC4564" s="163"/>
    </row>
    <row r="4565" spans="55:55" ht="36.75" customHeight="1" x14ac:dyDescent="0.25">
      <c r="BC4565" s="163"/>
    </row>
    <row r="4566" spans="55:55" ht="36.75" customHeight="1" x14ac:dyDescent="0.25">
      <c r="BC4566" s="163"/>
    </row>
    <row r="4567" spans="55:55" ht="36.75" customHeight="1" x14ac:dyDescent="0.25">
      <c r="BC4567" s="163"/>
    </row>
    <row r="4568" spans="55:55" ht="36.75" customHeight="1" x14ac:dyDescent="0.25">
      <c r="BC4568" s="163"/>
    </row>
    <row r="4569" spans="55:55" ht="36.75" customHeight="1" x14ac:dyDescent="0.25">
      <c r="BC4569" s="163"/>
    </row>
    <row r="4570" spans="55:55" ht="36.75" customHeight="1" x14ac:dyDescent="0.25">
      <c r="BC4570" s="163"/>
    </row>
    <row r="4571" spans="55:55" ht="36.75" customHeight="1" x14ac:dyDescent="0.25">
      <c r="BC4571" s="163"/>
    </row>
    <row r="4572" spans="55:55" ht="36.75" customHeight="1" x14ac:dyDescent="0.25">
      <c r="BC4572" s="163"/>
    </row>
    <row r="4573" spans="55:55" ht="36.75" customHeight="1" x14ac:dyDescent="0.25">
      <c r="BC4573" s="163"/>
    </row>
    <row r="4574" spans="55:55" ht="36.75" customHeight="1" x14ac:dyDescent="0.25">
      <c r="BC4574" s="163"/>
    </row>
    <row r="4575" spans="55:55" ht="36.75" customHeight="1" x14ac:dyDescent="0.25">
      <c r="BC4575" s="163"/>
    </row>
    <row r="4576" spans="55:55" ht="36.75" customHeight="1" x14ac:dyDescent="0.25">
      <c r="BC4576" s="163"/>
    </row>
    <row r="4577" spans="55:55" ht="36.75" customHeight="1" x14ac:dyDescent="0.25">
      <c r="BC4577" s="163"/>
    </row>
    <row r="4578" spans="55:55" ht="36.75" customHeight="1" x14ac:dyDescent="0.25">
      <c r="BC4578" s="163"/>
    </row>
    <row r="4579" spans="55:55" ht="36.75" customHeight="1" x14ac:dyDescent="0.25">
      <c r="BC4579" s="163"/>
    </row>
    <row r="4580" spans="55:55" ht="36.75" customHeight="1" x14ac:dyDescent="0.25">
      <c r="BC4580" s="163"/>
    </row>
    <row r="4581" spans="55:55" ht="36.75" customHeight="1" x14ac:dyDescent="0.25">
      <c r="BC4581" s="163"/>
    </row>
    <row r="4582" spans="55:55" ht="36.75" customHeight="1" x14ac:dyDescent="0.25">
      <c r="BC4582" s="163"/>
    </row>
    <row r="4583" spans="55:55" ht="36.75" customHeight="1" x14ac:dyDescent="0.25">
      <c r="BC4583" s="163"/>
    </row>
    <row r="4584" spans="55:55" ht="36.75" customHeight="1" x14ac:dyDescent="0.25">
      <c r="BC4584" s="163"/>
    </row>
    <row r="4585" spans="55:55" ht="36.75" customHeight="1" x14ac:dyDescent="0.25">
      <c r="BC4585" s="163"/>
    </row>
    <row r="4586" spans="55:55" ht="36.75" customHeight="1" x14ac:dyDescent="0.25">
      <c r="BC4586" s="163"/>
    </row>
    <row r="4587" spans="55:55" ht="36.75" customHeight="1" x14ac:dyDescent="0.25">
      <c r="BC4587" s="163"/>
    </row>
    <row r="4588" spans="55:55" ht="36.75" customHeight="1" x14ac:dyDescent="0.25">
      <c r="BC4588" s="163"/>
    </row>
    <row r="4589" spans="55:55" ht="36.75" customHeight="1" x14ac:dyDescent="0.25">
      <c r="BC4589" s="163"/>
    </row>
    <row r="4590" spans="55:55" ht="36.75" customHeight="1" x14ac:dyDescent="0.25">
      <c r="BC4590" s="163"/>
    </row>
    <row r="4591" spans="55:55" ht="36.75" customHeight="1" x14ac:dyDescent="0.25">
      <c r="BC4591" s="163"/>
    </row>
    <row r="4592" spans="55:55" ht="36.75" customHeight="1" x14ac:dyDescent="0.25">
      <c r="BC4592" s="163"/>
    </row>
    <row r="4593" spans="55:55" ht="36.75" customHeight="1" x14ac:dyDescent="0.25">
      <c r="BC4593" s="163"/>
    </row>
    <row r="4594" spans="55:55" ht="36.75" customHeight="1" x14ac:dyDescent="0.25">
      <c r="BC4594" s="163"/>
    </row>
    <row r="4595" spans="55:55" ht="36.75" customHeight="1" x14ac:dyDescent="0.25">
      <c r="BC4595" s="163"/>
    </row>
    <row r="4596" spans="55:55" ht="36.75" customHeight="1" x14ac:dyDescent="0.25">
      <c r="BC4596" s="163"/>
    </row>
    <row r="4597" spans="55:55" ht="36.75" customHeight="1" x14ac:dyDescent="0.25">
      <c r="BC4597" s="163"/>
    </row>
    <row r="4598" spans="55:55" ht="36.75" customHeight="1" x14ac:dyDescent="0.25">
      <c r="BC4598" s="163"/>
    </row>
    <row r="4599" spans="55:55" ht="36.75" customHeight="1" x14ac:dyDescent="0.25">
      <c r="BC4599" s="163"/>
    </row>
    <row r="4600" spans="55:55" ht="36.75" customHeight="1" x14ac:dyDescent="0.25">
      <c r="BC4600" s="163"/>
    </row>
    <row r="4601" spans="55:55" ht="36.75" customHeight="1" x14ac:dyDescent="0.25">
      <c r="BC4601" s="163"/>
    </row>
    <row r="4602" spans="55:55" ht="36.75" customHeight="1" x14ac:dyDescent="0.25">
      <c r="BC4602" s="163"/>
    </row>
    <row r="4603" spans="55:55" ht="36.75" customHeight="1" x14ac:dyDescent="0.25">
      <c r="BC4603" s="163"/>
    </row>
    <row r="4604" spans="55:55" ht="36.75" customHeight="1" x14ac:dyDescent="0.25">
      <c r="BC4604" s="163"/>
    </row>
    <row r="4605" spans="55:55" ht="36.75" customHeight="1" x14ac:dyDescent="0.25">
      <c r="BC4605" s="163"/>
    </row>
    <row r="4606" spans="55:55" ht="36.75" customHeight="1" x14ac:dyDescent="0.25">
      <c r="BC4606" s="163"/>
    </row>
    <row r="4607" spans="55:55" ht="36.75" customHeight="1" x14ac:dyDescent="0.25">
      <c r="BC4607" s="163"/>
    </row>
    <row r="4608" spans="55:55" ht="36.75" customHeight="1" x14ac:dyDescent="0.25">
      <c r="BC4608" s="163"/>
    </row>
    <row r="4609" spans="55:55" ht="36.75" customHeight="1" x14ac:dyDescent="0.25">
      <c r="BC4609" s="163"/>
    </row>
    <row r="4610" spans="55:55" ht="36.75" customHeight="1" x14ac:dyDescent="0.25">
      <c r="BC4610" s="163"/>
    </row>
    <row r="4611" spans="55:55" ht="36.75" customHeight="1" x14ac:dyDescent="0.25">
      <c r="BC4611" s="163"/>
    </row>
    <row r="4612" spans="55:55" ht="36.75" customHeight="1" x14ac:dyDescent="0.25">
      <c r="BC4612" s="163"/>
    </row>
    <row r="4613" spans="55:55" ht="36.75" customHeight="1" x14ac:dyDescent="0.25">
      <c r="BC4613" s="163"/>
    </row>
    <row r="4614" spans="55:55" ht="36.75" customHeight="1" x14ac:dyDescent="0.25">
      <c r="BC4614" s="163"/>
    </row>
    <row r="4615" spans="55:55" ht="36.75" customHeight="1" x14ac:dyDescent="0.25">
      <c r="BC4615" s="163"/>
    </row>
    <row r="4616" spans="55:55" ht="36.75" customHeight="1" x14ac:dyDescent="0.25">
      <c r="BC4616" s="163"/>
    </row>
    <row r="4617" spans="55:55" ht="36.75" customHeight="1" x14ac:dyDescent="0.25">
      <c r="BC4617" s="163"/>
    </row>
    <row r="4618" spans="55:55" ht="36.75" customHeight="1" x14ac:dyDescent="0.25">
      <c r="BC4618" s="163"/>
    </row>
    <row r="4619" spans="55:55" ht="36.75" customHeight="1" x14ac:dyDescent="0.25">
      <c r="BC4619" s="163"/>
    </row>
    <row r="4620" spans="55:55" ht="36.75" customHeight="1" x14ac:dyDescent="0.25">
      <c r="BC4620" s="163"/>
    </row>
    <row r="4621" spans="55:55" ht="36.75" customHeight="1" x14ac:dyDescent="0.25">
      <c r="BC4621" s="163"/>
    </row>
    <row r="4622" spans="55:55" ht="36.75" customHeight="1" x14ac:dyDescent="0.25">
      <c r="BC4622" s="163"/>
    </row>
    <row r="4623" spans="55:55" ht="36.75" customHeight="1" x14ac:dyDescent="0.25">
      <c r="BC4623" s="163"/>
    </row>
    <row r="4624" spans="55:55" ht="36.75" customHeight="1" x14ac:dyDescent="0.25">
      <c r="BC4624" s="163"/>
    </row>
    <row r="4625" spans="55:55" ht="36.75" customHeight="1" x14ac:dyDescent="0.25">
      <c r="BC4625" s="163"/>
    </row>
    <row r="4626" spans="55:55" ht="36.75" customHeight="1" x14ac:dyDescent="0.25">
      <c r="BC4626" s="163"/>
    </row>
    <row r="4627" spans="55:55" ht="36.75" customHeight="1" x14ac:dyDescent="0.25">
      <c r="BC4627" s="163"/>
    </row>
    <row r="4628" spans="55:55" ht="36.75" customHeight="1" x14ac:dyDescent="0.25">
      <c r="BC4628" s="163"/>
    </row>
    <row r="4629" spans="55:55" ht="36.75" customHeight="1" x14ac:dyDescent="0.25">
      <c r="BC4629" s="163"/>
    </row>
    <row r="4630" spans="55:55" ht="36.75" customHeight="1" x14ac:dyDescent="0.25">
      <c r="BC4630" s="163"/>
    </row>
    <row r="4631" spans="55:55" ht="36.75" customHeight="1" x14ac:dyDescent="0.25">
      <c r="BC4631" s="163"/>
    </row>
    <row r="4632" spans="55:55" ht="36.75" customHeight="1" x14ac:dyDescent="0.25">
      <c r="BC4632" s="163"/>
    </row>
    <row r="4633" spans="55:55" ht="36.75" customHeight="1" x14ac:dyDescent="0.25">
      <c r="BC4633" s="163"/>
    </row>
    <row r="4634" spans="55:55" ht="36.75" customHeight="1" x14ac:dyDescent="0.25">
      <c r="BC4634" s="163"/>
    </row>
    <row r="4635" spans="55:55" ht="36.75" customHeight="1" x14ac:dyDescent="0.25">
      <c r="BC4635" s="163"/>
    </row>
    <row r="4636" spans="55:55" ht="36.75" customHeight="1" x14ac:dyDescent="0.25">
      <c r="BC4636" s="163"/>
    </row>
    <row r="4637" spans="55:55" ht="36.75" customHeight="1" x14ac:dyDescent="0.25">
      <c r="BC4637" s="163"/>
    </row>
    <row r="4638" spans="55:55" ht="36.75" customHeight="1" x14ac:dyDescent="0.25">
      <c r="BC4638" s="163"/>
    </row>
    <row r="4639" spans="55:55" ht="36.75" customHeight="1" x14ac:dyDescent="0.25">
      <c r="BC4639" s="163"/>
    </row>
    <row r="4640" spans="55:55" ht="36.75" customHeight="1" x14ac:dyDescent="0.25">
      <c r="BC4640" s="163"/>
    </row>
    <row r="4641" spans="55:55" ht="36.75" customHeight="1" x14ac:dyDescent="0.25">
      <c r="BC4641" s="163"/>
    </row>
    <row r="4642" spans="55:55" ht="36.75" customHeight="1" x14ac:dyDescent="0.25">
      <c r="BC4642" s="163"/>
    </row>
    <row r="4643" spans="55:55" ht="36.75" customHeight="1" x14ac:dyDescent="0.25">
      <c r="BC4643" s="163"/>
    </row>
    <row r="4644" spans="55:55" ht="36.75" customHeight="1" x14ac:dyDescent="0.25">
      <c r="BC4644" s="163"/>
    </row>
    <row r="4645" spans="55:55" ht="36.75" customHeight="1" x14ac:dyDescent="0.25">
      <c r="BC4645" s="163"/>
    </row>
    <row r="4646" spans="55:55" ht="36.75" customHeight="1" x14ac:dyDescent="0.25">
      <c r="BC4646" s="163"/>
    </row>
    <row r="4647" spans="55:55" ht="36.75" customHeight="1" x14ac:dyDescent="0.25">
      <c r="BC4647" s="163"/>
    </row>
    <row r="4648" spans="55:55" ht="36.75" customHeight="1" x14ac:dyDescent="0.25">
      <c r="BC4648" s="163"/>
    </row>
    <row r="4649" spans="55:55" ht="36.75" customHeight="1" x14ac:dyDescent="0.25">
      <c r="BC4649" s="163"/>
    </row>
    <row r="4650" spans="55:55" ht="36.75" customHeight="1" x14ac:dyDescent="0.25">
      <c r="BC4650" s="163"/>
    </row>
    <row r="4651" spans="55:55" ht="36.75" customHeight="1" x14ac:dyDescent="0.25">
      <c r="BC4651" s="163"/>
    </row>
    <row r="4652" spans="55:55" ht="36.75" customHeight="1" x14ac:dyDescent="0.25">
      <c r="BC4652" s="163"/>
    </row>
    <row r="4653" spans="55:55" ht="36.75" customHeight="1" x14ac:dyDescent="0.25">
      <c r="BC4653" s="163"/>
    </row>
    <row r="4654" spans="55:55" ht="36.75" customHeight="1" x14ac:dyDescent="0.25">
      <c r="BC4654" s="163"/>
    </row>
    <row r="4655" spans="55:55" ht="36.75" customHeight="1" x14ac:dyDescent="0.25">
      <c r="BC4655" s="163"/>
    </row>
    <row r="4656" spans="55:55" ht="36.75" customHeight="1" x14ac:dyDescent="0.25">
      <c r="BC4656" s="163"/>
    </row>
    <row r="4657" spans="55:55" ht="36.75" customHeight="1" x14ac:dyDescent="0.25">
      <c r="BC4657" s="163"/>
    </row>
    <row r="4658" spans="55:55" ht="36.75" customHeight="1" x14ac:dyDescent="0.25">
      <c r="BC4658" s="163"/>
    </row>
    <row r="4659" spans="55:55" ht="36.75" customHeight="1" x14ac:dyDescent="0.25">
      <c r="BC4659" s="163"/>
    </row>
    <row r="4660" spans="55:55" ht="36.75" customHeight="1" x14ac:dyDescent="0.25">
      <c r="BC4660" s="163"/>
    </row>
    <row r="4661" spans="55:55" ht="36.75" customHeight="1" x14ac:dyDescent="0.25">
      <c r="BC4661" s="163"/>
    </row>
    <row r="4662" spans="55:55" ht="36.75" customHeight="1" x14ac:dyDescent="0.25">
      <c r="BC4662" s="163"/>
    </row>
    <row r="4663" spans="55:55" ht="36.75" customHeight="1" x14ac:dyDescent="0.25">
      <c r="BC4663" s="163"/>
    </row>
    <row r="4664" spans="55:55" ht="36.75" customHeight="1" x14ac:dyDescent="0.25">
      <c r="BC4664" s="163"/>
    </row>
    <row r="4665" spans="55:55" ht="36.75" customHeight="1" x14ac:dyDescent="0.25">
      <c r="BC4665" s="163"/>
    </row>
    <row r="4666" spans="55:55" ht="36.75" customHeight="1" x14ac:dyDescent="0.25">
      <c r="BC4666" s="163"/>
    </row>
    <row r="4667" spans="55:55" ht="36.75" customHeight="1" x14ac:dyDescent="0.25">
      <c r="BC4667" s="163"/>
    </row>
    <row r="4668" spans="55:55" ht="36.75" customHeight="1" x14ac:dyDescent="0.25">
      <c r="BC4668" s="163"/>
    </row>
    <row r="4669" spans="55:55" ht="36.75" customHeight="1" x14ac:dyDescent="0.25">
      <c r="BC4669" s="163"/>
    </row>
    <row r="4670" spans="55:55" ht="36.75" customHeight="1" x14ac:dyDescent="0.25">
      <c r="BC4670" s="163"/>
    </row>
    <row r="4671" spans="55:55" ht="36.75" customHeight="1" x14ac:dyDescent="0.25">
      <c r="BC4671" s="163"/>
    </row>
    <row r="4672" spans="55:55" ht="36.75" customHeight="1" x14ac:dyDescent="0.25">
      <c r="BC4672" s="163"/>
    </row>
    <row r="4673" spans="55:55" ht="36.75" customHeight="1" x14ac:dyDescent="0.25">
      <c r="BC4673" s="163"/>
    </row>
    <row r="4674" spans="55:55" ht="36.75" customHeight="1" x14ac:dyDescent="0.25">
      <c r="BC4674" s="163"/>
    </row>
    <row r="4675" spans="55:55" ht="36.75" customHeight="1" x14ac:dyDescent="0.25">
      <c r="BC4675" s="163"/>
    </row>
    <row r="4676" spans="55:55" ht="36.75" customHeight="1" x14ac:dyDescent="0.25">
      <c r="BC4676" s="163"/>
    </row>
    <row r="4677" spans="55:55" ht="36.75" customHeight="1" x14ac:dyDescent="0.25">
      <c r="BC4677" s="163"/>
    </row>
    <row r="4678" spans="55:55" ht="36.75" customHeight="1" x14ac:dyDescent="0.25">
      <c r="BC4678" s="163"/>
    </row>
    <row r="4679" spans="55:55" ht="36.75" customHeight="1" x14ac:dyDescent="0.25">
      <c r="BC4679" s="163"/>
    </row>
    <row r="4680" spans="55:55" ht="36.75" customHeight="1" x14ac:dyDescent="0.25">
      <c r="BC4680" s="163"/>
    </row>
    <row r="4681" spans="55:55" ht="36.75" customHeight="1" x14ac:dyDescent="0.25">
      <c r="BC4681" s="163"/>
    </row>
    <row r="4682" spans="55:55" ht="36.75" customHeight="1" x14ac:dyDescent="0.25">
      <c r="BC4682" s="163"/>
    </row>
    <row r="4683" spans="55:55" ht="36.75" customHeight="1" x14ac:dyDescent="0.25">
      <c r="BC4683" s="163"/>
    </row>
    <row r="4684" spans="55:55" ht="36.75" customHeight="1" x14ac:dyDescent="0.25">
      <c r="BC4684" s="163"/>
    </row>
    <row r="4685" spans="55:55" ht="36.75" customHeight="1" x14ac:dyDescent="0.25">
      <c r="BC4685" s="163"/>
    </row>
    <row r="4686" spans="55:55" ht="36.75" customHeight="1" x14ac:dyDescent="0.25">
      <c r="BC4686" s="163"/>
    </row>
    <row r="4687" spans="55:55" ht="36.75" customHeight="1" x14ac:dyDescent="0.25">
      <c r="BC4687" s="163"/>
    </row>
    <row r="4688" spans="55:55" ht="36.75" customHeight="1" x14ac:dyDescent="0.25">
      <c r="BC4688" s="163"/>
    </row>
    <row r="4689" spans="55:55" ht="36.75" customHeight="1" x14ac:dyDescent="0.25">
      <c r="BC4689" s="163"/>
    </row>
    <row r="4690" spans="55:55" ht="36.75" customHeight="1" x14ac:dyDescent="0.25">
      <c r="BC4690" s="163"/>
    </row>
    <row r="4691" spans="55:55" ht="36.75" customHeight="1" x14ac:dyDescent="0.25">
      <c r="BC4691" s="163"/>
    </row>
    <row r="4692" spans="55:55" ht="36.75" customHeight="1" x14ac:dyDescent="0.25">
      <c r="BC4692" s="163"/>
    </row>
    <row r="4693" spans="55:55" ht="36.75" customHeight="1" x14ac:dyDescent="0.25">
      <c r="BC4693" s="163"/>
    </row>
    <row r="4694" spans="55:55" ht="36.75" customHeight="1" x14ac:dyDescent="0.25">
      <c r="BC4694" s="163"/>
    </row>
    <row r="4695" spans="55:55" ht="36.75" customHeight="1" x14ac:dyDescent="0.25">
      <c r="BC4695" s="163"/>
    </row>
    <row r="4696" spans="55:55" ht="36.75" customHeight="1" x14ac:dyDescent="0.25">
      <c r="BC4696" s="163"/>
    </row>
    <row r="4697" spans="55:55" ht="36.75" customHeight="1" x14ac:dyDescent="0.25">
      <c r="BC4697" s="163"/>
    </row>
    <row r="4698" spans="55:55" ht="36.75" customHeight="1" x14ac:dyDescent="0.25">
      <c r="BC4698" s="163"/>
    </row>
    <row r="4699" spans="55:55" ht="36.75" customHeight="1" x14ac:dyDescent="0.25">
      <c r="BC4699" s="163"/>
    </row>
    <row r="4700" spans="55:55" ht="36.75" customHeight="1" x14ac:dyDescent="0.25">
      <c r="BC4700" s="163"/>
    </row>
    <row r="4701" spans="55:55" ht="36.75" customHeight="1" x14ac:dyDescent="0.25">
      <c r="BC4701" s="163"/>
    </row>
    <row r="4702" spans="55:55" ht="36.75" customHeight="1" x14ac:dyDescent="0.25">
      <c r="BC4702" s="163"/>
    </row>
    <row r="4703" spans="55:55" ht="36.75" customHeight="1" x14ac:dyDescent="0.25">
      <c r="BC4703" s="163"/>
    </row>
    <row r="4704" spans="55:55" ht="36.75" customHeight="1" x14ac:dyDescent="0.25">
      <c r="BC4704" s="163"/>
    </row>
    <row r="4705" spans="55:55" ht="36.75" customHeight="1" x14ac:dyDescent="0.25">
      <c r="BC4705" s="163"/>
    </row>
    <row r="4706" spans="55:55" ht="36.75" customHeight="1" x14ac:dyDescent="0.25">
      <c r="BC4706" s="163"/>
    </row>
    <row r="4707" spans="55:55" ht="36.75" customHeight="1" x14ac:dyDescent="0.25">
      <c r="BC4707" s="163"/>
    </row>
    <row r="4708" spans="55:55" ht="36.75" customHeight="1" x14ac:dyDescent="0.25">
      <c r="BC4708" s="163"/>
    </row>
    <row r="4709" spans="55:55" ht="36.75" customHeight="1" x14ac:dyDescent="0.25">
      <c r="BC4709" s="163"/>
    </row>
    <row r="4710" spans="55:55" ht="36.75" customHeight="1" x14ac:dyDescent="0.25">
      <c r="BC4710" s="163"/>
    </row>
    <row r="4711" spans="55:55" ht="36.75" customHeight="1" x14ac:dyDescent="0.25">
      <c r="BC4711" s="163"/>
    </row>
    <row r="4712" spans="55:55" ht="36.75" customHeight="1" x14ac:dyDescent="0.25">
      <c r="BC4712" s="163"/>
    </row>
    <row r="4713" spans="55:55" ht="36.75" customHeight="1" x14ac:dyDescent="0.25">
      <c r="BC4713" s="163"/>
    </row>
    <row r="4714" spans="55:55" ht="36.75" customHeight="1" x14ac:dyDescent="0.25">
      <c r="BC4714" s="163"/>
    </row>
    <row r="4715" spans="55:55" ht="36.75" customHeight="1" x14ac:dyDescent="0.25">
      <c r="BC4715" s="163"/>
    </row>
    <row r="4716" spans="55:55" ht="36.75" customHeight="1" x14ac:dyDescent="0.25">
      <c r="BC4716" s="163"/>
    </row>
    <row r="4717" spans="55:55" ht="36.75" customHeight="1" x14ac:dyDescent="0.25">
      <c r="BC4717" s="163"/>
    </row>
    <row r="4718" spans="55:55" ht="36.75" customHeight="1" x14ac:dyDescent="0.25">
      <c r="BC4718" s="163"/>
    </row>
    <row r="4719" spans="55:55" ht="36.75" customHeight="1" x14ac:dyDescent="0.25">
      <c r="BC4719" s="163"/>
    </row>
    <row r="4720" spans="55:55" ht="36.75" customHeight="1" x14ac:dyDescent="0.25">
      <c r="BC4720" s="163"/>
    </row>
    <row r="4721" spans="55:55" ht="36.75" customHeight="1" x14ac:dyDescent="0.25">
      <c r="BC4721" s="163"/>
    </row>
    <row r="4722" spans="55:55" ht="36.75" customHeight="1" x14ac:dyDescent="0.25">
      <c r="BC4722" s="163"/>
    </row>
    <row r="4723" spans="55:55" ht="36.75" customHeight="1" x14ac:dyDescent="0.25">
      <c r="BC4723" s="163"/>
    </row>
    <row r="4724" spans="55:55" ht="36.75" customHeight="1" x14ac:dyDescent="0.25">
      <c r="BC4724" s="163"/>
    </row>
    <row r="4725" spans="55:55" ht="36.75" customHeight="1" x14ac:dyDescent="0.25">
      <c r="BC4725" s="163"/>
    </row>
    <row r="4726" spans="55:55" ht="36.75" customHeight="1" x14ac:dyDescent="0.25">
      <c r="BC4726" s="163"/>
    </row>
    <row r="4727" spans="55:55" ht="36.75" customHeight="1" x14ac:dyDescent="0.25">
      <c r="BC4727" s="163"/>
    </row>
    <row r="4728" spans="55:55" ht="36.75" customHeight="1" x14ac:dyDescent="0.25">
      <c r="BC4728" s="163"/>
    </row>
    <row r="4729" spans="55:55" ht="36.75" customHeight="1" x14ac:dyDescent="0.25">
      <c r="BC4729" s="163"/>
    </row>
    <row r="4730" spans="55:55" ht="36.75" customHeight="1" x14ac:dyDescent="0.25">
      <c r="BC4730" s="163"/>
    </row>
    <row r="4731" spans="55:55" ht="36.75" customHeight="1" x14ac:dyDescent="0.25">
      <c r="BC4731" s="163"/>
    </row>
    <row r="4732" spans="55:55" ht="36.75" customHeight="1" x14ac:dyDescent="0.25">
      <c r="BC4732" s="163"/>
    </row>
    <row r="4733" spans="55:55" ht="36.75" customHeight="1" x14ac:dyDescent="0.25">
      <c r="BC4733" s="163"/>
    </row>
    <row r="4734" spans="55:55" ht="36.75" customHeight="1" x14ac:dyDescent="0.25">
      <c r="BC4734" s="163"/>
    </row>
    <row r="4735" spans="55:55" ht="36.75" customHeight="1" x14ac:dyDescent="0.25">
      <c r="BC4735" s="163"/>
    </row>
    <row r="4736" spans="55:55" ht="36.75" customHeight="1" x14ac:dyDescent="0.25">
      <c r="BC4736" s="163"/>
    </row>
    <row r="4737" spans="55:55" ht="36.75" customHeight="1" x14ac:dyDescent="0.25">
      <c r="BC4737" s="163"/>
    </row>
    <row r="4738" spans="55:55" ht="36.75" customHeight="1" x14ac:dyDescent="0.25">
      <c r="BC4738" s="163"/>
    </row>
    <row r="4739" spans="55:55" ht="36.75" customHeight="1" x14ac:dyDescent="0.25">
      <c r="BC4739" s="163"/>
    </row>
    <row r="4740" spans="55:55" ht="36.75" customHeight="1" x14ac:dyDescent="0.25">
      <c r="BC4740" s="163"/>
    </row>
    <row r="4741" spans="55:55" ht="36.75" customHeight="1" x14ac:dyDescent="0.25">
      <c r="BC4741" s="163"/>
    </row>
    <row r="4742" spans="55:55" ht="36.75" customHeight="1" x14ac:dyDescent="0.25">
      <c r="BC4742" s="163"/>
    </row>
    <row r="4743" spans="55:55" ht="36.75" customHeight="1" x14ac:dyDescent="0.25">
      <c r="BC4743" s="163"/>
    </row>
    <row r="4744" spans="55:55" ht="36.75" customHeight="1" x14ac:dyDescent="0.25">
      <c r="BC4744" s="163"/>
    </row>
    <row r="4745" spans="55:55" ht="36.75" customHeight="1" x14ac:dyDescent="0.25">
      <c r="BC4745" s="163"/>
    </row>
    <row r="4746" spans="55:55" ht="36.75" customHeight="1" x14ac:dyDescent="0.25">
      <c r="BC4746" s="163"/>
    </row>
    <row r="4747" spans="55:55" ht="36.75" customHeight="1" x14ac:dyDescent="0.25">
      <c r="BC4747" s="163"/>
    </row>
    <row r="4748" spans="55:55" ht="36.75" customHeight="1" x14ac:dyDescent="0.25">
      <c r="BC4748" s="163"/>
    </row>
    <row r="4749" spans="55:55" ht="36.75" customHeight="1" x14ac:dyDescent="0.25">
      <c r="BC4749" s="163"/>
    </row>
    <row r="4750" spans="55:55" ht="36.75" customHeight="1" x14ac:dyDescent="0.25">
      <c r="BC4750" s="163"/>
    </row>
    <row r="4751" spans="55:55" ht="36.75" customHeight="1" x14ac:dyDescent="0.25">
      <c r="BC4751" s="163"/>
    </row>
    <row r="4752" spans="55:55" ht="36.75" customHeight="1" x14ac:dyDescent="0.25">
      <c r="BC4752" s="163"/>
    </row>
    <row r="4753" spans="55:55" ht="36.75" customHeight="1" x14ac:dyDescent="0.25">
      <c r="BC4753" s="163"/>
    </row>
    <row r="4754" spans="55:55" ht="36.75" customHeight="1" x14ac:dyDescent="0.25">
      <c r="BC4754" s="163"/>
    </row>
    <row r="4755" spans="55:55" ht="36.75" customHeight="1" x14ac:dyDescent="0.25">
      <c r="BC4755" s="163"/>
    </row>
    <row r="4756" spans="55:55" ht="36.75" customHeight="1" x14ac:dyDescent="0.25">
      <c r="BC4756" s="163"/>
    </row>
    <row r="4757" spans="55:55" ht="36.75" customHeight="1" x14ac:dyDescent="0.25">
      <c r="BC4757" s="163"/>
    </row>
    <row r="4758" spans="55:55" ht="36.75" customHeight="1" x14ac:dyDescent="0.25">
      <c r="BC4758" s="163"/>
    </row>
    <row r="4759" spans="55:55" ht="36.75" customHeight="1" x14ac:dyDescent="0.25">
      <c r="BC4759" s="163"/>
    </row>
    <row r="4760" spans="55:55" ht="36.75" customHeight="1" x14ac:dyDescent="0.25">
      <c r="BC4760" s="163"/>
    </row>
    <row r="4761" spans="55:55" ht="36.75" customHeight="1" x14ac:dyDescent="0.25">
      <c r="BC4761" s="163"/>
    </row>
    <row r="4762" spans="55:55" ht="36.75" customHeight="1" x14ac:dyDescent="0.25">
      <c r="BC4762" s="163"/>
    </row>
    <row r="4763" spans="55:55" ht="36.75" customHeight="1" x14ac:dyDescent="0.25">
      <c r="BC4763" s="163"/>
    </row>
    <row r="4764" spans="55:55" ht="36.75" customHeight="1" x14ac:dyDescent="0.25">
      <c r="BC4764" s="163"/>
    </row>
    <row r="4765" spans="55:55" ht="36.75" customHeight="1" x14ac:dyDescent="0.25">
      <c r="BC4765" s="163"/>
    </row>
    <row r="4766" spans="55:55" ht="36.75" customHeight="1" x14ac:dyDescent="0.25">
      <c r="BC4766" s="163"/>
    </row>
    <row r="4767" spans="55:55" ht="36.75" customHeight="1" x14ac:dyDescent="0.25">
      <c r="BC4767" s="163"/>
    </row>
    <row r="4768" spans="55:55" ht="36.75" customHeight="1" x14ac:dyDescent="0.25">
      <c r="BC4768" s="163"/>
    </row>
    <row r="4769" spans="55:55" ht="36.75" customHeight="1" x14ac:dyDescent="0.25">
      <c r="BC4769" s="163"/>
    </row>
    <row r="4770" spans="55:55" ht="36.75" customHeight="1" x14ac:dyDescent="0.25">
      <c r="BC4770" s="163"/>
    </row>
    <row r="4771" spans="55:55" ht="36.75" customHeight="1" x14ac:dyDescent="0.25">
      <c r="BC4771" s="163"/>
    </row>
    <row r="4772" spans="55:55" ht="36.75" customHeight="1" x14ac:dyDescent="0.25">
      <c r="BC4772" s="163"/>
    </row>
    <row r="4773" spans="55:55" ht="36.75" customHeight="1" x14ac:dyDescent="0.25">
      <c r="BC4773" s="163"/>
    </row>
    <row r="4774" spans="55:55" ht="36.75" customHeight="1" x14ac:dyDescent="0.25">
      <c r="BC4774" s="163"/>
    </row>
    <row r="4775" spans="55:55" ht="36.75" customHeight="1" x14ac:dyDescent="0.25">
      <c r="BC4775" s="163"/>
    </row>
    <row r="4776" spans="55:55" ht="36.75" customHeight="1" x14ac:dyDescent="0.25">
      <c r="BC4776" s="163"/>
    </row>
    <row r="4777" spans="55:55" ht="36.75" customHeight="1" x14ac:dyDescent="0.25">
      <c r="BC4777" s="163"/>
    </row>
    <row r="4778" spans="55:55" ht="36.75" customHeight="1" x14ac:dyDescent="0.25">
      <c r="BC4778" s="163"/>
    </row>
    <row r="4779" spans="55:55" ht="36.75" customHeight="1" x14ac:dyDescent="0.25">
      <c r="BC4779" s="163"/>
    </row>
    <row r="4780" spans="55:55" ht="36.75" customHeight="1" x14ac:dyDescent="0.25">
      <c r="BC4780" s="163"/>
    </row>
    <row r="4781" spans="55:55" ht="36.75" customHeight="1" x14ac:dyDescent="0.25">
      <c r="BC4781" s="163"/>
    </row>
    <row r="4782" spans="55:55" ht="36.75" customHeight="1" x14ac:dyDescent="0.25">
      <c r="BC4782" s="163"/>
    </row>
    <row r="4783" spans="55:55" ht="36.75" customHeight="1" x14ac:dyDescent="0.25">
      <c r="BC4783" s="163"/>
    </row>
    <row r="4784" spans="55:55" ht="36.75" customHeight="1" x14ac:dyDescent="0.25">
      <c r="BC4784" s="163"/>
    </row>
    <row r="4785" spans="55:55" ht="36.75" customHeight="1" x14ac:dyDescent="0.25">
      <c r="BC4785" s="163"/>
    </row>
    <row r="4786" spans="55:55" ht="36.75" customHeight="1" x14ac:dyDescent="0.25">
      <c r="BC4786" s="163"/>
    </row>
    <row r="4787" spans="55:55" ht="36.75" customHeight="1" x14ac:dyDescent="0.25">
      <c r="BC4787" s="163"/>
    </row>
    <row r="4788" spans="55:55" ht="36.75" customHeight="1" x14ac:dyDescent="0.25">
      <c r="BC4788" s="163"/>
    </row>
    <row r="4789" spans="55:55" ht="36.75" customHeight="1" x14ac:dyDescent="0.25">
      <c r="BC4789" s="163"/>
    </row>
    <row r="4790" spans="55:55" ht="36.75" customHeight="1" x14ac:dyDescent="0.25">
      <c r="BC4790" s="163"/>
    </row>
    <row r="4791" spans="55:55" ht="36.75" customHeight="1" x14ac:dyDescent="0.25">
      <c r="BC4791" s="163"/>
    </row>
    <row r="4792" spans="55:55" ht="36.75" customHeight="1" x14ac:dyDescent="0.25">
      <c r="BC4792" s="163"/>
    </row>
    <row r="4793" spans="55:55" ht="36.75" customHeight="1" x14ac:dyDescent="0.25">
      <c r="BC4793" s="163"/>
    </row>
    <row r="4794" spans="55:55" ht="36.75" customHeight="1" x14ac:dyDescent="0.25">
      <c r="BC4794" s="163"/>
    </row>
    <row r="4795" spans="55:55" ht="36.75" customHeight="1" x14ac:dyDescent="0.25">
      <c r="BC4795" s="163"/>
    </row>
    <row r="4796" spans="55:55" ht="36.75" customHeight="1" x14ac:dyDescent="0.25">
      <c r="BC4796" s="163"/>
    </row>
    <row r="4797" spans="55:55" ht="36.75" customHeight="1" x14ac:dyDescent="0.25">
      <c r="BC4797" s="163"/>
    </row>
    <row r="4798" spans="55:55" ht="36.75" customHeight="1" x14ac:dyDescent="0.25">
      <c r="BC4798" s="163"/>
    </row>
    <row r="4799" spans="55:55" ht="36.75" customHeight="1" x14ac:dyDescent="0.25">
      <c r="BC4799" s="163"/>
    </row>
    <row r="4800" spans="55:55" ht="36.75" customHeight="1" x14ac:dyDescent="0.25">
      <c r="BC4800" s="163"/>
    </row>
    <row r="4801" spans="55:55" ht="36.75" customHeight="1" x14ac:dyDescent="0.25">
      <c r="BC4801" s="163"/>
    </row>
    <row r="4802" spans="55:55" ht="36.75" customHeight="1" x14ac:dyDescent="0.25">
      <c r="BC4802" s="163"/>
    </row>
    <row r="4803" spans="55:55" ht="36.75" customHeight="1" x14ac:dyDescent="0.25">
      <c r="BC4803" s="163"/>
    </row>
    <row r="4804" spans="55:55" ht="36.75" customHeight="1" x14ac:dyDescent="0.25">
      <c r="BC4804" s="163"/>
    </row>
    <row r="4805" spans="55:55" ht="36.75" customHeight="1" x14ac:dyDescent="0.25">
      <c r="BC4805" s="163"/>
    </row>
    <row r="4806" spans="55:55" ht="36.75" customHeight="1" x14ac:dyDescent="0.25">
      <c r="BC4806" s="163"/>
    </row>
    <row r="4807" spans="55:55" ht="36.75" customHeight="1" x14ac:dyDescent="0.25">
      <c r="BC4807" s="163"/>
    </row>
    <row r="4808" spans="55:55" ht="36.75" customHeight="1" x14ac:dyDescent="0.25">
      <c r="BC4808" s="163"/>
    </row>
    <row r="4809" spans="55:55" ht="36.75" customHeight="1" x14ac:dyDescent="0.25">
      <c r="BC4809" s="163"/>
    </row>
    <row r="4810" spans="55:55" ht="36.75" customHeight="1" x14ac:dyDescent="0.25">
      <c r="BC4810" s="163"/>
    </row>
    <row r="4811" spans="55:55" ht="36.75" customHeight="1" x14ac:dyDescent="0.25">
      <c r="BC4811" s="163"/>
    </row>
    <row r="4812" spans="55:55" ht="36.75" customHeight="1" x14ac:dyDescent="0.25">
      <c r="BC4812" s="163"/>
    </row>
    <row r="4813" spans="55:55" ht="36.75" customHeight="1" x14ac:dyDescent="0.25">
      <c r="BC4813" s="163"/>
    </row>
    <row r="4814" spans="55:55" ht="36.75" customHeight="1" x14ac:dyDescent="0.25">
      <c r="BC4814" s="163"/>
    </row>
    <row r="4815" spans="55:55" ht="36.75" customHeight="1" x14ac:dyDescent="0.25">
      <c r="BC4815" s="163"/>
    </row>
    <row r="4816" spans="55:55" ht="36.75" customHeight="1" x14ac:dyDescent="0.25">
      <c r="BC4816" s="163"/>
    </row>
    <row r="4817" spans="55:55" ht="36.75" customHeight="1" x14ac:dyDescent="0.25">
      <c r="BC4817" s="163"/>
    </row>
    <row r="4818" spans="55:55" ht="36.75" customHeight="1" x14ac:dyDescent="0.25">
      <c r="BC4818" s="163"/>
    </row>
    <row r="4819" spans="55:55" ht="36.75" customHeight="1" x14ac:dyDescent="0.25">
      <c r="BC4819" s="163"/>
    </row>
    <row r="4820" spans="55:55" ht="36.75" customHeight="1" x14ac:dyDescent="0.25">
      <c r="BC4820" s="163"/>
    </row>
    <row r="4821" spans="55:55" ht="36.75" customHeight="1" x14ac:dyDescent="0.25">
      <c r="BC4821" s="163"/>
    </row>
    <row r="4822" spans="55:55" ht="36.75" customHeight="1" x14ac:dyDescent="0.25">
      <c r="BC4822" s="163"/>
    </row>
    <row r="4823" spans="55:55" ht="36.75" customHeight="1" x14ac:dyDescent="0.25">
      <c r="BC4823" s="163"/>
    </row>
    <row r="4824" spans="55:55" ht="36.75" customHeight="1" x14ac:dyDescent="0.25">
      <c r="BC4824" s="163"/>
    </row>
    <row r="4825" spans="55:55" ht="36.75" customHeight="1" x14ac:dyDescent="0.25">
      <c r="BC4825" s="163"/>
    </row>
    <row r="4826" spans="55:55" ht="36.75" customHeight="1" x14ac:dyDescent="0.25">
      <c r="BC4826" s="163"/>
    </row>
    <row r="4827" spans="55:55" ht="36.75" customHeight="1" x14ac:dyDescent="0.25">
      <c r="BC4827" s="163"/>
    </row>
    <row r="4828" spans="55:55" ht="36.75" customHeight="1" x14ac:dyDescent="0.25">
      <c r="BC4828" s="163"/>
    </row>
    <row r="4829" spans="55:55" ht="36.75" customHeight="1" x14ac:dyDescent="0.25">
      <c r="BC4829" s="163"/>
    </row>
    <row r="4830" spans="55:55" ht="36.75" customHeight="1" x14ac:dyDescent="0.25">
      <c r="BC4830" s="163"/>
    </row>
    <row r="4831" spans="55:55" ht="36.75" customHeight="1" x14ac:dyDescent="0.25">
      <c r="BC4831" s="163"/>
    </row>
    <row r="4832" spans="55:55" ht="36.75" customHeight="1" x14ac:dyDescent="0.25">
      <c r="BC4832" s="163"/>
    </row>
    <row r="4833" spans="55:55" ht="36.75" customHeight="1" x14ac:dyDescent="0.25">
      <c r="BC4833" s="163"/>
    </row>
    <row r="4834" spans="55:55" ht="36.75" customHeight="1" x14ac:dyDescent="0.25">
      <c r="BC4834" s="163"/>
    </row>
    <row r="4835" spans="55:55" ht="36.75" customHeight="1" x14ac:dyDescent="0.25">
      <c r="BC4835" s="163"/>
    </row>
    <row r="4836" spans="55:55" ht="36.75" customHeight="1" x14ac:dyDescent="0.25">
      <c r="BC4836" s="163"/>
    </row>
    <row r="4837" spans="55:55" ht="36.75" customHeight="1" x14ac:dyDescent="0.25">
      <c r="BC4837" s="163"/>
    </row>
    <row r="4838" spans="55:55" ht="36.75" customHeight="1" x14ac:dyDescent="0.25">
      <c r="BC4838" s="163"/>
    </row>
    <row r="4839" spans="55:55" ht="36.75" customHeight="1" x14ac:dyDescent="0.25">
      <c r="BC4839" s="163"/>
    </row>
    <row r="4840" spans="55:55" ht="36.75" customHeight="1" x14ac:dyDescent="0.25">
      <c r="BC4840" s="163"/>
    </row>
    <row r="4841" spans="55:55" ht="36.75" customHeight="1" x14ac:dyDescent="0.25">
      <c r="BC4841" s="163"/>
    </row>
    <row r="4842" spans="55:55" ht="36.75" customHeight="1" x14ac:dyDescent="0.25">
      <c r="BC4842" s="163"/>
    </row>
    <row r="4843" spans="55:55" ht="36.75" customHeight="1" x14ac:dyDescent="0.25">
      <c r="BC4843" s="163"/>
    </row>
    <row r="4844" spans="55:55" ht="36.75" customHeight="1" x14ac:dyDescent="0.25">
      <c r="BC4844" s="163"/>
    </row>
    <row r="4845" spans="55:55" ht="36.75" customHeight="1" x14ac:dyDescent="0.25">
      <c r="BC4845" s="163"/>
    </row>
    <row r="4846" spans="55:55" ht="36.75" customHeight="1" x14ac:dyDescent="0.25">
      <c r="BC4846" s="163"/>
    </row>
    <row r="4847" spans="55:55" ht="36.75" customHeight="1" x14ac:dyDescent="0.25">
      <c r="BC4847" s="163"/>
    </row>
    <row r="4848" spans="55:55" ht="36.75" customHeight="1" x14ac:dyDescent="0.25">
      <c r="BC4848" s="163"/>
    </row>
    <row r="4849" spans="55:55" ht="36.75" customHeight="1" x14ac:dyDescent="0.25">
      <c r="BC4849" s="163"/>
    </row>
    <row r="4850" spans="55:55" ht="36.75" customHeight="1" x14ac:dyDescent="0.25">
      <c r="BC4850" s="163"/>
    </row>
    <row r="4851" spans="55:55" ht="36.75" customHeight="1" x14ac:dyDescent="0.25">
      <c r="BC4851" s="163"/>
    </row>
    <row r="4852" spans="55:55" ht="36.75" customHeight="1" x14ac:dyDescent="0.25">
      <c r="BC4852" s="163"/>
    </row>
    <row r="4853" spans="55:55" ht="36.75" customHeight="1" x14ac:dyDescent="0.25">
      <c r="BC4853" s="163"/>
    </row>
    <row r="4854" spans="55:55" ht="36.75" customHeight="1" x14ac:dyDescent="0.25">
      <c r="BC4854" s="163"/>
    </row>
    <row r="4855" spans="55:55" ht="36.75" customHeight="1" x14ac:dyDescent="0.25">
      <c r="BC4855" s="163"/>
    </row>
    <row r="4856" spans="55:55" ht="36.75" customHeight="1" x14ac:dyDescent="0.25">
      <c r="BC4856" s="163"/>
    </row>
    <row r="4857" spans="55:55" ht="36.75" customHeight="1" x14ac:dyDescent="0.25">
      <c r="BC4857" s="163"/>
    </row>
    <row r="4858" spans="55:55" ht="36.75" customHeight="1" x14ac:dyDescent="0.25">
      <c r="BC4858" s="163"/>
    </row>
    <row r="4859" spans="55:55" ht="36.75" customHeight="1" x14ac:dyDescent="0.25">
      <c r="BC4859" s="163"/>
    </row>
    <row r="4860" spans="55:55" ht="36.75" customHeight="1" x14ac:dyDescent="0.25">
      <c r="BC4860" s="163"/>
    </row>
    <row r="4861" spans="55:55" ht="36.75" customHeight="1" x14ac:dyDescent="0.25">
      <c r="BC4861" s="163"/>
    </row>
    <row r="4862" spans="55:55" ht="36.75" customHeight="1" x14ac:dyDescent="0.25">
      <c r="BC4862" s="163"/>
    </row>
    <row r="4863" spans="55:55" ht="36.75" customHeight="1" x14ac:dyDescent="0.25">
      <c r="BC4863" s="163"/>
    </row>
    <row r="4864" spans="55:55" ht="36.75" customHeight="1" x14ac:dyDescent="0.25">
      <c r="BC4864" s="163"/>
    </row>
    <row r="4865" spans="55:55" ht="36.75" customHeight="1" x14ac:dyDescent="0.25">
      <c r="BC4865" s="163"/>
    </row>
    <row r="4866" spans="55:55" ht="36.75" customHeight="1" x14ac:dyDescent="0.25">
      <c r="BC4866" s="163"/>
    </row>
    <row r="4867" spans="55:55" ht="36.75" customHeight="1" x14ac:dyDescent="0.25">
      <c r="BC4867" s="163"/>
    </row>
    <row r="4868" spans="55:55" ht="36.75" customHeight="1" x14ac:dyDescent="0.25">
      <c r="BC4868" s="163"/>
    </row>
    <row r="4869" spans="55:55" ht="36.75" customHeight="1" x14ac:dyDescent="0.25">
      <c r="BC4869" s="163"/>
    </row>
    <row r="4870" spans="55:55" ht="36.75" customHeight="1" x14ac:dyDescent="0.25">
      <c r="BC4870" s="163"/>
    </row>
    <row r="4871" spans="55:55" ht="36.75" customHeight="1" x14ac:dyDescent="0.25">
      <c r="BC4871" s="163"/>
    </row>
    <row r="4872" spans="55:55" ht="36.75" customHeight="1" x14ac:dyDescent="0.25">
      <c r="BC4872" s="163"/>
    </row>
    <row r="4873" spans="55:55" ht="36.75" customHeight="1" x14ac:dyDescent="0.25">
      <c r="BC4873" s="163"/>
    </row>
    <row r="4874" spans="55:55" ht="36.75" customHeight="1" x14ac:dyDescent="0.25">
      <c r="BC4874" s="163"/>
    </row>
    <row r="4875" spans="55:55" ht="36.75" customHeight="1" x14ac:dyDescent="0.25">
      <c r="BC4875" s="163"/>
    </row>
    <row r="4876" spans="55:55" ht="36.75" customHeight="1" x14ac:dyDescent="0.25">
      <c r="BC4876" s="163"/>
    </row>
    <row r="4877" spans="55:55" ht="36.75" customHeight="1" x14ac:dyDescent="0.25">
      <c r="BC4877" s="163"/>
    </row>
    <row r="4878" spans="55:55" ht="36.75" customHeight="1" x14ac:dyDescent="0.25">
      <c r="BC4878" s="163"/>
    </row>
    <row r="4879" spans="55:55" ht="36.75" customHeight="1" x14ac:dyDescent="0.25">
      <c r="BC4879" s="163"/>
    </row>
    <row r="4880" spans="55:55" ht="36.75" customHeight="1" x14ac:dyDescent="0.25">
      <c r="BC4880" s="163"/>
    </row>
    <row r="4881" spans="55:55" ht="36.75" customHeight="1" x14ac:dyDescent="0.25">
      <c r="BC4881" s="163"/>
    </row>
    <row r="4882" spans="55:55" ht="36.75" customHeight="1" x14ac:dyDescent="0.25">
      <c r="BC4882" s="163"/>
    </row>
    <row r="4883" spans="55:55" ht="36.75" customHeight="1" x14ac:dyDescent="0.25">
      <c r="BC4883" s="163"/>
    </row>
    <row r="4884" spans="55:55" ht="36.75" customHeight="1" x14ac:dyDescent="0.25">
      <c r="BC4884" s="163"/>
    </row>
    <row r="4885" spans="55:55" ht="36.75" customHeight="1" x14ac:dyDescent="0.25">
      <c r="BC4885" s="163"/>
    </row>
    <row r="4886" spans="55:55" ht="36.75" customHeight="1" x14ac:dyDescent="0.25">
      <c r="BC4886" s="163"/>
    </row>
    <row r="4887" spans="55:55" ht="36.75" customHeight="1" x14ac:dyDescent="0.25">
      <c r="BC4887" s="163"/>
    </row>
    <row r="4888" spans="55:55" ht="36.75" customHeight="1" x14ac:dyDescent="0.25">
      <c r="BC4888" s="163"/>
    </row>
    <row r="4889" spans="55:55" ht="36.75" customHeight="1" x14ac:dyDescent="0.25">
      <c r="BC4889" s="163"/>
    </row>
    <row r="4890" spans="55:55" ht="36.75" customHeight="1" x14ac:dyDescent="0.25">
      <c r="BC4890" s="163"/>
    </row>
    <row r="4891" spans="55:55" ht="36.75" customHeight="1" x14ac:dyDescent="0.25">
      <c r="BC4891" s="163"/>
    </row>
    <row r="4892" spans="55:55" ht="36.75" customHeight="1" x14ac:dyDescent="0.25">
      <c r="BC4892" s="163"/>
    </row>
    <row r="4893" spans="55:55" ht="36.75" customHeight="1" x14ac:dyDescent="0.25">
      <c r="BC4893" s="163"/>
    </row>
    <row r="4894" spans="55:55" ht="36.75" customHeight="1" x14ac:dyDescent="0.25">
      <c r="BC4894" s="163"/>
    </row>
    <row r="4895" spans="55:55" ht="36.75" customHeight="1" x14ac:dyDescent="0.25">
      <c r="BC4895" s="163"/>
    </row>
    <row r="4896" spans="55:55" ht="36.75" customHeight="1" x14ac:dyDescent="0.25">
      <c r="BC4896" s="163"/>
    </row>
    <row r="4897" spans="55:55" ht="36.75" customHeight="1" x14ac:dyDescent="0.25">
      <c r="BC4897" s="163"/>
    </row>
    <row r="4898" spans="55:55" ht="36.75" customHeight="1" x14ac:dyDescent="0.25">
      <c r="BC4898" s="163"/>
    </row>
    <row r="4899" spans="55:55" ht="36.75" customHeight="1" x14ac:dyDescent="0.25">
      <c r="BC4899" s="163"/>
    </row>
    <row r="4900" spans="55:55" ht="36.75" customHeight="1" x14ac:dyDescent="0.25">
      <c r="BC4900" s="163"/>
    </row>
    <row r="4901" spans="55:55" ht="36.75" customHeight="1" x14ac:dyDescent="0.25">
      <c r="BC4901" s="163"/>
    </row>
    <row r="4902" spans="55:55" ht="36.75" customHeight="1" x14ac:dyDescent="0.25">
      <c r="BC4902" s="163"/>
    </row>
    <row r="4903" spans="55:55" ht="36.75" customHeight="1" x14ac:dyDescent="0.25">
      <c r="BC4903" s="163"/>
    </row>
    <row r="4904" spans="55:55" ht="36.75" customHeight="1" x14ac:dyDescent="0.25">
      <c r="BC4904" s="163"/>
    </row>
    <row r="4905" spans="55:55" ht="36.75" customHeight="1" x14ac:dyDescent="0.25">
      <c r="BC4905" s="163"/>
    </row>
    <row r="4906" spans="55:55" ht="36.75" customHeight="1" x14ac:dyDescent="0.25">
      <c r="BC4906" s="163"/>
    </row>
    <row r="4907" spans="55:55" ht="36.75" customHeight="1" x14ac:dyDescent="0.25">
      <c r="BC4907" s="163"/>
    </row>
    <row r="4908" spans="55:55" ht="36.75" customHeight="1" x14ac:dyDescent="0.25">
      <c r="BC4908" s="163"/>
    </row>
    <row r="4909" spans="55:55" ht="36.75" customHeight="1" x14ac:dyDescent="0.25">
      <c r="BC4909" s="163"/>
    </row>
    <row r="4910" spans="55:55" ht="36.75" customHeight="1" x14ac:dyDescent="0.25">
      <c r="BC4910" s="163"/>
    </row>
    <row r="4911" spans="55:55" ht="36.75" customHeight="1" x14ac:dyDescent="0.25">
      <c r="BC4911" s="163"/>
    </row>
    <row r="4912" spans="55:55" ht="36.75" customHeight="1" x14ac:dyDescent="0.25">
      <c r="BC4912" s="163"/>
    </row>
    <row r="4913" spans="55:55" ht="36.75" customHeight="1" x14ac:dyDescent="0.25">
      <c r="BC4913" s="163"/>
    </row>
    <row r="4914" spans="55:55" ht="36.75" customHeight="1" x14ac:dyDescent="0.25">
      <c r="BC4914" s="163"/>
    </row>
    <row r="4915" spans="55:55" ht="36.75" customHeight="1" x14ac:dyDescent="0.25">
      <c r="BC4915" s="163"/>
    </row>
    <row r="4916" spans="55:55" ht="36.75" customHeight="1" x14ac:dyDescent="0.25">
      <c r="BC4916" s="163"/>
    </row>
    <row r="4917" spans="55:55" ht="36.75" customHeight="1" x14ac:dyDescent="0.25">
      <c r="BC4917" s="163"/>
    </row>
    <row r="4918" spans="55:55" ht="36.75" customHeight="1" x14ac:dyDescent="0.25">
      <c r="BC4918" s="163"/>
    </row>
    <row r="4919" spans="55:55" ht="36.75" customHeight="1" x14ac:dyDescent="0.25">
      <c r="BC4919" s="163"/>
    </row>
    <row r="4920" spans="55:55" ht="36.75" customHeight="1" x14ac:dyDescent="0.25">
      <c r="BC4920" s="163"/>
    </row>
    <row r="4921" spans="55:55" ht="36.75" customHeight="1" x14ac:dyDescent="0.25">
      <c r="BC4921" s="163"/>
    </row>
    <row r="4922" spans="55:55" ht="36.75" customHeight="1" x14ac:dyDescent="0.25">
      <c r="BC4922" s="163"/>
    </row>
    <row r="4923" spans="55:55" ht="36.75" customHeight="1" x14ac:dyDescent="0.25">
      <c r="BC4923" s="163"/>
    </row>
    <row r="4924" spans="55:55" ht="36.75" customHeight="1" x14ac:dyDescent="0.25">
      <c r="BC4924" s="163"/>
    </row>
    <row r="4925" spans="55:55" ht="36.75" customHeight="1" x14ac:dyDescent="0.25">
      <c r="BC4925" s="163"/>
    </row>
    <row r="4926" spans="55:55" ht="36.75" customHeight="1" x14ac:dyDescent="0.25">
      <c r="BC4926" s="163"/>
    </row>
    <row r="4927" spans="55:55" ht="36.75" customHeight="1" x14ac:dyDescent="0.25">
      <c r="BC4927" s="163"/>
    </row>
    <row r="4928" spans="55:55" ht="36.75" customHeight="1" x14ac:dyDescent="0.25">
      <c r="BC4928" s="163"/>
    </row>
    <row r="4929" spans="55:55" ht="36.75" customHeight="1" x14ac:dyDescent="0.25">
      <c r="BC4929" s="163"/>
    </row>
    <row r="4930" spans="55:55" ht="36.75" customHeight="1" x14ac:dyDescent="0.25">
      <c r="BC4930" s="163"/>
    </row>
    <row r="4931" spans="55:55" ht="36.75" customHeight="1" x14ac:dyDescent="0.25">
      <c r="BC4931" s="163"/>
    </row>
    <row r="4932" spans="55:55" ht="36.75" customHeight="1" x14ac:dyDescent="0.25">
      <c r="BC4932" s="163"/>
    </row>
    <row r="4933" spans="55:55" ht="36.75" customHeight="1" x14ac:dyDescent="0.25">
      <c r="BC4933" s="163"/>
    </row>
    <row r="4934" spans="55:55" ht="36.75" customHeight="1" x14ac:dyDescent="0.25">
      <c r="BC4934" s="163"/>
    </row>
    <row r="4935" spans="55:55" ht="36.75" customHeight="1" x14ac:dyDescent="0.25">
      <c r="BC4935" s="163"/>
    </row>
    <row r="4936" spans="55:55" ht="36.75" customHeight="1" x14ac:dyDescent="0.25">
      <c r="BC4936" s="163"/>
    </row>
    <row r="4937" spans="55:55" ht="36.75" customHeight="1" x14ac:dyDescent="0.25">
      <c r="BC4937" s="163"/>
    </row>
    <row r="4938" spans="55:55" ht="36.75" customHeight="1" x14ac:dyDescent="0.25">
      <c r="BC4938" s="163"/>
    </row>
    <row r="4939" spans="55:55" ht="36.75" customHeight="1" x14ac:dyDescent="0.25">
      <c r="BC4939" s="163"/>
    </row>
    <row r="4940" spans="55:55" ht="36.75" customHeight="1" x14ac:dyDescent="0.25">
      <c r="BC4940" s="163"/>
    </row>
    <row r="4941" spans="55:55" ht="36.75" customHeight="1" x14ac:dyDescent="0.25">
      <c r="BC4941" s="163"/>
    </row>
    <row r="4942" spans="55:55" ht="36.75" customHeight="1" x14ac:dyDescent="0.25">
      <c r="BC4942" s="163"/>
    </row>
    <row r="4943" spans="55:55" ht="36.75" customHeight="1" x14ac:dyDescent="0.25">
      <c r="BC4943" s="163"/>
    </row>
    <row r="4944" spans="55:55" ht="36.75" customHeight="1" x14ac:dyDescent="0.25">
      <c r="BC4944" s="163"/>
    </row>
    <row r="4945" spans="55:55" ht="36.75" customHeight="1" x14ac:dyDescent="0.25">
      <c r="BC4945" s="163"/>
    </row>
    <row r="4946" spans="55:55" ht="36.75" customHeight="1" x14ac:dyDescent="0.25">
      <c r="BC4946" s="163"/>
    </row>
    <row r="4947" spans="55:55" ht="36.75" customHeight="1" x14ac:dyDescent="0.25">
      <c r="BC4947" s="163"/>
    </row>
    <row r="4948" spans="55:55" ht="36.75" customHeight="1" x14ac:dyDescent="0.25">
      <c r="BC4948" s="163"/>
    </row>
    <row r="4949" spans="55:55" ht="36.75" customHeight="1" x14ac:dyDescent="0.25">
      <c r="BC4949" s="163"/>
    </row>
    <row r="4950" spans="55:55" ht="36.75" customHeight="1" x14ac:dyDescent="0.25">
      <c r="BC4950" s="163"/>
    </row>
    <row r="4951" spans="55:55" ht="36.75" customHeight="1" x14ac:dyDescent="0.25">
      <c r="BC4951" s="163"/>
    </row>
    <row r="4952" spans="55:55" ht="36.75" customHeight="1" x14ac:dyDescent="0.25">
      <c r="BC4952" s="163"/>
    </row>
    <row r="4953" spans="55:55" ht="36.75" customHeight="1" x14ac:dyDescent="0.25">
      <c r="BC4953" s="163"/>
    </row>
    <row r="4954" spans="55:55" ht="36.75" customHeight="1" x14ac:dyDescent="0.25">
      <c r="BC4954" s="163"/>
    </row>
    <row r="4955" spans="55:55" ht="36.75" customHeight="1" x14ac:dyDescent="0.25">
      <c r="BC4955" s="163"/>
    </row>
    <row r="4956" spans="55:55" ht="36.75" customHeight="1" x14ac:dyDescent="0.25">
      <c r="BC4956" s="163"/>
    </row>
    <row r="4957" spans="55:55" ht="36.75" customHeight="1" x14ac:dyDescent="0.25">
      <c r="BC4957" s="163"/>
    </row>
    <row r="4958" spans="55:55" ht="36.75" customHeight="1" x14ac:dyDescent="0.25">
      <c r="BC4958" s="163"/>
    </row>
    <row r="4959" spans="55:55" ht="36.75" customHeight="1" x14ac:dyDescent="0.25">
      <c r="BC4959" s="163"/>
    </row>
    <row r="4960" spans="55:55" ht="36.75" customHeight="1" x14ac:dyDescent="0.25">
      <c r="BC4960" s="163"/>
    </row>
    <row r="4961" spans="55:55" ht="36.75" customHeight="1" x14ac:dyDescent="0.25">
      <c r="BC4961" s="163"/>
    </row>
    <row r="4962" spans="55:55" ht="36.75" customHeight="1" x14ac:dyDescent="0.25">
      <c r="BC4962" s="163"/>
    </row>
    <row r="4963" spans="55:55" ht="36.75" customHeight="1" x14ac:dyDescent="0.25">
      <c r="BC4963" s="163"/>
    </row>
    <row r="4964" spans="55:55" ht="36.75" customHeight="1" x14ac:dyDescent="0.25">
      <c r="BC4964" s="163"/>
    </row>
    <row r="4965" spans="55:55" ht="36.75" customHeight="1" x14ac:dyDescent="0.25">
      <c r="BC4965" s="163"/>
    </row>
    <row r="4966" spans="55:55" ht="36.75" customHeight="1" x14ac:dyDescent="0.25">
      <c r="BC4966" s="163"/>
    </row>
    <row r="4967" spans="55:55" ht="36.75" customHeight="1" x14ac:dyDescent="0.25">
      <c r="BC4967" s="163"/>
    </row>
    <row r="4968" spans="55:55" ht="36.75" customHeight="1" x14ac:dyDescent="0.25">
      <c r="BC4968" s="163"/>
    </row>
    <row r="4969" spans="55:55" ht="36.75" customHeight="1" x14ac:dyDescent="0.25">
      <c r="BC4969" s="163"/>
    </row>
    <row r="4970" spans="55:55" ht="36.75" customHeight="1" x14ac:dyDescent="0.25">
      <c r="BC4970" s="163"/>
    </row>
    <row r="4971" spans="55:55" ht="36.75" customHeight="1" x14ac:dyDescent="0.25">
      <c r="BC4971" s="163"/>
    </row>
    <row r="4972" spans="55:55" ht="36.75" customHeight="1" x14ac:dyDescent="0.25">
      <c r="BC4972" s="163"/>
    </row>
    <row r="4973" spans="55:55" ht="36.75" customHeight="1" x14ac:dyDescent="0.25">
      <c r="BC4973" s="163"/>
    </row>
    <row r="4974" spans="55:55" ht="36.75" customHeight="1" x14ac:dyDescent="0.25">
      <c r="BC4974" s="163"/>
    </row>
    <row r="4975" spans="55:55" ht="36.75" customHeight="1" x14ac:dyDescent="0.25">
      <c r="BC4975" s="163"/>
    </row>
    <row r="4976" spans="55:55" ht="36.75" customHeight="1" x14ac:dyDescent="0.25">
      <c r="BC4976" s="163"/>
    </row>
    <row r="4977" spans="55:55" ht="36.75" customHeight="1" x14ac:dyDescent="0.25">
      <c r="BC4977" s="163"/>
    </row>
    <row r="4978" spans="55:55" ht="36.75" customHeight="1" x14ac:dyDescent="0.25">
      <c r="BC4978" s="163"/>
    </row>
    <row r="4979" spans="55:55" ht="36.75" customHeight="1" x14ac:dyDescent="0.25">
      <c r="BC4979" s="163"/>
    </row>
    <row r="4980" spans="55:55" ht="36.75" customHeight="1" x14ac:dyDescent="0.25">
      <c r="BC4980" s="163"/>
    </row>
    <row r="4981" spans="55:55" ht="36.75" customHeight="1" x14ac:dyDescent="0.25">
      <c r="BC4981" s="163"/>
    </row>
    <row r="4982" spans="55:55" ht="36.75" customHeight="1" x14ac:dyDescent="0.25">
      <c r="BC4982" s="163"/>
    </row>
    <row r="4983" spans="55:55" ht="36.75" customHeight="1" x14ac:dyDescent="0.25">
      <c r="BC4983" s="163"/>
    </row>
    <row r="4984" spans="55:55" ht="36.75" customHeight="1" x14ac:dyDescent="0.25">
      <c r="BC4984" s="163"/>
    </row>
    <row r="4985" spans="55:55" ht="36.75" customHeight="1" x14ac:dyDescent="0.25">
      <c r="BC4985" s="163"/>
    </row>
    <row r="4986" spans="55:55" ht="36.75" customHeight="1" x14ac:dyDescent="0.25">
      <c r="BC4986" s="163"/>
    </row>
    <row r="4987" spans="55:55" ht="36.75" customHeight="1" x14ac:dyDescent="0.25">
      <c r="BC4987" s="163"/>
    </row>
    <row r="4988" spans="55:55" ht="36.75" customHeight="1" x14ac:dyDescent="0.25">
      <c r="BC4988" s="163"/>
    </row>
    <row r="4989" spans="55:55" ht="36.75" customHeight="1" x14ac:dyDescent="0.25">
      <c r="BC4989" s="163"/>
    </row>
    <row r="4990" spans="55:55" ht="36.75" customHeight="1" x14ac:dyDescent="0.25">
      <c r="BC4990" s="163"/>
    </row>
    <row r="4991" spans="55:55" ht="36.75" customHeight="1" x14ac:dyDescent="0.25">
      <c r="BC4991" s="163"/>
    </row>
    <row r="4992" spans="55:55" ht="36.75" customHeight="1" x14ac:dyDescent="0.25">
      <c r="BC4992" s="163"/>
    </row>
    <row r="4993" spans="55:55" ht="36.75" customHeight="1" x14ac:dyDescent="0.25">
      <c r="BC4993" s="163"/>
    </row>
    <row r="4994" spans="55:55" ht="36.75" customHeight="1" x14ac:dyDescent="0.25">
      <c r="BC4994" s="163"/>
    </row>
    <row r="4995" spans="55:55" ht="36.75" customHeight="1" x14ac:dyDescent="0.25">
      <c r="BC4995" s="163"/>
    </row>
    <row r="4996" spans="55:55" ht="36.75" customHeight="1" x14ac:dyDescent="0.25">
      <c r="BC4996" s="163"/>
    </row>
    <row r="4997" spans="55:55" ht="36.75" customHeight="1" x14ac:dyDescent="0.25">
      <c r="BC4997" s="163"/>
    </row>
    <row r="4998" spans="55:55" ht="36.75" customHeight="1" x14ac:dyDescent="0.25">
      <c r="BC4998" s="163"/>
    </row>
    <row r="4999" spans="55:55" ht="36.75" customHeight="1" x14ac:dyDescent="0.25">
      <c r="BC4999" s="163"/>
    </row>
    <row r="5000" spans="55:55" ht="36.75" customHeight="1" x14ac:dyDescent="0.25">
      <c r="BC5000" s="163"/>
    </row>
    <row r="5001" spans="55:55" ht="36.75" customHeight="1" x14ac:dyDescent="0.25">
      <c r="BC5001" s="163"/>
    </row>
    <row r="5002" spans="55:55" ht="36.75" customHeight="1" x14ac:dyDescent="0.25">
      <c r="BC5002" s="163"/>
    </row>
    <row r="5003" spans="55:55" ht="36.75" customHeight="1" x14ac:dyDescent="0.25">
      <c r="BC5003" s="163"/>
    </row>
    <row r="5004" spans="55:55" ht="36.75" customHeight="1" x14ac:dyDescent="0.25">
      <c r="BC5004" s="163"/>
    </row>
    <row r="5005" spans="55:55" ht="36.75" customHeight="1" x14ac:dyDescent="0.25">
      <c r="BC5005" s="163"/>
    </row>
    <row r="5006" spans="55:55" ht="36.75" customHeight="1" x14ac:dyDescent="0.25">
      <c r="BC5006" s="163"/>
    </row>
    <row r="5007" spans="55:55" ht="36.75" customHeight="1" x14ac:dyDescent="0.25">
      <c r="BC5007" s="163"/>
    </row>
    <row r="5008" spans="55:55" ht="36.75" customHeight="1" x14ac:dyDescent="0.25">
      <c r="BC5008" s="163"/>
    </row>
    <row r="5009" spans="55:55" ht="36.75" customHeight="1" x14ac:dyDescent="0.25">
      <c r="BC5009" s="163"/>
    </row>
    <row r="5010" spans="55:55" ht="36.75" customHeight="1" x14ac:dyDescent="0.25">
      <c r="BC5010" s="163"/>
    </row>
    <row r="5011" spans="55:55" ht="36.75" customHeight="1" x14ac:dyDescent="0.25">
      <c r="BC5011" s="163"/>
    </row>
    <row r="5012" spans="55:55" ht="36.75" customHeight="1" x14ac:dyDescent="0.25">
      <c r="BC5012" s="163"/>
    </row>
    <row r="5013" spans="55:55" ht="36.75" customHeight="1" x14ac:dyDescent="0.25">
      <c r="BC5013" s="163"/>
    </row>
    <row r="5014" spans="55:55" ht="36.75" customHeight="1" x14ac:dyDescent="0.25">
      <c r="BC5014" s="163"/>
    </row>
    <row r="5015" spans="55:55" ht="36.75" customHeight="1" x14ac:dyDescent="0.25">
      <c r="BC5015" s="163"/>
    </row>
    <row r="5016" spans="55:55" ht="36.75" customHeight="1" x14ac:dyDescent="0.25">
      <c r="BC5016" s="163"/>
    </row>
    <row r="5017" spans="55:55" ht="36.75" customHeight="1" x14ac:dyDescent="0.25">
      <c r="BC5017" s="163"/>
    </row>
    <row r="5018" spans="55:55" ht="36.75" customHeight="1" x14ac:dyDescent="0.25">
      <c r="BC5018" s="163"/>
    </row>
    <row r="5019" spans="55:55" ht="36.75" customHeight="1" x14ac:dyDescent="0.25">
      <c r="BC5019" s="163"/>
    </row>
    <row r="5020" spans="55:55" ht="36.75" customHeight="1" x14ac:dyDescent="0.25">
      <c r="BC5020" s="163"/>
    </row>
    <row r="5021" spans="55:55" ht="36.75" customHeight="1" x14ac:dyDescent="0.25">
      <c r="BC5021" s="163"/>
    </row>
    <row r="5022" spans="55:55" ht="36.75" customHeight="1" x14ac:dyDescent="0.25">
      <c r="BC5022" s="163"/>
    </row>
    <row r="5023" spans="55:55" ht="36.75" customHeight="1" x14ac:dyDescent="0.25">
      <c r="BC5023" s="163"/>
    </row>
    <row r="5024" spans="55:55" ht="36.75" customHeight="1" x14ac:dyDescent="0.25">
      <c r="BC5024" s="163"/>
    </row>
    <row r="5025" spans="55:55" ht="36.75" customHeight="1" x14ac:dyDescent="0.25">
      <c r="BC5025" s="163"/>
    </row>
    <row r="5026" spans="55:55" ht="36.75" customHeight="1" x14ac:dyDescent="0.25">
      <c r="BC5026" s="163"/>
    </row>
    <row r="5027" spans="55:55" ht="36.75" customHeight="1" x14ac:dyDescent="0.25">
      <c r="BC5027" s="163"/>
    </row>
    <row r="5028" spans="55:55" ht="36.75" customHeight="1" x14ac:dyDescent="0.25">
      <c r="BC5028" s="163"/>
    </row>
    <row r="5029" spans="55:55" ht="36.75" customHeight="1" x14ac:dyDescent="0.25">
      <c r="BC5029" s="163"/>
    </row>
    <row r="5030" spans="55:55" ht="36.75" customHeight="1" x14ac:dyDescent="0.25">
      <c r="BC5030" s="163"/>
    </row>
    <row r="5031" spans="55:55" ht="36.75" customHeight="1" x14ac:dyDescent="0.25">
      <c r="BC5031" s="163"/>
    </row>
    <row r="5032" spans="55:55" ht="36.75" customHeight="1" x14ac:dyDescent="0.25">
      <c r="BC5032" s="163"/>
    </row>
    <row r="5033" spans="55:55" ht="36.75" customHeight="1" x14ac:dyDescent="0.25">
      <c r="BC5033" s="163"/>
    </row>
    <row r="5034" spans="55:55" ht="36.75" customHeight="1" x14ac:dyDescent="0.25">
      <c r="BC5034" s="163"/>
    </row>
    <row r="5035" spans="55:55" ht="36.75" customHeight="1" x14ac:dyDescent="0.25">
      <c r="BC5035" s="163"/>
    </row>
    <row r="5036" spans="55:55" ht="36.75" customHeight="1" x14ac:dyDescent="0.25">
      <c r="BC5036" s="163"/>
    </row>
    <row r="5037" spans="55:55" ht="36.75" customHeight="1" x14ac:dyDescent="0.25">
      <c r="BC5037" s="163"/>
    </row>
    <row r="5038" spans="55:55" ht="36.75" customHeight="1" x14ac:dyDescent="0.25">
      <c r="BC5038" s="163"/>
    </row>
    <row r="5039" spans="55:55" ht="36.75" customHeight="1" x14ac:dyDescent="0.25">
      <c r="BC5039" s="163"/>
    </row>
    <row r="5040" spans="55:55" ht="36.75" customHeight="1" x14ac:dyDescent="0.25">
      <c r="BC5040" s="163"/>
    </row>
    <row r="5041" spans="55:55" ht="36.75" customHeight="1" x14ac:dyDescent="0.25">
      <c r="BC5041" s="163"/>
    </row>
    <row r="5042" spans="55:55" ht="36.75" customHeight="1" x14ac:dyDescent="0.25">
      <c r="BC5042" s="163"/>
    </row>
    <row r="5043" spans="55:55" ht="36.75" customHeight="1" x14ac:dyDescent="0.25">
      <c r="BC5043" s="163"/>
    </row>
    <row r="5044" spans="55:55" ht="36.75" customHeight="1" x14ac:dyDescent="0.25">
      <c r="BC5044" s="163"/>
    </row>
    <row r="5045" spans="55:55" ht="36.75" customHeight="1" x14ac:dyDescent="0.25">
      <c r="BC5045" s="163"/>
    </row>
    <row r="5046" spans="55:55" ht="36.75" customHeight="1" x14ac:dyDescent="0.25">
      <c r="BC5046" s="163"/>
    </row>
    <row r="5047" spans="55:55" ht="36.75" customHeight="1" x14ac:dyDescent="0.25">
      <c r="BC5047" s="163"/>
    </row>
    <row r="5048" spans="55:55" ht="36.75" customHeight="1" x14ac:dyDescent="0.25">
      <c r="BC5048" s="163"/>
    </row>
    <row r="5049" spans="55:55" ht="36.75" customHeight="1" x14ac:dyDescent="0.25">
      <c r="BC5049" s="163"/>
    </row>
    <row r="5050" spans="55:55" ht="36.75" customHeight="1" x14ac:dyDescent="0.25">
      <c r="BC5050" s="163"/>
    </row>
    <row r="5051" spans="55:55" ht="36.75" customHeight="1" x14ac:dyDescent="0.25">
      <c r="BC5051" s="163"/>
    </row>
    <row r="5052" spans="55:55" ht="36.75" customHeight="1" x14ac:dyDescent="0.25">
      <c r="BC5052" s="163"/>
    </row>
    <row r="5053" spans="55:55" ht="36.75" customHeight="1" x14ac:dyDescent="0.25">
      <c r="BC5053" s="163"/>
    </row>
    <row r="5054" spans="55:55" ht="36.75" customHeight="1" x14ac:dyDescent="0.25">
      <c r="BC5054" s="163"/>
    </row>
    <row r="5055" spans="55:55" ht="36.75" customHeight="1" x14ac:dyDescent="0.25">
      <c r="BC5055" s="163"/>
    </row>
    <row r="5056" spans="55:55" ht="36.75" customHeight="1" x14ac:dyDescent="0.25">
      <c r="BC5056" s="163"/>
    </row>
    <row r="5057" spans="55:55" ht="36.75" customHeight="1" x14ac:dyDescent="0.25">
      <c r="BC5057" s="163"/>
    </row>
    <row r="5058" spans="55:55" ht="36.75" customHeight="1" x14ac:dyDescent="0.25">
      <c r="BC5058" s="163"/>
    </row>
    <row r="5059" spans="55:55" ht="36.75" customHeight="1" x14ac:dyDescent="0.25">
      <c r="BC5059" s="163"/>
    </row>
    <row r="5060" spans="55:55" ht="36.75" customHeight="1" x14ac:dyDescent="0.25">
      <c r="BC5060" s="163"/>
    </row>
    <row r="5061" spans="55:55" ht="36.75" customHeight="1" x14ac:dyDescent="0.25">
      <c r="BC5061" s="163"/>
    </row>
    <row r="5062" spans="55:55" ht="36.75" customHeight="1" x14ac:dyDescent="0.25">
      <c r="BC5062" s="163"/>
    </row>
    <row r="5063" spans="55:55" ht="36.75" customHeight="1" x14ac:dyDescent="0.25">
      <c r="BC5063" s="163"/>
    </row>
    <row r="5064" spans="55:55" ht="36.75" customHeight="1" x14ac:dyDescent="0.25">
      <c r="BC5064" s="163"/>
    </row>
    <row r="5065" spans="55:55" ht="36.75" customHeight="1" x14ac:dyDescent="0.25">
      <c r="BC5065" s="163"/>
    </row>
    <row r="5066" spans="55:55" ht="36.75" customHeight="1" x14ac:dyDescent="0.25">
      <c r="BC5066" s="163"/>
    </row>
    <row r="5067" spans="55:55" ht="36.75" customHeight="1" x14ac:dyDescent="0.25">
      <c r="BC5067" s="163"/>
    </row>
    <row r="5068" spans="55:55" ht="36.75" customHeight="1" x14ac:dyDescent="0.25">
      <c r="BC5068" s="163"/>
    </row>
    <row r="5069" spans="55:55" ht="36.75" customHeight="1" x14ac:dyDescent="0.25">
      <c r="BC5069" s="163"/>
    </row>
    <row r="5070" spans="55:55" ht="36.75" customHeight="1" x14ac:dyDescent="0.25">
      <c r="BC5070" s="163"/>
    </row>
    <row r="5071" spans="55:55" ht="36.75" customHeight="1" x14ac:dyDescent="0.25">
      <c r="BC5071" s="163"/>
    </row>
    <row r="5072" spans="55:55" ht="36.75" customHeight="1" x14ac:dyDescent="0.25">
      <c r="BC5072" s="163"/>
    </row>
    <row r="5073" spans="55:55" ht="36.75" customHeight="1" x14ac:dyDescent="0.25">
      <c r="BC5073" s="163"/>
    </row>
    <row r="5074" spans="55:55" ht="36.75" customHeight="1" x14ac:dyDescent="0.25">
      <c r="BC5074" s="163"/>
    </row>
    <row r="5075" spans="55:55" ht="36.75" customHeight="1" x14ac:dyDescent="0.25">
      <c r="BC5075" s="163"/>
    </row>
    <row r="5076" spans="55:55" ht="36.75" customHeight="1" x14ac:dyDescent="0.25">
      <c r="BC5076" s="163"/>
    </row>
    <row r="5077" spans="55:55" ht="36.75" customHeight="1" x14ac:dyDescent="0.25">
      <c r="BC5077" s="163"/>
    </row>
    <row r="5078" spans="55:55" ht="36.75" customHeight="1" x14ac:dyDescent="0.25">
      <c r="BC5078" s="163"/>
    </row>
    <row r="5079" spans="55:55" ht="36.75" customHeight="1" x14ac:dyDescent="0.25">
      <c r="BC5079" s="163"/>
    </row>
    <row r="5080" spans="55:55" ht="36.75" customHeight="1" x14ac:dyDescent="0.25">
      <c r="BC5080" s="163"/>
    </row>
    <row r="5081" spans="55:55" ht="36.75" customHeight="1" x14ac:dyDescent="0.25">
      <c r="BC5081" s="163"/>
    </row>
    <row r="5082" spans="55:55" ht="36.75" customHeight="1" x14ac:dyDescent="0.25">
      <c r="BC5082" s="163"/>
    </row>
    <row r="5083" spans="55:55" ht="36.75" customHeight="1" x14ac:dyDescent="0.25">
      <c r="BC5083" s="163"/>
    </row>
    <row r="5084" spans="55:55" ht="36.75" customHeight="1" x14ac:dyDescent="0.25">
      <c r="BC5084" s="163"/>
    </row>
    <row r="5085" spans="55:55" ht="36.75" customHeight="1" x14ac:dyDescent="0.25">
      <c r="BC5085" s="163"/>
    </row>
    <row r="5086" spans="55:55" ht="36.75" customHeight="1" x14ac:dyDescent="0.25">
      <c r="BC5086" s="163"/>
    </row>
    <row r="5087" spans="55:55" ht="36.75" customHeight="1" x14ac:dyDescent="0.25">
      <c r="BC5087" s="163"/>
    </row>
    <row r="5088" spans="55:55" ht="36.75" customHeight="1" x14ac:dyDescent="0.25">
      <c r="BC5088" s="163"/>
    </row>
    <row r="5089" spans="55:55" ht="36.75" customHeight="1" x14ac:dyDescent="0.25">
      <c r="BC5089" s="163"/>
    </row>
    <row r="5090" spans="55:55" ht="36.75" customHeight="1" x14ac:dyDescent="0.25">
      <c r="BC5090" s="163"/>
    </row>
    <row r="5091" spans="55:55" ht="36.75" customHeight="1" x14ac:dyDescent="0.25">
      <c r="BC5091" s="163"/>
    </row>
    <row r="5092" spans="55:55" ht="36.75" customHeight="1" x14ac:dyDescent="0.25">
      <c r="BC5092" s="163"/>
    </row>
    <row r="5093" spans="55:55" ht="36.75" customHeight="1" x14ac:dyDescent="0.25">
      <c r="BC5093" s="163"/>
    </row>
    <row r="5094" spans="55:55" ht="36.75" customHeight="1" x14ac:dyDescent="0.25">
      <c r="BC5094" s="163"/>
    </row>
    <row r="5095" spans="55:55" ht="36.75" customHeight="1" x14ac:dyDescent="0.25">
      <c r="BC5095" s="163"/>
    </row>
    <row r="5096" spans="55:55" ht="36.75" customHeight="1" x14ac:dyDescent="0.25">
      <c r="BC5096" s="163"/>
    </row>
    <row r="5097" spans="55:55" ht="36.75" customHeight="1" x14ac:dyDescent="0.25">
      <c r="BC5097" s="163"/>
    </row>
    <row r="5098" spans="55:55" ht="36.75" customHeight="1" x14ac:dyDescent="0.25">
      <c r="BC5098" s="163"/>
    </row>
    <row r="5099" spans="55:55" ht="36.75" customHeight="1" x14ac:dyDescent="0.25">
      <c r="BC5099" s="163"/>
    </row>
    <row r="5100" spans="55:55" ht="36.75" customHeight="1" x14ac:dyDescent="0.25">
      <c r="BC5100" s="163"/>
    </row>
    <row r="5101" spans="55:55" ht="36.75" customHeight="1" x14ac:dyDescent="0.25">
      <c r="BC5101" s="163"/>
    </row>
    <row r="5102" spans="55:55" ht="36.75" customHeight="1" x14ac:dyDescent="0.25">
      <c r="BC5102" s="163"/>
    </row>
    <row r="5103" spans="55:55" ht="36.75" customHeight="1" x14ac:dyDescent="0.25">
      <c r="BC5103" s="163"/>
    </row>
    <row r="5104" spans="55:55" ht="36.75" customHeight="1" x14ac:dyDescent="0.25">
      <c r="BC5104" s="163"/>
    </row>
    <row r="5105" spans="55:55" ht="36.75" customHeight="1" x14ac:dyDescent="0.25">
      <c r="BC5105" s="163"/>
    </row>
    <row r="5106" spans="55:55" ht="36.75" customHeight="1" x14ac:dyDescent="0.25">
      <c r="BC5106" s="163"/>
    </row>
    <row r="5107" spans="55:55" ht="36.75" customHeight="1" x14ac:dyDescent="0.25">
      <c r="BC5107" s="163"/>
    </row>
    <row r="5108" spans="55:55" ht="36.75" customHeight="1" x14ac:dyDescent="0.25">
      <c r="BC5108" s="163"/>
    </row>
    <row r="5109" spans="55:55" ht="36.75" customHeight="1" x14ac:dyDescent="0.25">
      <c r="BC5109" s="163"/>
    </row>
    <row r="5110" spans="55:55" ht="36.75" customHeight="1" x14ac:dyDescent="0.25">
      <c r="BC5110" s="163"/>
    </row>
    <row r="5111" spans="55:55" ht="36.75" customHeight="1" x14ac:dyDescent="0.25">
      <c r="BC5111" s="163"/>
    </row>
    <row r="5112" spans="55:55" ht="36.75" customHeight="1" x14ac:dyDescent="0.25">
      <c r="BC5112" s="163"/>
    </row>
    <row r="5113" spans="55:55" ht="36.75" customHeight="1" x14ac:dyDescent="0.25">
      <c r="BC5113" s="163"/>
    </row>
    <row r="5114" spans="55:55" ht="36.75" customHeight="1" x14ac:dyDescent="0.25">
      <c r="BC5114" s="163"/>
    </row>
    <row r="5115" spans="55:55" ht="36.75" customHeight="1" x14ac:dyDescent="0.25">
      <c r="BC5115" s="163"/>
    </row>
    <row r="5116" spans="55:55" ht="36.75" customHeight="1" x14ac:dyDescent="0.25">
      <c r="BC5116" s="163"/>
    </row>
    <row r="5117" spans="55:55" ht="36.75" customHeight="1" x14ac:dyDescent="0.25">
      <c r="BC5117" s="163"/>
    </row>
    <row r="5118" spans="55:55" ht="36.75" customHeight="1" x14ac:dyDescent="0.25">
      <c r="BC5118" s="163"/>
    </row>
    <row r="5119" spans="55:55" ht="36.75" customHeight="1" x14ac:dyDescent="0.25">
      <c r="BC5119" s="163"/>
    </row>
    <row r="5120" spans="55:55" ht="36.75" customHeight="1" x14ac:dyDescent="0.25">
      <c r="BC5120" s="163"/>
    </row>
    <row r="5121" spans="55:55" ht="36.75" customHeight="1" x14ac:dyDescent="0.25">
      <c r="BC5121" s="163"/>
    </row>
    <row r="5122" spans="55:55" ht="36.75" customHeight="1" x14ac:dyDescent="0.25">
      <c r="BC5122" s="163"/>
    </row>
    <row r="5123" spans="55:55" ht="36.75" customHeight="1" x14ac:dyDescent="0.25">
      <c r="BC5123" s="163"/>
    </row>
    <row r="5124" spans="55:55" ht="36.75" customHeight="1" x14ac:dyDescent="0.25">
      <c r="BC5124" s="163"/>
    </row>
    <row r="5125" spans="55:55" ht="36.75" customHeight="1" x14ac:dyDescent="0.25">
      <c r="BC5125" s="163"/>
    </row>
    <row r="5126" spans="55:55" ht="36.75" customHeight="1" x14ac:dyDescent="0.25">
      <c r="BC5126" s="163"/>
    </row>
    <row r="5127" spans="55:55" ht="36.75" customHeight="1" x14ac:dyDescent="0.25">
      <c r="BC5127" s="163"/>
    </row>
    <row r="5128" spans="55:55" ht="36.75" customHeight="1" x14ac:dyDescent="0.25">
      <c r="BC5128" s="163"/>
    </row>
    <row r="5129" spans="55:55" ht="36.75" customHeight="1" x14ac:dyDescent="0.25">
      <c r="BC5129" s="163"/>
    </row>
    <row r="5130" spans="55:55" ht="36.75" customHeight="1" x14ac:dyDescent="0.25">
      <c r="BC5130" s="163"/>
    </row>
    <row r="5131" spans="55:55" ht="36.75" customHeight="1" x14ac:dyDescent="0.25">
      <c r="BC5131" s="163"/>
    </row>
    <row r="5132" spans="55:55" ht="36.75" customHeight="1" x14ac:dyDescent="0.25">
      <c r="BC5132" s="163"/>
    </row>
    <row r="5133" spans="55:55" ht="36.75" customHeight="1" x14ac:dyDescent="0.25">
      <c r="BC5133" s="163"/>
    </row>
    <row r="5134" spans="55:55" ht="36.75" customHeight="1" x14ac:dyDescent="0.25">
      <c r="BC5134" s="163"/>
    </row>
    <row r="5135" spans="55:55" ht="36.75" customHeight="1" x14ac:dyDescent="0.25">
      <c r="BC5135" s="163"/>
    </row>
    <row r="5136" spans="55:55" ht="36.75" customHeight="1" x14ac:dyDescent="0.25">
      <c r="BC5136" s="163"/>
    </row>
    <row r="5137" spans="55:55" ht="36.75" customHeight="1" x14ac:dyDescent="0.25">
      <c r="BC5137" s="163"/>
    </row>
    <row r="5138" spans="55:55" ht="36.75" customHeight="1" x14ac:dyDescent="0.25">
      <c r="BC5138" s="163"/>
    </row>
    <row r="5139" spans="55:55" ht="36.75" customHeight="1" x14ac:dyDescent="0.25">
      <c r="BC5139" s="163"/>
    </row>
    <row r="5140" spans="55:55" ht="36.75" customHeight="1" x14ac:dyDescent="0.25">
      <c r="BC5140" s="163"/>
    </row>
    <row r="5141" spans="55:55" ht="36.75" customHeight="1" x14ac:dyDescent="0.25">
      <c r="BC5141" s="163"/>
    </row>
    <row r="5142" spans="55:55" ht="36.75" customHeight="1" x14ac:dyDescent="0.25">
      <c r="BC5142" s="163"/>
    </row>
    <row r="5143" spans="55:55" ht="36.75" customHeight="1" x14ac:dyDescent="0.25">
      <c r="BC5143" s="163"/>
    </row>
    <row r="5144" spans="55:55" ht="36.75" customHeight="1" x14ac:dyDescent="0.25">
      <c r="BC5144" s="163"/>
    </row>
    <row r="5145" spans="55:55" ht="36.75" customHeight="1" x14ac:dyDescent="0.25">
      <c r="BC5145" s="163"/>
    </row>
    <row r="5146" spans="55:55" ht="36.75" customHeight="1" x14ac:dyDescent="0.25">
      <c r="BC5146" s="163"/>
    </row>
    <row r="5147" spans="55:55" ht="36.75" customHeight="1" x14ac:dyDescent="0.25">
      <c r="BC5147" s="163"/>
    </row>
    <row r="5148" spans="55:55" ht="36.75" customHeight="1" x14ac:dyDescent="0.25">
      <c r="BC5148" s="163"/>
    </row>
    <row r="5149" spans="55:55" ht="36.75" customHeight="1" x14ac:dyDescent="0.25">
      <c r="BC5149" s="163"/>
    </row>
    <row r="5150" spans="55:55" ht="36.75" customHeight="1" x14ac:dyDescent="0.25">
      <c r="BC5150" s="163"/>
    </row>
    <row r="5151" spans="55:55" ht="36.75" customHeight="1" x14ac:dyDescent="0.25">
      <c r="BC5151" s="163"/>
    </row>
    <row r="5152" spans="55:55" ht="36.75" customHeight="1" x14ac:dyDescent="0.25">
      <c r="BC5152" s="163"/>
    </row>
    <row r="5153" spans="55:55" ht="36.75" customHeight="1" x14ac:dyDescent="0.25">
      <c r="BC5153" s="163"/>
    </row>
    <row r="5154" spans="55:55" ht="36.75" customHeight="1" x14ac:dyDescent="0.25">
      <c r="BC5154" s="163"/>
    </row>
    <row r="5155" spans="55:55" ht="36.75" customHeight="1" x14ac:dyDescent="0.25">
      <c r="BC5155" s="163"/>
    </row>
    <row r="5156" spans="55:55" ht="36.75" customHeight="1" x14ac:dyDescent="0.25">
      <c r="BC5156" s="163"/>
    </row>
    <row r="5157" spans="55:55" ht="36.75" customHeight="1" x14ac:dyDescent="0.25">
      <c r="BC5157" s="163"/>
    </row>
    <row r="5158" spans="55:55" ht="36.75" customHeight="1" x14ac:dyDescent="0.25">
      <c r="BC5158" s="163"/>
    </row>
    <row r="5159" spans="55:55" ht="36.75" customHeight="1" x14ac:dyDescent="0.25">
      <c r="BC5159" s="163"/>
    </row>
    <row r="5160" spans="55:55" ht="36.75" customHeight="1" x14ac:dyDescent="0.25">
      <c r="BC5160" s="163"/>
    </row>
    <row r="5161" spans="55:55" ht="36.75" customHeight="1" x14ac:dyDescent="0.25">
      <c r="BC5161" s="163"/>
    </row>
    <row r="5162" spans="55:55" ht="36.75" customHeight="1" x14ac:dyDescent="0.25">
      <c r="BC5162" s="163"/>
    </row>
    <row r="5163" spans="55:55" ht="36.75" customHeight="1" x14ac:dyDescent="0.25">
      <c r="BC5163" s="163"/>
    </row>
    <row r="5164" spans="55:55" ht="36.75" customHeight="1" x14ac:dyDescent="0.25">
      <c r="BC5164" s="163"/>
    </row>
    <row r="5165" spans="55:55" ht="36.75" customHeight="1" x14ac:dyDescent="0.25">
      <c r="BC5165" s="163"/>
    </row>
    <row r="5166" spans="55:55" ht="36.75" customHeight="1" x14ac:dyDescent="0.25">
      <c r="BC5166" s="163"/>
    </row>
    <row r="5167" spans="55:55" ht="36.75" customHeight="1" x14ac:dyDescent="0.25">
      <c r="BC5167" s="163"/>
    </row>
    <row r="5168" spans="55:55" ht="36.75" customHeight="1" x14ac:dyDescent="0.25">
      <c r="BC5168" s="163"/>
    </row>
    <row r="5169" spans="55:55" ht="36.75" customHeight="1" x14ac:dyDescent="0.25">
      <c r="BC5169" s="163"/>
    </row>
    <row r="5170" spans="55:55" ht="36.75" customHeight="1" x14ac:dyDescent="0.25">
      <c r="BC5170" s="163"/>
    </row>
    <row r="5171" spans="55:55" ht="36.75" customHeight="1" x14ac:dyDescent="0.25">
      <c r="BC5171" s="163"/>
    </row>
    <row r="5172" spans="55:55" ht="36.75" customHeight="1" x14ac:dyDescent="0.25">
      <c r="BC5172" s="163"/>
    </row>
    <row r="5173" spans="55:55" ht="36.75" customHeight="1" x14ac:dyDescent="0.25">
      <c r="BC5173" s="163"/>
    </row>
    <row r="5174" spans="55:55" ht="36.75" customHeight="1" x14ac:dyDescent="0.25">
      <c r="BC5174" s="163"/>
    </row>
    <row r="5175" spans="55:55" ht="36.75" customHeight="1" x14ac:dyDescent="0.25">
      <c r="BC5175" s="163"/>
    </row>
    <row r="5176" spans="55:55" ht="36.75" customHeight="1" x14ac:dyDescent="0.25">
      <c r="BC5176" s="163"/>
    </row>
    <row r="5177" spans="55:55" ht="36.75" customHeight="1" x14ac:dyDescent="0.25">
      <c r="BC5177" s="163"/>
    </row>
    <row r="5178" spans="55:55" ht="36.75" customHeight="1" x14ac:dyDescent="0.25">
      <c r="BC5178" s="163"/>
    </row>
    <row r="5179" spans="55:55" ht="36.75" customHeight="1" x14ac:dyDescent="0.25">
      <c r="BC5179" s="163"/>
    </row>
    <row r="5180" spans="55:55" ht="36.75" customHeight="1" x14ac:dyDescent="0.25">
      <c r="BC5180" s="163"/>
    </row>
    <row r="5181" spans="55:55" ht="36.75" customHeight="1" x14ac:dyDescent="0.25">
      <c r="BC5181" s="163"/>
    </row>
    <row r="5182" spans="55:55" ht="36.75" customHeight="1" x14ac:dyDescent="0.25">
      <c r="BC5182" s="163"/>
    </row>
    <row r="5183" spans="55:55" ht="36.75" customHeight="1" x14ac:dyDescent="0.25">
      <c r="BC5183" s="163"/>
    </row>
    <row r="5184" spans="55:55" ht="36.75" customHeight="1" x14ac:dyDescent="0.25">
      <c r="BC5184" s="163"/>
    </row>
    <row r="5185" spans="55:55" ht="36.75" customHeight="1" x14ac:dyDescent="0.25">
      <c r="BC5185" s="163"/>
    </row>
    <row r="5186" spans="55:55" ht="36.75" customHeight="1" x14ac:dyDescent="0.25">
      <c r="BC5186" s="163"/>
    </row>
    <row r="5187" spans="55:55" ht="36.75" customHeight="1" x14ac:dyDescent="0.25">
      <c r="BC5187" s="163"/>
    </row>
    <row r="5188" spans="55:55" ht="36.75" customHeight="1" x14ac:dyDescent="0.25">
      <c r="BC5188" s="163"/>
    </row>
    <row r="5189" spans="55:55" ht="36.75" customHeight="1" x14ac:dyDescent="0.25">
      <c r="BC5189" s="163"/>
    </row>
    <row r="5190" spans="55:55" ht="36.75" customHeight="1" x14ac:dyDescent="0.25">
      <c r="BC5190" s="163"/>
    </row>
    <row r="5191" spans="55:55" ht="36.75" customHeight="1" x14ac:dyDescent="0.25">
      <c r="BC5191" s="163"/>
    </row>
    <row r="5192" spans="55:55" ht="36.75" customHeight="1" x14ac:dyDescent="0.25">
      <c r="BC5192" s="163"/>
    </row>
    <row r="5193" spans="55:55" ht="36.75" customHeight="1" x14ac:dyDescent="0.25">
      <c r="BC5193" s="163"/>
    </row>
    <row r="5194" spans="55:55" ht="36.75" customHeight="1" x14ac:dyDescent="0.25">
      <c r="BC5194" s="163"/>
    </row>
    <row r="5195" spans="55:55" ht="36.75" customHeight="1" x14ac:dyDescent="0.25">
      <c r="BC5195" s="163"/>
    </row>
    <row r="5196" spans="55:55" ht="36.75" customHeight="1" x14ac:dyDescent="0.25">
      <c r="BC5196" s="163"/>
    </row>
    <row r="5197" spans="55:55" ht="36.75" customHeight="1" x14ac:dyDescent="0.25">
      <c r="BC5197" s="163"/>
    </row>
    <row r="5198" spans="55:55" ht="36.75" customHeight="1" x14ac:dyDescent="0.25">
      <c r="BC5198" s="163"/>
    </row>
    <row r="5199" spans="55:55" ht="36.75" customHeight="1" x14ac:dyDescent="0.25">
      <c r="BC5199" s="163"/>
    </row>
    <row r="5200" spans="55:55" ht="36.75" customHeight="1" x14ac:dyDescent="0.25">
      <c r="BC5200" s="163"/>
    </row>
    <row r="5201" spans="55:55" ht="36.75" customHeight="1" x14ac:dyDescent="0.25">
      <c r="BC5201" s="163"/>
    </row>
    <row r="5202" spans="55:55" ht="36.75" customHeight="1" x14ac:dyDescent="0.25">
      <c r="BC5202" s="163"/>
    </row>
    <row r="5203" spans="55:55" ht="36.75" customHeight="1" x14ac:dyDescent="0.25">
      <c r="BC5203" s="163"/>
    </row>
    <row r="5204" spans="55:55" ht="36.75" customHeight="1" x14ac:dyDescent="0.25">
      <c r="BC5204" s="163"/>
    </row>
    <row r="5205" spans="55:55" ht="36.75" customHeight="1" x14ac:dyDescent="0.25">
      <c r="BC5205" s="163"/>
    </row>
    <row r="5206" spans="55:55" ht="36.75" customHeight="1" x14ac:dyDescent="0.25">
      <c r="BC5206" s="163"/>
    </row>
    <row r="5207" spans="55:55" ht="36.75" customHeight="1" x14ac:dyDescent="0.25">
      <c r="BC5207" s="163"/>
    </row>
    <row r="5208" spans="55:55" ht="36.75" customHeight="1" x14ac:dyDescent="0.25">
      <c r="BC5208" s="163"/>
    </row>
    <row r="5209" spans="55:55" ht="36.75" customHeight="1" x14ac:dyDescent="0.25">
      <c r="BC5209" s="163"/>
    </row>
    <row r="5210" spans="55:55" ht="36.75" customHeight="1" x14ac:dyDescent="0.25">
      <c r="BC5210" s="163"/>
    </row>
    <row r="5211" spans="55:55" ht="36.75" customHeight="1" x14ac:dyDescent="0.25">
      <c r="BC5211" s="163"/>
    </row>
    <row r="5212" spans="55:55" ht="36.75" customHeight="1" x14ac:dyDescent="0.25">
      <c r="BC5212" s="163"/>
    </row>
    <row r="5213" spans="55:55" ht="36.75" customHeight="1" x14ac:dyDescent="0.25">
      <c r="BC5213" s="163"/>
    </row>
    <row r="5214" spans="55:55" ht="36.75" customHeight="1" x14ac:dyDescent="0.25">
      <c r="BC5214" s="163"/>
    </row>
    <row r="5215" spans="55:55" ht="36.75" customHeight="1" x14ac:dyDescent="0.25">
      <c r="BC5215" s="163"/>
    </row>
    <row r="5216" spans="55:55" ht="36.75" customHeight="1" x14ac:dyDescent="0.25">
      <c r="BC5216" s="163"/>
    </row>
    <row r="5217" spans="55:55" ht="36.75" customHeight="1" x14ac:dyDescent="0.25">
      <c r="BC5217" s="163"/>
    </row>
    <row r="5218" spans="55:55" ht="36.75" customHeight="1" x14ac:dyDescent="0.25">
      <c r="BC5218" s="163"/>
    </row>
    <row r="5219" spans="55:55" ht="36.75" customHeight="1" x14ac:dyDescent="0.25">
      <c r="BC5219" s="163"/>
    </row>
    <row r="5220" spans="55:55" ht="36.75" customHeight="1" x14ac:dyDescent="0.25">
      <c r="BC5220" s="163"/>
    </row>
    <row r="5221" spans="55:55" ht="36.75" customHeight="1" x14ac:dyDescent="0.25">
      <c r="BC5221" s="163"/>
    </row>
    <row r="5222" spans="55:55" ht="36.75" customHeight="1" x14ac:dyDescent="0.25">
      <c r="BC5222" s="163"/>
    </row>
    <row r="5223" spans="55:55" ht="36.75" customHeight="1" x14ac:dyDescent="0.25">
      <c r="BC5223" s="163"/>
    </row>
    <row r="5224" spans="55:55" ht="36.75" customHeight="1" x14ac:dyDescent="0.25">
      <c r="BC5224" s="163"/>
    </row>
    <row r="5225" spans="55:55" ht="36.75" customHeight="1" x14ac:dyDescent="0.25">
      <c r="BC5225" s="163"/>
    </row>
    <row r="5226" spans="55:55" ht="36.75" customHeight="1" x14ac:dyDescent="0.25">
      <c r="BC5226" s="163"/>
    </row>
    <row r="5227" spans="55:55" ht="36.75" customHeight="1" x14ac:dyDescent="0.25">
      <c r="BC5227" s="163"/>
    </row>
    <row r="5228" spans="55:55" ht="36.75" customHeight="1" x14ac:dyDescent="0.25">
      <c r="BC5228" s="163"/>
    </row>
    <row r="5229" spans="55:55" ht="36.75" customHeight="1" x14ac:dyDescent="0.25">
      <c r="BC5229" s="163"/>
    </row>
    <row r="5230" spans="55:55" ht="36.75" customHeight="1" x14ac:dyDescent="0.25">
      <c r="BC5230" s="163"/>
    </row>
    <row r="5231" spans="55:55" ht="36.75" customHeight="1" x14ac:dyDescent="0.25">
      <c r="BC5231" s="163"/>
    </row>
    <row r="5232" spans="55:55" ht="36.75" customHeight="1" x14ac:dyDescent="0.25">
      <c r="BC5232" s="163"/>
    </row>
    <row r="5233" spans="55:55" ht="36.75" customHeight="1" x14ac:dyDescent="0.25">
      <c r="BC5233" s="163"/>
    </row>
    <row r="5234" spans="55:55" ht="36.75" customHeight="1" x14ac:dyDescent="0.25">
      <c r="BC5234" s="163"/>
    </row>
    <row r="5235" spans="55:55" ht="36.75" customHeight="1" x14ac:dyDescent="0.25">
      <c r="BC5235" s="163"/>
    </row>
    <row r="5236" spans="55:55" ht="36.75" customHeight="1" x14ac:dyDescent="0.25">
      <c r="BC5236" s="163"/>
    </row>
    <row r="5237" spans="55:55" ht="36.75" customHeight="1" x14ac:dyDescent="0.25">
      <c r="BC5237" s="163"/>
    </row>
    <row r="5238" spans="55:55" ht="36.75" customHeight="1" x14ac:dyDescent="0.25">
      <c r="BC5238" s="163"/>
    </row>
    <row r="5239" spans="55:55" ht="36.75" customHeight="1" x14ac:dyDescent="0.25">
      <c r="BC5239" s="163"/>
    </row>
    <row r="5240" spans="55:55" ht="36.75" customHeight="1" x14ac:dyDescent="0.25">
      <c r="BC5240" s="163"/>
    </row>
    <row r="5241" spans="55:55" ht="36.75" customHeight="1" x14ac:dyDescent="0.25">
      <c r="BC5241" s="163"/>
    </row>
    <row r="5242" spans="55:55" ht="36.75" customHeight="1" x14ac:dyDescent="0.25">
      <c r="BC5242" s="163"/>
    </row>
    <row r="5243" spans="55:55" ht="36.75" customHeight="1" x14ac:dyDescent="0.25">
      <c r="BC5243" s="163"/>
    </row>
    <row r="5244" spans="55:55" ht="36.75" customHeight="1" x14ac:dyDescent="0.25">
      <c r="BC5244" s="163"/>
    </row>
    <row r="5245" spans="55:55" ht="36.75" customHeight="1" x14ac:dyDescent="0.25">
      <c r="BC5245" s="163"/>
    </row>
    <row r="5246" spans="55:55" ht="36.75" customHeight="1" x14ac:dyDescent="0.25">
      <c r="BC5246" s="163"/>
    </row>
    <row r="5247" spans="55:55" ht="36.75" customHeight="1" x14ac:dyDescent="0.25">
      <c r="BC5247" s="163"/>
    </row>
    <row r="5248" spans="55:55" ht="36.75" customHeight="1" x14ac:dyDescent="0.25">
      <c r="BC5248" s="163"/>
    </row>
    <row r="5249" spans="55:55" ht="36.75" customHeight="1" x14ac:dyDescent="0.25">
      <c r="BC5249" s="163"/>
    </row>
    <row r="5250" spans="55:55" ht="36.75" customHeight="1" x14ac:dyDescent="0.25">
      <c r="BC5250" s="163"/>
    </row>
    <row r="5251" spans="55:55" ht="36.75" customHeight="1" x14ac:dyDescent="0.25">
      <c r="BC5251" s="163"/>
    </row>
    <row r="5252" spans="55:55" ht="36.75" customHeight="1" x14ac:dyDescent="0.25">
      <c r="BC5252" s="163"/>
    </row>
    <row r="5253" spans="55:55" ht="36.75" customHeight="1" x14ac:dyDescent="0.25">
      <c r="BC5253" s="163"/>
    </row>
    <row r="5254" spans="55:55" ht="36.75" customHeight="1" x14ac:dyDescent="0.25">
      <c r="BC5254" s="163"/>
    </row>
    <row r="5255" spans="55:55" ht="36.75" customHeight="1" x14ac:dyDescent="0.25">
      <c r="BC5255" s="163"/>
    </row>
    <row r="5256" spans="55:55" ht="36.75" customHeight="1" x14ac:dyDescent="0.25">
      <c r="BC5256" s="163"/>
    </row>
    <row r="5257" spans="55:55" ht="36.75" customHeight="1" x14ac:dyDescent="0.25">
      <c r="BC5257" s="163"/>
    </row>
    <row r="5258" spans="55:55" ht="36.75" customHeight="1" x14ac:dyDescent="0.25">
      <c r="BC5258" s="163"/>
    </row>
    <row r="5259" spans="55:55" ht="36.75" customHeight="1" x14ac:dyDescent="0.25">
      <c r="BC5259" s="163"/>
    </row>
    <row r="5260" spans="55:55" ht="36.75" customHeight="1" x14ac:dyDescent="0.25">
      <c r="BC5260" s="163"/>
    </row>
    <row r="5261" spans="55:55" ht="36.75" customHeight="1" x14ac:dyDescent="0.25">
      <c r="BC5261" s="163"/>
    </row>
    <row r="5262" spans="55:55" ht="36.75" customHeight="1" x14ac:dyDescent="0.25">
      <c r="BC5262" s="163"/>
    </row>
    <row r="5263" spans="55:55" ht="36.75" customHeight="1" x14ac:dyDescent="0.25">
      <c r="BC5263" s="163"/>
    </row>
    <row r="5264" spans="55:55" ht="36.75" customHeight="1" x14ac:dyDescent="0.25">
      <c r="BC5264" s="163"/>
    </row>
    <row r="5265" spans="55:55" ht="36.75" customHeight="1" x14ac:dyDescent="0.25">
      <c r="BC5265" s="163"/>
    </row>
    <row r="5266" spans="55:55" ht="36.75" customHeight="1" x14ac:dyDescent="0.25">
      <c r="BC5266" s="163"/>
    </row>
    <row r="5267" spans="55:55" ht="36.75" customHeight="1" x14ac:dyDescent="0.25">
      <c r="BC5267" s="163"/>
    </row>
    <row r="5268" spans="55:55" ht="36.75" customHeight="1" x14ac:dyDescent="0.25">
      <c r="BC5268" s="163"/>
    </row>
    <row r="5269" spans="55:55" ht="36.75" customHeight="1" x14ac:dyDescent="0.25">
      <c r="BC5269" s="163"/>
    </row>
    <row r="5270" spans="55:55" ht="36.75" customHeight="1" x14ac:dyDescent="0.25">
      <c r="BC5270" s="163"/>
    </row>
    <row r="5271" spans="55:55" ht="36.75" customHeight="1" x14ac:dyDescent="0.25">
      <c r="BC5271" s="163"/>
    </row>
    <row r="5272" spans="55:55" ht="36.75" customHeight="1" x14ac:dyDescent="0.25">
      <c r="BC5272" s="163"/>
    </row>
    <row r="5273" spans="55:55" ht="36.75" customHeight="1" x14ac:dyDescent="0.25">
      <c r="BC5273" s="163"/>
    </row>
    <row r="5274" spans="55:55" ht="36.75" customHeight="1" x14ac:dyDescent="0.25">
      <c r="BC5274" s="163"/>
    </row>
    <row r="5275" spans="55:55" ht="36.75" customHeight="1" x14ac:dyDescent="0.25">
      <c r="BC5275" s="163"/>
    </row>
    <row r="5276" spans="55:55" ht="36.75" customHeight="1" x14ac:dyDescent="0.25">
      <c r="BC5276" s="163"/>
    </row>
    <row r="5277" spans="55:55" ht="36.75" customHeight="1" x14ac:dyDescent="0.25">
      <c r="BC5277" s="163"/>
    </row>
    <row r="5278" spans="55:55" ht="36.75" customHeight="1" x14ac:dyDescent="0.25">
      <c r="BC5278" s="163"/>
    </row>
    <row r="5279" spans="55:55" ht="36.75" customHeight="1" x14ac:dyDescent="0.25">
      <c r="BC5279" s="163"/>
    </row>
    <row r="5280" spans="55:55" ht="36.75" customHeight="1" x14ac:dyDescent="0.25">
      <c r="BC5280" s="163"/>
    </row>
    <row r="5281" spans="55:55" ht="36.75" customHeight="1" x14ac:dyDescent="0.25">
      <c r="BC5281" s="163"/>
    </row>
    <row r="5282" spans="55:55" ht="36.75" customHeight="1" x14ac:dyDescent="0.25">
      <c r="BC5282" s="163"/>
    </row>
    <row r="5283" spans="55:55" ht="36.75" customHeight="1" x14ac:dyDescent="0.25">
      <c r="BC5283" s="163"/>
    </row>
    <row r="5284" spans="55:55" ht="36.75" customHeight="1" x14ac:dyDescent="0.25">
      <c r="BC5284" s="163"/>
    </row>
    <row r="5285" spans="55:55" ht="36.75" customHeight="1" x14ac:dyDescent="0.25">
      <c r="BC5285" s="163"/>
    </row>
    <row r="5286" spans="55:55" ht="36.75" customHeight="1" x14ac:dyDescent="0.25">
      <c r="BC5286" s="163"/>
    </row>
    <row r="5287" spans="55:55" ht="36.75" customHeight="1" x14ac:dyDescent="0.25">
      <c r="BC5287" s="163"/>
    </row>
    <row r="5288" spans="55:55" ht="36.75" customHeight="1" x14ac:dyDescent="0.25">
      <c r="BC5288" s="163"/>
    </row>
    <row r="5289" spans="55:55" ht="36.75" customHeight="1" x14ac:dyDescent="0.25">
      <c r="BC5289" s="163"/>
    </row>
    <row r="5290" spans="55:55" ht="36.75" customHeight="1" x14ac:dyDescent="0.25">
      <c r="BC5290" s="163"/>
    </row>
    <row r="5291" spans="55:55" ht="36.75" customHeight="1" x14ac:dyDescent="0.25">
      <c r="BC5291" s="163"/>
    </row>
    <row r="5292" spans="55:55" ht="36.75" customHeight="1" x14ac:dyDescent="0.25">
      <c r="BC5292" s="163"/>
    </row>
    <row r="5293" spans="55:55" ht="36.75" customHeight="1" x14ac:dyDescent="0.25">
      <c r="BC5293" s="163"/>
    </row>
    <row r="5294" spans="55:55" ht="36.75" customHeight="1" x14ac:dyDescent="0.25">
      <c r="BC5294" s="163"/>
    </row>
    <row r="5295" spans="55:55" ht="36.75" customHeight="1" x14ac:dyDescent="0.25">
      <c r="BC5295" s="163"/>
    </row>
    <row r="5296" spans="55:55" ht="36.75" customHeight="1" x14ac:dyDescent="0.25">
      <c r="BC5296" s="163"/>
    </row>
    <row r="5297" spans="55:55" ht="36.75" customHeight="1" x14ac:dyDescent="0.25">
      <c r="BC5297" s="163"/>
    </row>
    <row r="5298" spans="55:55" ht="36.75" customHeight="1" x14ac:dyDescent="0.25">
      <c r="BC5298" s="163"/>
    </row>
    <row r="5299" spans="55:55" ht="36.75" customHeight="1" x14ac:dyDescent="0.25">
      <c r="BC5299" s="163"/>
    </row>
    <row r="5300" spans="55:55" ht="36.75" customHeight="1" x14ac:dyDescent="0.25">
      <c r="BC5300" s="163"/>
    </row>
    <row r="5301" spans="55:55" ht="36.75" customHeight="1" x14ac:dyDescent="0.25">
      <c r="BC5301" s="163"/>
    </row>
    <row r="5302" spans="55:55" ht="36.75" customHeight="1" x14ac:dyDescent="0.25">
      <c r="BC5302" s="163"/>
    </row>
    <row r="5303" spans="55:55" ht="36.75" customHeight="1" x14ac:dyDescent="0.25">
      <c r="BC5303" s="163"/>
    </row>
    <row r="5304" spans="55:55" ht="36.75" customHeight="1" x14ac:dyDescent="0.25">
      <c r="BC5304" s="163"/>
    </row>
    <row r="5305" spans="55:55" ht="36.75" customHeight="1" x14ac:dyDescent="0.25">
      <c r="BC5305" s="163"/>
    </row>
    <row r="5306" spans="55:55" ht="36.75" customHeight="1" x14ac:dyDescent="0.25">
      <c r="BC5306" s="163"/>
    </row>
    <row r="5307" spans="55:55" ht="36.75" customHeight="1" x14ac:dyDescent="0.25">
      <c r="BC5307" s="163"/>
    </row>
    <row r="5308" spans="55:55" ht="36.75" customHeight="1" x14ac:dyDescent="0.25">
      <c r="BC5308" s="163"/>
    </row>
    <row r="5309" spans="55:55" ht="36.75" customHeight="1" x14ac:dyDescent="0.25">
      <c r="BC5309" s="163"/>
    </row>
    <row r="5310" spans="55:55" ht="36.75" customHeight="1" x14ac:dyDescent="0.25">
      <c r="BC5310" s="163"/>
    </row>
    <row r="5311" spans="55:55" ht="36.75" customHeight="1" x14ac:dyDescent="0.25">
      <c r="BC5311" s="163"/>
    </row>
    <row r="5312" spans="55:55" ht="36.75" customHeight="1" x14ac:dyDescent="0.25">
      <c r="BC5312" s="163"/>
    </row>
    <row r="5313" spans="55:55" ht="36.75" customHeight="1" x14ac:dyDescent="0.25">
      <c r="BC5313" s="163"/>
    </row>
    <row r="5314" spans="55:55" ht="36.75" customHeight="1" x14ac:dyDescent="0.25">
      <c r="BC5314" s="163"/>
    </row>
    <row r="5315" spans="55:55" ht="36.75" customHeight="1" x14ac:dyDescent="0.25">
      <c r="BC5315" s="163"/>
    </row>
    <row r="5316" spans="55:55" ht="36.75" customHeight="1" x14ac:dyDescent="0.25">
      <c r="BC5316" s="163"/>
    </row>
    <row r="5317" spans="55:55" ht="36.75" customHeight="1" x14ac:dyDescent="0.25">
      <c r="BC5317" s="163"/>
    </row>
    <row r="5318" spans="55:55" ht="36.75" customHeight="1" x14ac:dyDescent="0.25">
      <c r="BC5318" s="163"/>
    </row>
    <row r="5319" spans="55:55" ht="36.75" customHeight="1" x14ac:dyDescent="0.25">
      <c r="BC5319" s="163"/>
    </row>
    <row r="5320" spans="55:55" ht="36.75" customHeight="1" x14ac:dyDescent="0.25">
      <c r="BC5320" s="163"/>
    </row>
    <row r="5321" spans="55:55" ht="36.75" customHeight="1" x14ac:dyDescent="0.25">
      <c r="BC5321" s="163"/>
    </row>
    <row r="5322" spans="55:55" ht="36.75" customHeight="1" x14ac:dyDescent="0.25">
      <c r="BC5322" s="163"/>
    </row>
    <row r="5323" spans="55:55" ht="36.75" customHeight="1" x14ac:dyDescent="0.25">
      <c r="BC5323" s="163"/>
    </row>
    <row r="5324" spans="55:55" ht="36.75" customHeight="1" x14ac:dyDescent="0.25">
      <c r="BC5324" s="163"/>
    </row>
    <row r="5325" spans="55:55" ht="36.75" customHeight="1" x14ac:dyDescent="0.25">
      <c r="BC5325" s="163"/>
    </row>
    <row r="5326" spans="55:55" ht="36.75" customHeight="1" x14ac:dyDescent="0.25">
      <c r="BC5326" s="163"/>
    </row>
    <row r="5327" spans="55:55" ht="36.75" customHeight="1" x14ac:dyDescent="0.25">
      <c r="BC5327" s="163"/>
    </row>
    <row r="5328" spans="55:55" ht="36.75" customHeight="1" x14ac:dyDescent="0.25">
      <c r="BC5328" s="163"/>
    </row>
    <row r="5329" spans="55:55" ht="36.75" customHeight="1" x14ac:dyDescent="0.25">
      <c r="BC5329" s="163"/>
    </row>
    <row r="5330" spans="55:55" ht="36.75" customHeight="1" x14ac:dyDescent="0.25">
      <c r="BC5330" s="163"/>
    </row>
    <row r="5331" spans="55:55" ht="36.75" customHeight="1" x14ac:dyDescent="0.25">
      <c r="BC5331" s="163"/>
    </row>
    <row r="5332" spans="55:55" ht="36.75" customHeight="1" x14ac:dyDescent="0.25">
      <c r="BC5332" s="163"/>
    </row>
    <row r="5333" spans="55:55" ht="36.75" customHeight="1" x14ac:dyDescent="0.25">
      <c r="BC5333" s="163"/>
    </row>
    <row r="5334" spans="55:55" ht="36.75" customHeight="1" x14ac:dyDescent="0.25">
      <c r="BC5334" s="163"/>
    </row>
    <row r="5335" spans="55:55" ht="36.75" customHeight="1" x14ac:dyDescent="0.25">
      <c r="BC5335" s="163"/>
    </row>
    <row r="5336" spans="55:55" ht="36.75" customHeight="1" x14ac:dyDescent="0.25">
      <c r="BC5336" s="163"/>
    </row>
    <row r="5337" spans="55:55" ht="36.75" customHeight="1" x14ac:dyDescent="0.25">
      <c r="BC5337" s="163"/>
    </row>
    <row r="5338" spans="55:55" ht="36.75" customHeight="1" x14ac:dyDescent="0.25">
      <c r="BC5338" s="163"/>
    </row>
    <row r="5339" spans="55:55" ht="36.75" customHeight="1" x14ac:dyDescent="0.25">
      <c r="BC5339" s="163"/>
    </row>
    <row r="5340" spans="55:55" ht="36.75" customHeight="1" x14ac:dyDescent="0.25">
      <c r="BC5340" s="163"/>
    </row>
    <row r="5341" spans="55:55" ht="36.75" customHeight="1" x14ac:dyDescent="0.25">
      <c r="BC5341" s="163"/>
    </row>
    <row r="5342" spans="55:55" ht="36.75" customHeight="1" x14ac:dyDescent="0.25">
      <c r="BC5342" s="163"/>
    </row>
    <row r="5343" spans="55:55" ht="36.75" customHeight="1" x14ac:dyDescent="0.25">
      <c r="BC5343" s="163"/>
    </row>
    <row r="5344" spans="55:55" ht="36.75" customHeight="1" x14ac:dyDescent="0.25">
      <c r="BC5344" s="163"/>
    </row>
    <row r="5345" spans="55:55" ht="36.75" customHeight="1" x14ac:dyDescent="0.25">
      <c r="BC5345" s="163"/>
    </row>
    <row r="5346" spans="55:55" ht="36.75" customHeight="1" x14ac:dyDescent="0.25">
      <c r="BC5346" s="163"/>
    </row>
    <row r="5347" spans="55:55" ht="36.75" customHeight="1" x14ac:dyDescent="0.25">
      <c r="BC5347" s="163"/>
    </row>
    <row r="5348" spans="55:55" ht="36.75" customHeight="1" x14ac:dyDescent="0.25">
      <c r="BC5348" s="163"/>
    </row>
    <row r="5349" spans="55:55" ht="36.75" customHeight="1" x14ac:dyDescent="0.25">
      <c r="BC5349" s="163"/>
    </row>
    <row r="5350" spans="55:55" ht="36.75" customHeight="1" x14ac:dyDescent="0.25">
      <c r="BC5350" s="163"/>
    </row>
    <row r="5351" spans="55:55" ht="36.75" customHeight="1" x14ac:dyDescent="0.25">
      <c r="BC5351" s="163"/>
    </row>
    <row r="5352" spans="55:55" ht="36.75" customHeight="1" x14ac:dyDescent="0.25">
      <c r="BC5352" s="163"/>
    </row>
    <row r="5353" spans="55:55" ht="36.75" customHeight="1" x14ac:dyDescent="0.25">
      <c r="BC5353" s="163"/>
    </row>
    <row r="5354" spans="55:55" ht="36.75" customHeight="1" x14ac:dyDescent="0.25">
      <c r="BC5354" s="163"/>
    </row>
    <row r="5355" spans="55:55" ht="36.75" customHeight="1" x14ac:dyDescent="0.25">
      <c r="BC5355" s="163"/>
    </row>
    <row r="5356" spans="55:55" ht="36.75" customHeight="1" x14ac:dyDescent="0.25">
      <c r="BC5356" s="163"/>
    </row>
    <row r="5357" spans="55:55" ht="36.75" customHeight="1" x14ac:dyDescent="0.25">
      <c r="BC5357" s="163"/>
    </row>
    <row r="5358" spans="55:55" ht="36.75" customHeight="1" x14ac:dyDescent="0.25">
      <c r="BC5358" s="163"/>
    </row>
    <row r="5359" spans="55:55" ht="36.75" customHeight="1" x14ac:dyDescent="0.25">
      <c r="BC5359" s="163"/>
    </row>
    <row r="5360" spans="55:55" ht="36.75" customHeight="1" x14ac:dyDescent="0.25">
      <c r="BC5360" s="163"/>
    </row>
    <row r="5361" spans="55:55" ht="36.75" customHeight="1" x14ac:dyDescent="0.25">
      <c r="BC5361" s="163"/>
    </row>
    <row r="5362" spans="55:55" ht="36.75" customHeight="1" x14ac:dyDescent="0.25">
      <c r="BC5362" s="163"/>
    </row>
    <row r="5363" spans="55:55" ht="36.75" customHeight="1" x14ac:dyDescent="0.25">
      <c r="BC5363" s="163"/>
    </row>
    <row r="5364" spans="55:55" ht="36.75" customHeight="1" x14ac:dyDescent="0.25">
      <c r="BC5364" s="163"/>
    </row>
    <row r="5365" spans="55:55" ht="36.75" customHeight="1" x14ac:dyDescent="0.25">
      <c r="BC5365" s="163"/>
    </row>
    <row r="5366" spans="55:55" ht="36.75" customHeight="1" x14ac:dyDescent="0.25">
      <c r="BC5366" s="163"/>
    </row>
    <row r="5367" spans="55:55" ht="36.75" customHeight="1" x14ac:dyDescent="0.25">
      <c r="BC5367" s="163"/>
    </row>
    <row r="5368" spans="55:55" ht="36.75" customHeight="1" x14ac:dyDescent="0.25">
      <c r="BC5368" s="163"/>
    </row>
    <row r="5369" spans="55:55" ht="36.75" customHeight="1" x14ac:dyDescent="0.25">
      <c r="BC5369" s="163"/>
    </row>
    <row r="5370" spans="55:55" ht="36.75" customHeight="1" x14ac:dyDescent="0.25">
      <c r="BC5370" s="163"/>
    </row>
    <row r="5371" spans="55:55" ht="36.75" customHeight="1" x14ac:dyDescent="0.25">
      <c r="BC5371" s="163"/>
    </row>
    <row r="5372" spans="55:55" ht="36.75" customHeight="1" x14ac:dyDescent="0.25">
      <c r="BC5372" s="163"/>
    </row>
    <row r="5373" spans="55:55" ht="36.75" customHeight="1" x14ac:dyDescent="0.25">
      <c r="BC5373" s="163"/>
    </row>
    <row r="5374" spans="55:55" ht="36.75" customHeight="1" x14ac:dyDescent="0.25">
      <c r="BC5374" s="163"/>
    </row>
    <row r="5375" spans="55:55" ht="36.75" customHeight="1" x14ac:dyDescent="0.25">
      <c r="BC5375" s="163"/>
    </row>
    <row r="5376" spans="55:55" ht="36.75" customHeight="1" x14ac:dyDescent="0.25">
      <c r="BC5376" s="163"/>
    </row>
    <row r="5377" spans="55:55" ht="36.75" customHeight="1" x14ac:dyDescent="0.25">
      <c r="BC5377" s="163"/>
    </row>
    <row r="5378" spans="55:55" ht="36.75" customHeight="1" x14ac:dyDescent="0.25">
      <c r="BC5378" s="163"/>
    </row>
    <row r="5379" spans="55:55" ht="36.75" customHeight="1" x14ac:dyDescent="0.25">
      <c r="BC5379" s="163"/>
    </row>
    <row r="5380" spans="55:55" ht="36.75" customHeight="1" x14ac:dyDescent="0.25">
      <c r="BC5380" s="163"/>
    </row>
    <row r="5381" spans="55:55" ht="36.75" customHeight="1" x14ac:dyDescent="0.25">
      <c r="BC5381" s="163"/>
    </row>
    <row r="5382" spans="55:55" ht="36.75" customHeight="1" x14ac:dyDescent="0.25">
      <c r="BC5382" s="163"/>
    </row>
    <row r="5383" spans="55:55" ht="36.75" customHeight="1" x14ac:dyDescent="0.25">
      <c r="BC5383" s="163"/>
    </row>
    <row r="5384" spans="55:55" ht="36.75" customHeight="1" x14ac:dyDescent="0.25">
      <c r="BC5384" s="163"/>
    </row>
    <row r="5385" spans="55:55" ht="36.75" customHeight="1" x14ac:dyDescent="0.25">
      <c r="BC5385" s="163"/>
    </row>
    <row r="5386" spans="55:55" ht="36.75" customHeight="1" x14ac:dyDescent="0.25">
      <c r="BC5386" s="163"/>
    </row>
    <row r="5387" spans="55:55" ht="36.75" customHeight="1" x14ac:dyDescent="0.25">
      <c r="BC5387" s="163"/>
    </row>
    <row r="5388" spans="55:55" ht="36.75" customHeight="1" x14ac:dyDescent="0.25">
      <c r="BC5388" s="163"/>
    </row>
    <row r="5389" spans="55:55" ht="36.75" customHeight="1" x14ac:dyDescent="0.25">
      <c r="BC5389" s="163"/>
    </row>
    <row r="5390" spans="55:55" ht="36.75" customHeight="1" x14ac:dyDescent="0.25">
      <c r="BC5390" s="163"/>
    </row>
    <row r="5391" spans="55:55" ht="36.75" customHeight="1" x14ac:dyDescent="0.25">
      <c r="BC5391" s="163"/>
    </row>
    <row r="5392" spans="55:55" ht="36.75" customHeight="1" x14ac:dyDescent="0.25">
      <c r="BC5392" s="163"/>
    </row>
    <row r="5393" spans="55:55" ht="36.75" customHeight="1" x14ac:dyDescent="0.25">
      <c r="BC5393" s="163"/>
    </row>
    <row r="5394" spans="55:55" ht="36.75" customHeight="1" x14ac:dyDescent="0.25">
      <c r="BC5394" s="163"/>
    </row>
    <row r="5395" spans="55:55" ht="36.75" customHeight="1" x14ac:dyDescent="0.25">
      <c r="BC5395" s="163"/>
    </row>
    <row r="5396" spans="55:55" ht="36.75" customHeight="1" x14ac:dyDescent="0.25">
      <c r="BC5396" s="163"/>
    </row>
    <row r="5397" spans="55:55" ht="36.75" customHeight="1" x14ac:dyDescent="0.25">
      <c r="BC5397" s="163"/>
    </row>
    <row r="5398" spans="55:55" ht="36.75" customHeight="1" x14ac:dyDescent="0.25">
      <c r="BC5398" s="163"/>
    </row>
    <row r="5399" spans="55:55" ht="36.75" customHeight="1" x14ac:dyDescent="0.25">
      <c r="BC5399" s="163"/>
    </row>
    <row r="5400" spans="55:55" ht="36.75" customHeight="1" x14ac:dyDescent="0.25">
      <c r="BC5400" s="163"/>
    </row>
    <row r="5401" spans="55:55" ht="36.75" customHeight="1" x14ac:dyDescent="0.25">
      <c r="BC5401" s="163"/>
    </row>
    <row r="5402" spans="55:55" ht="36.75" customHeight="1" x14ac:dyDescent="0.25">
      <c r="BC5402" s="163"/>
    </row>
    <row r="5403" spans="55:55" ht="36.75" customHeight="1" x14ac:dyDescent="0.25">
      <c r="BC5403" s="163"/>
    </row>
    <row r="5404" spans="55:55" ht="36.75" customHeight="1" x14ac:dyDescent="0.25">
      <c r="BC5404" s="163"/>
    </row>
    <row r="5405" spans="55:55" ht="36.75" customHeight="1" x14ac:dyDescent="0.25">
      <c r="BC5405" s="163"/>
    </row>
    <row r="5406" spans="55:55" ht="36.75" customHeight="1" x14ac:dyDescent="0.25">
      <c r="BC5406" s="163"/>
    </row>
    <row r="5407" spans="55:55" ht="36.75" customHeight="1" x14ac:dyDescent="0.25">
      <c r="BC5407" s="163"/>
    </row>
    <row r="5408" spans="55:55" ht="36.75" customHeight="1" x14ac:dyDescent="0.25">
      <c r="BC5408" s="163"/>
    </row>
    <row r="5409" spans="55:55" ht="36.75" customHeight="1" x14ac:dyDescent="0.25">
      <c r="BC5409" s="163"/>
    </row>
    <row r="5410" spans="55:55" ht="36.75" customHeight="1" x14ac:dyDescent="0.25">
      <c r="BC5410" s="163"/>
    </row>
    <row r="5411" spans="55:55" ht="36.75" customHeight="1" x14ac:dyDescent="0.25">
      <c r="BC5411" s="163"/>
    </row>
    <row r="5412" spans="55:55" ht="36.75" customHeight="1" x14ac:dyDescent="0.25">
      <c r="BC5412" s="163"/>
    </row>
    <row r="5413" spans="55:55" ht="36.75" customHeight="1" x14ac:dyDescent="0.25">
      <c r="BC5413" s="163"/>
    </row>
    <row r="5414" spans="55:55" ht="36.75" customHeight="1" x14ac:dyDescent="0.25">
      <c r="BC5414" s="163"/>
    </row>
    <row r="5415" spans="55:55" ht="36.75" customHeight="1" x14ac:dyDescent="0.25">
      <c r="BC5415" s="163"/>
    </row>
    <row r="5416" spans="55:55" ht="36.75" customHeight="1" x14ac:dyDescent="0.25">
      <c r="BC5416" s="163"/>
    </row>
    <row r="5417" spans="55:55" ht="36.75" customHeight="1" x14ac:dyDescent="0.25">
      <c r="BC5417" s="163"/>
    </row>
    <row r="5418" spans="55:55" ht="36.75" customHeight="1" x14ac:dyDescent="0.25">
      <c r="BC5418" s="163"/>
    </row>
    <row r="5419" spans="55:55" ht="36.75" customHeight="1" x14ac:dyDescent="0.25">
      <c r="BC5419" s="163"/>
    </row>
    <row r="5420" spans="55:55" ht="36.75" customHeight="1" x14ac:dyDescent="0.25">
      <c r="BC5420" s="163"/>
    </row>
    <row r="5421" spans="55:55" ht="36.75" customHeight="1" x14ac:dyDescent="0.25">
      <c r="BC5421" s="163"/>
    </row>
    <row r="5422" spans="55:55" ht="36.75" customHeight="1" x14ac:dyDescent="0.25">
      <c r="BC5422" s="163"/>
    </row>
    <row r="5423" spans="55:55" ht="36.75" customHeight="1" x14ac:dyDescent="0.25">
      <c r="BC5423" s="163"/>
    </row>
    <row r="5424" spans="55:55" ht="36.75" customHeight="1" x14ac:dyDescent="0.25">
      <c r="BC5424" s="163"/>
    </row>
    <row r="5425" spans="55:55" ht="36.75" customHeight="1" x14ac:dyDescent="0.25">
      <c r="BC5425" s="163"/>
    </row>
    <row r="5426" spans="55:55" ht="36.75" customHeight="1" x14ac:dyDescent="0.25">
      <c r="BC5426" s="163"/>
    </row>
    <row r="5427" spans="55:55" ht="36.75" customHeight="1" x14ac:dyDescent="0.25">
      <c r="BC5427" s="163"/>
    </row>
    <row r="5428" spans="55:55" ht="36.75" customHeight="1" x14ac:dyDescent="0.25">
      <c r="BC5428" s="163"/>
    </row>
    <row r="5429" spans="55:55" ht="36.75" customHeight="1" x14ac:dyDescent="0.25">
      <c r="BC5429" s="163"/>
    </row>
    <row r="5430" spans="55:55" ht="36.75" customHeight="1" x14ac:dyDescent="0.25">
      <c r="BC5430" s="163"/>
    </row>
    <row r="5431" spans="55:55" ht="36.75" customHeight="1" x14ac:dyDescent="0.25">
      <c r="BC5431" s="163"/>
    </row>
    <row r="5432" spans="55:55" ht="36.75" customHeight="1" x14ac:dyDescent="0.25">
      <c r="BC5432" s="163"/>
    </row>
    <row r="5433" spans="55:55" ht="36.75" customHeight="1" x14ac:dyDescent="0.25">
      <c r="BC5433" s="163"/>
    </row>
    <row r="5434" spans="55:55" ht="36.75" customHeight="1" x14ac:dyDescent="0.25">
      <c r="BC5434" s="163"/>
    </row>
    <row r="5435" spans="55:55" ht="36.75" customHeight="1" x14ac:dyDescent="0.25">
      <c r="BC5435" s="163"/>
    </row>
    <row r="5436" spans="55:55" ht="36.75" customHeight="1" x14ac:dyDescent="0.25">
      <c r="BC5436" s="163"/>
    </row>
    <row r="5437" spans="55:55" ht="36.75" customHeight="1" x14ac:dyDescent="0.25">
      <c r="BC5437" s="163"/>
    </row>
    <row r="5438" spans="55:55" ht="36.75" customHeight="1" x14ac:dyDescent="0.25">
      <c r="BC5438" s="163"/>
    </row>
    <row r="5439" spans="55:55" ht="36.75" customHeight="1" x14ac:dyDescent="0.25">
      <c r="BC5439" s="163"/>
    </row>
    <row r="5440" spans="55:55" ht="36.75" customHeight="1" x14ac:dyDescent="0.25">
      <c r="BC5440" s="163"/>
    </row>
    <row r="5441" spans="55:55" ht="36.75" customHeight="1" x14ac:dyDescent="0.25">
      <c r="BC5441" s="163"/>
    </row>
    <row r="5442" spans="55:55" ht="36.75" customHeight="1" x14ac:dyDescent="0.25">
      <c r="BC5442" s="163"/>
    </row>
    <row r="5443" spans="55:55" ht="36.75" customHeight="1" x14ac:dyDescent="0.25">
      <c r="BC5443" s="163"/>
    </row>
    <row r="5444" spans="55:55" ht="36.75" customHeight="1" x14ac:dyDescent="0.25">
      <c r="BC5444" s="163"/>
    </row>
    <row r="5445" spans="55:55" ht="36.75" customHeight="1" x14ac:dyDescent="0.25">
      <c r="BC5445" s="163"/>
    </row>
    <row r="5446" spans="55:55" ht="36.75" customHeight="1" x14ac:dyDescent="0.25">
      <c r="BC5446" s="163"/>
    </row>
    <row r="5447" spans="55:55" ht="36.75" customHeight="1" x14ac:dyDescent="0.25">
      <c r="BC5447" s="163"/>
    </row>
    <row r="5448" spans="55:55" ht="36.75" customHeight="1" x14ac:dyDescent="0.25">
      <c r="BC5448" s="163"/>
    </row>
    <row r="5449" spans="55:55" ht="36.75" customHeight="1" x14ac:dyDescent="0.25">
      <c r="BC5449" s="163"/>
    </row>
    <row r="5450" spans="55:55" ht="36.75" customHeight="1" x14ac:dyDescent="0.25">
      <c r="BC5450" s="163"/>
    </row>
    <row r="5451" spans="55:55" ht="36.75" customHeight="1" x14ac:dyDescent="0.25">
      <c r="BC5451" s="163"/>
    </row>
    <row r="5452" spans="55:55" ht="36.75" customHeight="1" x14ac:dyDescent="0.25">
      <c r="BC5452" s="163"/>
    </row>
    <row r="5453" spans="55:55" ht="36.75" customHeight="1" x14ac:dyDescent="0.25">
      <c r="BC5453" s="163"/>
    </row>
    <row r="5454" spans="55:55" ht="36.75" customHeight="1" x14ac:dyDescent="0.25">
      <c r="BC5454" s="163"/>
    </row>
    <row r="5455" spans="55:55" ht="36.75" customHeight="1" x14ac:dyDescent="0.25">
      <c r="BC5455" s="163"/>
    </row>
    <row r="5456" spans="55:55" ht="36.75" customHeight="1" x14ac:dyDescent="0.25">
      <c r="BC5456" s="163"/>
    </row>
    <row r="5457" spans="55:55" ht="36.75" customHeight="1" x14ac:dyDescent="0.25">
      <c r="BC5457" s="163"/>
    </row>
    <row r="5458" spans="55:55" ht="36.75" customHeight="1" x14ac:dyDescent="0.25">
      <c r="BC5458" s="163"/>
    </row>
    <row r="5459" spans="55:55" ht="36.75" customHeight="1" x14ac:dyDescent="0.25">
      <c r="BC5459" s="163"/>
    </row>
    <row r="5460" spans="55:55" ht="36.75" customHeight="1" x14ac:dyDescent="0.25">
      <c r="BC5460" s="163"/>
    </row>
    <row r="5461" spans="55:55" ht="36.75" customHeight="1" x14ac:dyDescent="0.25">
      <c r="BC5461" s="163"/>
    </row>
    <row r="5462" spans="55:55" ht="36.75" customHeight="1" x14ac:dyDescent="0.25">
      <c r="BC5462" s="163"/>
    </row>
    <row r="5463" spans="55:55" ht="36.75" customHeight="1" x14ac:dyDescent="0.25">
      <c r="BC5463" s="163"/>
    </row>
    <row r="5464" spans="55:55" ht="36.75" customHeight="1" x14ac:dyDescent="0.25">
      <c r="BC5464" s="163"/>
    </row>
    <row r="5465" spans="55:55" ht="36.75" customHeight="1" x14ac:dyDescent="0.25">
      <c r="BC5465" s="163"/>
    </row>
    <row r="5466" spans="55:55" ht="36.75" customHeight="1" x14ac:dyDescent="0.25">
      <c r="BC5466" s="163"/>
    </row>
    <row r="5467" spans="55:55" ht="36.75" customHeight="1" x14ac:dyDescent="0.25">
      <c r="BC5467" s="163"/>
    </row>
    <row r="5468" spans="55:55" ht="36.75" customHeight="1" x14ac:dyDescent="0.25">
      <c r="BC5468" s="163"/>
    </row>
    <row r="5469" spans="55:55" ht="36.75" customHeight="1" x14ac:dyDescent="0.25">
      <c r="BC5469" s="163"/>
    </row>
    <row r="5470" spans="55:55" ht="36.75" customHeight="1" x14ac:dyDescent="0.25">
      <c r="BC5470" s="163"/>
    </row>
    <row r="5471" spans="55:55" ht="36.75" customHeight="1" x14ac:dyDescent="0.25">
      <c r="BC5471" s="163"/>
    </row>
    <row r="5472" spans="55:55" ht="36.75" customHeight="1" x14ac:dyDescent="0.25">
      <c r="BC5472" s="163"/>
    </row>
    <row r="5473" spans="55:55" ht="36.75" customHeight="1" x14ac:dyDescent="0.25">
      <c r="BC5473" s="163"/>
    </row>
    <row r="5474" spans="55:55" ht="36.75" customHeight="1" x14ac:dyDescent="0.25">
      <c r="BC5474" s="163"/>
    </row>
    <row r="5475" spans="55:55" ht="36.75" customHeight="1" x14ac:dyDescent="0.25">
      <c r="BC5475" s="163"/>
    </row>
    <row r="5476" spans="55:55" ht="36.75" customHeight="1" x14ac:dyDescent="0.25">
      <c r="BC5476" s="163"/>
    </row>
    <row r="5477" spans="55:55" ht="36.75" customHeight="1" x14ac:dyDescent="0.25">
      <c r="BC5477" s="163"/>
    </row>
    <row r="5478" spans="55:55" ht="36.75" customHeight="1" x14ac:dyDescent="0.25">
      <c r="BC5478" s="163"/>
    </row>
    <row r="5479" spans="55:55" ht="36.75" customHeight="1" x14ac:dyDescent="0.25">
      <c r="BC5479" s="163"/>
    </row>
    <row r="5480" spans="55:55" ht="36.75" customHeight="1" x14ac:dyDescent="0.25">
      <c r="BC5480" s="163"/>
    </row>
    <row r="5481" spans="55:55" ht="36.75" customHeight="1" x14ac:dyDescent="0.25">
      <c r="BC5481" s="163"/>
    </row>
    <row r="5482" spans="55:55" ht="36.75" customHeight="1" x14ac:dyDescent="0.25">
      <c r="BC5482" s="163"/>
    </row>
    <row r="5483" spans="55:55" ht="36.75" customHeight="1" x14ac:dyDescent="0.25">
      <c r="BC5483" s="163"/>
    </row>
    <row r="5484" spans="55:55" ht="36.75" customHeight="1" x14ac:dyDescent="0.25">
      <c r="BC5484" s="163"/>
    </row>
    <row r="5485" spans="55:55" ht="36.75" customHeight="1" x14ac:dyDescent="0.25">
      <c r="BC5485" s="163"/>
    </row>
    <row r="5486" spans="55:55" ht="36.75" customHeight="1" x14ac:dyDescent="0.25">
      <c r="BC5486" s="163"/>
    </row>
    <row r="5487" spans="55:55" ht="36.75" customHeight="1" x14ac:dyDescent="0.25">
      <c r="BC5487" s="163"/>
    </row>
    <row r="5488" spans="55:55" ht="36.75" customHeight="1" x14ac:dyDescent="0.25">
      <c r="BC5488" s="163"/>
    </row>
    <row r="5489" spans="55:55" ht="36.75" customHeight="1" x14ac:dyDescent="0.25">
      <c r="BC5489" s="163"/>
    </row>
    <row r="5490" spans="55:55" ht="36.75" customHeight="1" x14ac:dyDescent="0.25">
      <c r="BC5490" s="163"/>
    </row>
    <row r="5491" spans="55:55" ht="36.75" customHeight="1" x14ac:dyDescent="0.25">
      <c r="BC5491" s="163"/>
    </row>
    <row r="5492" spans="55:55" ht="36.75" customHeight="1" x14ac:dyDescent="0.25">
      <c r="BC5492" s="163"/>
    </row>
    <row r="5493" spans="55:55" ht="36.75" customHeight="1" x14ac:dyDescent="0.25">
      <c r="BC5493" s="163"/>
    </row>
    <row r="5494" spans="55:55" ht="36.75" customHeight="1" x14ac:dyDescent="0.25">
      <c r="BC5494" s="163"/>
    </row>
    <row r="5495" spans="55:55" ht="36.75" customHeight="1" x14ac:dyDescent="0.25">
      <c r="BC5495" s="163"/>
    </row>
    <row r="5496" spans="55:55" ht="36.75" customHeight="1" x14ac:dyDescent="0.25">
      <c r="BC5496" s="163"/>
    </row>
    <row r="5497" spans="55:55" ht="36.75" customHeight="1" x14ac:dyDescent="0.25">
      <c r="BC5497" s="163"/>
    </row>
    <row r="5498" spans="55:55" ht="36.75" customHeight="1" x14ac:dyDescent="0.25">
      <c r="BC5498" s="163"/>
    </row>
    <row r="5499" spans="55:55" ht="36.75" customHeight="1" x14ac:dyDescent="0.25">
      <c r="BC5499" s="163"/>
    </row>
    <row r="5500" spans="55:55" ht="36.75" customHeight="1" x14ac:dyDescent="0.25">
      <c r="BC5500" s="163"/>
    </row>
    <row r="5501" spans="55:55" ht="36.75" customHeight="1" x14ac:dyDescent="0.25">
      <c r="BC5501" s="163"/>
    </row>
    <row r="5502" spans="55:55" ht="36.75" customHeight="1" x14ac:dyDescent="0.25">
      <c r="BC5502" s="163"/>
    </row>
    <row r="5503" spans="55:55" ht="36.75" customHeight="1" x14ac:dyDescent="0.25">
      <c r="BC5503" s="163"/>
    </row>
    <row r="5504" spans="55:55" ht="36.75" customHeight="1" x14ac:dyDescent="0.25">
      <c r="BC5504" s="163"/>
    </row>
    <row r="5505" spans="55:55" ht="36.75" customHeight="1" x14ac:dyDescent="0.25">
      <c r="BC5505" s="163"/>
    </row>
    <row r="5506" spans="55:55" ht="36.75" customHeight="1" x14ac:dyDescent="0.25">
      <c r="BC5506" s="163"/>
    </row>
    <row r="5507" spans="55:55" ht="36.75" customHeight="1" x14ac:dyDescent="0.25">
      <c r="BC5507" s="163"/>
    </row>
    <row r="5508" spans="55:55" ht="36.75" customHeight="1" x14ac:dyDescent="0.25">
      <c r="BC5508" s="163"/>
    </row>
    <row r="5509" spans="55:55" ht="36.75" customHeight="1" x14ac:dyDescent="0.25">
      <c r="BC5509" s="163"/>
    </row>
    <row r="5510" spans="55:55" ht="36.75" customHeight="1" x14ac:dyDescent="0.25">
      <c r="BC5510" s="163"/>
    </row>
    <row r="5511" spans="55:55" ht="36.75" customHeight="1" x14ac:dyDescent="0.25">
      <c r="BC5511" s="163"/>
    </row>
    <row r="5512" spans="55:55" ht="36.75" customHeight="1" x14ac:dyDescent="0.25">
      <c r="BC5512" s="163"/>
    </row>
    <row r="5513" spans="55:55" ht="36.75" customHeight="1" x14ac:dyDescent="0.25">
      <c r="BC5513" s="163"/>
    </row>
    <row r="5514" spans="55:55" ht="36.75" customHeight="1" x14ac:dyDescent="0.25">
      <c r="BC5514" s="163"/>
    </row>
    <row r="5515" spans="55:55" ht="36.75" customHeight="1" x14ac:dyDescent="0.25">
      <c r="BC5515" s="163"/>
    </row>
    <row r="5516" spans="55:55" ht="36.75" customHeight="1" x14ac:dyDescent="0.25">
      <c r="BC5516" s="163"/>
    </row>
    <row r="5517" spans="55:55" ht="36.75" customHeight="1" x14ac:dyDescent="0.25">
      <c r="BC5517" s="163"/>
    </row>
    <row r="5518" spans="55:55" ht="36.75" customHeight="1" x14ac:dyDescent="0.25">
      <c r="BC5518" s="163"/>
    </row>
    <row r="5519" spans="55:55" ht="36.75" customHeight="1" x14ac:dyDescent="0.25">
      <c r="BC5519" s="163"/>
    </row>
    <row r="5520" spans="55:55" ht="36.75" customHeight="1" x14ac:dyDescent="0.25">
      <c r="BC5520" s="163"/>
    </row>
    <row r="5521" spans="55:55" ht="36.75" customHeight="1" x14ac:dyDescent="0.25">
      <c r="BC5521" s="163"/>
    </row>
    <row r="5522" spans="55:55" ht="36.75" customHeight="1" x14ac:dyDescent="0.25">
      <c r="BC5522" s="163"/>
    </row>
    <row r="5523" spans="55:55" ht="36.75" customHeight="1" x14ac:dyDescent="0.25">
      <c r="BC5523" s="163"/>
    </row>
    <row r="5524" spans="55:55" ht="36.75" customHeight="1" x14ac:dyDescent="0.25">
      <c r="BC5524" s="163"/>
    </row>
    <row r="5525" spans="55:55" ht="36.75" customHeight="1" x14ac:dyDescent="0.25">
      <c r="BC5525" s="163"/>
    </row>
    <row r="5526" spans="55:55" ht="36.75" customHeight="1" x14ac:dyDescent="0.25">
      <c r="BC5526" s="163"/>
    </row>
    <row r="5527" spans="55:55" ht="36.75" customHeight="1" x14ac:dyDescent="0.25">
      <c r="BC5527" s="163"/>
    </row>
    <row r="5528" spans="55:55" ht="36.75" customHeight="1" x14ac:dyDescent="0.25">
      <c r="BC5528" s="163"/>
    </row>
    <row r="5529" spans="55:55" ht="36.75" customHeight="1" x14ac:dyDescent="0.25">
      <c r="BC5529" s="163"/>
    </row>
    <row r="5530" spans="55:55" ht="36.75" customHeight="1" x14ac:dyDescent="0.25">
      <c r="BC5530" s="163"/>
    </row>
    <row r="5531" spans="55:55" ht="36.75" customHeight="1" x14ac:dyDescent="0.25">
      <c r="BC5531" s="163"/>
    </row>
    <row r="5532" spans="55:55" ht="36.75" customHeight="1" x14ac:dyDescent="0.25">
      <c r="BC5532" s="163"/>
    </row>
    <row r="5533" spans="55:55" ht="36.75" customHeight="1" x14ac:dyDescent="0.25">
      <c r="BC5533" s="163"/>
    </row>
    <row r="5534" spans="55:55" ht="36.75" customHeight="1" x14ac:dyDescent="0.25">
      <c r="BC5534" s="163"/>
    </row>
    <row r="5535" spans="55:55" ht="36.75" customHeight="1" x14ac:dyDescent="0.25">
      <c r="BC5535" s="163"/>
    </row>
    <row r="5536" spans="55:55" ht="36.75" customHeight="1" x14ac:dyDescent="0.25">
      <c r="BC5536" s="163"/>
    </row>
    <row r="5537" spans="55:55" ht="36.75" customHeight="1" x14ac:dyDescent="0.25">
      <c r="BC5537" s="163"/>
    </row>
    <row r="5538" spans="55:55" ht="36.75" customHeight="1" x14ac:dyDescent="0.25">
      <c r="BC5538" s="163"/>
    </row>
    <row r="5539" spans="55:55" ht="36.75" customHeight="1" x14ac:dyDescent="0.25">
      <c r="BC5539" s="163"/>
    </row>
    <row r="5540" spans="55:55" ht="36.75" customHeight="1" x14ac:dyDescent="0.25">
      <c r="BC5540" s="163"/>
    </row>
    <row r="5541" spans="55:55" ht="36.75" customHeight="1" x14ac:dyDescent="0.25">
      <c r="BC5541" s="163"/>
    </row>
    <row r="5542" spans="55:55" ht="36.75" customHeight="1" x14ac:dyDescent="0.25">
      <c r="BC5542" s="163"/>
    </row>
    <row r="5543" spans="55:55" ht="36.75" customHeight="1" x14ac:dyDescent="0.25">
      <c r="BC5543" s="163"/>
    </row>
    <row r="5544" spans="55:55" ht="36.75" customHeight="1" x14ac:dyDescent="0.25">
      <c r="BC5544" s="163"/>
    </row>
    <row r="5545" spans="55:55" ht="36.75" customHeight="1" x14ac:dyDescent="0.25">
      <c r="BC5545" s="163"/>
    </row>
    <row r="5546" spans="55:55" ht="36.75" customHeight="1" x14ac:dyDescent="0.25">
      <c r="BC5546" s="163"/>
    </row>
    <row r="5547" spans="55:55" ht="36.75" customHeight="1" x14ac:dyDescent="0.25">
      <c r="BC5547" s="163"/>
    </row>
    <row r="5548" spans="55:55" ht="36.75" customHeight="1" x14ac:dyDescent="0.25">
      <c r="BC5548" s="163"/>
    </row>
    <row r="5549" spans="55:55" ht="36.75" customHeight="1" x14ac:dyDescent="0.25">
      <c r="BC5549" s="163"/>
    </row>
    <row r="5550" spans="55:55" ht="36.75" customHeight="1" x14ac:dyDescent="0.25">
      <c r="BC5550" s="163"/>
    </row>
    <row r="5551" spans="55:55" ht="36.75" customHeight="1" x14ac:dyDescent="0.25">
      <c r="BC5551" s="163"/>
    </row>
    <row r="5552" spans="55:55" ht="36.75" customHeight="1" x14ac:dyDescent="0.25">
      <c r="BC5552" s="163"/>
    </row>
    <row r="5553" spans="55:55" ht="36.75" customHeight="1" x14ac:dyDescent="0.25">
      <c r="BC5553" s="163"/>
    </row>
    <row r="5554" spans="55:55" ht="36.75" customHeight="1" x14ac:dyDescent="0.25">
      <c r="BC5554" s="163"/>
    </row>
    <row r="5555" spans="55:55" ht="36.75" customHeight="1" x14ac:dyDescent="0.25">
      <c r="BC5555" s="163"/>
    </row>
    <row r="5556" spans="55:55" ht="36.75" customHeight="1" x14ac:dyDescent="0.25">
      <c r="BC5556" s="163"/>
    </row>
    <row r="5557" spans="55:55" ht="36.75" customHeight="1" x14ac:dyDescent="0.25">
      <c r="BC5557" s="163"/>
    </row>
    <row r="5558" spans="55:55" ht="36.75" customHeight="1" x14ac:dyDescent="0.25">
      <c r="BC5558" s="163"/>
    </row>
    <row r="5559" spans="55:55" ht="36.75" customHeight="1" x14ac:dyDescent="0.25">
      <c r="BC5559" s="163"/>
    </row>
    <row r="5560" spans="55:55" ht="36.75" customHeight="1" x14ac:dyDescent="0.25">
      <c r="BC5560" s="163"/>
    </row>
    <row r="5561" spans="55:55" ht="36.75" customHeight="1" x14ac:dyDescent="0.25">
      <c r="BC5561" s="163"/>
    </row>
    <row r="5562" spans="55:55" ht="36.75" customHeight="1" x14ac:dyDescent="0.25">
      <c r="BC5562" s="163"/>
    </row>
    <row r="5563" spans="55:55" ht="36.75" customHeight="1" x14ac:dyDescent="0.25">
      <c r="BC5563" s="163"/>
    </row>
    <row r="5564" spans="55:55" ht="36.75" customHeight="1" x14ac:dyDescent="0.25">
      <c r="BC5564" s="163"/>
    </row>
    <row r="5565" spans="55:55" ht="36.75" customHeight="1" x14ac:dyDescent="0.25">
      <c r="BC5565" s="163"/>
    </row>
    <row r="5566" spans="55:55" ht="36.75" customHeight="1" x14ac:dyDescent="0.25">
      <c r="BC5566" s="163"/>
    </row>
    <row r="5567" spans="55:55" ht="36.75" customHeight="1" x14ac:dyDescent="0.25">
      <c r="BC5567" s="163"/>
    </row>
    <row r="5568" spans="55:55" ht="36.75" customHeight="1" x14ac:dyDescent="0.25">
      <c r="BC5568" s="163"/>
    </row>
    <row r="5569" spans="55:55" ht="36.75" customHeight="1" x14ac:dyDescent="0.25">
      <c r="BC5569" s="163"/>
    </row>
    <row r="5570" spans="55:55" ht="36.75" customHeight="1" x14ac:dyDescent="0.25">
      <c r="BC5570" s="163"/>
    </row>
    <row r="5571" spans="55:55" ht="36.75" customHeight="1" x14ac:dyDescent="0.25">
      <c r="BC5571" s="163"/>
    </row>
    <row r="5572" spans="55:55" ht="36.75" customHeight="1" x14ac:dyDescent="0.25">
      <c r="BC5572" s="163"/>
    </row>
    <row r="5573" spans="55:55" ht="36.75" customHeight="1" x14ac:dyDescent="0.25">
      <c r="BC5573" s="163"/>
    </row>
    <row r="5574" spans="55:55" ht="36.75" customHeight="1" x14ac:dyDescent="0.25">
      <c r="BC5574" s="163"/>
    </row>
    <row r="5575" spans="55:55" ht="36.75" customHeight="1" x14ac:dyDescent="0.25">
      <c r="BC5575" s="163"/>
    </row>
    <row r="5576" spans="55:55" ht="36.75" customHeight="1" x14ac:dyDescent="0.25">
      <c r="BC5576" s="163"/>
    </row>
    <row r="5577" spans="55:55" ht="36.75" customHeight="1" x14ac:dyDescent="0.25">
      <c r="BC5577" s="163"/>
    </row>
    <row r="5578" spans="55:55" ht="36.75" customHeight="1" x14ac:dyDescent="0.25">
      <c r="BC5578" s="163"/>
    </row>
    <row r="5579" spans="55:55" ht="36.75" customHeight="1" x14ac:dyDescent="0.25">
      <c r="BC5579" s="163"/>
    </row>
    <row r="5580" spans="55:55" ht="36.75" customHeight="1" x14ac:dyDescent="0.25">
      <c r="BC5580" s="163"/>
    </row>
    <row r="5581" spans="55:55" ht="36.75" customHeight="1" x14ac:dyDescent="0.25">
      <c r="BC5581" s="163"/>
    </row>
    <row r="5582" spans="55:55" ht="36.75" customHeight="1" x14ac:dyDescent="0.25">
      <c r="BC5582" s="163"/>
    </row>
    <row r="5583" spans="55:55" ht="36.75" customHeight="1" x14ac:dyDescent="0.25">
      <c r="BC5583" s="163"/>
    </row>
    <row r="5584" spans="55:55" ht="36.75" customHeight="1" x14ac:dyDescent="0.25">
      <c r="BC5584" s="163"/>
    </row>
    <row r="5585" spans="55:55" ht="36.75" customHeight="1" x14ac:dyDescent="0.25">
      <c r="BC5585" s="163"/>
    </row>
    <row r="5586" spans="55:55" ht="36.75" customHeight="1" x14ac:dyDescent="0.25">
      <c r="BC5586" s="163"/>
    </row>
    <row r="5587" spans="55:55" ht="36.75" customHeight="1" x14ac:dyDescent="0.25">
      <c r="BC5587" s="163"/>
    </row>
    <row r="5588" spans="55:55" ht="36.75" customHeight="1" x14ac:dyDescent="0.25">
      <c r="BC5588" s="163"/>
    </row>
    <row r="5589" spans="55:55" ht="36.75" customHeight="1" x14ac:dyDescent="0.25">
      <c r="BC5589" s="163"/>
    </row>
    <row r="5590" spans="55:55" ht="36.75" customHeight="1" x14ac:dyDescent="0.25">
      <c r="BC5590" s="163"/>
    </row>
    <row r="5591" spans="55:55" ht="36.75" customHeight="1" x14ac:dyDescent="0.25">
      <c r="BC5591" s="163"/>
    </row>
    <row r="5592" spans="55:55" ht="36.75" customHeight="1" x14ac:dyDescent="0.25">
      <c r="BC5592" s="163"/>
    </row>
    <row r="5593" spans="55:55" ht="36.75" customHeight="1" x14ac:dyDescent="0.25">
      <c r="BC5593" s="163"/>
    </row>
    <row r="5594" spans="55:55" ht="36.75" customHeight="1" x14ac:dyDescent="0.25">
      <c r="BC5594" s="163"/>
    </row>
    <row r="5595" spans="55:55" ht="36.75" customHeight="1" x14ac:dyDescent="0.25">
      <c r="BC5595" s="163"/>
    </row>
    <row r="5596" spans="55:55" ht="36.75" customHeight="1" x14ac:dyDescent="0.25">
      <c r="BC5596" s="163"/>
    </row>
    <row r="5597" spans="55:55" ht="36.75" customHeight="1" x14ac:dyDescent="0.25">
      <c r="BC5597" s="163"/>
    </row>
    <row r="5598" spans="55:55" ht="36.75" customHeight="1" x14ac:dyDescent="0.25">
      <c r="BC5598" s="163"/>
    </row>
    <row r="5599" spans="55:55" ht="36.75" customHeight="1" x14ac:dyDescent="0.25">
      <c r="BC5599" s="163"/>
    </row>
    <row r="5600" spans="55:55" ht="36.75" customHeight="1" x14ac:dyDescent="0.25">
      <c r="BC5600" s="163"/>
    </row>
    <row r="5601" spans="55:55" ht="36.75" customHeight="1" x14ac:dyDescent="0.25">
      <c r="BC5601" s="163"/>
    </row>
    <row r="5602" spans="55:55" ht="36.75" customHeight="1" x14ac:dyDescent="0.25">
      <c r="BC5602" s="163"/>
    </row>
    <row r="5603" spans="55:55" ht="36.75" customHeight="1" x14ac:dyDescent="0.25">
      <c r="BC5603" s="163"/>
    </row>
    <row r="5604" spans="55:55" ht="36.75" customHeight="1" x14ac:dyDescent="0.25">
      <c r="BC5604" s="163"/>
    </row>
    <row r="5605" spans="55:55" ht="36.75" customHeight="1" x14ac:dyDescent="0.25">
      <c r="BC5605" s="163"/>
    </row>
    <row r="5606" spans="55:55" ht="36.75" customHeight="1" x14ac:dyDescent="0.25">
      <c r="BC5606" s="163"/>
    </row>
    <row r="5607" spans="55:55" ht="36.75" customHeight="1" x14ac:dyDescent="0.25">
      <c r="BC5607" s="163"/>
    </row>
    <row r="5608" spans="55:55" ht="36.75" customHeight="1" x14ac:dyDescent="0.25">
      <c r="BC5608" s="163"/>
    </row>
    <row r="5609" spans="55:55" ht="36.75" customHeight="1" x14ac:dyDescent="0.25">
      <c r="BC5609" s="163"/>
    </row>
    <row r="5610" spans="55:55" ht="36.75" customHeight="1" x14ac:dyDescent="0.25">
      <c r="BC5610" s="163"/>
    </row>
    <row r="5611" spans="55:55" ht="36.75" customHeight="1" x14ac:dyDescent="0.25">
      <c r="BC5611" s="163"/>
    </row>
    <row r="5612" spans="55:55" ht="36.75" customHeight="1" x14ac:dyDescent="0.25">
      <c r="BC5612" s="163"/>
    </row>
    <row r="5613" spans="55:55" ht="36.75" customHeight="1" x14ac:dyDescent="0.25">
      <c r="BC5613" s="163"/>
    </row>
    <row r="5614" spans="55:55" ht="36.75" customHeight="1" x14ac:dyDescent="0.25">
      <c r="BC5614" s="163"/>
    </row>
    <row r="5615" spans="55:55" ht="36.75" customHeight="1" x14ac:dyDescent="0.25">
      <c r="BC5615" s="163"/>
    </row>
    <row r="5616" spans="55:55" ht="36.75" customHeight="1" x14ac:dyDescent="0.25">
      <c r="BC5616" s="163"/>
    </row>
    <row r="5617" spans="55:55" ht="36.75" customHeight="1" x14ac:dyDescent="0.25">
      <c r="BC5617" s="163"/>
    </row>
    <row r="5618" spans="55:55" ht="36.75" customHeight="1" x14ac:dyDescent="0.25">
      <c r="BC5618" s="163"/>
    </row>
    <row r="5619" spans="55:55" ht="36.75" customHeight="1" x14ac:dyDescent="0.25">
      <c r="BC5619" s="163"/>
    </row>
    <row r="5620" spans="55:55" ht="36.75" customHeight="1" x14ac:dyDescent="0.25">
      <c r="BC5620" s="163"/>
    </row>
    <row r="5621" spans="55:55" ht="36.75" customHeight="1" x14ac:dyDescent="0.25">
      <c r="BC5621" s="163"/>
    </row>
    <row r="5622" spans="55:55" ht="36.75" customHeight="1" x14ac:dyDescent="0.25">
      <c r="BC5622" s="163"/>
    </row>
    <row r="5623" spans="55:55" ht="36.75" customHeight="1" x14ac:dyDescent="0.25">
      <c r="BC5623" s="163"/>
    </row>
    <row r="5624" spans="55:55" ht="36.75" customHeight="1" x14ac:dyDescent="0.25">
      <c r="BC5624" s="163"/>
    </row>
    <row r="5625" spans="55:55" ht="36.75" customHeight="1" x14ac:dyDescent="0.25">
      <c r="BC5625" s="163"/>
    </row>
    <row r="5626" spans="55:55" ht="36.75" customHeight="1" x14ac:dyDescent="0.25">
      <c r="BC5626" s="163"/>
    </row>
    <row r="5627" spans="55:55" ht="36.75" customHeight="1" x14ac:dyDescent="0.25">
      <c r="BC5627" s="163"/>
    </row>
    <row r="5628" spans="55:55" ht="36.75" customHeight="1" x14ac:dyDescent="0.25">
      <c r="BC5628" s="163"/>
    </row>
    <row r="5629" spans="55:55" ht="36.75" customHeight="1" x14ac:dyDescent="0.25">
      <c r="BC5629" s="163"/>
    </row>
    <row r="5630" spans="55:55" ht="36.75" customHeight="1" x14ac:dyDescent="0.25">
      <c r="BC5630" s="163"/>
    </row>
    <row r="5631" spans="55:55" ht="36.75" customHeight="1" x14ac:dyDescent="0.25">
      <c r="BC5631" s="163"/>
    </row>
    <row r="5632" spans="55:55" ht="36.75" customHeight="1" x14ac:dyDescent="0.25">
      <c r="BC5632" s="163"/>
    </row>
    <row r="5633" spans="55:55" ht="36.75" customHeight="1" x14ac:dyDescent="0.25">
      <c r="BC5633" s="163"/>
    </row>
    <row r="5634" spans="55:55" ht="36.75" customHeight="1" x14ac:dyDescent="0.25">
      <c r="BC5634" s="163"/>
    </row>
    <row r="5635" spans="55:55" ht="36.75" customHeight="1" x14ac:dyDescent="0.25">
      <c r="BC5635" s="163"/>
    </row>
    <row r="5636" spans="55:55" ht="36.75" customHeight="1" x14ac:dyDescent="0.25">
      <c r="BC5636" s="163"/>
    </row>
    <row r="5637" spans="55:55" ht="36.75" customHeight="1" x14ac:dyDescent="0.25">
      <c r="BC5637" s="163"/>
    </row>
    <row r="5638" spans="55:55" ht="36.75" customHeight="1" x14ac:dyDescent="0.25">
      <c r="BC5638" s="163"/>
    </row>
    <row r="5639" spans="55:55" ht="36.75" customHeight="1" x14ac:dyDescent="0.25">
      <c r="BC5639" s="163"/>
    </row>
    <row r="5640" spans="55:55" ht="36.75" customHeight="1" x14ac:dyDescent="0.25">
      <c r="BC5640" s="163"/>
    </row>
    <row r="5641" spans="55:55" ht="36.75" customHeight="1" x14ac:dyDescent="0.25">
      <c r="BC5641" s="163"/>
    </row>
    <row r="5642" spans="55:55" ht="36.75" customHeight="1" x14ac:dyDescent="0.25">
      <c r="BC5642" s="163"/>
    </row>
    <row r="5643" spans="55:55" ht="36.75" customHeight="1" x14ac:dyDescent="0.25">
      <c r="BC5643" s="163"/>
    </row>
    <row r="5644" spans="55:55" ht="36.75" customHeight="1" x14ac:dyDescent="0.25">
      <c r="BC5644" s="163"/>
    </row>
    <row r="5645" spans="55:55" ht="36.75" customHeight="1" x14ac:dyDescent="0.25">
      <c r="BC5645" s="163"/>
    </row>
    <row r="5646" spans="55:55" ht="36.75" customHeight="1" x14ac:dyDescent="0.25">
      <c r="BC5646" s="163"/>
    </row>
    <row r="5647" spans="55:55" ht="36.75" customHeight="1" x14ac:dyDescent="0.25">
      <c r="BC5647" s="163"/>
    </row>
    <row r="5648" spans="55:55" ht="36.75" customHeight="1" x14ac:dyDescent="0.25">
      <c r="BC5648" s="163"/>
    </row>
    <row r="5649" spans="55:55" ht="36.75" customHeight="1" x14ac:dyDescent="0.25">
      <c r="BC5649" s="163"/>
    </row>
    <row r="5650" spans="55:55" ht="36.75" customHeight="1" x14ac:dyDescent="0.25">
      <c r="BC5650" s="163"/>
    </row>
    <row r="5651" spans="55:55" ht="36.75" customHeight="1" x14ac:dyDescent="0.25">
      <c r="BC5651" s="163"/>
    </row>
    <row r="5652" spans="55:55" ht="36.75" customHeight="1" x14ac:dyDescent="0.25">
      <c r="BC5652" s="163"/>
    </row>
    <row r="5653" spans="55:55" ht="36.75" customHeight="1" x14ac:dyDescent="0.25">
      <c r="BC5653" s="163"/>
    </row>
    <row r="5654" spans="55:55" ht="36.75" customHeight="1" x14ac:dyDescent="0.25">
      <c r="BC5654" s="163"/>
    </row>
    <row r="5655" spans="55:55" ht="36.75" customHeight="1" x14ac:dyDescent="0.25">
      <c r="BC5655" s="163"/>
    </row>
    <row r="5656" spans="55:55" ht="36.75" customHeight="1" x14ac:dyDescent="0.25">
      <c r="BC5656" s="163"/>
    </row>
    <row r="5657" spans="55:55" ht="36.75" customHeight="1" x14ac:dyDescent="0.25">
      <c r="BC5657" s="163"/>
    </row>
    <row r="5658" spans="55:55" ht="36.75" customHeight="1" x14ac:dyDescent="0.25">
      <c r="BC5658" s="163"/>
    </row>
    <row r="5659" spans="55:55" ht="36.75" customHeight="1" x14ac:dyDescent="0.25">
      <c r="BC5659" s="163"/>
    </row>
    <row r="5660" spans="55:55" ht="36.75" customHeight="1" x14ac:dyDescent="0.25">
      <c r="BC5660" s="163"/>
    </row>
    <row r="5661" spans="55:55" ht="36.75" customHeight="1" x14ac:dyDescent="0.25">
      <c r="BC5661" s="163"/>
    </row>
    <row r="5662" spans="55:55" ht="36.75" customHeight="1" x14ac:dyDescent="0.25">
      <c r="BC5662" s="163"/>
    </row>
    <row r="5663" spans="55:55" ht="36.75" customHeight="1" x14ac:dyDescent="0.25">
      <c r="BC5663" s="163"/>
    </row>
    <row r="5664" spans="55:55" ht="36.75" customHeight="1" x14ac:dyDescent="0.25">
      <c r="BC5664" s="163"/>
    </row>
    <row r="5665" spans="55:55" ht="36.75" customHeight="1" x14ac:dyDescent="0.25">
      <c r="BC5665" s="163"/>
    </row>
    <row r="5666" spans="55:55" ht="36.75" customHeight="1" x14ac:dyDescent="0.25">
      <c r="BC5666" s="163"/>
    </row>
    <row r="5667" spans="55:55" ht="36.75" customHeight="1" x14ac:dyDescent="0.25">
      <c r="BC5667" s="163"/>
    </row>
    <row r="5668" spans="55:55" ht="36.75" customHeight="1" x14ac:dyDescent="0.25">
      <c r="BC5668" s="163"/>
    </row>
    <row r="5669" spans="55:55" ht="36.75" customHeight="1" x14ac:dyDescent="0.25">
      <c r="BC5669" s="163"/>
    </row>
    <row r="5670" spans="55:55" ht="36.75" customHeight="1" x14ac:dyDescent="0.25">
      <c r="BC5670" s="163"/>
    </row>
    <row r="5671" spans="55:55" ht="36.75" customHeight="1" x14ac:dyDescent="0.25">
      <c r="BC5671" s="163"/>
    </row>
    <row r="5672" spans="55:55" ht="36.75" customHeight="1" x14ac:dyDescent="0.25">
      <c r="BC5672" s="163"/>
    </row>
    <row r="5673" spans="55:55" ht="36.75" customHeight="1" x14ac:dyDescent="0.25">
      <c r="BC5673" s="163"/>
    </row>
    <row r="5674" spans="55:55" ht="36.75" customHeight="1" x14ac:dyDescent="0.25">
      <c r="BC5674" s="163"/>
    </row>
    <row r="5675" spans="55:55" ht="36.75" customHeight="1" x14ac:dyDescent="0.25">
      <c r="BC5675" s="163"/>
    </row>
    <row r="5676" spans="55:55" ht="36.75" customHeight="1" x14ac:dyDescent="0.25">
      <c r="BC5676" s="163"/>
    </row>
    <row r="5677" spans="55:55" ht="36.75" customHeight="1" x14ac:dyDescent="0.25">
      <c r="BC5677" s="163"/>
    </row>
    <row r="5678" spans="55:55" ht="36.75" customHeight="1" x14ac:dyDescent="0.25">
      <c r="BC5678" s="163"/>
    </row>
    <row r="5679" spans="55:55" ht="36.75" customHeight="1" x14ac:dyDescent="0.25">
      <c r="BC5679" s="163"/>
    </row>
    <row r="5680" spans="55:55" ht="36.75" customHeight="1" x14ac:dyDescent="0.25">
      <c r="BC5680" s="163"/>
    </row>
    <row r="5681" spans="55:55" ht="36.75" customHeight="1" x14ac:dyDescent="0.25">
      <c r="BC5681" s="163"/>
    </row>
    <row r="5682" spans="55:55" ht="36.75" customHeight="1" x14ac:dyDescent="0.25">
      <c r="BC5682" s="163"/>
    </row>
    <row r="5683" spans="55:55" ht="36.75" customHeight="1" x14ac:dyDescent="0.25">
      <c r="BC5683" s="163"/>
    </row>
    <row r="5684" spans="55:55" ht="36.75" customHeight="1" x14ac:dyDescent="0.25">
      <c r="BC5684" s="163"/>
    </row>
    <row r="5685" spans="55:55" ht="36.75" customHeight="1" x14ac:dyDescent="0.25">
      <c r="BC5685" s="163"/>
    </row>
    <row r="5686" spans="55:55" ht="36.75" customHeight="1" x14ac:dyDescent="0.25">
      <c r="BC5686" s="163"/>
    </row>
    <row r="5687" spans="55:55" ht="36.75" customHeight="1" x14ac:dyDescent="0.25">
      <c r="BC5687" s="163"/>
    </row>
    <row r="5688" spans="55:55" ht="36.75" customHeight="1" x14ac:dyDescent="0.25">
      <c r="BC5688" s="163"/>
    </row>
    <row r="5689" spans="55:55" ht="36.75" customHeight="1" x14ac:dyDescent="0.25">
      <c r="BC5689" s="163"/>
    </row>
    <row r="5690" spans="55:55" ht="36.75" customHeight="1" x14ac:dyDescent="0.25">
      <c r="BC5690" s="163"/>
    </row>
    <row r="5691" spans="55:55" ht="36.75" customHeight="1" x14ac:dyDescent="0.25">
      <c r="BC5691" s="163"/>
    </row>
    <row r="5692" spans="55:55" ht="36.75" customHeight="1" x14ac:dyDescent="0.25">
      <c r="BC5692" s="163"/>
    </row>
    <row r="5693" spans="55:55" ht="36.75" customHeight="1" x14ac:dyDescent="0.25">
      <c r="BC5693" s="163"/>
    </row>
    <row r="5694" spans="55:55" ht="36.75" customHeight="1" x14ac:dyDescent="0.25">
      <c r="BC5694" s="163"/>
    </row>
    <row r="5695" spans="55:55" ht="36.75" customHeight="1" x14ac:dyDescent="0.25">
      <c r="BC5695" s="163"/>
    </row>
    <row r="5696" spans="55:55" ht="36.75" customHeight="1" x14ac:dyDescent="0.25">
      <c r="BC5696" s="163"/>
    </row>
    <row r="5697" spans="55:55" ht="36.75" customHeight="1" x14ac:dyDescent="0.25">
      <c r="BC5697" s="163"/>
    </row>
    <row r="5698" spans="55:55" ht="36.75" customHeight="1" x14ac:dyDescent="0.25">
      <c r="BC5698" s="163"/>
    </row>
    <row r="5699" spans="55:55" ht="36.75" customHeight="1" x14ac:dyDescent="0.25">
      <c r="BC5699" s="163"/>
    </row>
    <row r="5700" spans="55:55" ht="36.75" customHeight="1" x14ac:dyDescent="0.25">
      <c r="BC5700" s="163"/>
    </row>
    <row r="5701" spans="55:55" ht="36.75" customHeight="1" x14ac:dyDescent="0.25">
      <c r="BC5701" s="163"/>
    </row>
    <row r="5702" spans="55:55" ht="36.75" customHeight="1" x14ac:dyDescent="0.25">
      <c r="BC5702" s="163"/>
    </row>
    <row r="5703" spans="55:55" ht="36.75" customHeight="1" x14ac:dyDescent="0.25">
      <c r="BC5703" s="163"/>
    </row>
    <row r="5704" spans="55:55" ht="36.75" customHeight="1" x14ac:dyDescent="0.25">
      <c r="BC5704" s="163"/>
    </row>
    <row r="5705" spans="55:55" ht="36.75" customHeight="1" x14ac:dyDescent="0.25">
      <c r="BC5705" s="163"/>
    </row>
    <row r="5706" spans="55:55" ht="36.75" customHeight="1" x14ac:dyDescent="0.25">
      <c r="BC5706" s="163"/>
    </row>
    <row r="5707" spans="55:55" ht="36.75" customHeight="1" x14ac:dyDescent="0.25">
      <c r="BC5707" s="163"/>
    </row>
    <row r="5708" spans="55:55" ht="36.75" customHeight="1" x14ac:dyDescent="0.25">
      <c r="BC5708" s="163"/>
    </row>
    <row r="5709" spans="55:55" ht="36.75" customHeight="1" x14ac:dyDescent="0.25">
      <c r="BC5709" s="163"/>
    </row>
    <row r="5710" spans="55:55" ht="36.75" customHeight="1" x14ac:dyDescent="0.25">
      <c r="BC5710" s="163"/>
    </row>
    <row r="5711" spans="55:55" ht="36.75" customHeight="1" x14ac:dyDescent="0.25">
      <c r="BC5711" s="163"/>
    </row>
    <row r="5712" spans="55:55" ht="36.75" customHeight="1" x14ac:dyDescent="0.25">
      <c r="BC5712" s="163"/>
    </row>
    <row r="5713" spans="55:55" ht="36.75" customHeight="1" x14ac:dyDescent="0.25">
      <c r="BC5713" s="163"/>
    </row>
    <row r="5714" spans="55:55" ht="36.75" customHeight="1" x14ac:dyDescent="0.25">
      <c r="BC5714" s="163"/>
    </row>
    <row r="5715" spans="55:55" ht="36.75" customHeight="1" x14ac:dyDescent="0.25">
      <c r="BC5715" s="163"/>
    </row>
    <row r="5716" spans="55:55" ht="36.75" customHeight="1" x14ac:dyDescent="0.25">
      <c r="BC5716" s="163"/>
    </row>
    <row r="5717" spans="55:55" ht="36.75" customHeight="1" x14ac:dyDescent="0.25">
      <c r="BC5717" s="163"/>
    </row>
    <row r="5718" spans="55:55" ht="36.75" customHeight="1" x14ac:dyDescent="0.25">
      <c r="BC5718" s="163"/>
    </row>
    <row r="5719" spans="55:55" ht="36.75" customHeight="1" x14ac:dyDescent="0.25">
      <c r="BC5719" s="163"/>
    </row>
    <row r="5720" spans="55:55" ht="36.75" customHeight="1" x14ac:dyDescent="0.25">
      <c r="BC5720" s="163"/>
    </row>
    <row r="5721" spans="55:55" ht="36.75" customHeight="1" x14ac:dyDescent="0.25">
      <c r="BC5721" s="163"/>
    </row>
    <row r="5722" spans="55:55" ht="36.75" customHeight="1" x14ac:dyDescent="0.25">
      <c r="BC5722" s="163"/>
    </row>
    <row r="5723" spans="55:55" ht="36.75" customHeight="1" x14ac:dyDescent="0.25">
      <c r="BC5723" s="163"/>
    </row>
    <row r="5724" spans="55:55" ht="36.75" customHeight="1" x14ac:dyDescent="0.25">
      <c r="BC5724" s="163"/>
    </row>
    <row r="5725" spans="55:55" ht="36.75" customHeight="1" x14ac:dyDescent="0.25">
      <c r="BC5725" s="163"/>
    </row>
    <row r="5726" spans="55:55" ht="36.75" customHeight="1" x14ac:dyDescent="0.25">
      <c r="BC5726" s="163"/>
    </row>
    <row r="5727" spans="55:55" ht="36.75" customHeight="1" x14ac:dyDescent="0.25">
      <c r="BC5727" s="163"/>
    </row>
    <row r="5728" spans="55:55" ht="36.75" customHeight="1" x14ac:dyDescent="0.25">
      <c r="BC5728" s="163"/>
    </row>
    <row r="5729" spans="55:55" ht="36.75" customHeight="1" x14ac:dyDescent="0.25">
      <c r="BC5729" s="163"/>
    </row>
    <row r="5730" spans="55:55" ht="36.75" customHeight="1" x14ac:dyDescent="0.25">
      <c r="BC5730" s="163"/>
    </row>
    <row r="5731" spans="55:55" ht="36.75" customHeight="1" x14ac:dyDescent="0.25">
      <c r="BC5731" s="163"/>
    </row>
    <row r="5732" spans="55:55" ht="36.75" customHeight="1" x14ac:dyDescent="0.25">
      <c r="BC5732" s="163"/>
    </row>
    <row r="5733" spans="55:55" ht="36.75" customHeight="1" x14ac:dyDescent="0.25">
      <c r="BC5733" s="163"/>
    </row>
    <row r="5734" spans="55:55" ht="36.75" customHeight="1" x14ac:dyDescent="0.25">
      <c r="BC5734" s="163"/>
    </row>
    <row r="5735" spans="55:55" ht="36.75" customHeight="1" x14ac:dyDescent="0.25">
      <c r="BC5735" s="163"/>
    </row>
    <row r="5736" spans="55:55" ht="36.75" customHeight="1" x14ac:dyDescent="0.25">
      <c r="BC5736" s="163"/>
    </row>
    <row r="5737" spans="55:55" ht="36.75" customHeight="1" x14ac:dyDescent="0.25">
      <c r="BC5737" s="163"/>
    </row>
    <row r="5738" spans="55:55" ht="36.75" customHeight="1" x14ac:dyDescent="0.25">
      <c r="BC5738" s="163"/>
    </row>
    <row r="5739" spans="55:55" ht="36.75" customHeight="1" x14ac:dyDescent="0.25">
      <c r="BC5739" s="163"/>
    </row>
    <row r="5740" spans="55:55" ht="36.75" customHeight="1" x14ac:dyDescent="0.25">
      <c r="BC5740" s="163"/>
    </row>
    <row r="5741" spans="55:55" ht="36.75" customHeight="1" x14ac:dyDescent="0.25">
      <c r="BC5741" s="163"/>
    </row>
    <row r="5742" spans="55:55" ht="36.75" customHeight="1" x14ac:dyDescent="0.25">
      <c r="BC5742" s="163"/>
    </row>
    <row r="5743" spans="55:55" ht="36.75" customHeight="1" x14ac:dyDescent="0.25">
      <c r="BC5743" s="163"/>
    </row>
    <row r="5744" spans="55:55" ht="36.75" customHeight="1" x14ac:dyDescent="0.25">
      <c r="BC5744" s="163"/>
    </row>
    <row r="5745" spans="55:55" ht="36.75" customHeight="1" x14ac:dyDescent="0.25">
      <c r="BC5745" s="163"/>
    </row>
    <row r="5746" spans="55:55" ht="36.75" customHeight="1" x14ac:dyDescent="0.25">
      <c r="BC5746" s="163"/>
    </row>
    <row r="5747" spans="55:55" ht="36.75" customHeight="1" x14ac:dyDescent="0.25">
      <c r="BC5747" s="163"/>
    </row>
    <row r="5748" spans="55:55" ht="36.75" customHeight="1" x14ac:dyDescent="0.25">
      <c r="BC5748" s="163"/>
    </row>
    <row r="5749" spans="55:55" ht="36.75" customHeight="1" x14ac:dyDescent="0.25">
      <c r="BC5749" s="163"/>
    </row>
    <row r="5750" spans="55:55" ht="36.75" customHeight="1" x14ac:dyDescent="0.25">
      <c r="BC5750" s="163"/>
    </row>
    <row r="5751" spans="55:55" ht="36.75" customHeight="1" x14ac:dyDescent="0.25">
      <c r="BC5751" s="163"/>
    </row>
    <row r="5752" spans="55:55" ht="36.75" customHeight="1" x14ac:dyDescent="0.25">
      <c r="BC5752" s="163"/>
    </row>
    <row r="5753" spans="55:55" ht="36.75" customHeight="1" x14ac:dyDescent="0.25">
      <c r="BC5753" s="163"/>
    </row>
    <row r="5754" spans="55:55" ht="36.75" customHeight="1" x14ac:dyDescent="0.25">
      <c r="BC5754" s="163"/>
    </row>
    <row r="5755" spans="55:55" ht="36.75" customHeight="1" x14ac:dyDescent="0.25">
      <c r="BC5755" s="163"/>
    </row>
    <row r="5756" spans="55:55" ht="36.75" customHeight="1" x14ac:dyDescent="0.25">
      <c r="BC5756" s="163"/>
    </row>
    <row r="5757" spans="55:55" ht="36.75" customHeight="1" x14ac:dyDescent="0.25">
      <c r="BC5757" s="163"/>
    </row>
    <row r="5758" spans="55:55" ht="36.75" customHeight="1" x14ac:dyDescent="0.25">
      <c r="BC5758" s="163"/>
    </row>
    <row r="5759" spans="55:55" ht="36.75" customHeight="1" x14ac:dyDescent="0.25">
      <c r="BC5759" s="163"/>
    </row>
    <row r="5760" spans="55:55" ht="36.75" customHeight="1" x14ac:dyDescent="0.25">
      <c r="BC5760" s="163"/>
    </row>
    <row r="5761" spans="55:55" ht="36.75" customHeight="1" x14ac:dyDescent="0.25">
      <c r="BC5761" s="163"/>
    </row>
    <row r="5762" spans="55:55" ht="36.75" customHeight="1" x14ac:dyDescent="0.25">
      <c r="BC5762" s="163"/>
    </row>
    <row r="5763" spans="55:55" ht="36.75" customHeight="1" x14ac:dyDescent="0.25">
      <c r="BC5763" s="163"/>
    </row>
    <row r="5764" spans="55:55" ht="36.75" customHeight="1" x14ac:dyDescent="0.25">
      <c r="BC5764" s="163"/>
    </row>
    <row r="5765" spans="55:55" ht="36.75" customHeight="1" x14ac:dyDescent="0.25">
      <c r="BC5765" s="163"/>
    </row>
    <row r="5766" spans="55:55" ht="36.75" customHeight="1" x14ac:dyDescent="0.25">
      <c r="BC5766" s="163"/>
    </row>
    <row r="5767" spans="55:55" ht="36.75" customHeight="1" x14ac:dyDescent="0.25">
      <c r="BC5767" s="163"/>
    </row>
    <row r="5768" spans="55:55" ht="36.75" customHeight="1" x14ac:dyDescent="0.25">
      <c r="BC5768" s="163"/>
    </row>
    <row r="5769" spans="55:55" ht="36.75" customHeight="1" x14ac:dyDescent="0.25">
      <c r="BC5769" s="163"/>
    </row>
    <row r="5770" spans="55:55" ht="36.75" customHeight="1" x14ac:dyDescent="0.25">
      <c r="BC5770" s="163"/>
    </row>
    <row r="5771" spans="55:55" ht="36.75" customHeight="1" x14ac:dyDescent="0.25">
      <c r="BC5771" s="163"/>
    </row>
    <row r="5772" spans="55:55" ht="36.75" customHeight="1" x14ac:dyDescent="0.25">
      <c r="BC5772" s="163"/>
    </row>
    <row r="5773" spans="55:55" ht="36.75" customHeight="1" x14ac:dyDescent="0.25">
      <c r="BC5773" s="163"/>
    </row>
    <row r="5774" spans="55:55" ht="36.75" customHeight="1" x14ac:dyDescent="0.25">
      <c r="BC5774" s="163"/>
    </row>
    <row r="5775" spans="55:55" ht="36.75" customHeight="1" x14ac:dyDescent="0.25">
      <c r="BC5775" s="163"/>
    </row>
    <row r="5776" spans="55:55" ht="36.75" customHeight="1" x14ac:dyDescent="0.25">
      <c r="BC5776" s="163"/>
    </row>
    <row r="5777" spans="55:55" ht="36.75" customHeight="1" x14ac:dyDescent="0.25">
      <c r="BC5777" s="163"/>
    </row>
    <row r="5778" spans="55:55" ht="36.75" customHeight="1" x14ac:dyDescent="0.25">
      <c r="BC5778" s="163"/>
    </row>
    <row r="5779" spans="55:55" ht="36.75" customHeight="1" x14ac:dyDescent="0.25">
      <c r="BC5779" s="163"/>
    </row>
    <row r="5780" spans="55:55" ht="36.75" customHeight="1" x14ac:dyDescent="0.25">
      <c r="BC5780" s="163"/>
    </row>
    <row r="5781" spans="55:55" ht="36.75" customHeight="1" x14ac:dyDescent="0.25">
      <c r="BC5781" s="163"/>
    </row>
    <row r="5782" spans="55:55" ht="36.75" customHeight="1" x14ac:dyDescent="0.25">
      <c r="BC5782" s="163"/>
    </row>
    <row r="5783" spans="55:55" ht="36.75" customHeight="1" x14ac:dyDescent="0.25">
      <c r="BC5783" s="163"/>
    </row>
    <row r="5784" spans="55:55" ht="36.75" customHeight="1" x14ac:dyDescent="0.25">
      <c r="BC5784" s="163"/>
    </row>
    <row r="5785" spans="55:55" ht="36.75" customHeight="1" x14ac:dyDescent="0.25">
      <c r="BC5785" s="163"/>
    </row>
    <row r="5786" spans="55:55" ht="36.75" customHeight="1" x14ac:dyDescent="0.25">
      <c r="BC5786" s="163"/>
    </row>
    <row r="5787" spans="55:55" ht="36.75" customHeight="1" x14ac:dyDescent="0.25">
      <c r="BC5787" s="163"/>
    </row>
    <row r="5788" spans="55:55" ht="36.75" customHeight="1" x14ac:dyDescent="0.25">
      <c r="BC5788" s="163"/>
    </row>
    <row r="5789" spans="55:55" ht="36.75" customHeight="1" x14ac:dyDescent="0.25">
      <c r="BC5789" s="163"/>
    </row>
    <row r="5790" spans="55:55" ht="36.75" customHeight="1" x14ac:dyDescent="0.25">
      <c r="BC5790" s="163"/>
    </row>
    <row r="5791" spans="55:55" ht="36.75" customHeight="1" x14ac:dyDescent="0.25">
      <c r="BC5791" s="163"/>
    </row>
    <row r="5792" spans="55:55" ht="36.75" customHeight="1" x14ac:dyDescent="0.25">
      <c r="BC5792" s="163"/>
    </row>
    <row r="5793" spans="55:55" ht="36.75" customHeight="1" x14ac:dyDescent="0.25">
      <c r="BC5793" s="163"/>
    </row>
    <row r="5794" spans="55:55" ht="36.75" customHeight="1" x14ac:dyDescent="0.25">
      <c r="BC5794" s="163"/>
    </row>
    <row r="5795" spans="55:55" ht="36.75" customHeight="1" x14ac:dyDescent="0.25">
      <c r="BC5795" s="163"/>
    </row>
    <row r="5796" spans="55:55" ht="36.75" customHeight="1" x14ac:dyDescent="0.25">
      <c r="BC5796" s="163"/>
    </row>
    <row r="5797" spans="55:55" ht="36.75" customHeight="1" x14ac:dyDescent="0.25">
      <c r="BC5797" s="163"/>
    </row>
    <row r="5798" spans="55:55" ht="36.75" customHeight="1" x14ac:dyDescent="0.25">
      <c r="BC5798" s="163"/>
    </row>
    <row r="5799" spans="55:55" ht="36.75" customHeight="1" x14ac:dyDescent="0.25">
      <c r="BC5799" s="163"/>
    </row>
    <row r="5800" spans="55:55" ht="36.75" customHeight="1" x14ac:dyDescent="0.25">
      <c r="BC5800" s="163"/>
    </row>
    <row r="5801" spans="55:55" ht="36.75" customHeight="1" x14ac:dyDescent="0.25">
      <c r="BC5801" s="163"/>
    </row>
    <row r="5802" spans="55:55" ht="36.75" customHeight="1" x14ac:dyDescent="0.25">
      <c r="BC5802" s="163"/>
    </row>
    <row r="5803" spans="55:55" ht="36.75" customHeight="1" x14ac:dyDescent="0.25">
      <c r="BC5803" s="163"/>
    </row>
    <row r="5804" spans="55:55" ht="36.75" customHeight="1" x14ac:dyDescent="0.25">
      <c r="BC5804" s="163"/>
    </row>
    <row r="5805" spans="55:55" ht="36.75" customHeight="1" x14ac:dyDescent="0.25">
      <c r="BC5805" s="163"/>
    </row>
    <row r="5806" spans="55:55" ht="36.75" customHeight="1" x14ac:dyDescent="0.25">
      <c r="BC5806" s="163"/>
    </row>
    <row r="5807" spans="55:55" ht="36.75" customHeight="1" x14ac:dyDescent="0.25">
      <c r="BC5807" s="163"/>
    </row>
    <row r="5808" spans="55:55" ht="36.75" customHeight="1" x14ac:dyDescent="0.25">
      <c r="BC5808" s="163"/>
    </row>
    <row r="5809" spans="55:55" ht="36.75" customHeight="1" x14ac:dyDescent="0.25">
      <c r="BC5809" s="163"/>
    </row>
    <row r="5810" spans="55:55" ht="36.75" customHeight="1" x14ac:dyDescent="0.25">
      <c r="BC5810" s="163"/>
    </row>
    <row r="5811" spans="55:55" ht="36.75" customHeight="1" x14ac:dyDescent="0.25">
      <c r="BC5811" s="163"/>
    </row>
    <row r="5812" spans="55:55" ht="36.75" customHeight="1" x14ac:dyDescent="0.25">
      <c r="BC5812" s="163"/>
    </row>
    <row r="5813" spans="55:55" ht="36.75" customHeight="1" x14ac:dyDescent="0.25">
      <c r="BC5813" s="163"/>
    </row>
    <row r="5814" spans="55:55" ht="36.75" customHeight="1" x14ac:dyDescent="0.25">
      <c r="BC5814" s="163"/>
    </row>
    <row r="5815" spans="55:55" ht="36.75" customHeight="1" x14ac:dyDescent="0.25">
      <c r="BC5815" s="163"/>
    </row>
    <row r="5816" spans="55:55" ht="36.75" customHeight="1" x14ac:dyDescent="0.25">
      <c r="BC5816" s="163"/>
    </row>
    <row r="5817" spans="55:55" ht="36.75" customHeight="1" x14ac:dyDescent="0.25">
      <c r="BC5817" s="163"/>
    </row>
    <row r="5818" spans="55:55" ht="36.75" customHeight="1" x14ac:dyDescent="0.25">
      <c r="BC5818" s="163"/>
    </row>
    <row r="5819" spans="55:55" ht="36.75" customHeight="1" x14ac:dyDescent="0.25">
      <c r="BC5819" s="163"/>
    </row>
    <row r="5820" spans="55:55" ht="36.75" customHeight="1" x14ac:dyDescent="0.25">
      <c r="BC5820" s="163"/>
    </row>
    <row r="5821" spans="55:55" ht="36.75" customHeight="1" x14ac:dyDescent="0.25">
      <c r="BC5821" s="163"/>
    </row>
    <row r="5822" spans="55:55" ht="36.75" customHeight="1" x14ac:dyDescent="0.25">
      <c r="BC5822" s="163"/>
    </row>
    <row r="5823" spans="55:55" ht="36.75" customHeight="1" x14ac:dyDescent="0.25">
      <c r="BC5823" s="163"/>
    </row>
    <row r="5824" spans="55:55" ht="36.75" customHeight="1" x14ac:dyDescent="0.25">
      <c r="BC5824" s="163"/>
    </row>
    <row r="5825" spans="55:55" ht="36.75" customHeight="1" x14ac:dyDescent="0.25">
      <c r="BC5825" s="163"/>
    </row>
    <row r="5826" spans="55:55" ht="36.75" customHeight="1" x14ac:dyDescent="0.25">
      <c r="BC5826" s="163"/>
    </row>
    <row r="5827" spans="55:55" ht="36.75" customHeight="1" x14ac:dyDescent="0.25">
      <c r="BC5827" s="163"/>
    </row>
    <row r="5828" spans="55:55" ht="36.75" customHeight="1" x14ac:dyDescent="0.25">
      <c r="BC5828" s="163"/>
    </row>
    <row r="5829" spans="55:55" ht="36.75" customHeight="1" x14ac:dyDescent="0.25">
      <c r="BC5829" s="163"/>
    </row>
    <row r="5830" spans="55:55" ht="36.75" customHeight="1" x14ac:dyDescent="0.25">
      <c r="BC5830" s="163"/>
    </row>
    <row r="5831" spans="55:55" ht="36.75" customHeight="1" x14ac:dyDescent="0.25">
      <c r="BC5831" s="163"/>
    </row>
    <row r="5832" spans="55:55" ht="36.75" customHeight="1" x14ac:dyDescent="0.25">
      <c r="BC5832" s="163"/>
    </row>
    <row r="5833" spans="55:55" ht="36.75" customHeight="1" x14ac:dyDescent="0.25">
      <c r="BC5833" s="163"/>
    </row>
    <row r="5834" spans="55:55" ht="36.75" customHeight="1" x14ac:dyDescent="0.25">
      <c r="BC5834" s="163"/>
    </row>
    <row r="5835" spans="55:55" ht="36.75" customHeight="1" x14ac:dyDescent="0.25">
      <c r="BC5835" s="163"/>
    </row>
    <row r="5836" spans="55:55" ht="36.75" customHeight="1" x14ac:dyDescent="0.25">
      <c r="BC5836" s="163"/>
    </row>
    <row r="5837" spans="55:55" ht="36.75" customHeight="1" x14ac:dyDescent="0.25">
      <c r="BC5837" s="163"/>
    </row>
    <row r="5838" spans="55:55" ht="36.75" customHeight="1" x14ac:dyDescent="0.25">
      <c r="BC5838" s="163"/>
    </row>
    <row r="5839" spans="55:55" ht="36.75" customHeight="1" x14ac:dyDescent="0.25">
      <c r="BC5839" s="163"/>
    </row>
    <row r="5840" spans="55:55" ht="36.75" customHeight="1" x14ac:dyDescent="0.25">
      <c r="BC5840" s="163"/>
    </row>
    <row r="5841" spans="55:55" ht="36.75" customHeight="1" x14ac:dyDescent="0.25">
      <c r="BC5841" s="163"/>
    </row>
    <row r="5842" spans="55:55" ht="36.75" customHeight="1" x14ac:dyDescent="0.25">
      <c r="BC5842" s="163"/>
    </row>
    <row r="5843" spans="55:55" ht="36.75" customHeight="1" x14ac:dyDescent="0.25">
      <c r="BC5843" s="163"/>
    </row>
    <row r="5844" spans="55:55" ht="36.75" customHeight="1" x14ac:dyDescent="0.25">
      <c r="BC5844" s="163"/>
    </row>
    <row r="5845" spans="55:55" ht="36.75" customHeight="1" x14ac:dyDescent="0.25">
      <c r="BC5845" s="163"/>
    </row>
    <row r="5846" spans="55:55" ht="36.75" customHeight="1" x14ac:dyDescent="0.25">
      <c r="BC5846" s="163"/>
    </row>
    <row r="5847" spans="55:55" ht="36.75" customHeight="1" x14ac:dyDescent="0.25">
      <c r="BC5847" s="163"/>
    </row>
    <row r="5848" spans="55:55" ht="36.75" customHeight="1" x14ac:dyDescent="0.25">
      <c r="BC5848" s="163"/>
    </row>
    <row r="5849" spans="55:55" ht="36.75" customHeight="1" x14ac:dyDescent="0.25">
      <c r="BC5849" s="163"/>
    </row>
    <row r="5850" spans="55:55" ht="36.75" customHeight="1" x14ac:dyDescent="0.25">
      <c r="BC5850" s="163"/>
    </row>
    <row r="5851" spans="55:55" ht="36.75" customHeight="1" x14ac:dyDescent="0.25">
      <c r="BC5851" s="163"/>
    </row>
    <row r="5852" spans="55:55" ht="36.75" customHeight="1" x14ac:dyDescent="0.25">
      <c r="BC5852" s="163"/>
    </row>
    <row r="5853" spans="55:55" ht="36.75" customHeight="1" x14ac:dyDescent="0.25">
      <c r="BC5853" s="163"/>
    </row>
    <row r="5854" spans="55:55" ht="36.75" customHeight="1" x14ac:dyDescent="0.25">
      <c r="BC5854" s="163"/>
    </row>
    <row r="5855" spans="55:55" ht="36.75" customHeight="1" x14ac:dyDescent="0.25">
      <c r="BC5855" s="163"/>
    </row>
    <row r="5856" spans="55:55" ht="36.75" customHeight="1" x14ac:dyDescent="0.25">
      <c r="BC5856" s="163"/>
    </row>
    <row r="5857" spans="55:55" ht="36.75" customHeight="1" x14ac:dyDescent="0.25">
      <c r="BC5857" s="163"/>
    </row>
    <row r="5858" spans="55:55" ht="36.75" customHeight="1" x14ac:dyDescent="0.25">
      <c r="BC5858" s="163"/>
    </row>
    <row r="5859" spans="55:55" ht="36.75" customHeight="1" x14ac:dyDescent="0.25">
      <c r="BC5859" s="163"/>
    </row>
    <row r="5860" spans="55:55" ht="36.75" customHeight="1" x14ac:dyDescent="0.25">
      <c r="BC5860" s="163"/>
    </row>
    <row r="5861" spans="55:55" ht="36.75" customHeight="1" x14ac:dyDescent="0.25">
      <c r="BC5861" s="163"/>
    </row>
    <row r="5862" spans="55:55" ht="36.75" customHeight="1" x14ac:dyDescent="0.25">
      <c r="BC5862" s="163"/>
    </row>
    <row r="5863" spans="55:55" ht="36.75" customHeight="1" x14ac:dyDescent="0.25">
      <c r="BC5863" s="163"/>
    </row>
    <row r="5864" spans="55:55" ht="36.75" customHeight="1" x14ac:dyDescent="0.25">
      <c r="BC5864" s="163"/>
    </row>
    <row r="5865" spans="55:55" ht="36.75" customHeight="1" x14ac:dyDescent="0.25">
      <c r="BC5865" s="163"/>
    </row>
    <row r="5866" spans="55:55" ht="36.75" customHeight="1" x14ac:dyDescent="0.25">
      <c r="BC5866" s="163"/>
    </row>
    <row r="5867" spans="55:55" ht="36.75" customHeight="1" x14ac:dyDescent="0.25">
      <c r="BC5867" s="163"/>
    </row>
    <row r="5868" spans="55:55" ht="36.75" customHeight="1" x14ac:dyDescent="0.25">
      <c r="BC5868" s="163"/>
    </row>
    <row r="5869" spans="55:55" ht="36.75" customHeight="1" x14ac:dyDescent="0.25">
      <c r="BC5869" s="163"/>
    </row>
    <row r="5870" spans="55:55" ht="36.75" customHeight="1" x14ac:dyDescent="0.25">
      <c r="BC5870" s="163"/>
    </row>
    <row r="5871" spans="55:55" ht="36.75" customHeight="1" x14ac:dyDescent="0.25">
      <c r="BC5871" s="163"/>
    </row>
    <row r="5872" spans="55:55" ht="36.75" customHeight="1" x14ac:dyDescent="0.25">
      <c r="BC5872" s="163"/>
    </row>
    <row r="5873" spans="55:55" ht="36.75" customHeight="1" x14ac:dyDescent="0.25">
      <c r="BC5873" s="163"/>
    </row>
    <row r="5874" spans="55:55" ht="36.75" customHeight="1" x14ac:dyDescent="0.25">
      <c r="BC5874" s="163"/>
    </row>
    <row r="5875" spans="55:55" ht="36.75" customHeight="1" x14ac:dyDescent="0.25">
      <c r="BC5875" s="163"/>
    </row>
    <row r="5876" spans="55:55" ht="36.75" customHeight="1" x14ac:dyDescent="0.25">
      <c r="BC5876" s="163"/>
    </row>
    <row r="5877" spans="55:55" ht="36.75" customHeight="1" x14ac:dyDescent="0.25">
      <c r="BC5877" s="163"/>
    </row>
    <row r="5878" spans="55:55" ht="36.75" customHeight="1" x14ac:dyDescent="0.25">
      <c r="BC5878" s="163"/>
    </row>
    <row r="5879" spans="55:55" ht="36.75" customHeight="1" x14ac:dyDescent="0.25">
      <c r="BC5879" s="163"/>
    </row>
    <row r="5880" spans="55:55" ht="36.75" customHeight="1" x14ac:dyDescent="0.25">
      <c r="BC5880" s="163"/>
    </row>
    <row r="5881" spans="55:55" ht="36.75" customHeight="1" x14ac:dyDescent="0.25">
      <c r="BC5881" s="163"/>
    </row>
    <row r="5882" spans="55:55" ht="36.75" customHeight="1" x14ac:dyDescent="0.25">
      <c r="BC5882" s="163"/>
    </row>
    <row r="5883" spans="55:55" ht="36.75" customHeight="1" x14ac:dyDescent="0.25">
      <c r="BC5883" s="163"/>
    </row>
    <row r="5884" spans="55:55" ht="36.75" customHeight="1" x14ac:dyDescent="0.25">
      <c r="BC5884" s="163"/>
    </row>
    <row r="5885" spans="55:55" ht="36.75" customHeight="1" x14ac:dyDescent="0.25">
      <c r="BC5885" s="163"/>
    </row>
    <row r="5886" spans="55:55" ht="36.75" customHeight="1" x14ac:dyDescent="0.25">
      <c r="BC5886" s="163"/>
    </row>
    <row r="5887" spans="55:55" ht="36.75" customHeight="1" x14ac:dyDescent="0.25">
      <c r="BC5887" s="163"/>
    </row>
    <row r="5888" spans="55:55" ht="36.75" customHeight="1" x14ac:dyDescent="0.25">
      <c r="BC5888" s="163"/>
    </row>
    <row r="5889" spans="55:55" ht="36.75" customHeight="1" x14ac:dyDescent="0.25">
      <c r="BC5889" s="163"/>
    </row>
    <row r="5890" spans="55:55" ht="36.75" customHeight="1" x14ac:dyDescent="0.25">
      <c r="BC5890" s="163"/>
    </row>
    <row r="5891" spans="55:55" ht="36.75" customHeight="1" x14ac:dyDescent="0.25">
      <c r="BC5891" s="163"/>
    </row>
    <row r="5892" spans="55:55" ht="36.75" customHeight="1" x14ac:dyDescent="0.25">
      <c r="BC5892" s="163"/>
    </row>
    <row r="5893" spans="55:55" ht="36.75" customHeight="1" x14ac:dyDescent="0.25">
      <c r="BC5893" s="163"/>
    </row>
    <row r="5894" spans="55:55" ht="36.75" customHeight="1" x14ac:dyDescent="0.25">
      <c r="BC5894" s="163"/>
    </row>
    <row r="5895" spans="55:55" ht="36.75" customHeight="1" x14ac:dyDescent="0.25">
      <c r="BC5895" s="163"/>
    </row>
    <row r="5896" spans="55:55" ht="36.75" customHeight="1" x14ac:dyDescent="0.25">
      <c r="BC5896" s="163"/>
    </row>
    <row r="5897" spans="55:55" ht="36.75" customHeight="1" x14ac:dyDescent="0.25">
      <c r="BC5897" s="163"/>
    </row>
    <row r="5898" spans="55:55" ht="36.75" customHeight="1" x14ac:dyDescent="0.25">
      <c r="BC5898" s="163"/>
    </row>
    <row r="5899" spans="55:55" ht="36.75" customHeight="1" x14ac:dyDescent="0.25">
      <c r="BC5899" s="163"/>
    </row>
    <row r="5900" spans="55:55" ht="36.75" customHeight="1" x14ac:dyDescent="0.25">
      <c r="BC5900" s="163"/>
    </row>
    <row r="5901" spans="55:55" ht="36.75" customHeight="1" x14ac:dyDescent="0.25">
      <c r="BC5901" s="163"/>
    </row>
    <row r="5902" spans="55:55" ht="36.75" customHeight="1" x14ac:dyDescent="0.25">
      <c r="BC5902" s="163"/>
    </row>
    <row r="5903" spans="55:55" ht="36.75" customHeight="1" x14ac:dyDescent="0.25">
      <c r="BC5903" s="163"/>
    </row>
    <row r="5904" spans="55:55" ht="36.75" customHeight="1" x14ac:dyDescent="0.25">
      <c r="BC5904" s="163"/>
    </row>
    <row r="5905" spans="55:55" ht="36.75" customHeight="1" x14ac:dyDescent="0.25">
      <c r="BC5905" s="163"/>
    </row>
    <row r="5906" spans="55:55" ht="36.75" customHeight="1" x14ac:dyDescent="0.25">
      <c r="BC5906" s="163"/>
    </row>
    <row r="5907" spans="55:55" ht="36.75" customHeight="1" x14ac:dyDescent="0.25">
      <c r="BC5907" s="163"/>
    </row>
    <row r="5908" spans="55:55" ht="36.75" customHeight="1" x14ac:dyDescent="0.25">
      <c r="BC5908" s="163"/>
    </row>
    <row r="5909" spans="55:55" ht="36.75" customHeight="1" x14ac:dyDescent="0.25">
      <c r="BC5909" s="163"/>
    </row>
    <row r="5910" spans="55:55" ht="36.75" customHeight="1" x14ac:dyDescent="0.25">
      <c r="BC5910" s="163"/>
    </row>
    <row r="5911" spans="55:55" ht="36.75" customHeight="1" x14ac:dyDescent="0.25">
      <c r="BC5911" s="163"/>
    </row>
    <row r="5912" spans="55:55" ht="36.75" customHeight="1" x14ac:dyDescent="0.25">
      <c r="BC5912" s="163"/>
    </row>
    <row r="5913" spans="55:55" ht="36.75" customHeight="1" x14ac:dyDescent="0.25">
      <c r="BC5913" s="163"/>
    </row>
    <row r="5914" spans="55:55" ht="36.75" customHeight="1" x14ac:dyDescent="0.25">
      <c r="BC5914" s="163"/>
    </row>
    <row r="5915" spans="55:55" ht="36.75" customHeight="1" x14ac:dyDescent="0.25">
      <c r="BC5915" s="163"/>
    </row>
    <row r="5916" spans="55:55" ht="36.75" customHeight="1" x14ac:dyDescent="0.25">
      <c r="BC5916" s="163"/>
    </row>
    <row r="5917" spans="55:55" ht="36.75" customHeight="1" x14ac:dyDescent="0.25">
      <c r="BC5917" s="163"/>
    </row>
    <row r="5918" spans="55:55" ht="36.75" customHeight="1" x14ac:dyDescent="0.25">
      <c r="BC5918" s="163"/>
    </row>
    <row r="5919" spans="55:55" ht="36.75" customHeight="1" x14ac:dyDescent="0.25">
      <c r="BC5919" s="163"/>
    </row>
    <row r="5920" spans="55:55" ht="36.75" customHeight="1" x14ac:dyDescent="0.25">
      <c r="BC5920" s="163"/>
    </row>
    <row r="5921" spans="55:55" ht="36.75" customHeight="1" x14ac:dyDescent="0.25">
      <c r="BC5921" s="163"/>
    </row>
    <row r="5922" spans="55:55" ht="36.75" customHeight="1" x14ac:dyDescent="0.25">
      <c r="BC5922" s="163"/>
    </row>
    <row r="5923" spans="55:55" ht="36.75" customHeight="1" x14ac:dyDescent="0.25">
      <c r="BC5923" s="163"/>
    </row>
    <row r="5924" spans="55:55" ht="36.75" customHeight="1" x14ac:dyDescent="0.25">
      <c r="BC5924" s="163"/>
    </row>
    <row r="5925" spans="55:55" ht="36.75" customHeight="1" x14ac:dyDescent="0.25">
      <c r="BC5925" s="163"/>
    </row>
    <row r="5926" spans="55:55" ht="36.75" customHeight="1" x14ac:dyDescent="0.25">
      <c r="BC5926" s="163"/>
    </row>
    <row r="5927" spans="55:55" ht="36.75" customHeight="1" x14ac:dyDescent="0.25">
      <c r="BC5927" s="163"/>
    </row>
    <row r="5928" spans="55:55" ht="36.75" customHeight="1" x14ac:dyDescent="0.25">
      <c r="BC5928" s="163"/>
    </row>
    <row r="5929" spans="55:55" ht="36.75" customHeight="1" x14ac:dyDescent="0.25">
      <c r="BC5929" s="163"/>
    </row>
    <row r="5930" spans="55:55" ht="36.75" customHeight="1" x14ac:dyDescent="0.25">
      <c r="BC5930" s="163"/>
    </row>
    <row r="5931" spans="55:55" ht="36.75" customHeight="1" x14ac:dyDescent="0.25">
      <c r="BC5931" s="163"/>
    </row>
    <row r="5932" spans="55:55" ht="36.75" customHeight="1" x14ac:dyDescent="0.25">
      <c r="BC5932" s="163"/>
    </row>
    <row r="5933" spans="55:55" ht="36.75" customHeight="1" x14ac:dyDescent="0.25">
      <c r="BC5933" s="163"/>
    </row>
    <row r="5934" spans="55:55" ht="36.75" customHeight="1" x14ac:dyDescent="0.25">
      <c r="BC5934" s="163"/>
    </row>
    <row r="5935" spans="55:55" ht="36.75" customHeight="1" x14ac:dyDescent="0.25">
      <c r="BC5935" s="163"/>
    </row>
    <row r="5936" spans="55:55" ht="36.75" customHeight="1" x14ac:dyDescent="0.25">
      <c r="BC5936" s="163"/>
    </row>
    <row r="5937" spans="55:55" ht="36.75" customHeight="1" x14ac:dyDescent="0.25">
      <c r="BC5937" s="163"/>
    </row>
    <row r="5938" spans="55:55" ht="36.75" customHeight="1" x14ac:dyDescent="0.25">
      <c r="BC5938" s="163"/>
    </row>
    <row r="5939" spans="55:55" ht="36.75" customHeight="1" x14ac:dyDescent="0.25">
      <c r="BC5939" s="163"/>
    </row>
    <row r="5940" spans="55:55" ht="36.75" customHeight="1" x14ac:dyDescent="0.25">
      <c r="BC5940" s="163"/>
    </row>
    <row r="5941" spans="55:55" ht="36.75" customHeight="1" x14ac:dyDescent="0.25">
      <c r="BC5941" s="163"/>
    </row>
    <row r="5942" spans="55:55" ht="36.75" customHeight="1" x14ac:dyDescent="0.25">
      <c r="BC5942" s="163"/>
    </row>
    <row r="5943" spans="55:55" ht="36.75" customHeight="1" x14ac:dyDescent="0.25">
      <c r="BC5943" s="163"/>
    </row>
    <row r="5944" spans="55:55" ht="36.75" customHeight="1" x14ac:dyDescent="0.25">
      <c r="BC5944" s="163"/>
    </row>
    <row r="5945" spans="55:55" ht="36.75" customHeight="1" x14ac:dyDescent="0.25">
      <c r="BC5945" s="163"/>
    </row>
    <row r="5946" spans="55:55" ht="36.75" customHeight="1" x14ac:dyDescent="0.25">
      <c r="BC5946" s="163"/>
    </row>
    <row r="5947" spans="55:55" ht="36.75" customHeight="1" x14ac:dyDescent="0.25">
      <c r="BC5947" s="163"/>
    </row>
    <row r="5948" spans="55:55" ht="36.75" customHeight="1" x14ac:dyDescent="0.25">
      <c r="BC5948" s="163"/>
    </row>
    <row r="5949" spans="55:55" ht="36.75" customHeight="1" x14ac:dyDescent="0.25">
      <c r="BC5949" s="163"/>
    </row>
    <row r="5950" spans="55:55" ht="36.75" customHeight="1" x14ac:dyDescent="0.25">
      <c r="BC5950" s="163"/>
    </row>
    <row r="5951" spans="55:55" ht="36.75" customHeight="1" x14ac:dyDescent="0.25">
      <c r="BC5951" s="163"/>
    </row>
    <row r="5952" spans="55:55" ht="36.75" customHeight="1" x14ac:dyDescent="0.25">
      <c r="BC5952" s="163"/>
    </row>
    <row r="5953" spans="55:55" ht="36.75" customHeight="1" x14ac:dyDescent="0.25">
      <c r="BC5953" s="163"/>
    </row>
    <row r="5954" spans="55:55" ht="36.75" customHeight="1" x14ac:dyDescent="0.25">
      <c r="BC5954" s="163"/>
    </row>
    <row r="5955" spans="55:55" ht="36.75" customHeight="1" x14ac:dyDescent="0.25">
      <c r="BC5955" s="163"/>
    </row>
    <row r="5956" spans="55:55" ht="36.75" customHeight="1" x14ac:dyDescent="0.25">
      <c r="BC5956" s="163"/>
    </row>
    <row r="5957" spans="55:55" ht="36.75" customHeight="1" x14ac:dyDescent="0.25">
      <c r="BC5957" s="163"/>
    </row>
    <row r="5958" spans="55:55" ht="36.75" customHeight="1" x14ac:dyDescent="0.25">
      <c r="BC5958" s="163"/>
    </row>
    <row r="5959" spans="55:55" ht="36.75" customHeight="1" x14ac:dyDescent="0.25">
      <c r="BC5959" s="163"/>
    </row>
    <row r="5960" spans="55:55" ht="36.75" customHeight="1" x14ac:dyDescent="0.25">
      <c r="BC5960" s="163"/>
    </row>
    <row r="5961" spans="55:55" ht="36.75" customHeight="1" x14ac:dyDescent="0.25">
      <c r="BC5961" s="163"/>
    </row>
    <row r="5962" spans="55:55" ht="36.75" customHeight="1" x14ac:dyDescent="0.25">
      <c r="BC5962" s="163"/>
    </row>
    <row r="5963" spans="55:55" ht="36.75" customHeight="1" x14ac:dyDescent="0.25">
      <c r="BC5963" s="163"/>
    </row>
    <row r="5964" spans="55:55" ht="36.75" customHeight="1" x14ac:dyDescent="0.25">
      <c r="BC5964" s="163"/>
    </row>
    <row r="5965" spans="55:55" ht="36.75" customHeight="1" x14ac:dyDescent="0.25">
      <c r="BC5965" s="163"/>
    </row>
    <row r="5966" spans="55:55" ht="36.75" customHeight="1" x14ac:dyDescent="0.25">
      <c r="BC5966" s="163"/>
    </row>
    <row r="5967" spans="55:55" ht="36.75" customHeight="1" x14ac:dyDescent="0.25">
      <c r="BC5967" s="163"/>
    </row>
    <row r="5968" spans="55:55" ht="36.75" customHeight="1" x14ac:dyDescent="0.25">
      <c r="BC5968" s="163"/>
    </row>
    <row r="5969" spans="55:55" ht="36.75" customHeight="1" x14ac:dyDescent="0.25">
      <c r="BC5969" s="163"/>
    </row>
    <row r="5970" spans="55:55" ht="36.75" customHeight="1" x14ac:dyDescent="0.25">
      <c r="BC5970" s="163"/>
    </row>
    <row r="5971" spans="55:55" ht="36.75" customHeight="1" x14ac:dyDescent="0.25">
      <c r="BC5971" s="163"/>
    </row>
    <row r="5972" spans="55:55" ht="36.75" customHeight="1" x14ac:dyDescent="0.25">
      <c r="BC5972" s="163"/>
    </row>
    <row r="5973" spans="55:55" ht="36.75" customHeight="1" x14ac:dyDescent="0.25">
      <c r="BC5973" s="163"/>
    </row>
    <row r="5974" spans="55:55" ht="36.75" customHeight="1" x14ac:dyDescent="0.25">
      <c r="BC5974" s="163"/>
    </row>
    <row r="5975" spans="55:55" ht="36.75" customHeight="1" x14ac:dyDescent="0.25">
      <c r="BC5975" s="163"/>
    </row>
    <row r="5976" spans="55:55" ht="36.75" customHeight="1" x14ac:dyDescent="0.25">
      <c r="BC5976" s="163"/>
    </row>
    <row r="5977" spans="55:55" ht="36.75" customHeight="1" x14ac:dyDescent="0.25">
      <c r="BC5977" s="163"/>
    </row>
    <row r="5978" spans="55:55" ht="36.75" customHeight="1" x14ac:dyDescent="0.25">
      <c r="BC5978" s="163"/>
    </row>
    <row r="5979" spans="55:55" ht="36.75" customHeight="1" x14ac:dyDescent="0.25">
      <c r="BC5979" s="163"/>
    </row>
    <row r="5980" spans="55:55" ht="36.75" customHeight="1" x14ac:dyDescent="0.25">
      <c r="BC5980" s="163"/>
    </row>
    <row r="5981" spans="55:55" ht="36.75" customHeight="1" x14ac:dyDescent="0.25">
      <c r="BC5981" s="163"/>
    </row>
    <row r="5982" spans="55:55" ht="36.75" customHeight="1" x14ac:dyDescent="0.25">
      <c r="BC5982" s="163"/>
    </row>
    <row r="5983" spans="55:55" ht="36.75" customHeight="1" x14ac:dyDescent="0.25">
      <c r="BC5983" s="163"/>
    </row>
    <row r="5984" spans="55:55" ht="36.75" customHeight="1" x14ac:dyDescent="0.25">
      <c r="BC5984" s="163"/>
    </row>
    <row r="5985" spans="55:55" ht="36.75" customHeight="1" x14ac:dyDescent="0.25">
      <c r="BC5985" s="163"/>
    </row>
    <row r="5986" spans="55:55" ht="36.75" customHeight="1" x14ac:dyDescent="0.25">
      <c r="BC5986" s="163"/>
    </row>
    <row r="5987" spans="55:55" ht="36.75" customHeight="1" x14ac:dyDescent="0.25">
      <c r="BC5987" s="163"/>
    </row>
    <row r="5988" spans="55:55" ht="36.75" customHeight="1" x14ac:dyDescent="0.25">
      <c r="BC5988" s="163"/>
    </row>
    <row r="5989" spans="55:55" ht="36.75" customHeight="1" x14ac:dyDescent="0.25">
      <c r="BC5989" s="163"/>
    </row>
    <row r="5990" spans="55:55" ht="36.75" customHeight="1" x14ac:dyDescent="0.25">
      <c r="BC5990" s="163"/>
    </row>
    <row r="5991" spans="55:55" ht="36.75" customHeight="1" x14ac:dyDescent="0.25">
      <c r="BC5991" s="163"/>
    </row>
    <row r="5992" spans="55:55" ht="36.75" customHeight="1" x14ac:dyDescent="0.25">
      <c r="BC5992" s="163"/>
    </row>
    <row r="5993" spans="55:55" ht="36.75" customHeight="1" x14ac:dyDescent="0.25">
      <c r="BC5993" s="163"/>
    </row>
    <row r="5994" spans="55:55" ht="36.75" customHeight="1" x14ac:dyDescent="0.25">
      <c r="BC5994" s="163"/>
    </row>
    <row r="5995" spans="55:55" ht="36.75" customHeight="1" x14ac:dyDescent="0.25">
      <c r="BC5995" s="163"/>
    </row>
    <row r="5996" spans="55:55" ht="36.75" customHeight="1" x14ac:dyDescent="0.25">
      <c r="BC5996" s="163"/>
    </row>
    <row r="5997" spans="55:55" ht="36.75" customHeight="1" x14ac:dyDescent="0.25">
      <c r="BC5997" s="163"/>
    </row>
    <row r="5998" spans="55:55" ht="36.75" customHeight="1" x14ac:dyDescent="0.25">
      <c r="BC5998" s="163"/>
    </row>
    <row r="5999" spans="55:55" ht="36.75" customHeight="1" x14ac:dyDescent="0.25">
      <c r="BC5999" s="163"/>
    </row>
    <row r="6000" spans="55:55" ht="36.75" customHeight="1" x14ac:dyDescent="0.25">
      <c r="BC6000" s="163"/>
    </row>
    <row r="6001" spans="55:55" ht="36.75" customHeight="1" x14ac:dyDescent="0.25">
      <c r="BC6001" s="163"/>
    </row>
    <row r="6002" spans="55:55" ht="36.75" customHeight="1" x14ac:dyDescent="0.25">
      <c r="BC6002" s="163"/>
    </row>
    <row r="6003" spans="55:55" ht="36.75" customHeight="1" x14ac:dyDescent="0.25">
      <c r="BC6003" s="163"/>
    </row>
    <row r="6004" spans="55:55" ht="36.75" customHeight="1" x14ac:dyDescent="0.25">
      <c r="BC6004" s="163"/>
    </row>
    <row r="6005" spans="55:55" ht="36.75" customHeight="1" x14ac:dyDescent="0.25">
      <c r="BC6005" s="163"/>
    </row>
    <row r="6006" spans="55:55" ht="36.75" customHeight="1" x14ac:dyDescent="0.25">
      <c r="BC6006" s="163"/>
    </row>
    <row r="6007" spans="55:55" ht="36.75" customHeight="1" x14ac:dyDescent="0.25">
      <c r="BC6007" s="163"/>
    </row>
    <row r="6008" spans="55:55" ht="36.75" customHeight="1" x14ac:dyDescent="0.25">
      <c r="BC6008" s="163"/>
    </row>
    <row r="6009" spans="55:55" ht="36.75" customHeight="1" x14ac:dyDescent="0.25">
      <c r="BC6009" s="163"/>
    </row>
    <row r="6010" spans="55:55" ht="36.75" customHeight="1" x14ac:dyDescent="0.25">
      <c r="BC6010" s="163"/>
    </row>
    <row r="6011" spans="55:55" ht="36.75" customHeight="1" x14ac:dyDescent="0.25">
      <c r="BC6011" s="163"/>
    </row>
    <row r="6012" spans="55:55" ht="36.75" customHeight="1" x14ac:dyDescent="0.25">
      <c r="BC6012" s="163"/>
    </row>
    <row r="6013" spans="55:55" ht="36.75" customHeight="1" x14ac:dyDescent="0.25">
      <c r="BC6013" s="163"/>
    </row>
    <row r="6014" spans="55:55" ht="36.75" customHeight="1" x14ac:dyDescent="0.25">
      <c r="BC6014" s="163"/>
    </row>
    <row r="6015" spans="55:55" ht="36.75" customHeight="1" x14ac:dyDescent="0.25">
      <c r="BC6015" s="163"/>
    </row>
    <row r="6016" spans="55:55" ht="36.75" customHeight="1" x14ac:dyDescent="0.25">
      <c r="BC6016" s="163"/>
    </row>
    <row r="6017" spans="55:55" ht="36.75" customHeight="1" x14ac:dyDescent="0.25">
      <c r="BC6017" s="163"/>
    </row>
    <row r="6018" spans="55:55" ht="36.75" customHeight="1" x14ac:dyDescent="0.25">
      <c r="BC6018" s="163"/>
    </row>
    <row r="6019" spans="55:55" ht="36.75" customHeight="1" x14ac:dyDescent="0.25">
      <c r="BC6019" s="163"/>
    </row>
    <row r="6020" spans="55:55" ht="36.75" customHeight="1" x14ac:dyDescent="0.25">
      <c r="BC6020" s="163"/>
    </row>
    <row r="6021" spans="55:55" ht="36.75" customHeight="1" x14ac:dyDescent="0.25">
      <c r="BC6021" s="163"/>
    </row>
    <row r="6022" spans="55:55" ht="36.75" customHeight="1" x14ac:dyDescent="0.25">
      <c r="BC6022" s="163"/>
    </row>
    <row r="6023" spans="55:55" ht="36.75" customHeight="1" x14ac:dyDescent="0.25">
      <c r="BC6023" s="163"/>
    </row>
    <row r="6024" spans="55:55" ht="36.75" customHeight="1" x14ac:dyDescent="0.25">
      <c r="BC6024" s="163"/>
    </row>
    <row r="6025" spans="55:55" ht="36.75" customHeight="1" x14ac:dyDescent="0.25">
      <c r="BC6025" s="163"/>
    </row>
    <row r="6026" spans="55:55" ht="36.75" customHeight="1" x14ac:dyDescent="0.25">
      <c r="BC6026" s="163"/>
    </row>
    <row r="6027" spans="55:55" ht="36.75" customHeight="1" x14ac:dyDescent="0.25">
      <c r="BC6027" s="163"/>
    </row>
    <row r="6028" spans="55:55" ht="36.75" customHeight="1" x14ac:dyDescent="0.25">
      <c r="BC6028" s="163"/>
    </row>
    <row r="6029" spans="55:55" ht="36.75" customHeight="1" x14ac:dyDescent="0.25">
      <c r="BC6029" s="163"/>
    </row>
    <row r="6030" spans="55:55" ht="36.75" customHeight="1" x14ac:dyDescent="0.25">
      <c r="BC6030" s="163"/>
    </row>
    <row r="6031" spans="55:55" ht="36.75" customHeight="1" x14ac:dyDescent="0.25">
      <c r="BC6031" s="163"/>
    </row>
    <row r="6032" spans="55:55" ht="36.75" customHeight="1" x14ac:dyDescent="0.25">
      <c r="BC6032" s="163"/>
    </row>
    <row r="6033" spans="55:55" ht="36.75" customHeight="1" x14ac:dyDescent="0.25">
      <c r="BC6033" s="163"/>
    </row>
    <row r="6034" spans="55:55" ht="36.75" customHeight="1" x14ac:dyDescent="0.25">
      <c r="BC6034" s="163"/>
    </row>
    <row r="6035" spans="55:55" ht="36.75" customHeight="1" x14ac:dyDescent="0.25">
      <c r="BC6035" s="163"/>
    </row>
    <row r="6036" spans="55:55" ht="36.75" customHeight="1" x14ac:dyDescent="0.25">
      <c r="BC6036" s="163"/>
    </row>
    <row r="6037" spans="55:55" ht="36.75" customHeight="1" x14ac:dyDescent="0.25">
      <c r="BC6037" s="163"/>
    </row>
    <row r="6038" spans="55:55" ht="36.75" customHeight="1" x14ac:dyDescent="0.25">
      <c r="BC6038" s="163"/>
    </row>
    <row r="6039" spans="55:55" ht="36.75" customHeight="1" x14ac:dyDescent="0.25">
      <c r="BC6039" s="163"/>
    </row>
    <row r="6040" spans="55:55" ht="36.75" customHeight="1" x14ac:dyDescent="0.25">
      <c r="BC6040" s="163"/>
    </row>
    <row r="6041" spans="55:55" ht="36.75" customHeight="1" x14ac:dyDescent="0.25">
      <c r="BC6041" s="163"/>
    </row>
    <row r="6042" spans="55:55" ht="36.75" customHeight="1" x14ac:dyDescent="0.25">
      <c r="BC6042" s="163"/>
    </row>
    <row r="6043" spans="55:55" ht="36.75" customHeight="1" x14ac:dyDescent="0.25">
      <c r="BC6043" s="163"/>
    </row>
    <row r="6044" spans="55:55" ht="36.75" customHeight="1" x14ac:dyDescent="0.25">
      <c r="BC6044" s="163"/>
    </row>
    <row r="6045" spans="55:55" ht="36.75" customHeight="1" x14ac:dyDescent="0.25">
      <c r="BC6045" s="163"/>
    </row>
    <row r="6046" spans="55:55" ht="36.75" customHeight="1" x14ac:dyDescent="0.25">
      <c r="BC6046" s="163"/>
    </row>
    <row r="6047" spans="55:55" ht="36.75" customHeight="1" x14ac:dyDescent="0.25">
      <c r="BC6047" s="163"/>
    </row>
    <row r="6048" spans="55:55" ht="36.75" customHeight="1" x14ac:dyDescent="0.25">
      <c r="BC6048" s="163"/>
    </row>
    <row r="6049" spans="55:55" ht="36.75" customHeight="1" x14ac:dyDescent="0.25">
      <c r="BC6049" s="163"/>
    </row>
    <row r="6050" spans="55:55" ht="36.75" customHeight="1" x14ac:dyDescent="0.25">
      <c r="BC6050" s="163"/>
    </row>
    <row r="6051" spans="55:55" ht="36.75" customHeight="1" x14ac:dyDescent="0.25">
      <c r="BC6051" s="163"/>
    </row>
    <row r="6052" spans="55:55" ht="36.75" customHeight="1" x14ac:dyDescent="0.25">
      <c r="BC6052" s="163"/>
    </row>
    <row r="6053" spans="55:55" ht="36.75" customHeight="1" x14ac:dyDescent="0.25">
      <c r="BC6053" s="163"/>
    </row>
    <row r="6054" spans="55:55" ht="36.75" customHeight="1" x14ac:dyDescent="0.25">
      <c r="BC6054" s="163"/>
    </row>
    <row r="6055" spans="55:55" ht="36.75" customHeight="1" x14ac:dyDescent="0.25">
      <c r="BC6055" s="163"/>
    </row>
    <row r="6056" spans="55:55" ht="36.75" customHeight="1" x14ac:dyDescent="0.25">
      <c r="BC6056" s="163"/>
    </row>
    <row r="6057" spans="55:55" ht="36.75" customHeight="1" x14ac:dyDescent="0.25">
      <c r="BC6057" s="163"/>
    </row>
    <row r="6058" spans="55:55" ht="36.75" customHeight="1" x14ac:dyDescent="0.25">
      <c r="BC6058" s="163"/>
    </row>
    <row r="6059" spans="55:55" ht="36.75" customHeight="1" x14ac:dyDescent="0.25">
      <c r="BC6059" s="163"/>
    </row>
    <row r="6060" spans="55:55" ht="36.75" customHeight="1" x14ac:dyDescent="0.25">
      <c r="BC6060" s="163"/>
    </row>
    <row r="6061" spans="55:55" ht="36.75" customHeight="1" x14ac:dyDescent="0.25">
      <c r="BC6061" s="163"/>
    </row>
    <row r="6062" spans="55:55" ht="36.75" customHeight="1" x14ac:dyDescent="0.25">
      <c r="BC6062" s="163"/>
    </row>
    <row r="6063" spans="55:55" ht="36.75" customHeight="1" x14ac:dyDescent="0.25">
      <c r="BC6063" s="163"/>
    </row>
    <row r="6064" spans="55:55" ht="36.75" customHeight="1" x14ac:dyDescent="0.25">
      <c r="BC6064" s="163"/>
    </row>
    <row r="6065" spans="55:55" ht="36.75" customHeight="1" x14ac:dyDescent="0.25">
      <c r="BC6065" s="163"/>
    </row>
    <row r="6066" spans="55:55" ht="36.75" customHeight="1" x14ac:dyDescent="0.25">
      <c r="BC6066" s="163"/>
    </row>
    <row r="6067" spans="55:55" ht="36.75" customHeight="1" x14ac:dyDescent="0.25">
      <c r="BC6067" s="163"/>
    </row>
    <row r="6068" spans="55:55" ht="36.75" customHeight="1" x14ac:dyDescent="0.25">
      <c r="BC6068" s="163"/>
    </row>
    <row r="6069" spans="55:55" ht="36.75" customHeight="1" x14ac:dyDescent="0.25">
      <c r="BC6069" s="163"/>
    </row>
    <row r="6070" spans="55:55" ht="36.75" customHeight="1" x14ac:dyDescent="0.25">
      <c r="BC6070" s="163"/>
    </row>
    <row r="6071" spans="55:55" ht="36.75" customHeight="1" x14ac:dyDescent="0.25">
      <c r="BC6071" s="163"/>
    </row>
    <row r="6072" spans="55:55" ht="36.75" customHeight="1" x14ac:dyDescent="0.25">
      <c r="BC6072" s="163"/>
    </row>
    <row r="6073" spans="55:55" ht="36.75" customHeight="1" x14ac:dyDescent="0.25">
      <c r="BC6073" s="163"/>
    </row>
    <row r="6074" spans="55:55" ht="36.75" customHeight="1" x14ac:dyDescent="0.25">
      <c r="BC6074" s="163"/>
    </row>
    <row r="6075" spans="55:55" ht="36.75" customHeight="1" x14ac:dyDescent="0.25">
      <c r="BC6075" s="163"/>
    </row>
    <row r="6076" spans="55:55" ht="36.75" customHeight="1" x14ac:dyDescent="0.25">
      <c r="BC6076" s="163"/>
    </row>
    <row r="6077" spans="55:55" ht="36.75" customHeight="1" x14ac:dyDescent="0.25">
      <c r="BC6077" s="163"/>
    </row>
    <row r="6078" spans="55:55" ht="36.75" customHeight="1" x14ac:dyDescent="0.25">
      <c r="BC6078" s="163"/>
    </row>
    <row r="6079" spans="55:55" ht="36.75" customHeight="1" x14ac:dyDescent="0.25">
      <c r="BC6079" s="163"/>
    </row>
    <row r="6080" spans="55:55" ht="36.75" customHeight="1" x14ac:dyDescent="0.25">
      <c r="BC6080" s="163"/>
    </row>
    <row r="6081" spans="55:55" ht="36.75" customHeight="1" x14ac:dyDescent="0.25">
      <c r="BC6081" s="163"/>
    </row>
    <row r="6082" spans="55:55" ht="36.75" customHeight="1" x14ac:dyDescent="0.25">
      <c r="BC6082" s="163"/>
    </row>
    <row r="6083" spans="55:55" ht="36.75" customHeight="1" x14ac:dyDescent="0.25">
      <c r="BC6083" s="163"/>
    </row>
    <row r="6084" spans="55:55" ht="36.75" customHeight="1" x14ac:dyDescent="0.25">
      <c r="BC6084" s="163"/>
    </row>
    <row r="6085" spans="55:55" ht="36.75" customHeight="1" x14ac:dyDescent="0.25">
      <c r="BC6085" s="163"/>
    </row>
    <row r="6086" spans="55:55" ht="36.75" customHeight="1" x14ac:dyDescent="0.25">
      <c r="BC6086" s="163"/>
    </row>
    <row r="6087" spans="55:55" ht="36.75" customHeight="1" x14ac:dyDescent="0.25">
      <c r="BC6087" s="163"/>
    </row>
    <row r="6088" spans="55:55" ht="36.75" customHeight="1" x14ac:dyDescent="0.25">
      <c r="BC6088" s="163"/>
    </row>
    <row r="6089" spans="55:55" ht="36.75" customHeight="1" x14ac:dyDescent="0.25">
      <c r="BC6089" s="163"/>
    </row>
    <row r="6090" spans="55:55" ht="36.75" customHeight="1" x14ac:dyDescent="0.25">
      <c r="BC6090" s="163"/>
    </row>
    <row r="6091" spans="55:55" ht="36.75" customHeight="1" x14ac:dyDescent="0.25">
      <c r="BC6091" s="163"/>
    </row>
    <row r="6092" spans="55:55" ht="36.75" customHeight="1" x14ac:dyDescent="0.25">
      <c r="BC6092" s="163"/>
    </row>
    <row r="6093" spans="55:55" ht="36.75" customHeight="1" x14ac:dyDescent="0.25">
      <c r="BC6093" s="163"/>
    </row>
    <row r="6094" spans="55:55" ht="36.75" customHeight="1" x14ac:dyDescent="0.25">
      <c r="BC6094" s="163"/>
    </row>
    <row r="6095" spans="55:55" ht="36.75" customHeight="1" x14ac:dyDescent="0.25">
      <c r="BC6095" s="163"/>
    </row>
    <row r="6096" spans="55:55" ht="36.75" customHeight="1" x14ac:dyDescent="0.25">
      <c r="BC6096" s="163"/>
    </row>
    <row r="6097" spans="55:55" ht="36.75" customHeight="1" x14ac:dyDescent="0.25">
      <c r="BC6097" s="163"/>
    </row>
    <row r="6098" spans="55:55" ht="36.75" customHeight="1" x14ac:dyDescent="0.25">
      <c r="BC6098" s="163"/>
    </row>
    <row r="6099" spans="55:55" ht="36.75" customHeight="1" x14ac:dyDescent="0.25">
      <c r="BC6099" s="163"/>
    </row>
    <row r="6100" spans="55:55" ht="36.75" customHeight="1" x14ac:dyDescent="0.25">
      <c r="BC6100" s="163"/>
    </row>
    <row r="6101" spans="55:55" ht="36.75" customHeight="1" x14ac:dyDescent="0.25">
      <c r="BC6101" s="163"/>
    </row>
    <row r="6102" spans="55:55" ht="36.75" customHeight="1" x14ac:dyDescent="0.25">
      <c r="BC6102" s="163"/>
    </row>
    <row r="6103" spans="55:55" ht="36.75" customHeight="1" x14ac:dyDescent="0.25">
      <c r="BC6103" s="163"/>
    </row>
    <row r="6104" spans="55:55" ht="36.75" customHeight="1" x14ac:dyDescent="0.25">
      <c r="BC6104" s="163"/>
    </row>
    <row r="6105" spans="55:55" ht="36.75" customHeight="1" x14ac:dyDescent="0.25">
      <c r="BC6105" s="163"/>
    </row>
    <row r="6106" spans="55:55" ht="36.75" customHeight="1" x14ac:dyDescent="0.25">
      <c r="BC6106" s="163"/>
    </row>
    <row r="6107" spans="55:55" ht="36.75" customHeight="1" x14ac:dyDescent="0.25">
      <c r="BC6107" s="163"/>
    </row>
    <row r="6108" spans="55:55" ht="36.75" customHeight="1" x14ac:dyDescent="0.25">
      <c r="BC6108" s="163"/>
    </row>
    <row r="6109" spans="55:55" ht="36.75" customHeight="1" x14ac:dyDescent="0.25">
      <c r="BC6109" s="163"/>
    </row>
    <row r="6110" spans="55:55" ht="36.75" customHeight="1" x14ac:dyDescent="0.25">
      <c r="BC6110" s="163"/>
    </row>
    <row r="6111" spans="55:55" ht="36.75" customHeight="1" x14ac:dyDescent="0.25">
      <c r="BC6111" s="163"/>
    </row>
    <row r="6112" spans="55:55" ht="36.75" customHeight="1" x14ac:dyDescent="0.25">
      <c r="BC6112" s="163"/>
    </row>
    <row r="6113" spans="55:55" ht="36.75" customHeight="1" x14ac:dyDescent="0.25">
      <c r="BC6113" s="163"/>
    </row>
    <row r="6114" spans="55:55" ht="36.75" customHeight="1" x14ac:dyDescent="0.25">
      <c r="BC6114" s="163"/>
    </row>
    <row r="6115" spans="55:55" ht="36.75" customHeight="1" x14ac:dyDescent="0.25">
      <c r="BC6115" s="163"/>
    </row>
    <row r="6116" spans="55:55" ht="36.75" customHeight="1" x14ac:dyDescent="0.25">
      <c r="BC6116" s="163"/>
    </row>
    <row r="6117" spans="55:55" ht="36.75" customHeight="1" x14ac:dyDescent="0.25">
      <c r="BC6117" s="163"/>
    </row>
    <row r="6118" spans="55:55" ht="36.75" customHeight="1" x14ac:dyDescent="0.25">
      <c r="BC6118" s="163"/>
    </row>
    <row r="6119" spans="55:55" ht="36.75" customHeight="1" x14ac:dyDescent="0.25">
      <c r="BC6119" s="163"/>
    </row>
    <row r="6120" spans="55:55" ht="36.75" customHeight="1" x14ac:dyDescent="0.25">
      <c r="BC6120" s="163"/>
    </row>
    <row r="6121" spans="55:55" ht="36.75" customHeight="1" x14ac:dyDescent="0.25">
      <c r="BC6121" s="163"/>
    </row>
    <row r="6122" spans="55:55" ht="36.75" customHeight="1" x14ac:dyDescent="0.25">
      <c r="BC6122" s="163"/>
    </row>
    <row r="6123" spans="55:55" ht="36.75" customHeight="1" x14ac:dyDescent="0.25">
      <c r="BC6123" s="163"/>
    </row>
    <row r="6124" spans="55:55" ht="36.75" customHeight="1" x14ac:dyDescent="0.25">
      <c r="BC6124" s="163"/>
    </row>
    <row r="6125" spans="55:55" ht="36.75" customHeight="1" x14ac:dyDescent="0.25">
      <c r="BC6125" s="163"/>
    </row>
    <row r="6126" spans="55:55" ht="36.75" customHeight="1" x14ac:dyDescent="0.25">
      <c r="BC6126" s="163"/>
    </row>
    <row r="6127" spans="55:55" ht="36.75" customHeight="1" x14ac:dyDescent="0.25">
      <c r="BC6127" s="163"/>
    </row>
    <row r="6128" spans="55:55" ht="36.75" customHeight="1" x14ac:dyDescent="0.25">
      <c r="BC6128" s="163"/>
    </row>
    <row r="6129" spans="55:55" ht="36.75" customHeight="1" x14ac:dyDescent="0.25">
      <c r="BC6129" s="163"/>
    </row>
    <row r="6130" spans="55:55" ht="36.75" customHeight="1" x14ac:dyDescent="0.25">
      <c r="BC6130" s="163"/>
    </row>
    <row r="6131" spans="55:55" ht="36.75" customHeight="1" x14ac:dyDescent="0.25">
      <c r="BC6131" s="163"/>
    </row>
    <row r="6132" spans="55:55" ht="36.75" customHeight="1" x14ac:dyDescent="0.25">
      <c r="BC6132" s="163"/>
    </row>
    <row r="6133" spans="55:55" ht="36.75" customHeight="1" x14ac:dyDescent="0.25">
      <c r="BC6133" s="163"/>
    </row>
    <row r="6134" spans="55:55" ht="36.75" customHeight="1" x14ac:dyDescent="0.25">
      <c r="BC6134" s="163"/>
    </row>
    <row r="6135" spans="55:55" ht="36.75" customHeight="1" x14ac:dyDescent="0.25">
      <c r="BC6135" s="163"/>
    </row>
    <row r="6136" spans="55:55" ht="36.75" customHeight="1" x14ac:dyDescent="0.25">
      <c r="BC6136" s="163"/>
    </row>
    <row r="6137" spans="55:55" ht="36.75" customHeight="1" x14ac:dyDescent="0.25">
      <c r="BC6137" s="163"/>
    </row>
    <row r="6138" spans="55:55" ht="36.75" customHeight="1" x14ac:dyDescent="0.25">
      <c r="BC6138" s="163"/>
    </row>
    <row r="6139" spans="55:55" ht="36.75" customHeight="1" x14ac:dyDescent="0.25">
      <c r="BC6139" s="163"/>
    </row>
    <row r="6140" spans="55:55" ht="36.75" customHeight="1" x14ac:dyDescent="0.25">
      <c r="BC6140" s="163"/>
    </row>
    <row r="6141" spans="55:55" ht="36.75" customHeight="1" x14ac:dyDescent="0.25">
      <c r="BC6141" s="163"/>
    </row>
    <row r="6142" spans="55:55" ht="36.75" customHeight="1" x14ac:dyDescent="0.25">
      <c r="BC6142" s="163"/>
    </row>
    <row r="6143" spans="55:55" ht="36.75" customHeight="1" x14ac:dyDescent="0.25">
      <c r="BC6143" s="163"/>
    </row>
    <row r="6144" spans="55:55" ht="36.75" customHeight="1" x14ac:dyDescent="0.25">
      <c r="BC6144" s="163"/>
    </row>
    <row r="6145" spans="55:55" ht="36.75" customHeight="1" x14ac:dyDescent="0.25">
      <c r="BC6145" s="163"/>
    </row>
    <row r="6146" spans="55:55" ht="36.75" customHeight="1" x14ac:dyDescent="0.25">
      <c r="BC6146" s="163"/>
    </row>
    <row r="6147" spans="55:55" ht="36.75" customHeight="1" x14ac:dyDescent="0.25">
      <c r="BC6147" s="163"/>
    </row>
    <row r="6148" spans="55:55" ht="36.75" customHeight="1" x14ac:dyDescent="0.25">
      <c r="BC6148" s="163"/>
    </row>
    <row r="6149" spans="55:55" ht="36.75" customHeight="1" x14ac:dyDescent="0.25">
      <c r="BC6149" s="163"/>
    </row>
    <row r="6150" spans="55:55" ht="36.75" customHeight="1" x14ac:dyDescent="0.25">
      <c r="BC6150" s="163"/>
    </row>
    <row r="6151" spans="55:55" ht="36.75" customHeight="1" x14ac:dyDescent="0.25">
      <c r="BC6151" s="163"/>
    </row>
    <row r="6152" spans="55:55" ht="36.75" customHeight="1" x14ac:dyDescent="0.25">
      <c r="BC6152" s="163"/>
    </row>
    <row r="6153" spans="55:55" ht="36.75" customHeight="1" x14ac:dyDescent="0.25">
      <c r="BC6153" s="163"/>
    </row>
    <row r="6154" spans="55:55" ht="36.75" customHeight="1" x14ac:dyDescent="0.25">
      <c r="BC6154" s="163"/>
    </row>
    <row r="6155" spans="55:55" ht="36.75" customHeight="1" x14ac:dyDescent="0.25">
      <c r="BC6155" s="163"/>
    </row>
    <row r="6156" spans="55:55" ht="36.75" customHeight="1" x14ac:dyDescent="0.25">
      <c r="BC6156" s="163"/>
    </row>
    <row r="6157" spans="55:55" ht="36.75" customHeight="1" x14ac:dyDescent="0.25">
      <c r="BC6157" s="163"/>
    </row>
    <row r="6158" spans="55:55" ht="36.75" customHeight="1" x14ac:dyDescent="0.25">
      <c r="BC6158" s="163"/>
    </row>
    <row r="6159" spans="55:55" ht="36.75" customHeight="1" x14ac:dyDescent="0.25">
      <c r="BC6159" s="163"/>
    </row>
    <row r="6160" spans="55:55" ht="36.75" customHeight="1" x14ac:dyDescent="0.25">
      <c r="BC6160" s="163"/>
    </row>
    <row r="6161" spans="55:55" ht="36.75" customHeight="1" x14ac:dyDescent="0.25">
      <c r="BC6161" s="163"/>
    </row>
    <row r="6162" spans="55:55" ht="36.75" customHeight="1" x14ac:dyDescent="0.25">
      <c r="BC6162" s="163"/>
    </row>
    <row r="6163" spans="55:55" ht="36.75" customHeight="1" x14ac:dyDescent="0.25">
      <c r="BC6163" s="163"/>
    </row>
    <row r="6164" spans="55:55" ht="36.75" customHeight="1" x14ac:dyDescent="0.25">
      <c r="BC6164" s="163"/>
    </row>
    <row r="6165" spans="55:55" ht="36.75" customHeight="1" x14ac:dyDescent="0.25">
      <c r="BC6165" s="163"/>
    </row>
    <row r="6166" spans="55:55" ht="36.75" customHeight="1" x14ac:dyDescent="0.25">
      <c r="BC6166" s="163"/>
    </row>
    <row r="6167" spans="55:55" ht="36.75" customHeight="1" x14ac:dyDescent="0.25">
      <c r="BC6167" s="163"/>
    </row>
    <row r="6168" spans="55:55" ht="36.75" customHeight="1" x14ac:dyDescent="0.25">
      <c r="BC6168" s="163"/>
    </row>
    <row r="6169" spans="55:55" ht="36.75" customHeight="1" x14ac:dyDescent="0.25">
      <c r="BC6169" s="163"/>
    </row>
    <row r="6170" spans="55:55" ht="36.75" customHeight="1" x14ac:dyDescent="0.25">
      <c r="BC6170" s="163"/>
    </row>
    <row r="6171" spans="55:55" ht="36.75" customHeight="1" x14ac:dyDescent="0.25">
      <c r="BC6171" s="163"/>
    </row>
    <row r="6172" spans="55:55" ht="36.75" customHeight="1" x14ac:dyDescent="0.25">
      <c r="BC6172" s="163"/>
    </row>
    <row r="6173" spans="55:55" ht="36.75" customHeight="1" x14ac:dyDescent="0.25">
      <c r="BC6173" s="163"/>
    </row>
    <row r="6174" spans="55:55" ht="36.75" customHeight="1" x14ac:dyDescent="0.25">
      <c r="BC6174" s="163"/>
    </row>
    <row r="6175" spans="55:55" ht="36.75" customHeight="1" x14ac:dyDescent="0.25">
      <c r="BC6175" s="163"/>
    </row>
    <row r="6176" spans="55:55" ht="36.75" customHeight="1" x14ac:dyDescent="0.25">
      <c r="BC6176" s="163"/>
    </row>
    <row r="6177" spans="55:55" ht="36.75" customHeight="1" x14ac:dyDescent="0.25">
      <c r="BC6177" s="163"/>
    </row>
    <row r="6178" spans="55:55" ht="36.75" customHeight="1" x14ac:dyDescent="0.25">
      <c r="BC6178" s="163"/>
    </row>
    <row r="6179" spans="55:55" ht="36.75" customHeight="1" x14ac:dyDescent="0.25">
      <c r="BC6179" s="163"/>
    </row>
    <row r="6180" spans="55:55" ht="36.75" customHeight="1" x14ac:dyDescent="0.25">
      <c r="BC6180" s="163"/>
    </row>
    <row r="6181" spans="55:55" ht="36.75" customHeight="1" x14ac:dyDescent="0.25">
      <c r="BC6181" s="163"/>
    </row>
    <row r="6182" spans="55:55" ht="36.75" customHeight="1" x14ac:dyDescent="0.25">
      <c r="BC6182" s="163"/>
    </row>
    <row r="6183" spans="55:55" ht="36.75" customHeight="1" x14ac:dyDescent="0.25">
      <c r="BC6183" s="163"/>
    </row>
    <row r="6184" spans="55:55" ht="36.75" customHeight="1" x14ac:dyDescent="0.25">
      <c r="BC6184" s="163"/>
    </row>
    <row r="6185" spans="55:55" ht="36.75" customHeight="1" x14ac:dyDescent="0.25">
      <c r="BC6185" s="163"/>
    </row>
    <row r="6186" spans="55:55" ht="36.75" customHeight="1" x14ac:dyDescent="0.25">
      <c r="BC6186" s="163"/>
    </row>
    <row r="6187" spans="55:55" ht="36.75" customHeight="1" x14ac:dyDescent="0.25">
      <c r="BC6187" s="163"/>
    </row>
    <row r="6188" spans="55:55" ht="36.75" customHeight="1" x14ac:dyDescent="0.25">
      <c r="BC6188" s="163"/>
    </row>
    <row r="6189" spans="55:55" ht="36.75" customHeight="1" x14ac:dyDescent="0.25">
      <c r="BC6189" s="163"/>
    </row>
    <row r="6190" spans="55:55" ht="36.75" customHeight="1" x14ac:dyDescent="0.25">
      <c r="BC6190" s="163"/>
    </row>
    <row r="6191" spans="55:55" ht="36.75" customHeight="1" x14ac:dyDescent="0.25">
      <c r="BC6191" s="163"/>
    </row>
    <row r="6192" spans="55:55" ht="36.75" customHeight="1" x14ac:dyDescent="0.25">
      <c r="BC6192" s="163"/>
    </row>
    <row r="6193" spans="55:55" ht="36.75" customHeight="1" x14ac:dyDescent="0.25">
      <c r="BC6193" s="163"/>
    </row>
    <row r="6194" spans="55:55" ht="36.75" customHeight="1" x14ac:dyDescent="0.25">
      <c r="BC6194" s="163"/>
    </row>
    <row r="6195" spans="55:55" ht="36.75" customHeight="1" x14ac:dyDescent="0.25">
      <c r="BC6195" s="163"/>
    </row>
    <row r="6196" spans="55:55" ht="36.75" customHeight="1" x14ac:dyDescent="0.25">
      <c r="BC6196" s="163"/>
    </row>
    <row r="6197" spans="55:55" ht="36.75" customHeight="1" x14ac:dyDescent="0.25">
      <c r="BC6197" s="163"/>
    </row>
    <row r="6198" spans="55:55" ht="36.75" customHeight="1" x14ac:dyDescent="0.25">
      <c r="BC6198" s="163"/>
    </row>
    <row r="6199" spans="55:55" ht="36.75" customHeight="1" x14ac:dyDescent="0.25">
      <c r="BC6199" s="163"/>
    </row>
    <row r="6200" spans="55:55" ht="36.75" customHeight="1" x14ac:dyDescent="0.25">
      <c r="BC6200" s="163"/>
    </row>
    <row r="6201" spans="55:55" ht="36.75" customHeight="1" x14ac:dyDescent="0.25">
      <c r="BC6201" s="163"/>
    </row>
    <row r="6202" spans="55:55" ht="36.75" customHeight="1" x14ac:dyDescent="0.25">
      <c r="BC6202" s="163"/>
    </row>
    <row r="6203" spans="55:55" ht="36.75" customHeight="1" x14ac:dyDescent="0.25">
      <c r="BC6203" s="163"/>
    </row>
    <row r="6204" spans="55:55" ht="36.75" customHeight="1" x14ac:dyDescent="0.25">
      <c r="BC6204" s="163"/>
    </row>
    <row r="6205" spans="55:55" ht="36.75" customHeight="1" x14ac:dyDescent="0.25">
      <c r="BC6205" s="163"/>
    </row>
    <row r="6206" spans="55:55" ht="36.75" customHeight="1" x14ac:dyDescent="0.25">
      <c r="BC6206" s="163"/>
    </row>
    <row r="6207" spans="55:55" ht="36.75" customHeight="1" x14ac:dyDescent="0.25">
      <c r="BC6207" s="163"/>
    </row>
    <row r="6208" spans="55:55" ht="36.75" customHeight="1" x14ac:dyDescent="0.25">
      <c r="BC6208" s="163"/>
    </row>
    <row r="6209" spans="55:55" ht="36.75" customHeight="1" x14ac:dyDescent="0.25">
      <c r="BC6209" s="163"/>
    </row>
    <row r="6210" spans="55:55" ht="36.75" customHeight="1" x14ac:dyDescent="0.25">
      <c r="BC6210" s="163"/>
    </row>
    <row r="6211" spans="55:55" ht="36.75" customHeight="1" x14ac:dyDescent="0.25">
      <c r="BC6211" s="163"/>
    </row>
    <row r="6212" spans="55:55" ht="36.75" customHeight="1" x14ac:dyDescent="0.25">
      <c r="BC6212" s="163"/>
    </row>
    <row r="6213" spans="55:55" ht="36.75" customHeight="1" x14ac:dyDescent="0.25">
      <c r="BC6213" s="163"/>
    </row>
    <row r="6214" spans="55:55" ht="36.75" customHeight="1" x14ac:dyDescent="0.25">
      <c r="BC6214" s="163"/>
    </row>
    <row r="6215" spans="55:55" ht="36.75" customHeight="1" x14ac:dyDescent="0.25">
      <c r="BC6215" s="163"/>
    </row>
    <row r="6216" spans="55:55" ht="36.75" customHeight="1" x14ac:dyDescent="0.25">
      <c r="BC6216" s="163"/>
    </row>
    <row r="6217" spans="55:55" ht="36.75" customHeight="1" x14ac:dyDescent="0.25">
      <c r="BC6217" s="163"/>
    </row>
    <row r="6218" spans="55:55" ht="36.75" customHeight="1" x14ac:dyDescent="0.25">
      <c r="BC6218" s="163"/>
    </row>
    <row r="6219" spans="55:55" ht="36.75" customHeight="1" x14ac:dyDescent="0.25">
      <c r="BC6219" s="163"/>
    </row>
    <row r="6220" spans="55:55" ht="36.75" customHeight="1" x14ac:dyDescent="0.25">
      <c r="BC6220" s="163"/>
    </row>
    <row r="6221" spans="55:55" ht="36.75" customHeight="1" x14ac:dyDescent="0.25">
      <c r="BC6221" s="163"/>
    </row>
    <row r="6222" spans="55:55" ht="36.75" customHeight="1" x14ac:dyDescent="0.25">
      <c r="BC6222" s="163"/>
    </row>
    <row r="6223" spans="55:55" ht="36.75" customHeight="1" x14ac:dyDescent="0.25">
      <c r="BC6223" s="163"/>
    </row>
    <row r="6224" spans="55:55" ht="36.75" customHeight="1" x14ac:dyDescent="0.25">
      <c r="BC6224" s="163"/>
    </row>
    <row r="6225" spans="55:55" ht="36.75" customHeight="1" x14ac:dyDescent="0.25">
      <c r="BC6225" s="163"/>
    </row>
    <row r="6226" spans="55:55" ht="36.75" customHeight="1" x14ac:dyDescent="0.25">
      <c r="BC6226" s="163"/>
    </row>
    <row r="6227" spans="55:55" ht="36.75" customHeight="1" x14ac:dyDescent="0.25">
      <c r="BC6227" s="163"/>
    </row>
    <row r="6228" spans="55:55" ht="36.75" customHeight="1" x14ac:dyDescent="0.25">
      <c r="BC6228" s="163"/>
    </row>
    <row r="6229" spans="55:55" ht="36.75" customHeight="1" x14ac:dyDescent="0.25">
      <c r="BC6229" s="163"/>
    </row>
    <row r="6230" spans="55:55" ht="36.75" customHeight="1" x14ac:dyDescent="0.25">
      <c r="BC6230" s="163"/>
    </row>
    <row r="6231" spans="55:55" ht="36.75" customHeight="1" x14ac:dyDescent="0.25">
      <c r="BC6231" s="163"/>
    </row>
    <row r="6232" spans="55:55" ht="36.75" customHeight="1" x14ac:dyDescent="0.25">
      <c r="BC6232" s="163"/>
    </row>
    <row r="6233" spans="55:55" ht="36.75" customHeight="1" x14ac:dyDescent="0.25">
      <c r="BC6233" s="163"/>
    </row>
    <row r="6234" spans="55:55" ht="36.75" customHeight="1" x14ac:dyDescent="0.25">
      <c r="BC6234" s="163"/>
    </row>
    <row r="6235" spans="55:55" ht="36.75" customHeight="1" x14ac:dyDescent="0.25">
      <c r="BC6235" s="163"/>
    </row>
    <row r="6236" spans="55:55" ht="36.75" customHeight="1" x14ac:dyDescent="0.25">
      <c r="BC6236" s="163"/>
    </row>
    <row r="6237" spans="55:55" ht="36.75" customHeight="1" x14ac:dyDescent="0.25">
      <c r="BC6237" s="163"/>
    </row>
    <row r="6238" spans="55:55" ht="36.75" customHeight="1" x14ac:dyDescent="0.25">
      <c r="BC6238" s="163"/>
    </row>
    <row r="6239" spans="55:55" ht="36.75" customHeight="1" x14ac:dyDescent="0.25">
      <c r="BC6239" s="163"/>
    </row>
    <row r="6240" spans="55:55" ht="36.75" customHeight="1" x14ac:dyDescent="0.25">
      <c r="BC6240" s="163"/>
    </row>
    <row r="6241" spans="55:55" ht="36.75" customHeight="1" x14ac:dyDescent="0.25">
      <c r="BC6241" s="163"/>
    </row>
    <row r="6242" spans="55:55" ht="36.75" customHeight="1" x14ac:dyDescent="0.25">
      <c r="BC6242" s="163"/>
    </row>
    <row r="6243" spans="55:55" ht="36.75" customHeight="1" x14ac:dyDescent="0.25">
      <c r="BC6243" s="163"/>
    </row>
    <row r="6244" spans="55:55" ht="36.75" customHeight="1" x14ac:dyDescent="0.25">
      <c r="BC6244" s="163"/>
    </row>
    <row r="6245" spans="55:55" ht="36.75" customHeight="1" x14ac:dyDescent="0.25">
      <c r="BC6245" s="163"/>
    </row>
    <row r="6246" spans="55:55" ht="36.75" customHeight="1" x14ac:dyDescent="0.25">
      <c r="BC6246" s="163"/>
    </row>
    <row r="6247" spans="55:55" ht="36.75" customHeight="1" x14ac:dyDescent="0.25">
      <c r="BC6247" s="163"/>
    </row>
    <row r="6248" spans="55:55" ht="36.75" customHeight="1" x14ac:dyDescent="0.25">
      <c r="BC6248" s="163"/>
    </row>
    <row r="6249" spans="55:55" ht="36.75" customHeight="1" x14ac:dyDescent="0.25">
      <c r="BC6249" s="163"/>
    </row>
    <row r="6250" spans="55:55" ht="36.75" customHeight="1" x14ac:dyDescent="0.25">
      <c r="BC6250" s="163"/>
    </row>
    <row r="6251" spans="55:55" ht="36.75" customHeight="1" x14ac:dyDescent="0.25">
      <c r="BC6251" s="163"/>
    </row>
    <row r="6252" spans="55:55" ht="36.75" customHeight="1" x14ac:dyDescent="0.25">
      <c r="BC6252" s="163"/>
    </row>
    <row r="6253" spans="55:55" ht="36.75" customHeight="1" x14ac:dyDescent="0.25">
      <c r="BC6253" s="163"/>
    </row>
    <row r="6254" spans="55:55" ht="36.75" customHeight="1" x14ac:dyDescent="0.25">
      <c r="BC6254" s="163"/>
    </row>
    <row r="6255" spans="55:55" ht="36.75" customHeight="1" x14ac:dyDescent="0.25">
      <c r="BC6255" s="163"/>
    </row>
    <row r="6256" spans="55:55" ht="36.75" customHeight="1" x14ac:dyDescent="0.25">
      <c r="BC6256" s="163"/>
    </row>
    <row r="6257" spans="55:55" ht="36.75" customHeight="1" x14ac:dyDescent="0.25">
      <c r="BC6257" s="163"/>
    </row>
    <row r="6258" spans="55:55" ht="36.75" customHeight="1" x14ac:dyDescent="0.25">
      <c r="BC6258" s="163"/>
    </row>
    <row r="6259" spans="55:55" ht="36.75" customHeight="1" x14ac:dyDescent="0.25">
      <c r="BC6259" s="163"/>
    </row>
    <row r="6260" spans="55:55" ht="36.75" customHeight="1" x14ac:dyDescent="0.25">
      <c r="BC6260" s="163"/>
    </row>
    <row r="6261" spans="55:55" ht="36.75" customHeight="1" x14ac:dyDescent="0.25">
      <c r="BC6261" s="163"/>
    </row>
    <row r="6262" spans="55:55" ht="36.75" customHeight="1" x14ac:dyDescent="0.25">
      <c r="BC6262" s="163"/>
    </row>
    <row r="6263" spans="55:55" ht="36.75" customHeight="1" x14ac:dyDescent="0.25">
      <c r="BC6263" s="163"/>
    </row>
    <row r="6264" spans="55:55" ht="36.75" customHeight="1" x14ac:dyDescent="0.25">
      <c r="BC6264" s="163"/>
    </row>
    <row r="6265" spans="55:55" ht="36.75" customHeight="1" x14ac:dyDescent="0.25">
      <c r="BC6265" s="163"/>
    </row>
    <row r="6266" spans="55:55" ht="36.75" customHeight="1" x14ac:dyDescent="0.25">
      <c r="BC6266" s="163"/>
    </row>
    <row r="6267" spans="55:55" ht="36.75" customHeight="1" x14ac:dyDescent="0.25">
      <c r="BC6267" s="163"/>
    </row>
    <row r="6268" spans="55:55" ht="36.75" customHeight="1" x14ac:dyDescent="0.25">
      <c r="BC6268" s="163"/>
    </row>
    <row r="6269" spans="55:55" ht="36.75" customHeight="1" x14ac:dyDescent="0.25">
      <c r="BC6269" s="163"/>
    </row>
    <row r="6270" spans="55:55" ht="36.75" customHeight="1" x14ac:dyDescent="0.25">
      <c r="BC6270" s="163"/>
    </row>
    <row r="6271" spans="55:55" ht="36.75" customHeight="1" x14ac:dyDescent="0.25">
      <c r="BC6271" s="163"/>
    </row>
    <row r="6272" spans="55:55" ht="36.75" customHeight="1" x14ac:dyDescent="0.25">
      <c r="BC6272" s="163"/>
    </row>
    <row r="6273" spans="55:55" ht="36.75" customHeight="1" x14ac:dyDescent="0.25">
      <c r="BC6273" s="163"/>
    </row>
    <row r="6274" spans="55:55" ht="36.75" customHeight="1" x14ac:dyDescent="0.25">
      <c r="BC6274" s="163"/>
    </row>
    <row r="6275" spans="55:55" ht="36.75" customHeight="1" x14ac:dyDescent="0.25">
      <c r="BC6275" s="163"/>
    </row>
    <row r="6276" spans="55:55" ht="36.75" customHeight="1" x14ac:dyDescent="0.25">
      <c r="BC6276" s="163"/>
    </row>
    <row r="6277" spans="55:55" ht="36.75" customHeight="1" x14ac:dyDescent="0.25">
      <c r="BC6277" s="163"/>
    </row>
    <row r="6278" spans="55:55" ht="36.75" customHeight="1" x14ac:dyDescent="0.25">
      <c r="BC6278" s="163"/>
    </row>
    <row r="6279" spans="55:55" ht="36.75" customHeight="1" x14ac:dyDescent="0.25">
      <c r="BC6279" s="163"/>
    </row>
    <row r="6280" spans="55:55" ht="36.75" customHeight="1" x14ac:dyDescent="0.25">
      <c r="BC6280" s="163"/>
    </row>
    <row r="6281" spans="55:55" ht="36.75" customHeight="1" x14ac:dyDescent="0.25">
      <c r="BC6281" s="163"/>
    </row>
    <row r="6282" spans="55:55" ht="36.75" customHeight="1" x14ac:dyDescent="0.25">
      <c r="BC6282" s="163"/>
    </row>
    <row r="6283" spans="55:55" ht="36.75" customHeight="1" x14ac:dyDescent="0.25">
      <c r="BC6283" s="163"/>
    </row>
    <row r="6284" spans="55:55" ht="36.75" customHeight="1" x14ac:dyDescent="0.25">
      <c r="BC6284" s="163"/>
    </row>
    <row r="6285" spans="55:55" ht="36.75" customHeight="1" x14ac:dyDescent="0.25">
      <c r="BC6285" s="163"/>
    </row>
    <row r="6286" spans="55:55" ht="36.75" customHeight="1" x14ac:dyDescent="0.25">
      <c r="BC6286" s="163"/>
    </row>
    <row r="6287" spans="55:55" ht="36.75" customHeight="1" x14ac:dyDescent="0.25">
      <c r="BC6287" s="163"/>
    </row>
    <row r="6288" spans="55:55" ht="36.75" customHeight="1" x14ac:dyDescent="0.25">
      <c r="BC6288" s="163"/>
    </row>
    <row r="6289" spans="55:55" ht="36.75" customHeight="1" x14ac:dyDescent="0.25">
      <c r="BC6289" s="163"/>
    </row>
    <row r="6290" spans="55:55" ht="36.75" customHeight="1" x14ac:dyDescent="0.25">
      <c r="BC6290" s="163"/>
    </row>
    <row r="6291" spans="55:55" ht="36.75" customHeight="1" x14ac:dyDescent="0.25">
      <c r="BC6291" s="163"/>
    </row>
    <row r="6292" spans="55:55" ht="36.75" customHeight="1" x14ac:dyDescent="0.25">
      <c r="BC6292" s="163"/>
    </row>
    <row r="6293" spans="55:55" ht="36.75" customHeight="1" x14ac:dyDescent="0.25">
      <c r="BC6293" s="163"/>
    </row>
    <row r="6294" spans="55:55" ht="36.75" customHeight="1" x14ac:dyDescent="0.25">
      <c r="BC6294" s="163"/>
    </row>
    <row r="6295" spans="55:55" ht="36.75" customHeight="1" x14ac:dyDescent="0.25">
      <c r="BC6295" s="163"/>
    </row>
    <row r="6296" spans="55:55" ht="36.75" customHeight="1" x14ac:dyDescent="0.25">
      <c r="BC6296" s="163"/>
    </row>
    <row r="6297" spans="55:55" ht="36.75" customHeight="1" x14ac:dyDescent="0.25">
      <c r="BC6297" s="163"/>
    </row>
    <row r="6298" spans="55:55" ht="36.75" customHeight="1" x14ac:dyDescent="0.25">
      <c r="BC6298" s="163"/>
    </row>
    <row r="6299" spans="55:55" ht="36.75" customHeight="1" x14ac:dyDescent="0.25">
      <c r="BC6299" s="163"/>
    </row>
    <row r="6300" spans="55:55" ht="36.75" customHeight="1" x14ac:dyDescent="0.25">
      <c r="BC6300" s="163"/>
    </row>
    <row r="6301" spans="55:55" ht="36.75" customHeight="1" x14ac:dyDescent="0.25">
      <c r="BC6301" s="163"/>
    </row>
    <row r="6302" spans="55:55" ht="36.75" customHeight="1" x14ac:dyDescent="0.25">
      <c r="BC6302" s="163"/>
    </row>
    <row r="6303" spans="55:55" ht="36.75" customHeight="1" x14ac:dyDescent="0.25">
      <c r="BC6303" s="163"/>
    </row>
    <row r="6304" spans="55:55" ht="36.75" customHeight="1" x14ac:dyDescent="0.25">
      <c r="BC6304" s="163"/>
    </row>
    <row r="6305" spans="55:55" ht="36.75" customHeight="1" x14ac:dyDescent="0.25">
      <c r="BC6305" s="163"/>
    </row>
    <row r="6306" spans="55:55" ht="36.75" customHeight="1" x14ac:dyDescent="0.25">
      <c r="BC6306" s="163"/>
    </row>
    <row r="6307" spans="55:55" ht="36.75" customHeight="1" x14ac:dyDescent="0.25">
      <c r="BC6307" s="163"/>
    </row>
    <row r="6308" spans="55:55" ht="36.75" customHeight="1" x14ac:dyDescent="0.25">
      <c r="BC6308" s="163"/>
    </row>
    <row r="6309" spans="55:55" ht="36.75" customHeight="1" x14ac:dyDescent="0.25">
      <c r="BC6309" s="163"/>
    </row>
    <row r="6310" spans="55:55" ht="36.75" customHeight="1" x14ac:dyDescent="0.25">
      <c r="BC6310" s="163"/>
    </row>
    <row r="6311" spans="55:55" ht="36.75" customHeight="1" x14ac:dyDescent="0.25">
      <c r="BC6311" s="163"/>
    </row>
    <row r="6312" spans="55:55" ht="36.75" customHeight="1" x14ac:dyDescent="0.25">
      <c r="BC6312" s="163"/>
    </row>
    <row r="6313" spans="55:55" ht="36.75" customHeight="1" x14ac:dyDescent="0.25">
      <c r="BC6313" s="163"/>
    </row>
    <row r="6314" spans="55:55" ht="36.75" customHeight="1" x14ac:dyDescent="0.25">
      <c r="BC6314" s="163"/>
    </row>
    <row r="6315" spans="55:55" ht="36.75" customHeight="1" x14ac:dyDescent="0.25">
      <c r="BC6315" s="163"/>
    </row>
    <row r="6316" spans="55:55" ht="36.75" customHeight="1" x14ac:dyDescent="0.25">
      <c r="BC6316" s="163"/>
    </row>
    <row r="6317" spans="55:55" ht="36.75" customHeight="1" x14ac:dyDescent="0.25">
      <c r="BC6317" s="163"/>
    </row>
    <row r="6318" spans="55:55" ht="36.75" customHeight="1" x14ac:dyDescent="0.25">
      <c r="BC6318" s="163"/>
    </row>
    <row r="6319" spans="55:55" ht="36.75" customHeight="1" x14ac:dyDescent="0.25">
      <c r="BC6319" s="163"/>
    </row>
    <row r="6320" spans="55:55" ht="36.75" customHeight="1" x14ac:dyDescent="0.25">
      <c r="BC6320" s="163"/>
    </row>
    <row r="6321" spans="55:55" ht="36.75" customHeight="1" x14ac:dyDescent="0.25">
      <c r="BC6321" s="163"/>
    </row>
    <row r="6322" spans="55:55" ht="36.75" customHeight="1" x14ac:dyDescent="0.25">
      <c r="BC6322" s="163"/>
    </row>
    <row r="6323" spans="55:55" ht="36.75" customHeight="1" x14ac:dyDescent="0.25">
      <c r="BC6323" s="163"/>
    </row>
    <row r="6324" spans="55:55" ht="36.75" customHeight="1" x14ac:dyDescent="0.25">
      <c r="BC6324" s="163"/>
    </row>
    <row r="6325" spans="55:55" ht="36.75" customHeight="1" x14ac:dyDescent="0.25">
      <c r="BC6325" s="163"/>
    </row>
    <row r="6326" spans="55:55" ht="36.75" customHeight="1" x14ac:dyDescent="0.25">
      <c r="BC6326" s="163"/>
    </row>
    <row r="6327" spans="55:55" ht="36.75" customHeight="1" x14ac:dyDescent="0.25">
      <c r="BC6327" s="163"/>
    </row>
    <row r="6328" spans="55:55" ht="36.75" customHeight="1" x14ac:dyDescent="0.25">
      <c r="BC6328" s="163"/>
    </row>
    <row r="6329" spans="55:55" ht="36.75" customHeight="1" x14ac:dyDescent="0.25">
      <c r="BC6329" s="163"/>
    </row>
    <row r="6330" spans="55:55" ht="36.75" customHeight="1" x14ac:dyDescent="0.25">
      <c r="BC6330" s="163"/>
    </row>
    <row r="6331" spans="55:55" ht="36.75" customHeight="1" x14ac:dyDescent="0.25">
      <c r="BC6331" s="163"/>
    </row>
    <row r="6332" spans="55:55" ht="36.75" customHeight="1" x14ac:dyDescent="0.25">
      <c r="BC6332" s="163"/>
    </row>
    <row r="6333" spans="55:55" ht="36.75" customHeight="1" x14ac:dyDescent="0.25">
      <c r="BC6333" s="163"/>
    </row>
    <row r="6334" spans="55:55" ht="36.75" customHeight="1" x14ac:dyDescent="0.25">
      <c r="BC6334" s="163"/>
    </row>
    <row r="6335" spans="55:55" ht="36.75" customHeight="1" x14ac:dyDescent="0.25">
      <c r="BC6335" s="163"/>
    </row>
    <row r="6336" spans="55:55" ht="36.75" customHeight="1" x14ac:dyDescent="0.25">
      <c r="BC6336" s="163"/>
    </row>
    <row r="6337" spans="55:55" ht="36.75" customHeight="1" x14ac:dyDescent="0.25">
      <c r="BC6337" s="163"/>
    </row>
    <row r="6338" spans="55:55" ht="36.75" customHeight="1" x14ac:dyDescent="0.25">
      <c r="BC6338" s="163"/>
    </row>
    <row r="6339" spans="55:55" ht="36.75" customHeight="1" x14ac:dyDescent="0.25">
      <c r="BC6339" s="163"/>
    </row>
    <row r="6340" spans="55:55" ht="36.75" customHeight="1" x14ac:dyDescent="0.25">
      <c r="BC6340" s="163"/>
    </row>
    <row r="6341" spans="55:55" ht="36.75" customHeight="1" x14ac:dyDescent="0.25">
      <c r="BC6341" s="163"/>
    </row>
    <row r="6342" spans="55:55" ht="36.75" customHeight="1" x14ac:dyDescent="0.25">
      <c r="BC6342" s="163"/>
    </row>
    <row r="6343" spans="55:55" ht="36.75" customHeight="1" x14ac:dyDescent="0.25">
      <c r="BC6343" s="163"/>
    </row>
    <row r="6344" spans="55:55" ht="36.75" customHeight="1" x14ac:dyDescent="0.25">
      <c r="BC6344" s="163"/>
    </row>
    <row r="6345" spans="55:55" ht="36.75" customHeight="1" x14ac:dyDescent="0.25">
      <c r="BC6345" s="163"/>
    </row>
    <row r="6346" spans="55:55" ht="36.75" customHeight="1" x14ac:dyDescent="0.25">
      <c r="BC6346" s="163"/>
    </row>
    <row r="6347" spans="55:55" ht="36.75" customHeight="1" x14ac:dyDescent="0.25">
      <c r="BC6347" s="163"/>
    </row>
    <row r="6348" spans="55:55" ht="36.75" customHeight="1" x14ac:dyDescent="0.25">
      <c r="BC6348" s="163"/>
    </row>
    <row r="6349" spans="55:55" ht="36.75" customHeight="1" x14ac:dyDescent="0.25">
      <c r="BC6349" s="163"/>
    </row>
    <row r="6350" spans="55:55" ht="36.75" customHeight="1" x14ac:dyDescent="0.25">
      <c r="BC6350" s="163"/>
    </row>
    <row r="6351" spans="55:55" ht="36.75" customHeight="1" x14ac:dyDescent="0.25">
      <c r="BC6351" s="163"/>
    </row>
    <row r="6352" spans="55:55" ht="36.75" customHeight="1" x14ac:dyDescent="0.25">
      <c r="BC6352" s="163"/>
    </row>
    <row r="6353" spans="55:55" ht="36.75" customHeight="1" x14ac:dyDescent="0.25">
      <c r="BC6353" s="163"/>
    </row>
    <row r="6354" spans="55:55" ht="36.75" customHeight="1" x14ac:dyDescent="0.25">
      <c r="BC6354" s="163"/>
    </row>
    <row r="6355" spans="55:55" ht="36.75" customHeight="1" x14ac:dyDescent="0.25">
      <c r="BC6355" s="163"/>
    </row>
    <row r="6356" spans="55:55" ht="36.75" customHeight="1" x14ac:dyDescent="0.25">
      <c r="BC6356" s="163"/>
    </row>
    <row r="6357" spans="55:55" ht="36.75" customHeight="1" x14ac:dyDescent="0.25">
      <c r="BC6357" s="163"/>
    </row>
    <row r="6358" spans="55:55" ht="36.75" customHeight="1" x14ac:dyDescent="0.25">
      <c r="BC6358" s="163"/>
    </row>
    <row r="6359" spans="55:55" ht="36.75" customHeight="1" x14ac:dyDescent="0.25">
      <c r="BC6359" s="163"/>
    </row>
    <row r="6360" spans="55:55" ht="36.75" customHeight="1" x14ac:dyDescent="0.25">
      <c r="BC6360" s="163"/>
    </row>
    <row r="6361" spans="55:55" ht="36.75" customHeight="1" x14ac:dyDescent="0.25">
      <c r="BC6361" s="163"/>
    </row>
    <row r="6362" spans="55:55" ht="36.75" customHeight="1" x14ac:dyDescent="0.25">
      <c r="BC6362" s="163"/>
    </row>
    <row r="6363" spans="55:55" ht="36.75" customHeight="1" x14ac:dyDescent="0.25">
      <c r="BC6363" s="163"/>
    </row>
    <row r="6364" spans="55:55" ht="36.75" customHeight="1" x14ac:dyDescent="0.25">
      <c r="BC6364" s="163"/>
    </row>
    <row r="6365" spans="55:55" ht="36.75" customHeight="1" x14ac:dyDescent="0.25">
      <c r="BC6365" s="163"/>
    </row>
    <row r="6366" spans="55:55" ht="36.75" customHeight="1" x14ac:dyDescent="0.25">
      <c r="BC6366" s="163"/>
    </row>
    <row r="6367" spans="55:55" ht="36.75" customHeight="1" x14ac:dyDescent="0.25">
      <c r="BC6367" s="163"/>
    </row>
    <row r="6368" spans="55:55" ht="36.75" customHeight="1" x14ac:dyDescent="0.25">
      <c r="BC6368" s="163"/>
    </row>
    <row r="6369" spans="55:55" ht="36.75" customHeight="1" x14ac:dyDescent="0.25">
      <c r="BC6369" s="163"/>
    </row>
    <row r="6370" spans="55:55" ht="36.75" customHeight="1" x14ac:dyDescent="0.25">
      <c r="BC6370" s="163"/>
    </row>
    <row r="6371" spans="55:55" ht="36.75" customHeight="1" x14ac:dyDescent="0.25">
      <c r="BC6371" s="163"/>
    </row>
    <row r="6372" spans="55:55" ht="36.75" customHeight="1" x14ac:dyDescent="0.25">
      <c r="BC6372" s="163"/>
    </row>
    <row r="6373" spans="55:55" ht="36.75" customHeight="1" x14ac:dyDescent="0.25">
      <c r="BC6373" s="163"/>
    </row>
    <row r="6374" spans="55:55" ht="36.75" customHeight="1" x14ac:dyDescent="0.25">
      <c r="BC6374" s="163"/>
    </row>
    <row r="6375" spans="55:55" ht="36.75" customHeight="1" x14ac:dyDescent="0.25">
      <c r="BC6375" s="163"/>
    </row>
    <row r="6376" spans="55:55" ht="36.75" customHeight="1" x14ac:dyDescent="0.25">
      <c r="BC6376" s="163"/>
    </row>
    <row r="6377" spans="55:55" ht="36.75" customHeight="1" x14ac:dyDescent="0.25">
      <c r="BC6377" s="163"/>
    </row>
    <row r="6378" spans="55:55" ht="36.75" customHeight="1" x14ac:dyDescent="0.25">
      <c r="BC6378" s="163"/>
    </row>
    <row r="6379" spans="55:55" ht="36.75" customHeight="1" x14ac:dyDescent="0.25">
      <c r="BC6379" s="163"/>
    </row>
    <row r="6380" spans="55:55" ht="36.75" customHeight="1" x14ac:dyDescent="0.25">
      <c r="BC6380" s="163"/>
    </row>
    <row r="6381" spans="55:55" ht="36.75" customHeight="1" x14ac:dyDescent="0.25">
      <c r="BC6381" s="163"/>
    </row>
    <row r="6382" spans="55:55" ht="36.75" customHeight="1" x14ac:dyDescent="0.25">
      <c r="BC6382" s="163"/>
    </row>
    <row r="6383" spans="55:55" ht="36.75" customHeight="1" x14ac:dyDescent="0.25">
      <c r="BC6383" s="163"/>
    </row>
    <row r="6384" spans="55:55" ht="36.75" customHeight="1" x14ac:dyDescent="0.25">
      <c r="BC6384" s="163"/>
    </row>
    <row r="6385" spans="55:55" ht="36.75" customHeight="1" x14ac:dyDescent="0.25">
      <c r="BC6385" s="163"/>
    </row>
    <row r="6386" spans="55:55" ht="36.75" customHeight="1" x14ac:dyDescent="0.25">
      <c r="BC6386" s="163"/>
    </row>
    <row r="6387" spans="55:55" ht="36.75" customHeight="1" x14ac:dyDescent="0.25">
      <c r="BC6387" s="163"/>
    </row>
    <row r="6388" spans="55:55" ht="36.75" customHeight="1" x14ac:dyDescent="0.25">
      <c r="BC6388" s="163"/>
    </row>
    <row r="6389" spans="55:55" ht="36.75" customHeight="1" x14ac:dyDescent="0.25">
      <c r="BC6389" s="163"/>
    </row>
    <row r="6390" spans="55:55" ht="36.75" customHeight="1" x14ac:dyDescent="0.25">
      <c r="BC6390" s="163"/>
    </row>
    <row r="6391" spans="55:55" ht="36.75" customHeight="1" x14ac:dyDescent="0.25">
      <c r="BC6391" s="163"/>
    </row>
    <row r="6392" spans="55:55" ht="36.75" customHeight="1" x14ac:dyDescent="0.25">
      <c r="BC6392" s="163"/>
    </row>
    <row r="6393" spans="55:55" ht="36.75" customHeight="1" x14ac:dyDescent="0.25">
      <c r="BC6393" s="163"/>
    </row>
    <row r="6394" spans="55:55" ht="36.75" customHeight="1" x14ac:dyDescent="0.25">
      <c r="BC6394" s="163"/>
    </row>
    <row r="6395" spans="55:55" ht="36.75" customHeight="1" x14ac:dyDescent="0.25">
      <c r="BC6395" s="163"/>
    </row>
    <row r="6396" spans="55:55" ht="36.75" customHeight="1" x14ac:dyDescent="0.25">
      <c r="BC6396" s="163"/>
    </row>
    <row r="6397" spans="55:55" ht="36.75" customHeight="1" x14ac:dyDescent="0.25">
      <c r="BC6397" s="163"/>
    </row>
    <row r="6398" spans="55:55" ht="36.75" customHeight="1" x14ac:dyDescent="0.25">
      <c r="BC6398" s="163"/>
    </row>
    <row r="6399" spans="55:55" ht="36.75" customHeight="1" x14ac:dyDescent="0.25">
      <c r="BC6399" s="163"/>
    </row>
    <row r="6400" spans="55:55" ht="36.75" customHeight="1" x14ac:dyDescent="0.25">
      <c r="BC6400" s="163"/>
    </row>
    <row r="6401" spans="55:55" ht="36.75" customHeight="1" x14ac:dyDescent="0.25">
      <c r="BC6401" s="163"/>
    </row>
    <row r="6402" spans="55:55" ht="36.75" customHeight="1" x14ac:dyDescent="0.25">
      <c r="BC6402" s="163"/>
    </row>
    <row r="6403" spans="55:55" ht="36.75" customHeight="1" x14ac:dyDescent="0.25">
      <c r="BC6403" s="163"/>
    </row>
    <row r="6404" spans="55:55" ht="36.75" customHeight="1" x14ac:dyDescent="0.25">
      <c r="BC6404" s="163"/>
    </row>
    <row r="6405" spans="55:55" ht="36.75" customHeight="1" x14ac:dyDescent="0.25">
      <c r="BC6405" s="163"/>
    </row>
    <row r="6406" spans="55:55" ht="36.75" customHeight="1" x14ac:dyDescent="0.25">
      <c r="BC6406" s="163"/>
    </row>
    <row r="6407" spans="55:55" ht="36.75" customHeight="1" x14ac:dyDescent="0.25">
      <c r="BC6407" s="163"/>
    </row>
    <row r="6408" spans="55:55" ht="36.75" customHeight="1" x14ac:dyDescent="0.25">
      <c r="BC6408" s="163"/>
    </row>
    <row r="6409" spans="55:55" ht="36.75" customHeight="1" x14ac:dyDescent="0.25">
      <c r="BC6409" s="163"/>
    </row>
    <row r="6410" spans="55:55" ht="36.75" customHeight="1" x14ac:dyDescent="0.25">
      <c r="BC6410" s="163"/>
    </row>
    <row r="6411" spans="55:55" ht="36.75" customHeight="1" x14ac:dyDescent="0.25">
      <c r="BC6411" s="163"/>
    </row>
    <row r="6412" spans="55:55" ht="36.75" customHeight="1" x14ac:dyDescent="0.25">
      <c r="BC6412" s="163"/>
    </row>
    <row r="6413" spans="55:55" ht="36.75" customHeight="1" x14ac:dyDescent="0.25">
      <c r="BC6413" s="163"/>
    </row>
    <row r="6414" spans="55:55" ht="36.75" customHeight="1" x14ac:dyDescent="0.25">
      <c r="BC6414" s="163"/>
    </row>
    <row r="6415" spans="55:55" ht="36.75" customHeight="1" x14ac:dyDescent="0.25">
      <c r="BC6415" s="163"/>
    </row>
    <row r="6416" spans="55:55" ht="36.75" customHeight="1" x14ac:dyDescent="0.25">
      <c r="BC6416" s="163"/>
    </row>
    <row r="6417" spans="55:55" ht="36.75" customHeight="1" x14ac:dyDescent="0.25">
      <c r="BC6417" s="163"/>
    </row>
    <row r="6418" spans="55:55" ht="36.75" customHeight="1" x14ac:dyDescent="0.25">
      <c r="BC6418" s="163"/>
    </row>
    <row r="6419" spans="55:55" ht="36.75" customHeight="1" x14ac:dyDescent="0.25">
      <c r="BC6419" s="163"/>
    </row>
    <row r="6420" spans="55:55" ht="36.75" customHeight="1" x14ac:dyDescent="0.25">
      <c r="BC6420" s="163"/>
    </row>
    <row r="6421" spans="55:55" ht="36.75" customHeight="1" x14ac:dyDescent="0.25">
      <c r="BC6421" s="163"/>
    </row>
    <row r="6422" spans="55:55" ht="36.75" customHeight="1" x14ac:dyDescent="0.25">
      <c r="BC6422" s="163"/>
    </row>
    <row r="6423" spans="55:55" ht="36.75" customHeight="1" x14ac:dyDescent="0.25">
      <c r="BC6423" s="163"/>
    </row>
    <row r="6424" spans="55:55" ht="36.75" customHeight="1" x14ac:dyDescent="0.25">
      <c r="BC6424" s="163"/>
    </row>
    <row r="6425" spans="55:55" ht="36.75" customHeight="1" x14ac:dyDescent="0.25">
      <c r="BC6425" s="163"/>
    </row>
    <row r="6426" spans="55:55" ht="36.75" customHeight="1" x14ac:dyDescent="0.25">
      <c r="BC6426" s="163"/>
    </row>
    <row r="6427" spans="55:55" ht="36.75" customHeight="1" x14ac:dyDescent="0.25">
      <c r="BC6427" s="163"/>
    </row>
    <row r="6428" spans="55:55" ht="36.75" customHeight="1" x14ac:dyDescent="0.25">
      <c r="BC6428" s="163"/>
    </row>
    <row r="6429" spans="55:55" ht="36.75" customHeight="1" x14ac:dyDescent="0.25">
      <c r="BC6429" s="163"/>
    </row>
    <row r="6430" spans="55:55" ht="36.75" customHeight="1" x14ac:dyDescent="0.25">
      <c r="BC6430" s="163"/>
    </row>
    <row r="6431" spans="55:55" ht="36.75" customHeight="1" x14ac:dyDescent="0.25">
      <c r="BC6431" s="163"/>
    </row>
    <row r="6432" spans="55:55" ht="36.75" customHeight="1" x14ac:dyDescent="0.25">
      <c r="BC6432" s="163"/>
    </row>
    <row r="6433" spans="55:55" ht="36.75" customHeight="1" x14ac:dyDescent="0.25">
      <c r="BC6433" s="163"/>
    </row>
    <row r="6434" spans="55:55" ht="36.75" customHeight="1" x14ac:dyDescent="0.25">
      <c r="BC6434" s="163"/>
    </row>
    <row r="6435" spans="55:55" ht="36.75" customHeight="1" x14ac:dyDescent="0.25">
      <c r="BC6435" s="163"/>
    </row>
    <row r="6436" spans="55:55" ht="36.75" customHeight="1" x14ac:dyDescent="0.25">
      <c r="BC6436" s="163"/>
    </row>
    <row r="6437" spans="55:55" ht="36.75" customHeight="1" x14ac:dyDescent="0.25">
      <c r="BC6437" s="163"/>
    </row>
    <row r="6438" spans="55:55" ht="36.75" customHeight="1" x14ac:dyDescent="0.25">
      <c r="BC6438" s="163"/>
    </row>
    <row r="6439" spans="55:55" ht="36.75" customHeight="1" x14ac:dyDescent="0.25">
      <c r="BC6439" s="163"/>
    </row>
    <row r="6440" spans="55:55" ht="36.75" customHeight="1" x14ac:dyDescent="0.25">
      <c r="BC6440" s="163"/>
    </row>
    <row r="6441" spans="55:55" ht="36.75" customHeight="1" x14ac:dyDescent="0.25">
      <c r="BC6441" s="163"/>
    </row>
    <row r="6442" spans="55:55" ht="36.75" customHeight="1" x14ac:dyDescent="0.25">
      <c r="BC6442" s="163"/>
    </row>
    <row r="6443" spans="55:55" ht="36.75" customHeight="1" x14ac:dyDescent="0.25">
      <c r="BC6443" s="163"/>
    </row>
    <row r="6444" spans="55:55" ht="36.75" customHeight="1" x14ac:dyDescent="0.25">
      <c r="BC6444" s="163"/>
    </row>
    <row r="6445" spans="55:55" ht="36.75" customHeight="1" x14ac:dyDescent="0.25">
      <c r="BC6445" s="163"/>
    </row>
    <row r="6446" spans="55:55" ht="36.75" customHeight="1" x14ac:dyDescent="0.25">
      <c r="BC6446" s="163"/>
    </row>
    <row r="6447" spans="55:55" ht="36.75" customHeight="1" x14ac:dyDescent="0.25">
      <c r="BC6447" s="163"/>
    </row>
    <row r="6448" spans="55:55" ht="36.75" customHeight="1" x14ac:dyDescent="0.25">
      <c r="BC6448" s="163"/>
    </row>
    <row r="6449" spans="55:55" ht="36.75" customHeight="1" x14ac:dyDescent="0.25">
      <c r="BC6449" s="163"/>
    </row>
    <row r="6450" spans="55:55" ht="36.75" customHeight="1" x14ac:dyDescent="0.25">
      <c r="BC6450" s="163"/>
    </row>
    <row r="6451" spans="55:55" ht="36.75" customHeight="1" x14ac:dyDescent="0.25">
      <c r="BC6451" s="163"/>
    </row>
    <row r="6452" spans="55:55" ht="36.75" customHeight="1" x14ac:dyDescent="0.25">
      <c r="BC6452" s="163"/>
    </row>
    <row r="6453" spans="55:55" ht="36.75" customHeight="1" x14ac:dyDescent="0.25">
      <c r="BC6453" s="163"/>
    </row>
    <row r="6454" spans="55:55" ht="36.75" customHeight="1" x14ac:dyDescent="0.25">
      <c r="BC6454" s="163"/>
    </row>
    <row r="6455" spans="55:55" ht="36.75" customHeight="1" x14ac:dyDescent="0.25">
      <c r="BC6455" s="163"/>
    </row>
    <row r="6456" spans="55:55" ht="36.75" customHeight="1" x14ac:dyDescent="0.25">
      <c r="BC6456" s="163"/>
    </row>
    <row r="6457" spans="55:55" ht="36.75" customHeight="1" x14ac:dyDescent="0.25">
      <c r="BC6457" s="163"/>
    </row>
    <row r="6458" spans="55:55" ht="36.75" customHeight="1" x14ac:dyDescent="0.25">
      <c r="BC6458" s="163"/>
    </row>
    <row r="6459" spans="55:55" ht="36.75" customHeight="1" x14ac:dyDescent="0.25">
      <c r="BC6459" s="163"/>
    </row>
    <row r="6460" spans="55:55" ht="36.75" customHeight="1" x14ac:dyDescent="0.25">
      <c r="BC6460" s="163"/>
    </row>
    <row r="6461" spans="55:55" ht="36.75" customHeight="1" x14ac:dyDescent="0.25">
      <c r="BC6461" s="163"/>
    </row>
    <row r="6462" spans="55:55" ht="36.75" customHeight="1" x14ac:dyDescent="0.25">
      <c r="BC6462" s="163"/>
    </row>
    <row r="6463" spans="55:55" ht="36.75" customHeight="1" x14ac:dyDescent="0.25">
      <c r="BC6463" s="163"/>
    </row>
    <row r="6464" spans="55:55" ht="36.75" customHeight="1" x14ac:dyDescent="0.25">
      <c r="BC6464" s="163"/>
    </row>
    <row r="6465" spans="55:55" ht="36.75" customHeight="1" x14ac:dyDescent="0.25">
      <c r="BC6465" s="163"/>
    </row>
    <row r="6466" spans="55:55" ht="36.75" customHeight="1" x14ac:dyDescent="0.25">
      <c r="BC6466" s="163"/>
    </row>
    <row r="6467" spans="55:55" ht="36.75" customHeight="1" x14ac:dyDescent="0.25">
      <c r="BC6467" s="163"/>
    </row>
    <row r="6468" spans="55:55" ht="36.75" customHeight="1" x14ac:dyDescent="0.25">
      <c r="BC6468" s="163"/>
    </row>
    <row r="6469" spans="55:55" ht="36.75" customHeight="1" x14ac:dyDescent="0.25">
      <c r="BC6469" s="163"/>
    </row>
    <row r="6470" spans="55:55" ht="36.75" customHeight="1" x14ac:dyDescent="0.25">
      <c r="BC6470" s="163"/>
    </row>
    <row r="6471" spans="55:55" ht="36.75" customHeight="1" x14ac:dyDescent="0.25">
      <c r="BC6471" s="163"/>
    </row>
    <row r="6472" spans="55:55" ht="36.75" customHeight="1" x14ac:dyDescent="0.25">
      <c r="BC6472" s="163"/>
    </row>
    <row r="6473" spans="55:55" ht="36.75" customHeight="1" x14ac:dyDescent="0.25">
      <c r="BC6473" s="163"/>
    </row>
    <row r="6474" spans="55:55" ht="36.75" customHeight="1" x14ac:dyDescent="0.25">
      <c r="BC6474" s="163"/>
    </row>
    <row r="6475" spans="55:55" ht="36.75" customHeight="1" x14ac:dyDescent="0.25">
      <c r="BC6475" s="163"/>
    </row>
    <row r="6476" spans="55:55" ht="36.75" customHeight="1" x14ac:dyDescent="0.25">
      <c r="BC6476" s="163"/>
    </row>
    <row r="6477" spans="55:55" ht="36.75" customHeight="1" x14ac:dyDescent="0.25">
      <c r="BC6477" s="163"/>
    </row>
    <row r="6478" spans="55:55" ht="36.75" customHeight="1" x14ac:dyDescent="0.25">
      <c r="BC6478" s="163"/>
    </row>
    <row r="6479" spans="55:55" ht="36.75" customHeight="1" x14ac:dyDescent="0.25">
      <c r="BC6479" s="163"/>
    </row>
    <row r="6480" spans="55:55" ht="36.75" customHeight="1" x14ac:dyDescent="0.25">
      <c r="BC6480" s="163"/>
    </row>
    <row r="6481" spans="55:55" ht="36.75" customHeight="1" x14ac:dyDescent="0.25">
      <c r="BC6481" s="163"/>
    </row>
    <row r="6482" spans="55:55" ht="36.75" customHeight="1" x14ac:dyDescent="0.25">
      <c r="BC6482" s="163"/>
    </row>
    <row r="6483" spans="55:55" ht="36.75" customHeight="1" x14ac:dyDescent="0.25">
      <c r="BC6483" s="163"/>
    </row>
    <row r="6484" spans="55:55" ht="36.75" customHeight="1" x14ac:dyDescent="0.25">
      <c r="BC6484" s="163"/>
    </row>
    <row r="6485" spans="55:55" ht="36.75" customHeight="1" x14ac:dyDescent="0.25">
      <c r="BC6485" s="163"/>
    </row>
    <row r="6486" spans="55:55" ht="36.75" customHeight="1" x14ac:dyDescent="0.25">
      <c r="BC6486" s="163"/>
    </row>
    <row r="6487" spans="55:55" ht="36.75" customHeight="1" x14ac:dyDescent="0.25">
      <c r="BC6487" s="163"/>
    </row>
    <row r="6488" spans="55:55" ht="36.75" customHeight="1" x14ac:dyDescent="0.25">
      <c r="BC6488" s="163"/>
    </row>
    <row r="6489" spans="55:55" ht="36.75" customHeight="1" x14ac:dyDescent="0.25">
      <c r="BC6489" s="163"/>
    </row>
    <row r="6490" spans="55:55" ht="36.75" customHeight="1" x14ac:dyDescent="0.25">
      <c r="BC6490" s="163"/>
    </row>
    <row r="6491" spans="55:55" ht="36.75" customHeight="1" x14ac:dyDescent="0.25">
      <c r="BC6491" s="163"/>
    </row>
    <row r="6492" spans="55:55" ht="36.75" customHeight="1" x14ac:dyDescent="0.25">
      <c r="BC6492" s="163"/>
    </row>
    <row r="6493" spans="55:55" ht="36.75" customHeight="1" x14ac:dyDescent="0.25">
      <c r="BC6493" s="163"/>
    </row>
    <row r="6494" spans="55:55" ht="36.75" customHeight="1" x14ac:dyDescent="0.25">
      <c r="BC6494" s="163"/>
    </row>
    <row r="6495" spans="55:55" ht="36.75" customHeight="1" x14ac:dyDescent="0.25">
      <c r="BC6495" s="163"/>
    </row>
    <row r="6496" spans="55:55" ht="36.75" customHeight="1" x14ac:dyDescent="0.25">
      <c r="BC6496" s="163"/>
    </row>
    <row r="6497" spans="55:55" ht="36.75" customHeight="1" x14ac:dyDescent="0.25">
      <c r="BC6497" s="163"/>
    </row>
    <row r="6498" spans="55:55" ht="36.75" customHeight="1" x14ac:dyDescent="0.25">
      <c r="BC6498" s="163"/>
    </row>
    <row r="6499" spans="55:55" ht="36.75" customHeight="1" x14ac:dyDescent="0.25">
      <c r="BC6499" s="163"/>
    </row>
    <row r="6500" spans="55:55" ht="36.75" customHeight="1" x14ac:dyDescent="0.25">
      <c r="BC6500" s="163"/>
    </row>
    <row r="6501" spans="55:55" ht="36.75" customHeight="1" x14ac:dyDescent="0.25">
      <c r="BC6501" s="163"/>
    </row>
    <row r="6502" spans="55:55" ht="36.75" customHeight="1" x14ac:dyDescent="0.25">
      <c r="BC6502" s="163"/>
    </row>
    <row r="6503" spans="55:55" ht="36.75" customHeight="1" x14ac:dyDescent="0.25">
      <c r="BC6503" s="163"/>
    </row>
    <row r="6504" spans="55:55" ht="36.75" customHeight="1" x14ac:dyDescent="0.25">
      <c r="BC6504" s="163"/>
    </row>
    <row r="6505" spans="55:55" ht="36.75" customHeight="1" x14ac:dyDescent="0.25">
      <c r="BC6505" s="163"/>
    </row>
    <row r="6506" spans="55:55" ht="36.75" customHeight="1" x14ac:dyDescent="0.25">
      <c r="BC6506" s="163"/>
    </row>
    <row r="6507" spans="55:55" ht="36.75" customHeight="1" x14ac:dyDescent="0.25">
      <c r="BC6507" s="163"/>
    </row>
    <row r="6508" spans="55:55" ht="36.75" customHeight="1" x14ac:dyDescent="0.25">
      <c r="BC6508" s="163"/>
    </row>
    <row r="6509" spans="55:55" ht="36.75" customHeight="1" x14ac:dyDescent="0.25">
      <c r="BC6509" s="163"/>
    </row>
    <row r="6510" spans="55:55" ht="36.75" customHeight="1" x14ac:dyDescent="0.25">
      <c r="BC6510" s="163"/>
    </row>
    <row r="6511" spans="55:55" ht="36.75" customHeight="1" x14ac:dyDescent="0.25">
      <c r="BC6511" s="163"/>
    </row>
    <row r="6512" spans="55:55" ht="36.75" customHeight="1" x14ac:dyDescent="0.25">
      <c r="BC6512" s="163"/>
    </row>
    <row r="6513" spans="55:55" ht="36.75" customHeight="1" x14ac:dyDescent="0.25">
      <c r="BC6513" s="163"/>
    </row>
    <row r="6514" spans="55:55" ht="36.75" customHeight="1" x14ac:dyDescent="0.25">
      <c r="BC6514" s="163"/>
    </row>
    <row r="6515" spans="55:55" ht="36.75" customHeight="1" x14ac:dyDescent="0.25">
      <c r="BC6515" s="163"/>
    </row>
    <row r="6516" spans="55:55" ht="36.75" customHeight="1" x14ac:dyDescent="0.25">
      <c r="BC6516" s="163"/>
    </row>
    <row r="6517" spans="55:55" ht="36.75" customHeight="1" x14ac:dyDescent="0.25">
      <c r="BC6517" s="163"/>
    </row>
    <row r="6518" spans="55:55" ht="36.75" customHeight="1" x14ac:dyDescent="0.25">
      <c r="BC6518" s="163"/>
    </row>
    <row r="6519" spans="55:55" ht="36.75" customHeight="1" x14ac:dyDescent="0.25">
      <c r="BC6519" s="163"/>
    </row>
    <row r="6520" spans="55:55" ht="36.75" customHeight="1" x14ac:dyDescent="0.25">
      <c r="BC6520" s="163"/>
    </row>
    <row r="6521" spans="55:55" ht="36.75" customHeight="1" x14ac:dyDescent="0.25">
      <c r="BC6521" s="163"/>
    </row>
    <row r="6522" spans="55:55" ht="36.75" customHeight="1" x14ac:dyDescent="0.25">
      <c r="BC6522" s="163"/>
    </row>
    <row r="6523" spans="55:55" ht="36.75" customHeight="1" x14ac:dyDescent="0.25">
      <c r="BC6523" s="163"/>
    </row>
    <row r="6524" spans="55:55" ht="36.75" customHeight="1" x14ac:dyDescent="0.25">
      <c r="BC6524" s="163"/>
    </row>
    <row r="6525" spans="55:55" ht="36.75" customHeight="1" x14ac:dyDescent="0.25">
      <c r="BC6525" s="163"/>
    </row>
    <row r="6526" spans="55:55" ht="36.75" customHeight="1" x14ac:dyDescent="0.25">
      <c r="BC6526" s="163"/>
    </row>
    <row r="6527" spans="55:55" ht="36.75" customHeight="1" x14ac:dyDescent="0.25">
      <c r="BC6527" s="163"/>
    </row>
    <row r="6528" spans="55:55" ht="36.75" customHeight="1" x14ac:dyDescent="0.25">
      <c r="BC6528" s="163"/>
    </row>
    <row r="6529" spans="55:55" ht="36.75" customHeight="1" x14ac:dyDescent="0.25">
      <c r="BC6529" s="163"/>
    </row>
    <row r="6530" spans="55:55" ht="36.75" customHeight="1" x14ac:dyDescent="0.25">
      <c r="BC6530" s="163"/>
    </row>
    <row r="6531" spans="55:55" ht="36.75" customHeight="1" x14ac:dyDescent="0.25">
      <c r="BC6531" s="163"/>
    </row>
    <row r="6532" spans="55:55" ht="36.75" customHeight="1" x14ac:dyDescent="0.25">
      <c r="BC6532" s="163"/>
    </row>
    <row r="6533" spans="55:55" ht="36.75" customHeight="1" x14ac:dyDescent="0.25">
      <c r="BC6533" s="163"/>
    </row>
    <row r="6534" spans="55:55" ht="36.75" customHeight="1" x14ac:dyDescent="0.25">
      <c r="BC6534" s="163"/>
    </row>
    <row r="6535" spans="55:55" ht="36.75" customHeight="1" x14ac:dyDescent="0.25">
      <c r="BC6535" s="163"/>
    </row>
    <row r="6536" spans="55:55" ht="36.75" customHeight="1" x14ac:dyDescent="0.25">
      <c r="BC6536" s="163"/>
    </row>
    <row r="6537" spans="55:55" ht="36.75" customHeight="1" x14ac:dyDescent="0.25">
      <c r="BC6537" s="163"/>
    </row>
    <row r="6538" spans="55:55" ht="36.75" customHeight="1" x14ac:dyDescent="0.25">
      <c r="BC6538" s="163"/>
    </row>
    <row r="6539" spans="55:55" ht="36.75" customHeight="1" x14ac:dyDescent="0.25">
      <c r="BC6539" s="163"/>
    </row>
    <row r="6540" spans="55:55" ht="36.75" customHeight="1" x14ac:dyDescent="0.25">
      <c r="BC6540" s="163"/>
    </row>
    <row r="6541" spans="55:55" ht="36.75" customHeight="1" x14ac:dyDescent="0.25">
      <c r="BC6541" s="163"/>
    </row>
    <row r="6542" spans="55:55" ht="36.75" customHeight="1" x14ac:dyDescent="0.25">
      <c r="BC6542" s="163"/>
    </row>
    <row r="6543" spans="55:55" ht="36.75" customHeight="1" x14ac:dyDescent="0.25">
      <c r="BC6543" s="163"/>
    </row>
    <row r="6544" spans="55:55" ht="36.75" customHeight="1" x14ac:dyDescent="0.25">
      <c r="BC6544" s="163"/>
    </row>
    <row r="6545" spans="55:55" ht="36.75" customHeight="1" x14ac:dyDescent="0.25">
      <c r="BC6545" s="163"/>
    </row>
    <row r="6546" spans="55:55" ht="36.75" customHeight="1" x14ac:dyDescent="0.25">
      <c r="BC6546" s="163"/>
    </row>
    <row r="6547" spans="55:55" ht="36.75" customHeight="1" x14ac:dyDescent="0.25">
      <c r="BC6547" s="163"/>
    </row>
    <row r="6548" spans="55:55" ht="36.75" customHeight="1" x14ac:dyDescent="0.25">
      <c r="BC6548" s="163"/>
    </row>
    <row r="6549" spans="55:55" ht="36.75" customHeight="1" x14ac:dyDescent="0.25">
      <c r="BC6549" s="163"/>
    </row>
    <row r="6550" spans="55:55" ht="36.75" customHeight="1" x14ac:dyDescent="0.25">
      <c r="BC6550" s="163"/>
    </row>
    <row r="6551" spans="55:55" ht="36.75" customHeight="1" x14ac:dyDescent="0.25">
      <c r="BC6551" s="163"/>
    </row>
    <row r="6552" spans="55:55" ht="36.75" customHeight="1" x14ac:dyDescent="0.25">
      <c r="BC6552" s="163"/>
    </row>
    <row r="6553" spans="55:55" ht="36.75" customHeight="1" x14ac:dyDescent="0.25">
      <c r="BC6553" s="163"/>
    </row>
    <row r="6554" spans="55:55" ht="36.75" customHeight="1" x14ac:dyDescent="0.25">
      <c r="BC6554" s="163"/>
    </row>
    <row r="6555" spans="55:55" ht="36.75" customHeight="1" x14ac:dyDescent="0.25">
      <c r="BC6555" s="163"/>
    </row>
    <row r="6556" spans="55:55" ht="36.75" customHeight="1" x14ac:dyDescent="0.25">
      <c r="BC6556" s="163"/>
    </row>
    <row r="6557" spans="55:55" ht="36.75" customHeight="1" x14ac:dyDescent="0.25">
      <c r="BC6557" s="163"/>
    </row>
    <row r="6558" spans="55:55" ht="36.75" customHeight="1" x14ac:dyDescent="0.25">
      <c r="BC6558" s="163"/>
    </row>
    <row r="6559" spans="55:55" ht="36.75" customHeight="1" x14ac:dyDescent="0.25">
      <c r="BC6559" s="163"/>
    </row>
    <row r="6560" spans="55:55" ht="36.75" customHeight="1" x14ac:dyDescent="0.25">
      <c r="BC6560" s="163"/>
    </row>
    <row r="6561" spans="55:55" ht="36.75" customHeight="1" x14ac:dyDescent="0.25">
      <c r="BC6561" s="163"/>
    </row>
    <row r="6562" spans="55:55" ht="36.75" customHeight="1" x14ac:dyDescent="0.25">
      <c r="BC6562" s="163"/>
    </row>
    <row r="6563" spans="55:55" ht="36.75" customHeight="1" x14ac:dyDescent="0.25">
      <c r="BC6563" s="163"/>
    </row>
    <row r="6564" spans="55:55" ht="36.75" customHeight="1" x14ac:dyDescent="0.25">
      <c r="BC6564" s="163"/>
    </row>
    <row r="6565" spans="55:55" ht="36.75" customHeight="1" x14ac:dyDescent="0.25">
      <c r="BC6565" s="163"/>
    </row>
    <row r="6566" spans="55:55" ht="36.75" customHeight="1" x14ac:dyDescent="0.25">
      <c r="BC6566" s="163"/>
    </row>
    <row r="6567" spans="55:55" ht="36.75" customHeight="1" x14ac:dyDescent="0.25">
      <c r="BC6567" s="163"/>
    </row>
    <row r="6568" spans="55:55" ht="36.75" customHeight="1" x14ac:dyDescent="0.25">
      <c r="BC6568" s="163"/>
    </row>
    <row r="6569" spans="55:55" ht="36.75" customHeight="1" x14ac:dyDescent="0.25">
      <c r="BC6569" s="163"/>
    </row>
    <row r="6570" spans="55:55" ht="36.75" customHeight="1" x14ac:dyDescent="0.25">
      <c r="BC6570" s="163"/>
    </row>
    <row r="6571" spans="55:55" ht="36.75" customHeight="1" x14ac:dyDescent="0.25">
      <c r="BC6571" s="163"/>
    </row>
    <row r="6572" spans="55:55" ht="36.75" customHeight="1" x14ac:dyDescent="0.25">
      <c r="BC6572" s="163"/>
    </row>
    <row r="6573" spans="55:55" ht="36.75" customHeight="1" x14ac:dyDescent="0.25">
      <c r="BC6573" s="163"/>
    </row>
    <row r="6574" spans="55:55" ht="36.75" customHeight="1" x14ac:dyDescent="0.25">
      <c r="BC6574" s="163"/>
    </row>
    <row r="6575" spans="55:55" ht="36.75" customHeight="1" x14ac:dyDescent="0.25">
      <c r="BC6575" s="163"/>
    </row>
    <row r="6576" spans="55:55" ht="36.75" customHeight="1" x14ac:dyDescent="0.25">
      <c r="BC6576" s="163"/>
    </row>
    <row r="6577" spans="55:55" ht="36.75" customHeight="1" x14ac:dyDescent="0.25">
      <c r="BC6577" s="163"/>
    </row>
    <row r="6578" spans="55:55" ht="36.75" customHeight="1" x14ac:dyDescent="0.25">
      <c r="BC6578" s="163"/>
    </row>
    <row r="6579" spans="55:55" ht="36.75" customHeight="1" x14ac:dyDescent="0.25">
      <c r="BC6579" s="163"/>
    </row>
    <row r="6580" spans="55:55" ht="36.75" customHeight="1" x14ac:dyDescent="0.25">
      <c r="BC6580" s="163"/>
    </row>
    <row r="6581" spans="55:55" ht="36.75" customHeight="1" x14ac:dyDescent="0.25">
      <c r="BC6581" s="163"/>
    </row>
    <row r="6582" spans="55:55" ht="36.75" customHeight="1" x14ac:dyDescent="0.25">
      <c r="BC6582" s="163"/>
    </row>
    <row r="6583" spans="55:55" ht="36.75" customHeight="1" x14ac:dyDescent="0.25">
      <c r="BC6583" s="163"/>
    </row>
    <row r="6584" spans="55:55" ht="36.75" customHeight="1" x14ac:dyDescent="0.25">
      <c r="BC6584" s="163"/>
    </row>
    <row r="6585" spans="55:55" ht="36.75" customHeight="1" x14ac:dyDescent="0.25">
      <c r="BC6585" s="163"/>
    </row>
    <row r="6586" spans="55:55" ht="36.75" customHeight="1" x14ac:dyDescent="0.25">
      <c r="BC6586" s="163"/>
    </row>
    <row r="6587" spans="55:55" ht="36.75" customHeight="1" x14ac:dyDescent="0.25">
      <c r="BC6587" s="163"/>
    </row>
    <row r="6588" spans="55:55" ht="36.75" customHeight="1" x14ac:dyDescent="0.25">
      <c r="BC6588" s="163"/>
    </row>
    <row r="6589" spans="55:55" ht="36.75" customHeight="1" x14ac:dyDescent="0.25">
      <c r="BC6589" s="163"/>
    </row>
    <row r="6590" spans="55:55" ht="36.75" customHeight="1" x14ac:dyDescent="0.25">
      <c r="BC6590" s="163"/>
    </row>
    <row r="6591" spans="55:55" ht="36.75" customHeight="1" x14ac:dyDescent="0.25">
      <c r="BC6591" s="163"/>
    </row>
    <row r="6592" spans="55:55" ht="36.75" customHeight="1" x14ac:dyDescent="0.25">
      <c r="BC6592" s="163"/>
    </row>
    <row r="6593" spans="55:55" ht="36.75" customHeight="1" x14ac:dyDescent="0.25">
      <c r="BC6593" s="163"/>
    </row>
    <row r="6594" spans="55:55" ht="36.75" customHeight="1" x14ac:dyDescent="0.25">
      <c r="BC6594" s="163"/>
    </row>
    <row r="6595" spans="55:55" ht="36.75" customHeight="1" x14ac:dyDescent="0.25">
      <c r="BC6595" s="163"/>
    </row>
    <row r="6596" spans="55:55" ht="36.75" customHeight="1" x14ac:dyDescent="0.25">
      <c r="BC6596" s="163"/>
    </row>
    <row r="6597" spans="55:55" ht="36.75" customHeight="1" x14ac:dyDescent="0.25">
      <c r="BC6597" s="163"/>
    </row>
    <row r="6598" spans="55:55" ht="36.75" customHeight="1" x14ac:dyDescent="0.25">
      <c r="BC6598" s="163"/>
    </row>
    <row r="6599" spans="55:55" ht="36.75" customHeight="1" x14ac:dyDescent="0.25">
      <c r="BC6599" s="163"/>
    </row>
    <row r="6600" spans="55:55" ht="36.75" customHeight="1" x14ac:dyDescent="0.25">
      <c r="BC6600" s="163"/>
    </row>
    <row r="6601" spans="55:55" ht="36.75" customHeight="1" x14ac:dyDescent="0.25">
      <c r="BC6601" s="163"/>
    </row>
    <row r="6602" spans="55:55" ht="36.75" customHeight="1" x14ac:dyDescent="0.25">
      <c r="BC6602" s="163"/>
    </row>
    <row r="6603" spans="55:55" ht="36.75" customHeight="1" x14ac:dyDescent="0.25">
      <c r="BC6603" s="163"/>
    </row>
    <row r="6604" spans="55:55" ht="36.75" customHeight="1" x14ac:dyDescent="0.25">
      <c r="BC6604" s="163"/>
    </row>
    <row r="6605" spans="55:55" ht="36.75" customHeight="1" x14ac:dyDescent="0.25">
      <c r="BC6605" s="163"/>
    </row>
    <row r="6606" spans="55:55" ht="36.75" customHeight="1" x14ac:dyDescent="0.25">
      <c r="BC6606" s="163"/>
    </row>
    <row r="6607" spans="55:55" ht="36.75" customHeight="1" x14ac:dyDescent="0.25">
      <c r="BC6607" s="163"/>
    </row>
    <row r="6608" spans="55:55" ht="36.75" customHeight="1" x14ac:dyDescent="0.25">
      <c r="BC6608" s="163"/>
    </row>
    <row r="6609" spans="55:55" ht="36.75" customHeight="1" x14ac:dyDescent="0.25">
      <c r="BC6609" s="163"/>
    </row>
    <row r="6610" spans="55:55" ht="36.75" customHeight="1" x14ac:dyDescent="0.25">
      <c r="BC6610" s="163"/>
    </row>
    <row r="6611" spans="55:55" ht="36.75" customHeight="1" x14ac:dyDescent="0.25">
      <c r="BC6611" s="163"/>
    </row>
    <row r="6612" spans="55:55" ht="36.75" customHeight="1" x14ac:dyDescent="0.25">
      <c r="BC6612" s="163"/>
    </row>
    <row r="6613" spans="55:55" ht="36.75" customHeight="1" x14ac:dyDescent="0.25">
      <c r="BC6613" s="163"/>
    </row>
    <row r="6614" spans="55:55" ht="36.75" customHeight="1" x14ac:dyDescent="0.25">
      <c r="BC6614" s="163"/>
    </row>
    <row r="6615" spans="55:55" ht="36.75" customHeight="1" x14ac:dyDescent="0.25">
      <c r="BC6615" s="163"/>
    </row>
    <row r="6616" spans="55:55" ht="36.75" customHeight="1" x14ac:dyDescent="0.25">
      <c r="BC6616" s="163"/>
    </row>
    <row r="6617" spans="55:55" ht="36.75" customHeight="1" x14ac:dyDescent="0.25">
      <c r="BC6617" s="163"/>
    </row>
    <row r="6618" spans="55:55" ht="36.75" customHeight="1" x14ac:dyDescent="0.25">
      <c r="BC6618" s="163"/>
    </row>
    <row r="6619" spans="55:55" ht="36.75" customHeight="1" x14ac:dyDescent="0.25">
      <c r="BC6619" s="163"/>
    </row>
    <row r="6620" spans="55:55" ht="36.75" customHeight="1" x14ac:dyDescent="0.25">
      <c r="BC6620" s="163"/>
    </row>
    <row r="6621" spans="55:55" ht="36.75" customHeight="1" x14ac:dyDescent="0.25">
      <c r="BC6621" s="163"/>
    </row>
    <row r="6622" spans="55:55" ht="36.75" customHeight="1" x14ac:dyDescent="0.25">
      <c r="BC6622" s="163"/>
    </row>
    <row r="6623" spans="55:55" ht="36.75" customHeight="1" x14ac:dyDescent="0.25">
      <c r="BC6623" s="163"/>
    </row>
    <row r="6624" spans="55:55" ht="36.75" customHeight="1" x14ac:dyDescent="0.25">
      <c r="BC6624" s="163"/>
    </row>
    <row r="6625" spans="55:55" ht="36.75" customHeight="1" x14ac:dyDescent="0.25">
      <c r="BC6625" s="163"/>
    </row>
    <row r="6626" spans="55:55" ht="36.75" customHeight="1" x14ac:dyDescent="0.25">
      <c r="BC6626" s="163"/>
    </row>
    <row r="6627" spans="55:55" ht="36.75" customHeight="1" x14ac:dyDescent="0.25">
      <c r="BC6627" s="163"/>
    </row>
    <row r="6628" spans="55:55" ht="36.75" customHeight="1" x14ac:dyDescent="0.25">
      <c r="BC6628" s="163"/>
    </row>
    <row r="6629" spans="55:55" ht="36.75" customHeight="1" x14ac:dyDescent="0.25">
      <c r="BC6629" s="163"/>
    </row>
    <row r="6630" spans="55:55" ht="36.75" customHeight="1" x14ac:dyDescent="0.25">
      <c r="BC6630" s="163"/>
    </row>
    <row r="6631" spans="55:55" ht="36.75" customHeight="1" x14ac:dyDescent="0.25">
      <c r="BC6631" s="163"/>
    </row>
    <row r="6632" spans="55:55" ht="36.75" customHeight="1" x14ac:dyDescent="0.25">
      <c r="BC6632" s="163"/>
    </row>
    <row r="6633" spans="55:55" ht="36.75" customHeight="1" x14ac:dyDescent="0.25">
      <c r="BC6633" s="163"/>
    </row>
    <row r="6634" spans="55:55" ht="36.75" customHeight="1" x14ac:dyDescent="0.25">
      <c r="BC6634" s="163"/>
    </row>
    <row r="6635" spans="55:55" ht="36.75" customHeight="1" x14ac:dyDescent="0.25">
      <c r="BC6635" s="163"/>
    </row>
    <row r="6636" spans="55:55" ht="36.75" customHeight="1" x14ac:dyDescent="0.25">
      <c r="BC6636" s="163"/>
    </row>
    <row r="6637" spans="55:55" ht="36.75" customHeight="1" x14ac:dyDescent="0.25">
      <c r="BC6637" s="163"/>
    </row>
    <row r="6638" spans="55:55" ht="36.75" customHeight="1" x14ac:dyDescent="0.25">
      <c r="BC6638" s="163"/>
    </row>
    <row r="6639" spans="55:55" ht="36.75" customHeight="1" x14ac:dyDescent="0.25">
      <c r="BC6639" s="163"/>
    </row>
    <row r="6640" spans="55:55" ht="36.75" customHeight="1" x14ac:dyDescent="0.25">
      <c r="BC6640" s="163"/>
    </row>
    <row r="6641" spans="55:55" ht="36.75" customHeight="1" x14ac:dyDescent="0.25">
      <c r="BC6641" s="163"/>
    </row>
    <row r="6642" spans="55:55" ht="36.75" customHeight="1" x14ac:dyDescent="0.25">
      <c r="BC6642" s="163"/>
    </row>
    <row r="6643" spans="55:55" ht="36.75" customHeight="1" x14ac:dyDescent="0.25">
      <c r="BC6643" s="163"/>
    </row>
    <row r="6644" spans="55:55" ht="36.75" customHeight="1" x14ac:dyDescent="0.25">
      <c r="BC6644" s="163"/>
    </row>
    <row r="6645" spans="55:55" ht="36.75" customHeight="1" x14ac:dyDescent="0.25">
      <c r="BC6645" s="163"/>
    </row>
    <row r="6646" spans="55:55" ht="36.75" customHeight="1" x14ac:dyDescent="0.25">
      <c r="BC6646" s="163"/>
    </row>
    <row r="6647" spans="55:55" ht="36.75" customHeight="1" x14ac:dyDescent="0.25">
      <c r="BC6647" s="163"/>
    </row>
    <row r="6648" spans="55:55" ht="36.75" customHeight="1" x14ac:dyDescent="0.25">
      <c r="BC6648" s="163"/>
    </row>
    <row r="6649" spans="55:55" ht="36.75" customHeight="1" x14ac:dyDescent="0.25">
      <c r="BC6649" s="163"/>
    </row>
    <row r="6650" spans="55:55" ht="36.75" customHeight="1" x14ac:dyDescent="0.25">
      <c r="BC6650" s="163"/>
    </row>
    <row r="6651" spans="55:55" ht="36.75" customHeight="1" x14ac:dyDescent="0.25">
      <c r="BC6651" s="163"/>
    </row>
    <row r="6652" spans="55:55" ht="36.75" customHeight="1" x14ac:dyDescent="0.25">
      <c r="BC6652" s="163"/>
    </row>
    <row r="6653" spans="55:55" ht="36.75" customHeight="1" x14ac:dyDescent="0.25">
      <c r="BC6653" s="163"/>
    </row>
    <row r="6654" spans="55:55" ht="36.75" customHeight="1" x14ac:dyDescent="0.25">
      <c r="BC6654" s="163"/>
    </row>
    <row r="6655" spans="55:55" ht="36.75" customHeight="1" x14ac:dyDescent="0.25">
      <c r="BC6655" s="163"/>
    </row>
    <row r="6656" spans="55:55" ht="36.75" customHeight="1" x14ac:dyDescent="0.25">
      <c r="BC6656" s="163"/>
    </row>
    <row r="6657" spans="55:55" ht="36.75" customHeight="1" x14ac:dyDescent="0.25">
      <c r="BC6657" s="163"/>
    </row>
    <row r="6658" spans="55:55" ht="36.75" customHeight="1" x14ac:dyDescent="0.25">
      <c r="BC6658" s="163"/>
    </row>
    <row r="6659" spans="55:55" ht="36.75" customHeight="1" x14ac:dyDescent="0.25">
      <c r="BC6659" s="163"/>
    </row>
    <row r="6660" spans="55:55" ht="36.75" customHeight="1" x14ac:dyDescent="0.25">
      <c r="BC6660" s="163"/>
    </row>
    <row r="6661" spans="55:55" ht="36.75" customHeight="1" x14ac:dyDescent="0.25">
      <c r="BC6661" s="163"/>
    </row>
    <row r="6662" spans="55:55" ht="36.75" customHeight="1" x14ac:dyDescent="0.25">
      <c r="BC6662" s="163"/>
    </row>
    <row r="6663" spans="55:55" ht="36.75" customHeight="1" x14ac:dyDescent="0.25">
      <c r="BC6663" s="163"/>
    </row>
    <row r="6664" spans="55:55" ht="36.75" customHeight="1" x14ac:dyDescent="0.25">
      <c r="BC6664" s="163"/>
    </row>
    <row r="6665" spans="55:55" ht="36.75" customHeight="1" x14ac:dyDescent="0.25">
      <c r="BC6665" s="163"/>
    </row>
    <row r="6666" spans="55:55" ht="36.75" customHeight="1" x14ac:dyDescent="0.25">
      <c r="BC6666" s="163"/>
    </row>
    <row r="6667" spans="55:55" ht="36.75" customHeight="1" x14ac:dyDescent="0.25">
      <c r="BC6667" s="163"/>
    </row>
    <row r="6668" spans="55:55" ht="36.75" customHeight="1" x14ac:dyDescent="0.25">
      <c r="BC6668" s="163"/>
    </row>
    <row r="6669" spans="55:55" ht="36.75" customHeight="1" x14ac:dyDescent="0.25">
      <c r="BC6669" s="163"/>
    </row>
    <row r="6670" spans="55:55" ht="36.75" customHeight="1" x14ac:dyDescent="0.25">
      <c r="BC6670" s="163"/>
    </row>
    <row r="6671" spans="55:55" ht="36.75" customHeight="1" x14ac:dyDescent="0.25">
      <c r="BC6671" s="163"/>
    </row>
    <row r="6672" spans="55:55" ht="36.75" customHeight="1" x14ac:dyDescent="0.25">
      <c r="BC6672" s="163"/>
    </row>
    <row r="6673" spans="55:55" ht="36.75" customHeight="1" x14ac:dyDescent="0.25">
      <c r="BC6673" s="163"/>
    </row>
    <row r="6674" spans="55:55" ht="36.75" customHeight="1" x14ac:dyDescent="0.25">
      <c r="BC6674" s="163"/>
    </row>
    <row r="6675" spans="55:55" ht="36.75" customHeight="1" x14ac:dyDescent="0.25">
      <c r="BC6675" s="163"/>
    </row>
    <row r="6676" spans="55:55" ht="36.75" customHeight="1" x14ac:dyDescent="0.25">
      <c r="BC6676" s="163"/>
    </row>
    <row r="6677" spans="55:55" ht="36.75" customHeight="1" x14ac:dyDescent="0.25">
      <c r="BC6677" s="163"/>
    </row>
    <row r="6678" spans="55:55" ht="36.75" customHeight="1" x14ac:dyDescent="0.25">
      <c r="BC6678" s="163"/>
    </row>
    <row r="6679" spans="55:55" ht="36.75" customHeight="1" x14ac:dyDescent="0.25">
      <c r="BC6679" s="163"/>
    </row>
    <row r="6680" spans="55:55" ht="36.75" customHeight="1" x14ac:dyDescent="0.25">
      <c r="BC6680" s="163"/>
    </row>
    <row r="6681" spans="55:55" ht="36.75" customHeight="1" x14ac:dyDescent="0.25">
      <c r="BC6681" s="163"/>
    </row>
    <row r="6682" spans="55:55" ht="36.75" customHeight="1" x14ac:dyDescent="0.25">
      <c r="BC6682" s="163"/>
    </row>
    <row r="6683" spans="55:55" ht="36.75" customHeight="1" x14ac:dyDescent="0.25">
      <c r="BC6683" s="163"/>
    </row>
    <row r="6684" spans="55:55" ht="36.75" customHeight="1" x14ac:dyDescent="0.25">
      <c r="BC6684" s="163"/>
    </row>
    <row r="6685" spans="55:55" ht="36.75" customHeight="1" x14ac:dyDescent="0.25">
      <c r="BC6685" s="163"/>
    </row>
    <row r="6686" spans="55:55" ht="36.75" customHeight="1" x14ac:dyDescent="0.25">
      <c r="BC6686" s="163"/>
    </row>
    <row r="6687" spans="55:55" ht="36.75" customHeight="1" x14ac:dyDescent="0.25">
      <c r="BC6687" s="163"/>
    </row>
    <row r="6688" spans="55:55" ht="36.75" customHeight="1" x14ac:dyDescent="0.25">
      <c r="BC6688" s="163"/>
    </row>
    <row r="6689" spans="55:55" ht="36.75" customHeight="1" x14ac:dyDescent="0.25">
      <c r="BC6689" s="163"/>
    </row>
    <row r="6690" spans="55:55" ht="36.75" customHeight="1" x14ac:dyDescent="0.25">
      <c r="BC6690" s="163"/>
    </row>
    <row r="6691" spans="55:55" ht="36.75" customHeight="1" x14ac:dyDescent="0.25">
      <c r="BC6691" s="163"/>
    </row>
    <row r="6692" spans="55:55" ht="36.75" customHeight="1" x14ac:dyDescent="0.25">
      <c r="BC6692" s="163"/>
    </row>
    <row r="6693" spans="55:55" ht="36.75" customHeight="1" x14ac:dyDescent="0.25">
      <c r="BC6693" s="163"/>
    </row>
    <row r="6694" spans="55:55" ht="36.75" customHeight="1" x14ac:dyDescent="0.25">
      <c r="BC6694" s="163"/>
    </row>
    <row r="6695" spans="55:55" ht="36.75" customHeight="1" x14ac:dyDescent="0.25">
      <c r="BC6695" s="163"/>
    </row>
    <row r="6696" spans="55:55" ht="36.75" customHeight="1" x14ac:dyDescent="0.25">
      <c r="BC6696" s="163"/>
    </row>
    <row r="6697" spans="55:55" ht="36.75" customHeight="1" x14ac:dyDescent="0.25">
      <c r="BC6697" s="163"/>
    </row>
    <row r="6698" spans="55:55" ht="36.75" customHeight="1" x14ac:dyDescent="0.25">
      <c r="BC6698" s="163"/>
    </row>
    <row r="6699" spans="55:55" ht="36.75" customHeight="1" x14ac:dyDescent="0.25">
      <c r="BC6699" s="163"/>
    </row>
    <row r="6700" spans="55:55" ht="36.75" customHeight="1" x14ac:dyDescent="0.25">
      <c r="BC6700" s="163"/>
    </row>
    <row r="6701" spans="55:55" ht="36.75" customHeight="1" x14ac:dyDescent="0.25">
      <c r="BC6701" s="163"/>
    </row>
    <row r="6702" spans="55:55" ht="36.75" customHeight="1" x14ac:dyDescent="0.25">
      <c r="BC6702" s="163"/>
    </row>
    <row r="6703" spans="55:55" ht="36.75" customHeight="1" x14ac:dyDescent="0.25">
      <c r="BC6703" s="163"/>
    </row>
    <row r="6704" spans="55:55" ht="36.75" customHeight="1" x14ac:dyDescent="0.25">
      <c r="BC6704" s="163"/>
    </row>
    <row r="6705" spans="55:55" ht="36.75" customHeight="1" x14ac:dyDescent="0.25">
      <c r="BC6705" s="163"/>
    </row>
    <row r="6706" spans="55:55" ht="36.75" customHeight="1" x14ac:dyDescent="0.25">
      <c r="BC6706" s="163"/>
    </row>
    <row r="6707" spans="55:55" ht="36.75" customHeight="1" x14ac:dyDescent="0.25">
      <c r="BC6707" s="163"/>
    </row>
    <row r="6708" spans="55:55" ht="36.75" customHeight="1" x14ac:dyDescent="0.25">
      <c r="BC6708" s="163"/>
    </row>
    <row r="6709" spans="55:55" ht="36.75" customHeight="1" x14ac:dyDescent="0.25">
      <c r="BC6709" s="163"/>
    </row>
    <row r="6710" spans="55:55" ht="36.75" customHeight="1" x14ac:dyDescent="0.25">
      <c r="BC6710" s="163"/>
    </row>
    <row r="6711" spans="55:55" ht="36.75" customHeight="1" x14ac:dyDescent="0.25">
      <c r="BC6711" s="163"/>
    </row>
    <row r="6712" spans="55:55" ht="36.75" customHeight="1" x14ac:dyDescent="0.25">
      <c r="BC6712" s="163"/>
    </row>
    <row r="6713" spans="55:55" ht="36.75" customHeight="1" x14ac:dyDescent="0.25">
      <c r="BC6713" s="163"/>
    </row>
    <row r="6714" spans="55:55" ht="36.75" customHeight="1" x14ac:dyDescent="0.25">
      <c r="BC6714" s="163"/>
    </row>
    <row r="6715" spans="55:55" ht="36.75" customHeight="1" x14ac:dyDescent="0.25">
      <c r="BC6715" s="163"/>
    </row>
    <row r="6716" spans="55:55" ht="36.75" customHeight="1" x14ac:dyDescent="0.25">
      <c r="BC6716" s="163"/>
    </row>
    <row r="6717" spans="55:55" ht="36.75" customHeight="1" x14ac:dyDescent="0.25">
      <c r="BC6717" s="163"/>
    </row>
    <row r="6718" spans="55:55" ht="36.75" customHeight="1" x14ac:dyDescent="0.25">
      <c r="BC6718" s="163"/>
    </row>
    <row r="6719" spans="55:55" ht="36.75" customHeight="1" x14ac:dyDescent="0.25">
      <c r="BC6719" s="163"/>
    </row>
    <row r="6720" spans="55:55" ht="36.75" customHeight="1" x14ac:dyDescent="0.25">
      <c r="BC6720" s="163"/>
    </row>
    <row r="6721" spans="55:55" ht="36.75" customHeight="1" x14ac:dyDescent="0.25">
      <c r="BC6721" s="163"/>
    </row>
    <row r="6722" spans="55:55" ht="36.75" customHeight="1" x14ac:dyDescent="0.25">
      <c r="BC6722" s="163"/>
    </row>
    <row r="6723" spans="55:55" ht="36.75" customHeight="1" x14ac:dyDescent="0.25">
      <c r="BC6723" s="163"/>
    </row>
    <row r="6724" spans="55:55" ht="36.75" customHeight="1" x14ac:dyDescent="0.25">
      <c r="BC6724" s="163"/>
    </row>
    <row r="6725" spans="55:55" ht="36.75" customHeight="1" x14ac:dyDescent="0.25">
      <c r="BC6725" s="163"/>
    </row>
    <row r="6726" spans="55:55" ht="36.75" customHeight="1" x14ac:dyDescent="0.25">
      <c r="BC6726" s="163"/>
    </row>
    <row r="6727" spans="55:55" ht="36.75" customHeight="1" x14ac:dyDescent="0.25">
      <c r="BC6727" s="163"/>
    </row>
    <row r="6728" spans="55:55" ht="36.75" customHeight="1" x14ac:dyDescent="0.25">
      <c r="BC6728" s="163"/>
    </row>
    <row r="6729" spans="55:55" ht="36.75" customHeight="1" x14ac:dyDescent="0.25">
      <c r="BC6729" s="163"/>
    </row>
    <row r="6730" spans="55:55" ht="36.75" customHeight="1" x14ac:dyDescent="0.25">
      <c r="BC6730" s="163"/>
    </row>
    <row r="6731" spans="55:55" ht="36.75" customHeight="1" x14ac:dyDescent="0.25">
      <c r="BC6731" s="163"/>
    </row>
    <row r="6732" spans="55:55" ht="36.75" customHeight="1" x14ac:dyDescent="0.25">
      <c r="BC6732" s="163"/>
    </row>
    <row r="6733" spans="55:55" ht="36.75" customHeight="1" x14ac:dyDescent="0.25">
      <c r="BC6733" s="163"/>
    </row>
    <row r="6734" spans="55:55" ht="36.75" customHeight="1" x14ac:dyDescent="0.25">
      <c r="BC6734" s="163"/>
    </row>
    <row r="6735" spans="55:55" ht="36.75" customHeight="1" x14ac:dyDescent="0.25">
      <c r="BC6735" s="163"/>
    </row>
    <row r="6736" spans="55:55" ht="36.75" customHeight="1" x14ac:dyDescent="0.25">
      <c r="BC6736" s="163"/>
    </row>
    <row r="6737" spans="55:55" ht="36.75" customHeight="1" x14ac:dyDescent="0.25">
      <c r="BC6737" s="163"/>
    </row>
    <row r="6738" spans="55:55" ht="36.75" customHeight="1" x14ac:dyDescent="0.25">
      <c r="BC6738" s="163"/>
    </row>
    <row r="6739" spans="55:55" ht="36.75" customHeight="1" x14ac:dyDescent="0.25">
      <c r="BC6739" s="163"/>
    </row>
    <row r="6740" spans="55:55" ht="36.75" customHeight="1" x14ac:dyDescent="0.25">
      <c r="BC6740" s="163"/>
    </row>
    <row r="6741" spans="55:55" ht="36.75" customHeight="1" x14ac:dyDescent="0.25">
      <c r="BC6741" s="163"/>
    </row>
    <row r="6742" spans="55:55" ht="36.75" customHeight="1" x14ac:dyDescent="0.25">
      <c r="BC6742" s="163"/>
    </row>
    <row r="6743" spans="55:55" ht="36.75" customHeight="1" x14ac:dyDescent="0.25">
      <c r="BC6743" s="163"/>
    </row>
    <row r="6744" spans="55:55" ht="36.75" customHeight="1" x14ac:dyDescent="0.25">
      <c r="BC6744" s="163"/>
    </row>
    <row r="6745" spans="55:55" ht="36.75" customHeight="1" x14ac:dyDescent="0.25">
      <c r="BC6745" s="163"/>
    </row>
    <row r="6746" spans="55:55" ht="36.75" customHeight="1" x14ac:dyDescent="0.25">
      <c r="BC6746" s="163"/>
    </row>
    <row r="6747" spans="55:55" ht="36.75" customHeight="1" x14ac:dyDescent="0.25">
      <c r="BC6747" s="163"/>
    </row>
    <row r="6748" spans="55:55" ht="36.75" customHeight="1" x14ac:dyDescent="0.25">
      <c r="BC6748" s="163"/>
    </row>
    <row r="6749" spans="55:55" ht="36.75" customHeight="1" x14ac:dyDescent="0.25">
      <c r="BC6749" s="163"/>
    </row>
    <row r="6750" spans="55:55" ht="36.75" customHeight="1" x14ac:dyDescent="0.25">
      <c r="BC6750" s="163"/>
    </row>
    <row r="6751" spans="55:55" ht="36.75" customHeight="1" x14ac:dyDescent="0.25">
      <c r="BC6751" s="163"/>
    </row>
    <row r="6752" spans="55:55" ht="36.75" customHeight="1" x14ac:dyDescent="0.25">
      <c r="BC6752" s="163"/>
    </row>
    <row r="6753" spans="55:55" ht="36.75" customHeight="1" x14ac:dyDescent="0.25">
      <c r="BC6753" s="163"/>
    </row>
    <row r="6754" spans="55:55" ht="36.75" customHeight="1" x14ac:dyDescent="0.25">
      <c r="BC6754" s="163"/>
    </row>
    <row r="6755" spans="55:55" ht="36.75" customHeight="1" x14ac:dyDescent="0.25">
      <c r="BC6755" s="163"/>
    </row>
    <row r="6756" spans="55:55" ht="36.75" customHeight="1" x14ac:dyDescent="0.25">
      <c r="BC6756" s="163"/>
    </row>
    <row r="6757" spans="55:55" ht="36.75" customHeight="1" x14ac:dyDescent="0.25">
      <c r="BC6757" s="163"/>
    </row>
    <row r="6758" spans="55:55" ht="36.75" customHeight="1" x14ac:dyDescent="0.25">
      <c r="BC6758" s="163"/>
    </row>
    <row r="6759" spans="55:55" ht="36.75" customHeight="1" x14ac:dyDescent="0.25">
      <c r="BC6759" s="163"/>
    </row>
    <row r="6760" spans="55:55" ht="36.75" customHeight="1" x14ac:dyDescent="0.25">
      <c r="BC6760" s="163"/>
    </row>
    <row r="6761" spans="55:55" ht="36.75" customHeight="1" x14ac:dyDescent="0.25">
      <c r="BC6761" s="163"/>
    </row>
    <row r="6762" spans="55:55" ht="36.75" customHeight="1" x14ac:dyDescent="0.25">
      <c r="BC6762" s="163"/>
    </row>
    <row r="6763" spans="55:55" ht="36.75" customHeight="1" x14ac:dyDescent="0.25">
      <c r="BC6763" s="163"/>
    </row>
    <row r="6764" spans="55:55" ht="36.75" customHeight="1" x14ac:dyDescent="0.25">
      <c r="BC6764" s="163"/>
    </row>
    <row r="6765" spans="55:55" ht="36.75" customHeight="1" x14ac:dyDescent="0.25">
      <c r="BC6765" s="163"/>
    </row>
    <row r="6766" spans="55:55" ht="36.75" customHeight="1" x14ac:dyDescent="0.25">
      <c r="BC6766" s="163"/>
    </row>
    <row r="6767" spans="55:55" ht="36.75" customHeight="1" x14ac:dyDescent="0.25">
      <c r="BC6767" s="163"/>
    </row>
    <row r="6768" spans="55:55" ht="36.75" customHeight="1" x14ac:dyDescent="0.25">
      <c r="BC6768" s="163"/>
    </row>
    <row r="6769" spans="55:55" ht="36.75" customHeight="1" x14ac:dyDescent="0.25">
      <c r="BC6769" s="163"/>
    </row>
    <row r="6770" spans="55:55" ht="36.75" customHeight="1" x14ac:dyDescent="0.25">
      <c r="BC6770" s="163"/>
    </row>
    <row r="6771" spans="55:55" ht="36.75" customHeight="1" x14ac:dyDescent="0.25">
      <c r="BC6771" s="163"/>
    </row>
    <row r="6772" spans="55:55" ht="36.75" customHeight="1" x14ac:dyDescent="0.25">
      <c r="BC6772" s="163"/>
    </row>
    <row r="6773" spans="55:55" ht="36.75" customHeight="1" x14ac:dyDescent="0.25">
      <c r="BC6773" s="163"/>
    </row>
    <row r="6774" spans="55:55" ht="36.75" customHeight="1" x14ac:dyDescent="0.25">
      <c r="BC6774" s="163"/>
    </row>
    <row r="6775" spans="55:55" ht="36.75" customHeight="1" x14ac:dyDescent="0.25">
      <c r="BC6775" s="163"/>
    </row>
    <row r="6776" spans="55:55" ht="36.75" customHeight="1" x14ac:dyDescent="0.25">
      <c r="BC6776" s="163"/>
    </row>
    <row r="6777" spans="55:55" ht="36.75" customHeight="1" x14ac:dyDescent="0.25">
      <c r="BC6777" s="163"/>
    </row>
    <row r="6778" spans="55:55" ht="36.75" customHeight="1" x14ac:dyDescent="0.25">
      <c r="BC6778" s="163"/>
    </row>
    <row r="6779" spans="55:55" ht="36.75" customHeight="1" x14ac:dyDescent="0.25">
      <c r="BC6779" s="163"/>
    </row>
    <row r="6780" spans="55:55" ht="36.75" customHeight="1" x14ac:dyDescent="0.25">
      <c r="BC6780" s="163"/>
    </row>
    <row r="6781" spans="55:55" ht="36.75" customHeight="1" x14ac:dyDescent="0.25">
      <c r="BC6781" s="163"/>
    </row>
    <row r="6782" spans="55:55" ht="36.75" customHeight="1" x14ac:dyDescent="0.25">
      <c r="BC6782" s="163"/>
    </row>
    <row r="6783" spans="55:55" ht="36.75" customHeight="1" x14ac:dyDescent="0.25">
      <c r="BC6783" s="163"/>
    </row>
    <row r="6784" spans="55:55" ht="36.75" customHeight="1" x14ac:dyDescent="0.25">
      <c r="BC6784" s="163"/>
    </row>
    <row r="6785" spans="55:55" ht="36.75" customHeight="1" x14ac:dyDescent="0.25">
      <c r="BC6785" s="163"/>
    </row>
    <row r="6786" spans="55:55" ht="36.75" customHeight="1" x14ac:dyDescent="0.25">
      <c r="BC6786" s="163"/>
    </row>
    <row r="6787" spans="55:55" ht="36.75" customHeight="1" x14ac:dyDescent="0.25">
      <c r="BC6787" s="163"/>
    </row>
    <row r="6788" spans="55:55" ht="36.75" customHeight="1" x14ac:dyDescent="0.25">
      <c r="BC6788" s="163"/>
    </row>
    <row r="6789" spans="55:55" ht="36.75" customHeight="1" x14ac:dyDescent="0.25">
      <c r="BC6789" s="163"/>
    </row>
    <row r="6790" spans="55:55" ht="36.75" customHeight="1" x14ac:dyDescent="0.25">
      <c r="BC6790" s="163"/>
    </row>
    <row r="6791" spans="55:55" ht="36.75" customHeight="1" x14ac:dyDescent="0.25">
      <c r="BC6791" s="163"/>
    </row>
    <row r="6792" spans="55:55" ht="36.75" customHeight="1" x14ac:dyDescent="0.25">
      <c r="BC6792" s="163"/>
    </row>
    <row r="6793" spans="55:55" ht="36.75" customHeight="1" x14ac:dyDescent="0.25">
      <c r="BC6793" s="163"/>
    </row>
    <row r="6794" spans="55:55" ht="36.75" customHeight="1" x14ac:dyDescent="0.25">
      <c r="BC6794" s="163"/>
    </row>
    <row r="6795" spans="55:55" ht="36.75" customHeight="1" x14ac:dyDescent="0.25">
      <c r="BC6795" s="163"/>
    </row>
    <row r="6796" spans="55:55" ht="36.75" customHeight="1" x14ac:dyDescent="0.25">
      <c r="BC6796" s="163"/>
    </row>
    <row r="6797" spans="55:55" ht="36.75" customHeight="1" x14ac:dyDescent="0.25">
      <c r="BC6797" s="163"/>
    </row>
    <row r="6798" spans="55:55" ht="36.75" customHeight="1" x14ac:dyDescent="0.25">
      <c r="BC6798" s="163"/>
    </row>
    <row r="6799" spans="55:55" ht="36.75" customHeight="1" x14ac:dyDescent="0.25">
      <c r="BC6799" s="163"/>
    </row>
    <row r="6800" spans="55:55" ht="36.75" customHeight="1" x14ac:dyDescent="0.25">
      <c r="BC6800" s="163"/>
    </row>
    <row r="6801" spans="55:55" ht="36.75" customHeight="1" x14ac:dyDescent="0.25">
      <c r="BC6801" s="163"/>
    </row>
    <row r="6802" spans="55:55" ht="36.75" customHeight="1" x14ac:dyDescent="0.25">
      <c r="BC6802" s="163"/>
    </row>
    <row r="6803" spans="55:55" ht="36.75" customHeight="1" x14ac:dyDescent="0.25">
      <c r="BC6803" s="163"/>
    </row>
    <row r="6804" spans="55:55" ht="36.75" customHeight="1" x14ac:dyDescent="0.25">
      <c r="BC6804" s="163"/>
    </row>
    <row r="6805" spans="55:55" ht="36.75" customHeight="1" x14ac:dyDescent="0.25">
      <c r="BC6805" s="163"/>
    </row>
    <row r="6806" spans="55:55" ht="36.75" customHeight="1" x14ac:dyDescent="0.25">
      <c r="BC6806" s="163"/>
    </row>
    <row r="6807" spans="55:55" ht="36.75" customHeight="1" x14ac:dyDescent="0.25">
      <c r="BC6807" s="163"/>
    </row>
    <row r="6808" spans="55:55" ht="36.75" customHeight="1" x14ac:dyDescent="0.25">
      <c r="BC6808" s="163"/>
    </row>
    <row r="6809" spans="55:55" ht="36.75" customHeight="1" x14ac:dyDescent="0.25">
      <c r="BC6809" s="163"/>
    </row>
    <row r="6810" spans="55:55" ht="36.75" customHeight="1" x14ac:dyDescent="0.25">
      <c r="BC6810" s="163"/>
    </row>
    <row r="6811" spans="55:55" ht="36.75" customHeight="1" x14ac:dyDescent="0.25">
      <c r="BC6811" s="163"/>
    </row>
    <row r="6812" spans="55:55" ht="36.75" customHeight="1" x14ac:dyDescent="0.25">
      <c r="BC6812" s="163"/>
    </row>
    <row r="6813" spans="55:55" ht="36.75" customHeight="1" x14ac:dyDescent="0.25">
      <c r="BC6813" s="163"/>
    </row>
    <row r="6814" spans="55:55" ht="36.75" customHeight="1" x14ac:dyDescent="0.25">
      <c r="BC6814" s="163"/>
    </row>
    <row r="6815" spans="55:55" ht="36.75" customHeight="1" x14ac:dyDescent="0.25">
      <c r="BC6815" s="163"/>
    </row>
    <row r="6816" spans="55:55" ht="36.75" customHeight="1" x14ac:dyDescent="0.25">
      <c r="BC6816" s="163"/>
    </row>
    <row r="6817" spans="55:55" ht="36.75" customHeight="1" x14ac:dyDescent="0.25">
      <c r="BC6817" s="163"/>
    </row>
    <row r="6818" spans="55:55" ht="36.75" customHeight="1" x14ac:dyDescent="0.25">
      <c r="BC6818" s="163"/>
    </row>
    <row r="6819" spans="55:55" ht="36.75" customHeight="1" x14ac:dyDescent="0.25">
      <c r="BC6819" s="163"/>
    </row>
    <row r="6820" spans="55:55" ht="36.75" customHeight="1" x14ac:dyDescent="0.25">
      <c r="BC6820" s="163"/>
    </row>
    <row r="6821" spans="55:55" ht="36.75" customHeight="1" x14ac:dyDescent="0.25">
      <c r="BC6821" s="163"/>
    </row>
    <row r="6822" spans="55:55" ht="36.75" customHeight="1" x14ac:dyDescent="0.25">
      <c r="BC6822" s="163"/>
    </row>
    <row r="6823" spans="55:55" ht="36.75" customHeight="1" x14ac:dyDescent="0.25">
      <c r="BC6823" s="163"/>
    </row>
    <row r="6824" spans="55:55" ht="36.75" customHeight="1" x14ac:dyDescent="0.25">
      <c r="BC6824" s="163"/>
    </row>
    <row r="6825" spans="55:55" ht="36.75" customHeight="1" x14ac:dyDescent="0.25">
      <c r="BC6825" s="163"/>
    </row>
    <row r="6826" spans="55:55" ht="36.75" customHeight="1" x14ac:dyDescent="0.25">
      <c r="BC6826" s="163"/>
    </row>
    <row r="6827" spans="55:55" ht="36.75" customHeight="1" x14ac:dyDescent="0.25">
      <c r="BC6827" s="163"/>
    </row>
    <row r="6828" spans="55:55" ht="36.75" customHeight="1" x14ac:dyDescent="0.25">
      <c r="BC6828" s="163"/>
    </row>
    <row r="6829" spans="55:55" ht="36.75" customHeight="1" x14ac:dyDescent="0.25">
      <c r="BC6829" s="163"/>
    </row>
    <row r="6830" spans="55:55" ht="36.75" customHeight="1" x14ac:dyDescent="0.25">
      <c r="BC6830" s="163"/>
    </row>
    <row r="6831" spans="55:55" ht="36.75" customHeight="1" x14ac:dyDescent="0.25">
      <c r="BC6831" s="163"/>
    </row>
    <row r="6832" spans="55:55" ht="36.75" customHeight="1" x14ac:dyDescent="0.25">
      <c r="BC6832" s="163"/>
    </row>
    <row r="6833" spans="55:55" ht="36.75" customHeight="1" x14ac:dyDescent="0.25">
      <c r="BC6833" s="163"/>
    </row>
    <row r="6834" spans="55:55" ht="36.75" customHeight="1" x14ac:dyDescent="0.25">
      <c r="BC6834" s="163"/>
    </row>
    <row r="6835" spans="55:55" ht="36.75" customHeight="1" x14ac:dyDescent="0.25">
      <c r="BC6835" s="163"/>
    </row>
    <row r="6836" spans="55:55" ht="36.75" customHeight="1" x14ac:dyDescent="0.25">
      <c r="BC6836" s="163"/>
    </row>
    <row r="6837" spans="55:55" ht="36.75" customHeight="1" x14ac:dyDescent="0.25">
      <c r="BC6837" s="163"/>
    </row>
    <row r="6838" spans="55:55" ht="36.75" customHeight="1" x14ac:dyDescent="0.25">
      <c r="BC6838" s="163"/>
    </row>
    <row r="6839" spans="55:55" ht="36.75" customHeight="1" x14ac:dyDescent="0.25">
      <c r="BC6839" s="163"/>
    </row>
    <row r="6840" spans="55:55" ht="36.75" customHeight="1" x14ac:dyDescent="0.25">
      <c r="BC6840" s="163"/>
    </row>
    <row r="6841" spans="55:55" ht="36.75" customHeight="1" x14ac:dyDescent="0.25">
      <c r="BC6841" s="163"/>
    </row>
    <row r="6842" spans="55:55" ht="36.75" customHeight="1" x14ac:dyDescent="0.25">
      <c r="BC6842" s="163"/>
    </row>
    <row r="6843" spans="55:55" ht="36.75" customHeight="1" x14ac:dyDescent="0.25">
      <c r="BC6843" s="163"/>
    </row>
    <row r="6844" spans="55:55" ht="36.75" customHeight="1" x14ac:dyDescent="0.25">
      <c r="BC6844" s="163"/>
    </row>
    <row r="6845" spans="55:55" ht="36.75" customHeight="1" x14ac:dyDescent="0.25">
      <c r="BC6845" s="163"/>
    </row>
    <row r="6846" spans="55:55" ht="36.75" customHeight="1" x14ac:dyDescent="0.25">
      <c r="BC6846" s="163"/>
    </row>
    <row r="6847" spans="55:55" ht="36.75" customHeight="1" x14ac:dyDescent="0.25">
      <c r="BC6847" s="163"/>
    </row>
    <row r="6848" spans="55:55" ht="36.75" customHeight="1" x14ac:dyDescent="0.25">
      <c r="BC6848" s="163"/>
    </row>
    <row r="6849" spans="55:55" ht="36.75" customHeight="1" x14ac:dyDescent="0.25">
      <c r="BC6849" s="163"/>
    </row>
    <row r="6850" spans="55:55" ht="36.75" customHeight="1" x14ac:dyDescent="0.25">
      <c r="BC6850" s="163"/>
    </row>
    <row r="6851" spans="55:55" ht="36.75" customHeight="1" x14ac:dyDescent="0.25">
      <c r="BC6851" s="163"/>
    </row>
    <row r="6852" spans="55:55" ht="36.75" customHeight="1" x14ac:dyDescent="0.25">
      <c r="BC6852" s="163"/>
    </row>
    <row r="6853" spans="55:55" ht="36.75" customHeight="1" x14ac:dyDescent="0.25">
      <c r="BC6853" s="163"/>
    </row>
    <row r="6854" spans="55:55" ht="36.75" customHeight="1" x14ac:dyDescent="0.25">
      <c r="BC6854" s="163"/>
    </row>
    <row r="6855" spans="55:55" ht="36.75" customHeight="1" x14ac:dyDescent="0.25">
      <c r="BC6855" s="163"/>
    </row>
    <row r="6856" spans="55:55" ht="36.75" customHeight="1" x14ac:dyDescent="0.25">
      <c r="BC6856" s="163"/>
    </row>
    <row r="6857" spans="55:55" ht="36.75" customHeight="1" x14ac:dyDescent="0.25">
      <c r="BC6857" s="163"/>
    </row>
    <row r="6858" spans="55:55" ht="36.75" customHeight="1" x14ac:dyDescent="0.25">
      <c r="BC6858" s="163"/>
    </row>
    <row r="6859" spans="55:55" ht="36.75" customHeight="1" x14ac:dyDescent="0.25">
      <c r="BC6859" s="163"/>
    </row>
    <row r="6860" spans="55:55" ht="36.75" customHeight="1" x14ac:dyDescent="0.25">
      <c r="BC6860" s="163"/>
    </row>
    <row r="6861" spans="55:55" ht="36.75" customHeight="1" x14ac:dyDescent="0.25">
      <c r="BC6861" s="163"/>
    </row>
    <row r="6862" spans="55:55" ht="36.75" customHeight="1" x14ac:dyDescent="0.25">
      <c r="BC6862" s="163"/>
    </row>
    <row r="6863" spans="55:55" ht="36.75" customHeight="1" x14ac:dyDescent="0.25">
      <c r="BC6863" s="163"/>
    </row>
    <row r="6864" spans="55:55" ht="36.75" customHeight="1" x14ac:dyDescent="0.25">
      <c r="BC6864" s="163"/>
    </row>
    <row r="6865" spans="55:55" ht="36.75" customHeight="1" x14ac:dyDescent="0.25">
      <c r="BC6865" s="163"/>
    </row>
    <row r="6866" spans="55:55" ht="36.75" customHeight="1" x14ac:dyDescent="0.25">
      <c r="BC6866" s="163"/>
    </row>
    <row r="6867" spans="55:55" ht="36.75" customHeight="1" x14ac:dyDescent="0.25">
      <c r="BC6867" s="163"/>
    </row>
    <row r="6868" spans="55:55" ht="36.75" customHeight="1" x14ac:dyDescent="0.25">
      <c r="BC6868" s="163"/>
    </row>
    <row r="6869" spans="55:55" ht="36.75" customHeight="1" x14ac:dyDescent="0.25">
      <c r="BC6869" s="163"/>
    </row>
    <row r="6870" spans="55:55" ht="36.75" customHeight="1" x14ac:dyDescent="0.25">
      <c r="BC6870" s="163"/>
    </row>
    <row r="6871" spans="55:55" ht="36.75" customHeight="1" x14ac:dyDescent="0.25">
      <c r="BC6871" s="163"/>
    </row>
    <row r="6872" spans="55:55" ht="36.75" customHeight="1" x14ac:dyDescent="0.25">
      <c r="BC6872" s="163"/>
    </row>
    <row r="6873" spans="55:55" ht="36.75" customHeight="1" x14ac:dyDescent="0.25">
      <c r="BC6873" s="163"/>
    </row>
    <row r="6874" spans="55:55" ht="36.75" customHeight="1" x14ac:dyDescent="0.25">
      <c r="BC6874" s="163"/>
    </row>
    <row r="6875" spans="55:55" ht="36.75" customHeight="1" x14ac:dyDescent="0.25">
      <c r="BC6875" s="163"/>
    </row>
    <row r="6876" spans="55:55" ht="36.75" customHeight="1" x14ac:dyDescent="0.25">
      <c r="BC6876" s="163"/>
    </row>
    <row r="6877" spans="55:55" ht="36.75" customHeight="1" x14ac:dyDescent="0.25">
      <c r="BC6877" s="163"/>
    </row>
    <row r="6878" spans="55:55" ht="36.75" customHeight="1" x14ac:dyDescent="0.25">
      <c r="BC6878" s="163"/>
    </row>
    <row r="6879" spans="55:55" ht="36.75" customHeight="1" x14ac:dyDescent="0.25">
      <c r="BC6879" s="163"/>
    </row>
    <row r="6880" spans="55:55" ht="36.75" customHeight="1" x14ac:dyDescent="0.25">
      <c r="BC6880" s="163"/>
    </row>
    <row r="6881" spans="55:55" ht="36.75" customHeight="1" x14ac:dyDescent="0.25">
      <c r="BC6881" s="163"/>
    </row>
    <row r="6882" spans="55:55" ht="36.75" customHeight="1" x14ac:dyDescent="0.25">
      <c r="BC6882" s="163"/>
    </row>
    <row r="6883" spans="55:55" ht="36.75" customHeight="1" x14ac:dyDescent="0.25">
      <c r="BC6883" s="163"/>
    </row>
    <row r="6884" spans="55:55" ht="36.75" customHeight="1" x14ac:dyDescent="0.25">
      <c r="BC6884" s="163"/>
    </row>
    <row r="6885" spans="55:55" ht="36.75" customHeight="1" x14ac:dyDescent="0.25">
      <c r="BC6885" s="163"/>
    </row>
    <row r="6886" spans="55:55" ht="36.75" customHeight="1" x14ac:dyDescent="0.25">
      <c r="BC6886" s="163"/>
    </row>
    <row r="6887" spans="55:55" ht="36.75" customHeight="1" x14ac:dyDescent="0.25">
      <c r="BC6887" s="163"/>
    </row>
    <row r="6888" spans="55:55" ht="36.75" customHeight="1" x14ac:dyDescent="0.25">
      <c r="BC6888" s="163"/>
    </row>
    <row r="6889" spans="55:55" ht="36.75" customHeight="1" x14ac:dyDescent="0.25">
      <c r="BC6889" s="163"/>
    </row>
    <row r="6890" spans="55:55" ht="36.75" customHeight="1" x14ac:dyDescent="0.25">
      <c r="BC6890" s="163"/>
    </row>
    <row r="6891" spans="55:55" ht="36.75" customHeight="1" x14ac:dyDescent="0.25">
      <c r="BC6891" s="163"/>
    </row>
    <row r="6892" spans="55:55" ht="36.75" customHeight="1" x14ac:dyDescent="0.25">
      <c r="BC6892" s="163"/>
    </row>
    <row r="6893" spans="55:55" ht="36.75" customHeight="1" x14ac:dyDescent="0.25">
      <c r="BC6893" s="163"/>
    </row>
    <row r="6894" spans="55:55" ht="36.75" customHeight="1" x14ac:dyDescent="0.25">
      <c r="BC6894" s="163"/>
    </row>
    <row r="6895" spans="55:55" ht="36.75" customHeight="1" x14ac:dyDescent="0.25">
      <c r="BC6895" s="163"/>
    </row>
    <row r="6896" spans="55:55" ht="36.75" customHeight="1" x14ac:dyDescent="0.25">
      <c r="BC6896" s="163"/>
    </row>
    <row r="6897" spans="55:55" ht="36.75" customHeight="1" x14ac:dyDescent="0.25">
      <c r="BC6897" s="163"/>
    </row>
    <row r="6898" spans="55:55" ht="36.75" customHeight="1" x14ac:dyDescent="0.25">
      <c r="BC6898" s="163"/>
    </row>
    <row r="6899" spans="55:55" ht="36.75" customHeight="1" x14ac:dyDescent="0.25">
      <c r="BC6899" s="163"/>
    </row>
    <row r="6900" spans="55:55" ht="36.75" customHeight="1" x14ac:dyDescent="0.25">
      <c r="BC6900" s="163"/>
    </row>
    <row r="6901" spans="55:55" ht="36.75" customHeight="1" x14ac:dyDescent="0.25">
      <c r="BC6901" s="163"/>
    </row>
    <row r="6902" spans="55:55" ht="36.75" customHeight="1" x14ac:dyDescent="0.25">
      <c r="BC6902" s="163"/>
    </row>
    <row r="6903" spans="55:55" ht="36.75" customHeight="1" x14ac:dyDescent="0.25">
      <c r="BC6903" s="163"/>
    </row>
    <row r="6904" spans="55:55" ht="36.75" customHeight="1" x14ac:dyDescent="0.25">
      <c r="BC6904" s="163"/>
    </row>
    <row r="6905" spans="55:55" ht="36.75" customHeight="1" x14ac:dyDescent="0.25">
      <c r="BC6905" s="163"/>
    </row>
    <row r="6906" spans="55:55" ht="36.75" customHeight="1" x14ac:dyDescent="0.25">
      <c r="BC6906" s="163"/>
    </row>
    <row r="6907" spans="55:55" ht="36.75" customHeight="1" x14ac:dyDescent="0.25">
      <c r="BC6907" s="163"/>
    </row>
    <row r="6908" spans="55:55" ht="36.75" customHeight="1" x14ac:dyDescent="0.25">
      <c r="BC6908" s="163"/>
    </row>
    <row r="6909" spans="55:55" ht="36.75" customHeight="1" x14ac:dyDescent="0.25">
      <c r="BC6909" s="163"/>
    </row>
    <row r="6910" spans="55:55" ht="36.75" customHeight="1" x14ac:dyDescent="0.25">
      <c r="BC6910" s="163"/>
    </row>
    <row r="6911" spans="55:55" ht="36.75" customHeight="1" x14ac:dyDescent="0.25">
      <c r="BC6911" s="163"/>
    </row>
    <row r="6912" spans="55:55" ht="36.75" customHeight="1" x14ac:dyDescent="0.25">
      <c r="BC6912" s="163"/>
    </row>
    <row r="6913" spans="55:55" ht="36.75" customHeight="1" x14ac:dyDescent="0.25">
      <c r="BC6913" s="163"/>
    </row>
    <row r="6914" spans="55:55" ht="36.75" customHeight="1" x14ac:dyDescent="0.25">
      <c r="BC6914" s="163"/>
    </row>
    <row r="6915" spans="55:55" ht="36.75" customHeight="1" x14ac:dyDescent="0.25">
      <c r="BC6915" s="163"/>
    </row>
    <row r="6916" spans="55:55" ht="36.75" customHeight="1" x14ac:dyDescent="0.25">
      <c r="BC6916" s="163"/>
    </row>
    <row r="6917" spans="55:55" ht="36.75" customHeight="1" x14ac:dyDescent="0.25">
      <c r="BC6917" s="163"/>
    </row>
    <row r="6918" spans="55:55" ht="36.75" customHeight="1" x14ac:dyDescent="0.25">
      <c r="BC6918" s="163"/>
    </row>
    <row r="6919" spans="55:55" ht="36.75" customHeight="1" x14ac:dyDescent="0.25">
      <c r="BC6919" s="163"/>
    </row>
    <row r="6920" spans="55:55" ht="36.75" customHeight="1" x14ac:dyDescent="0.25">
      <c r="BC6920" s="163"/>
    </row>
    <row r="6921" spans="55:55" ht="36.75" customHeight="1" x14ac:dyDescent="0.25">
      <c r="BC6921" s="163"/>
    </row>
    <row r="6922" spans="55:55" ht="36.75" customHeight="1" x14ac:dyDescent="0.25">
      <c r="BC6922" s="163"/>
    </row>
    <row r="6923" spans="55:55" ht="36.75" customHeight="1" x14ac:dyDescent="0.25">
      <c r="BC6923" s="163"/>
    </row>
    <row r="6924" spans="55:55" ht="36.75" customHeight="1" x14ac:dyDescent="0.25">
      <c r="BC6924" s="163"/>
    </row>
    <row r="6925" spans="55:55" ht="36.75" customHeight="1" x14ac:dyDescent="0.25">
      <c r="BC6925" s="163"/>
    </row>
    <row r="6926" spans="55:55" ht="36.75" customHeight="1" x14ac:dyDescent="0.25">
      <c r="BC6926" s="163"/>
    </row>
    <row r="6927" spans="55:55" ht="36.75" customHeight="1" x14ac:dyDescent="0.25">
      <c r="BC6927" s="163"/>
    </row>
    <row r="6928" spans="55:55" ht="36.75" customHeight="1" x14ac:dyDescent="0.25">
      <c r="BC6928" s="163"/>
    </row>
    <row r="6929" spans="55:55" ht="36.75" customHeight="1" x14ac:dyDescent="0.25">
      <c r="BC6929" s="163"/>
    </row>
    <row r="6930" spans="55:55" ht="36.75" customHeight="1" x14ac:dyDescent="0.25">
      <c r="BC6930" s="163"/>
    </row>
    <row r="6931" spans="55:55" ht="36.75" customHeight="1" x14ac:dyDescent="0.25">
      <c r="BC6931" s="163"/>
    </row>
    <row r="6932" spans="55:55" ht="36.75" customHeight="1" x14ac:dyDescent="0.25">
      <c r="BC6932" s="163"/>
    </row>
    <row r="6933" spans="55:55" ht="36.75" customHeight="1" x14ac:dyDescent="0.25">
      <c r="BC6933" s="163"/>
    </row>
    <row r="6934" spans="55:55" ht="36.75" customHeight="1" x14ac:dyDescent="0.25">
      <c r="BC6934" s="163"/>
    </row>
    <row r="6935" spans="55:55" ht="36.75" customHeight="1" x14ac:dyDescent="0.25">
      <c r="BC6935" s="163"/>
    </row>
    <row r="6936" spans="55:55" ht="36.75" customHeight="1" x14ac:dyDescent="0.25">
      <c r="BC6936" s="163"/>
    </row>
    <row r="6937" spans="55:55" ht="36.75" customHeight="1" x14ac:dyDescent="0.25">
      <c r="BC6937" s="163"/>
    </row>
    <row r="6938" spans="55:55" ht="36.75" customHeight="1" x14ac:dyDescent="0.25">
      <c r="BC6938" s="163"/>
    </row>
    <row r="6939" spans="55:55" ht="36.75" customHeight="1" x14ac:dyDescent="0.25">
      <c r="BC6939" s="163"/>
    </row>
    <row r="6940" spans="55:55" ht="36.75" customHeight="1" x14ac:dyDescent="0.25">
      <c r="BC6940" s="163"/>
    </row>
    <row r="6941" spans="55:55" ht="36.75" customHeight="1" x14ac:dyDescent="0.25">
      <c r="BC6941" s="163"/>
    </row>
    <row r="6942" spans="55:55" ht="36.75" customHeight="1" x14ac:dyDescent="0.25">
      <c r="BC6942" s="163"/>
    </row>
    <row r="6943" spans="55:55" ht="36.75" customHeight="1" x14ac:dyDescent="0.25">
      <c r="BC6943" s="163"/>
    </row>
    <row r="6944" spans="55:55" ht="36.75" customHeight="1" x14ac:dyDescent="0.25">
      <c r="BC6944" s="163"/>
    </row>
    <row r="6945" spans="55:55" ht="36.75" customHeight="1" x14ac:dyDescent="0.25">
      <c r="BC6945" s="163"/>
    </row>
    <row r="6946" spans="55:55" ht="36.75" customHeight="1" x14ac:dyDescent="0.25">
      <c r="BC6946" s="163"/>
    </row>
    <row r="6947" spans="55:55" ht="36.75" customHeight="1" x14ac:dyDescent="0.25">
      <c r="BC6947" s="163"/>
    </row>
    <row r="6948" spans="55:55" ht="36.75" customHeight="1" x14ac:dyDescent="0.25">
      <c r="BC6948" s="163"/>
    </row>
    <row r="6949" spans="55:55" ht="36.75" customHeight="1" x14ac:dyDescent="0.25">
      <c r="BC6949" s="163"/>
    </row>
    <row r="6950" spans="55:55" ht="36.75" customHeight="1" x14ac:dyDescent="0.25">
      <c r="BC6950" s="163"/>
    </row>
    <row r="6951" spans="55:55" ht="36.75" customHeight="1" x14ac:dyDescent="0.25">
      <c r="BC6951" s="163"/>
    </row>
    <row r="6952" spans="55:55" ht="36.75" customHeight="1" x14ac:dyDescent="0.25">
      <c r="BC6952" s="163"/>
    </row>
    <row r="6953" spans="55:55" ht="36.75" customHeight="1" x14ac:dyDescent="0.25">
      <c r="BC6953" s="163"/>
    </row>
    <row r="6954" spans="55:55" ht="36.75" customHeight="1" x14ac:dyDescent="0.25">
      <c r="BC6954" s="163"/>
    </row>
    <row r="6955" spans="55:55" ht="36.75" customHeight="1" x14ac:dyDescent="0.25">
      <c r="BC6955" s="163"/>
    </row>
    <row r="6956" spans="55:55" ht="36.75" customHeight="1" x14ac:dyDescent="0.25">
      <c r="BC6956" s="163"/>
    </row>
    <row r="6957" spans="55:55" ht="36.75" customHeight="1" x14ac:dyDescent="0.25">
      <c r="BC6957" s="163"/>
    </row>
    <row r="6958" spans="55:55" ht="36.75" customHeight="1" x14ac:dyDescent="0.25">
      <c r="BC6958" s="163"/>
    </row>
    <row r="6959" spans="55:55" ht="36.75" customHeight="1" x14ac:dyDescent="0.25">
      <c r="BC6959" s="163"/>
    </row>
    <row r="6960" spans="55:55" ht="36.75" customHeight="1" x14ac:dyDescent="0.25">
      <c r="BC6960" s="163"/>
    </row>
    <row r="6961" spans="55:55" ht="36.75" customHeight="1" x14ac:dyDescent="0.25">
      <c r="BC6961" s="163"/>
    </row>
    <row r="6962" spans="55:55" ht="36.75" customHeight="1" x14ac:dyDescent="0.25">
      <c r="BC6962" s="163"/>
    </row>
    <row r="6963" spans="55:55" ht="36.75" customHeight="1" x14ac:dyDescent="0.25">
      <c r="BC6963" s="163"/>
    </row>
    <row r="6964" spans="55:55" ht="36.75" customHeight="1" x14ac:dyDescent="0.25">
      <c r="BC6964" s="163"/>
    </row>
    <row r="6965" spans="55:55" ht="36.75" customHeight="1" x14ac:dyDescent="0.25">
      <c r="BC6965" s="163"/>
    </row>
    <row r="6966" spans="55:55" ht="36.75" customHeight="1" x14ac:dyDescent="0.25">
      <c r="BC6966" s="163"/>
    </row>
    <row r="6967" spans="55:55" ht="36.75" customHeight="1" x14ac:dyDescent="0.25">
      <c r="BC6967" s="163"/>
    </row>
    <row r="6968" spans="55:55" ht="36.75" customHeight="1" x14ac:dyDescent="0.25">
      <c r="BC6968" s="163"/>
    </row>
    <row r="6969" spans="55:55" ht="36.75" customHeight="1" x14ac:dyDescent="0.25">
      <c r="BC6969" s="163"/>
    </row>
    <row r="6970" spans="55:55" ht="36.75" customHeight="1" x14ac:dyDescent="0.25">
      <c r="BC6970" s="163"/>
    </row>
    <row r="6971" spans="55:55" ht="36.75" customHeight="1" x14ac:dyDescent="0.25">
      <c r="BC6971" s="163"/>
    </row>
    <row r="6972" spans="55:55" ht="36.75" customHeight="1" x14ac:dyDescent="0.25">
      <c r="BC6972" s="163"/>
    </row>
    <row r="6973" spans="55:55" ht="36.75" customHeight="1" x14ac:dyDescent="0.25">
      <c r="BC6973" s="163"/>
    </row>
    <row r="6974" spans="55:55" ht="36.75" customHeight="1" x14ac:dyDescent="0.25">
      <c r="BC6974" s="163"/>
    </row>
    <row r="6975" spans="55:55" ht="36.75" customHeight="1" x14ac:dyDescent="0.25">
      <c r="BC6975" s="163"/>
    </row>
    <row r="6976" spans="55:55" ht="36.75" customHeight="1" x14ac:dyDescent="0.25">
      <c r="BC6976" s="163"/>
    </row>
    <row r="6977" spans="55:55" ht="36.75" customHeight="1" x14ac:dyDescent="0.25">
      <c r="BC6977" s="163"/>
    </row>
    <row r="6978" spans="55:55" ht="36.75" customHeight="1" x14ac:dyDescent="0.25">
      <c r="BC6978" s="163"/>
    </row>
    <row r="6979" spans="55:55" ht="36.75" customHeight="1" x14ac:dyDescent="0.25">
      <c r="BC6979" s="163"/>
    </row>
    <row r="6980" spans="55:55" ht="36.75" customHeight="1" x14ac:dyDescent="0.25">
      <c r="BC6980" s="163"/>
    </row>
    <row r="6981" spans="55:55" ht="36.75" customHeight="1" x14ac:dyDescent="0.25">
      <c r="BC6981" s="163"/>
    </row>
    <row r="6982" spans="55:55" ht="36.75" customHeight="1" x14ac:dyDescent="0.25">
      <c r="BC6982" s="163"/>
    </row>
    <row r="6983" spans="55:55" ht="36.75" customHeight="1" x14ac:dyDescent="0.25">
      <c r="BC6983" s="163"/>
    </row>
    <row r="6984" spans="55:55" ht="36.75" customHeight="1" x14ac:dyDescent="0.25">
      <c r="BC6984" s="163"/>
    </row>
    <row r="6985" spans="55:55" ht="36.75" customHeight="1" x14ac:dyDescent="0.25">
      <c r="BC6985" s="163"/>
    </row>
    <row r="6986" spans="55:55" ht="36.75" customHeight="1" x14ac:dyDescent="0.25">
      <c r="BC6986" s="163"/>
    </row>
    <row r="6987" spans="55:55" ht="36.75" customHeight="1" x14ac:dyDescent="0.25">
      <c r="BC6987" s="163"/>
    </row>
    <row r="6988" spans="55:55" ht="36.75" customHeight="1" x14ac:dyDescent="0.25">
      <c r="BC6988" s="163"/>
    </row>
    <row r="6989" spans="55:55" ht="36.75" customHeight="1" x14ac:dyDescent="0.25">
      <c r="BC6989" s="163"/>
    </row>
    <row r="6990" spans="55:55" ht="36.75" customHeight="1" x14ac:dyDescent="0.25">
      <c r="BC6990" s="163"/>
    </row>
    <row r="6991" spans="55:55" ht="36.75" customHeight="1" x14ac:dyDescent="0.25">
      <c r="BC6991" s="163"/>
    </row>
    <row r="6992" spans="55:55" ht="36.75" customHeight="1" x14ac:dyDescent="0.25">
      <c r="BC6992" s="163"/>
    </row>
    <row r="6993" spans="55:55" ht="36.75" customHeight="1" x14ac:dyDescent="0.25">
      <c r="BC6993" s="163"/>
    </row>
    <row r="6994" spans="55:55" ht="36.75" customHeight="1" x14ac:dyDescent="0.25">
      <c r="BC6994" s="163"/>
    </row>
    <row r="6995" spans="55:55" ht="36.75" customHeight="1" x14ac:dyDescent="0.25">
      <c r="BC6995" s="163"/>
    </row>
    <row r="6996" spans="55:55" ht="36.75" customHeight="1" x14ac:dyDescent="0.25">
      <c r="BC6996" s="163"/>
    </row>
    <row r="6997" spans="55:55" ht="36.75" customHeight="1" x14ac:dyDescent="0.25">
      <c r="BC6997" s="163"/>
    </row>
    <row r="6998" spans="55:55" ht="36.75" customHeight="1" x14ac:dyDescent="0.25">
      <c r="BC6998" s="163"/>
    </row>
    <row r="6999" spans="55:55" ht="36.75" customHeight="1" x14ac:dyDescent="0.25">
      <c r="BC6999" s="163"/>
    </row>
    <row r="7000" spans="55:55" ht="36.75" customHeight="1" x14ac:dyDescent="0.25">
      <c r="BC7000" s="163"/>
    </row>
    <row r="7001" spans="55:55" ht="36.75" customHeight="1" x14ac:dyDescent="0.25">
      <c r="BC7001" s="163"/>
    </row>
    <row r="7002" spans="55:55" ht="36.75" customHeight="1" x14ac:dyDescent="0.25">
      <c r="BC7002" s="163"/>
    </row>
    <row r="7003" spans="55:55" ht="36.75" customHeight="1" x14ac:dyDescent="0.25">
      <c r="BC7003" s="163"/>
    </row>
    <row r="7004" spans="55:55" ht="36.75" customHeight="1" x14ac:dyDescent="0.25">
      <c r="BC7004" s="163"/>
    </row>
    <row r="7005" spans="55:55" ht="36.75" customHeight="1" x14ac:dyDescent="0.25">
      <c r="BC7005" s="163"/>
    </row>
    <row r="7006" spans="55:55" ht="36.75" customHeight="1" x14ac:dyDescent="0.25">
      <c r="BC7006" s="163"/>
    </row>
    <row r="7007" spans="55:55" ht="36.75" customHeight="1" x14ac:dyDescent="0.25">
      <c r="BC7007" s="163"/>
    </row>
    <row r="7008" spans="55:55" ht="36.75" customHeight="1" x14ac:dyDescent="0.25">
      <c r="BC7008" s="163"/>
    </row>
    <row r="7009" spans="55:55" ht="36.75" customHeight="1" x14ac:dyDescent="0.25">
      <c r="BC7009" s="163"/>
    </row>
    <row r="7010" spans="55:55" ht="36.75" customHeight="1" x14ac:dyDescent="0.25">
      <c r="BC7010" s="163"/>
    </row>
    <row r="7011" spans="55:55" ht="36.75" customHeight="1" x14ac:dyDescent="0.25">
      <c r="BC7011" s="163"/>
    </row>
    <row r="7012" spans="55:55" ht="36.75" customHeight="1" x14ac:dyDescent="0.25">
      <c r="BC7012" s="163"/>
    </row>
    <row r="7013" spans="55:55" ht="36.75" customHeight="1" x14ac:dyDescent="0.25">
      <c r="BC7013" s="163"/>
    </row>
    <row r="7014" spans="55:55" ht="36.75" customHeight="1" x14ac:dyDescent="0.25">
      <c r="BC7014" s="163"/>
    </row>
    <row r="7015" spans="55:55" ht="36.75" customHeight="1" x14ac:dyDescent="0.25">
      <c r="BC7015" s="163"/>
    </row>
    <row r="7016" spans="55:55" ht="36.75" customHeight="1" x14ac:dyDescent="0.25">
      <c r="BC7016" s="163"/>
    </row>
    <row r="7017" spans="55:55" ht="36.75" customHeight="1" x14ac:dyDescent="0.25">
      <c r="BC7017" s="163"/>
    </row>
    <row r="7018" spans="55:55" ht="36.75" customHeight="1" x14ac:dyDescent="0.25">
      <c r="BC7018" s="163"/>
    </row>
    <row r="7019" spans="55:55" ht="36.75" customHeight="1" x14ac:dyDescent="0.25">
      <c r="BC7019" s="163"/>
    </row>
    <row r="7020" spans="55:55" ht="36.75" customHeight="1" x14ac:dyDescent="0.25">
      <c r="BC7020" s="163"/>
    </row>
    <row r="7021" spans="55:55" ht="36.75" customHeight="1" x14ac:dyDescent="0.25">
      <c r="BC7021" s="163"/>
    </row>
    <row r="7022" spans="55:55" ht="36.75" customHeight="1" x14ac:dyDescent="0.25">
      <c r="BC7022" s="163"/>
    </row>
    <row r="7023" spans="55:55" ht="36.75" customHeight="1" x14ac:dyDescent="0.25">
      <c r="BC7023" s="163"/>
    </row>
    <row r="7024" spans="55:55" ht="36.75" customHeight="1" x14ac:dyDescent="0.25">
      <c r="BC7024" s="163"/>
    </row>
    <row r="7025" spans="55:55" ht="36.75" customHeight="1" x14ac:dyDescent="0.25">
      <c r="BC7025" s="163"/>
    </row>
    <row r="7026" spans="55:55" ht="36.75" customHeight="1" x14ac:dyDescent="0.25">
      <c r="BC7026" s="163"/>
    </row>
    <row r="7027" spans="55:55" ht="36.75" customHeight="1" x14ac:dyDescent="0.25">
      <c r="BC7027" s="163"/>
    </row>
    <row r="7028" spans="55:55" ht="36.75" customHeight="1" x14ac:dyDescent="0.25">
      <c r="BC7028" s="163"/>
    </row>
    <row r="7029" spans="55:55" ht="36.75" customHeight="1" x14ac:dyDescent="0.25">
      <c r="BC7029" s="163"/>
    </row>
    <row r="7030" spans="55:55" ht="36.75" customHeight="1" x14ac:dyDescent="0.25">
      <c r="BC7030" s="163"/>
    </row>
    <row r="7031" spans="55:55" ht="36.75" customHeight="1" x14ac:dyDescent="0.25">
      <c r="BC7031" s="163"/>
    </row>
    <row r="7032" spans="55:55" ht="36.75" customHeight="1" x14ac:dyDescent="0.25">
      <c r="BC7032" s="163"/>
    </row>
    <row r="7033" spans="55:55" ht="36.75" customHeight="1" x14ac:dyDescent="0.25">
      <c r="BC7033" s="163"/>
    </row>
    <row r="7034" spans="55:55" ht="36.75" customHeight="1" x14ac:dyDescent="0.25">
      <c r="BC7034" s="163"/>
    </row>
    <row r="7035" spans="55:55" ht="36.75" customHeight="1" x14ac:dyDescent="0.25">
      <c r="BC7035" s="163"/>
    </row>
    <row r="7036" spans="55:55" ht="36.75" customHeight="1" x14ac:dyDescent="0.25">
      <c r="BC7036" s="163"/>
    </row>
    <row r="7037" spans="55:55" ht="36.75" customHeight="1" x14ac:dyDescent="0.25">
      <c r="BC7037" s="163"/>
    </row>
    <row r="7038" spans="55:55" ht="36.75" customHeight="1" x14ac:dyDescent="0.25">
      <c r="BC7038" s="163"/>
    </row>
    <row r="7039" spans="55:55" ht="36.75" customHeight="1" x14ac:dyDescent="0.25">
      <c r="BC7039" s="163"/>
    </row>
    <row r="7040" spans="55:55" ht="36.75" customHeight="1" x14ac:dyDescent="0.25">
      <c r="BC7040" s="163"/>
    </row>
    <row r="7041" spans="55:55" ht="36.75" customHeight="1" x14ac:dyDescent="0.25">
      <c r="BC7041" s="163"/>
    </row>
    <row r="7042" spans="55:55" ht="36.75" customHeight="1" x14ac:dyDescent="0.25">
      <c r="BC7042" s="163"/>
    </row>
    <row r="7043" spans="55:55" ht="36.75" customHeight="1" x14ac:dyDescent="0.25">
      <c r="BC7043" s="163"/>
    </row>
    <row r="7044" spans="55:55" ht="36.75" customHeight="1" x14ac:dyDescent="0.25">
      <c r="BC7044" s="163"/>
    </row>
    <row r="7045" spans="55:55" ht="36.75" customHeight="1" x14ac:dyDescent="0.25">
      <c r="BC7045" s="163"/>
    </row>
    <row r="7046" spans="55:55" ht="36.75" customHeight="1" x14ac:dyDescent="0.25">
      <c r="BC7046" s="163"/>
    </row>
    <row r="7047" spans="55:55" ht="36.75" customHeight="1" x14ac:dyDescent="0.25">
      <c r="BC7047" s="163"/>
    </row>
    <row r="7048" spans="55:55" ht="36.75" customHeight="1" x14ac:dyDescent="0.25">
      <c r="BC7048" s="163"/>
    </row>
    <row r="7049" spans="55:55" ht="36.75" customHeight="1" x14ac:dyDescent="0.25">
      <c r="BC7049" s="163"/>
    </row>
    <row r="7050" spans="55:55" ht="36.75" customHeight="1" x14ac:dyDescent="0.25">
      <c r="BC7050" s="163"/>
    </row>
    <row r="7051" spans="55:55" ht="36.75" customHeight="1" x14ac:dyDescent="0.25">
      <c r="BC7051" s="163"/>
    </row>
    <row r="7052" spans="55:55" ht="36.75" customHeight="1" x14ac:dyDescent="0.25">
      <c r="BC7052" s="163"/>
    </row>
    <row r="7053" spans="55:55" ht="36.75" customHeight="1" x14ac:dyDescent="0.25">
      <c r="BC7053" s="163"/>
    </row>
    <row r="7054" spans="55:55" ht="36.75" customHeight="1" x14ac:dyDescent="0.25">
      <c r="BC7054" s="163"/>
    </row>
    <row r="7055" spans="55:55" ht="36.75" customHeight="1" x14ac:dyDescent="0.25">
      <c r="BC7055" s="163"/>
    </row>
    <row r="7056" spans="55:55" ht="36.75" customHeight="1" x14ac:dyDescent="0.25">
      <c r="BC7056" s="163"/>
    </row>
    <row r="7057" spans="55:55" ht="36.75" customHeight="1" x14ac:dyDescent="0.25">
      <c r="BC7057" s="163"/>
    </row>
    <row r="7058" spans="55:55" ht="36.75" customHeight="1" x14ac:dyDescent="0.25">
      <c r="BC7058" s="163"/>
    </row>
    <row r="7059" spans="55:55" ht="36.75" customHeight="1" x14ac:dyDescent="0.25">
      <c r="BC7059" s="163"/>
    </row>
    <row r="7060" spans="55:55" ht="36.75" customHeight="1" x14ac:dyDescent="0.25">
      <c r="BC7060" s="163"/>
    </row>
    <row r="7061" spans="55:55" ht="36.75" customHeight="1" x14ac:dyDescent="0.25">
      <c r="BC7061" s="163"/>
    </row>
    <row r="7062" spans="55:55" ht="36.75" customHeight="1" x14ac:dyDescent="0.25">
      <c r="BC7062" s="163"/>
    </row>
    <row r="7063" spans="55:55" ht="36.75" customHeight="1" x14ac:dyDescent="0.25">
      <c r="BC7063" s="163"/>
    </row>
    <row r="7064" spans="55:55" ht="36.75" customHeight="1" x14ac:dyDescent="0.25">
      <c r="BC7064" s="163"/>
    </row>
    <row r="7065" spans="55:55" ht="36.75" customHeight="1" x14ac:dyDescent="0.25">
      <c r="BC7065" s="163"/>
    </row>
    <row r="7066" spans="55:55" ht="36.75" customHeight="1" x14ac:dyDescent="0.25">
      <c r="BC7066" s="163"/>
    </row>
    <row r="7067" spans="55:55" ht="36.75" customHeight="1" x14ac:dyDescent="0.25">
      <c r="BC7067" s="163"/>
    </row>
    <row r="7068" spans="55:55" ht="36.75" customHeight="1" x14ac:dyDescent="0.25">
      <c r="BC7068" s="163"/>
    </row>
    <row r="7069" spans="55:55" ht="36.75" customHeight="1" x14ac:dyDescent="0.25">
      <c r="BC7069" s="163"/>
    </row>
    <row r="7070" spans="55:55" ht="36.75" customHeight="1" x14ac:dyDescent="0.25">
      <c r="BC7070" s="163"/>
    </row>
    <row r="7071" spans="55:55" ht="36.75" customHeight="1" x14ac:dyDescent="0.25">
      <c r="BC7071" s="163"/>
    </row>
    <row r="7072" spans="55:55" ht="36.75" customHeight="1" x14ac:dyDescent="0.25">
      <c r="BC7072" s="163"/>
    </row>
    <row r="7073" spans="55:55" ht="36.75" customHeight="1" x14ac:dyDescent="0.25">
      <c r="BC7073" s="163"/>
    </row>
    <row r="7074" spans="55:55" ht="36.75" customHeight="1" x14ac:dyDescent="0.25">
      <c r="BC7074" s="163"/>
    </row>
    <row r="7075" spans="55:55" ht="36.75" customHeight="1" x14ac:dyDescent="0.25">
      <c r="BC7075" s="163"/>
    </row>
    <row r="7076" spans="55:55" ht="36.75" customHeight="1" x14ac:dyDescent="0.25">
      <c r="BC7076" s="163"/>
    </row>
    <row r="7077" spans="55:55" ht="36.75" customHeight="1" x14ac:dyDescent="0.25">
      <c r="BC7077" s="163"/>
    </row>
    <row r="7078" spans="55:55" ht="36.75" customHeight="1" x14ac:dyDescent="0.25">
      <c r="BC7078" s="163"/>
    </row>
    <row r="7079" spans="55:55" ht="36.75" customHeight="1" x14ac:dyDescent="0.25">
      <c r="BC7079" s="163"/>
    </row>
    <row r="7080" spans="55:55" ht="36.75" customHeight="1" x14ac:dyDescent="0.25">
      <c r="BC7080" s="163"/>
    </row>
    <row r="7081" spans="55:55" ht="36.75" customHeight="1" x14ac:dyDescent="0.25">
      <c r="BC7081" s="163"/>
    </row>
    <row r="7082" spans="55:55" ht="36.75" customHeight="1" x14ac:dyDescent="0.25">
      <c r="BC7082" s="163"/>
    </row>
    <row r="7083" spans="55:55" ht="36.75" customHeight="1" x14ac:dyDescent="0.25">
      <c r="BC7083" s="163"/>
    </row>
    <row r="7084" spans="55:55" ht="36.75" customHeight="1" x14ac:dyDescent="0.25">
      <c r="BC7084" s="163"/>
    </row>
    <row r="7085" spans="55:55" ht="36.75" customHeight="1" x14ac:dyDescent="0.25">
      <c r="BC7085" s="163"/>
    </row>
    <row r="7086" spans="55:55" ht="36.75" customHeight="1" x14ac:dyDescent="0.25">
      <c r="BC7086" s="163"/>
    </row>
    <row r="7087" spans="55:55" ht="36.75" customHeight="1" x14ac:dyDescent="0.25">
      <c r="BC7087" s="163"/>
    </row>
    <row r="7088" spans="55:55" ht="36.75" customHeight="1" x14ac:dyDescent="0.25">
      <c r="BC7088" s="163"/>
    </row>
    <row r="7089" spans="55:55" ht="36.75" customHeight="1" x14ac:dyDescent="0.25">
      <c r="BC7089" s="163"/>
    </row>
    <row r="7090" spans="55:55" ht="36.75" customHeight="1" x14ac:dyDescent="0.25">
      <c r="BC7090" s="163"/>
    </row>
    <row r="7091" spans="55:55" ht="36.75" customHeight="1" x14ac:dyDescent="0.25">
      <c r="BC7091" s="163"/>
    </row>
    <row r="7092" spans="55:55" ht="36.75" customHeight="1" x14ac:dyDescent="0.25">
      <c r="BC7092" s="163"/>
    </row>
    <row r="7093" spans="55:55" ht="36.75" customHeight="1" x14ac:dyDescent="0.25">
      <c r="BC7093" s="163"/>
    </row>
    <row r="7094" spans="55:55" ht="36.75" customHeight="1" x14ac:dyDescent="0.25">
      <c r="BC7094" s="163"/>
    </row>
    <row r="7095" spans="55:55" ht="36.75" customHeight="1" x14ac:dyDescent="0.25">
      <c r="BC7095" s="163"/>
    </row>
    <row r="7096" spans="55:55" ht="36.75" customHeight="1" x14ac:dyDescent="0.25">
      <c r="BC7096" s="163"/>
    </row>
    <row r="7097" spans="55:55" ht="36.75" customHeight="1" x14ac:dyDescent="0.25">
      <c r="BC7097" s="163"/>
    </row>
    <row r="7098" spans="55:55" ht="36.75" customHeight="1" x14ac:dyDescent="0.25">
      <c r="BC7098" s="163"/>
    </row>
    <row r="7099" spans="55:55" ht="36.75" customHeight="1" x14ac:dyDescent="0.25">
      <c r="BC7099" s="163"/>
    </row>
    <row r="7100" spans="55:55" ht="36.75" customHeight="1" x14ac:dyDescent="0.25">
      <c r="BC7100" s="163"/>
    </row>
    <row r="7101" spans="55:55" ht="36.75" customHeight="1" x14ac:dyDescent="0.25">
      <c r="BC7101" s="163"/>
    </row>
    <row r="7102" spans="55:55" ht="36.75" customHeight="1" x14ac:dyDescent="0.25">
      <c r="BC7102" s="163"/>
    </row>
    <row r="7103" spans="55:55" ht="36.75" customHeight="1" x14ac:dyDescent="0.25">
      <c r="BC7103" s="163"/>
    </row>
    <row r="7104" spans="55:55" ht="36.75" customHeight="1" x14ac:dyDescent="0.25">
      <c r="BC7104" s="163"/>
    </row>
    <row r="7105" spans="55:55" ht="36.75" customHeight="1" x14ac:dyDescent="0.25">
      <c r="BC7105" s="163"/>
    </row>
    <row r="7106" spans="55:55" ht="36.75" customHeight="1" x14ac:dyDescent="0.25">
      <c r="BC7106" s="163"/>
    </row>
    <row r="7107" spans="55:55" ht="36.75" customHeight="1" x14ac:dyDescent="0.25">
      <c r="BC7107" s="163"/>
    </row>
    <row r="7108" spans="55:55" ht="36.75" customHeight="1" x14ac:dyDescent="0.25">
      <c r="BC7108" s="163"/>
    </row>
    <row r="7109" spans="55:55" ht="36.75" customHeight="1" x14ac:dyDescent="0.25">
      <c r="BC7109" s="163"/>
    </row>
    <row r="7110" spans="55:55" ht="36.75" customHeight="1" x14ac:dyDescent="0.25">
      <c r="BC7110" s="163"/>
    </row>
    <row r="7111" spans="55:55" ht="36.75" customHeight="1" x14ac:dyDescent="0.25">
      <c r="BC7111" s="163"/>
    </row>
    <row r="7112" spans="55:55" ht="36.75" customHeight="1" x14ac:dyDescent="0.25">
      <c r="BC7112" s="163"/>
    </row>
    <row r="7113" spans="55:55" ht="36.75" customHeight="1" x14ac:dyDescent="0.25">
      <c r="BC7113" s="163"/>
    </row>
    <row r="7114" spans="55:55" ht="36.75" customHeight="1" x14ac:dyDescent="0.25">
      <c r="BC7114" s="163"/>
    </row>
    <row r="7115" spans="55:55" ht="36.75" customHeight="1" x14ac:dyDescent="0.25">
      <c r="BC7115" s="163"/>
    </row>
    <row r="7116" spans="55:55" ht="36.75" customHeight="1" x14ac:dyDescent="0.25">
      <c r="BC7116" s="163"/>
    </row>
    <row r="7117" spans="55:55" ht="36.75" customHeight="1" x14ac:dyDescent="0.25">
      <c r="BC7117" s="163"/>
    </row>
    <row r="7118" spans="55:55" ht="36.75" customHeight="1" x14ac:dyDescent="0.25">
      <c r="BC7118" s="163"/>
    </row>
    <row r="7119" spans="55:55" ht="36.75" customHeight="1" x14ac:dyDescent="0.25">
      <c r="BC7119" s="163"/>
    </row>
    <row r="7120" spans="55:55" ht="36.75" customHeight="1" x14ac:dyDescent="0.25">
      <c r="BC7120" s="163"/>
    </row>
    <row r="7121" spans="55:55" ht="36.75" customHeight="1" x14ac:dyDescent="0.25">
      <c r="BC7121" s="163"/>
    </row>
    <row r="7122" spans="55:55" ht="36.75" customHeight="1" x14ac:dyDescent="0.25">
      <c r="BC7122" s="163"/>
    </row>
    <row r="7123" spans="55:55" ht="36.75" customHeight="1" x14ac:dyDescent="0.25">
      <c r="BC7123" s="163"/>
    </row>
    <row r="7124" spans="55:55" ht="36.75" customHeight="1" x14ac:dyDescent="0.25">
      <c r="BC7124" s="163"/>
    </row>
    <row r="7125" spans="55:55" ht="36.75" customHeight="1" x14ac:dyDescent="0.25">
      <c r="BC7125" s="163"/>
    </row>
    <row r="7126" spans="55:55" ht="36.75" customHeight="1" x14ac:dyDescent="0.25">
      <c r="BC7126" s="163"/>
    </row>
    <row r="7127" spans="55:55" ht="36.75" customHeight="1" x14ac:dyDescent="0.25">
      <c r="BC7127" s="163"/>
    </row>
    <row r="7128" spans="55:55" ht="36.75" customHeight="1" x14ac:dyDescent="0.25">
      <c r="BC7128" s="163"/>
    </row>
    <row r="7129" spans="55:55" ht="36.75" customHeight="1" x14ac:dyDescent="0.25">
      <c r="BC7129" s="163"/>
    </row>
    <row r="7130" spans="55:55" ht="36.75" customHeight="1" x14ac:dyDescent="0.25">
      <c r="BC7130" s="163"/>
    </row>
    <row r="7131" spans="55:55" ht="36.75" customHeight="1" x14ac:dyDescent="0.25">
      <c r="BC7131" s="163"/>
    </row>
    <row r="7132" spans="55:55" ht="36.75" customHeight="1" x14ac:dyDescent="0.25">
      <c r="BC7132" s="163"/>
    </row>
    <row r="7133" spans="55:55" ht="36.75" customHeight="1" x14ac:dyDescent="0.25">
      <c r="BC7133" s="163"/>
    </row>
    <row r="7134" spans="55:55" ht="36.75" customHeight="1" x14ac:dyDescent="0.25">
      <c r="BC7134" s="163"/>
    </row>
    <row r="7135" spans="55:55" ht="36.75" customHeight="1" x14ac:dyDescent="0.25">
      <c r="BC7135" s="163"/>
    </row>
    <row r="7136" spans="55:55" ht="36.75" customHeight="1" x14ac:dyDescent="0.25">
      <c r="BC7136" s="163"/>
    </row>
    <row r="7137" spans="55:55" ht="36.75" customHeight="1" x14ac:dyDescent="0.25">
      <c r="BC7137" s="163"/>
    </row>
    <row r="7138" spans="55:55" ht="36.75" customHeight="1" x14ac:dyDescent="0.25">
      <c r="BC7138" s="163"/>
    </row>
    <row r="7139" spans="55:55" ht="36.75" customHeight="1" x14ac:dyDescent="0.25">
      <c r="BC7139" s="163"/>
    </row>
    <row r="7140" spans="55:55" ht="36.75" customHeight="1" x14ac:dyDescent="0.25">
      <c r="BC7140" s="163"/>
    </row>
    <row r="7141" spans="55:55" ht="36.75" customHeight="1" x14ac:dyDescent="0.25">
      <c r="BC7141" s="163"/>
    </row>
    <row r="7142" spans="55:55" ht="36.75" customHeight="1" x14ac:dyDescent="0.25">
      <c r="BC7142" s="163"/>
    </row>
    <row r="7143" spans="55:55" ht="36.75" customHeight="1" x14ac:dyDescent="0.25">
      <c r="BC7143" s="163"/>
    </row>
    <row r="7144" spans="55:55" ht="36.75" customHeight="1" x14ac:dyDescent="0.25">
      <c r="BC7144" s="163"/>
    </row>
    <row r="7145" spans="55:55" ht="36.75" customHeight="1" x14ac:dyDescent="0.25">
      <c r="BC7145" s="163"/>
    </row>
    <row r="7146" spans="55:55" ht="36.75" customHeight="1" x14ac:dyDescent="0.25">
      <c r="BC7146" s="163"/>
    </row>
    <row r="7147" spans="55:55" ht="36.75" customHeight="1" x14ac:dyDescent="0.25">
      <c r="BC7147" s="163"/>
    </row>
    <row r="7148" spans="55:55" ht="36.75" customHeight="1" x14ac:dyDescent="0.25">
      <c r="BC7148" s="163"/>
    </row>
    <row r="7149" spans="55:55" ht="36.75" customHeight="1" x14ac:dyDescent="0.25">
      <c r="BC7149" s="163"/>
    </row>
    <row r="7150" spans="55:55" ht="36.75" customHeight="1" x14ac:dyDescent="0.25">
      <c r="BC7150" s="163"/>
    </row>
    <row r="7151" spans="55:55" ht="36.75" customHeight="1" x14ac:dyDescent="0.25">
      <c r="BC7151" s="163"/>
    </row>
    <row r="7152" spans="55:55" ht="36.75" customHeight="1" x14ac:dyDescent="0.25">
      <c r="BC7152" s="163"/>
    </row>
    <row r="7153" spans="55:55" ht="36.75" customHeight="1" x14ac:dyDescent="0.25">
      <c r="BC7153" s="163"/>
    </row>
    <row r="7154" spans="55:55" ht="36.75" customHeight="1" x14ac:dyDescent="0.25">
      <c r="BC7154" s="163"/>
    </row>
    <row r="7155" spans="55:55" ht="36.75" customHeight="1" x14ac:dyDescent="0.25">
      <c r="BC7155" s="163"/>
    </row>
    <row r="7156" spans="55:55" ht="36.75" customHeight="1" x14ac:dyDescent="0.25">
      <c r="BC7156" s="163"/>
    </row>
    <row r="7157" spans="55:55" ht="36.75" customHeight="1" x14ac:dyDescent="0.25">
      <c r="BC7157" s="163"/>
    </row>
    <row r="7158" spans="55:55" ht="36.75" customHeight="1" x14ac:dyDescent="0.25">
      <c r="BC7158" s="163"/>
    </row>
    <row r="7159" spans="55:55" ht="36.75" customHeight="1" x14ac:dyDescent="0.25">
      <c r="BC7159" s="163"/>
    </row>
    <row r="7160" spans="55:55" ht="36.75" customHeight="1" x14ac:dyDescent="0.25">
      <c r="BC7160" s="163"/>
    </row>
    <row r="7161" spans="55:55" ht="36.75" customHeight="1" x14ac:dyDescent="0.25">
      <c r="BC7161" s="163"/>
    </row>
    <row r="7162" spans="55:55" ht="36.75" customHeight="1" x14ac:dyDescent="0.25">
      <c r="BC7162" s="163"/>
    </row>
    <row r="7163" spans="55:55" ht="36.75" customHeight="1" x14ac:dyDescent="0.25">
      <c r="BC7163" s="163"/>
    </row>
    <row r="7164" spans="55:55" ht="36.75" customHeight="1" x14ac:dyDescent="0.25">
      <c r="BC7164" s="163"/>
    </row>
    <row r="7165" spans="55:55" ht="36.75" customHeight="1" x14ac:dyDescent="0.25">
      <c r="BC7165" s="163"/>
    </row>
    <row r="7166" spans="55:55" ht="36.75" customHeight="1" x14ac:dyDescent="0.25">
      <c r="BC7166" s="163"/>
    </row>
    <row r="7167" spans="55:55" ht="36.75" customHeight="1" x14ac:dyDescent="0.25">
      <c r="BC7167" s="163"/>
    </row>
    <row r="7168" spans="55:55" ht="36.75" customHeight="1" x14ac:dyDescent="0.25">
      <c r="BC7168" s="163"/>
    </row>
    <row r="7169" spans="55:55" ht="36.75" customHeight="1" x14ac:dyDescent="0.25">
      <c r="BC7169" s="163"/>
    </row>
    <row r="7170" spans="55:55" ht="36.75" customHeight="1" x14ac:dyDescent="0.25">
      <c r="BC7170" s="163"/>
    </row>
    <row r="7171" spans="55:55" ht="36.75" customHeight="1" x14ac:dyDescent="0.25">
      <c r="BC7171" s="163"/>
    </row>
    <row r="7172" spans="55:55" ht="36.75" customHeight="1" x14ac:dyDescent="0.25">
      <c r="BC7172" s="163"/>
    </row>
    <row r="7173" spans="55:55" ht="36.75" customHeight="1" x14ac:dyDescent="0.25">
      <c r="BC7173" s="163"/>
    </row>
    <row r="7174" spans="55:55" ht="36.75" customHeight="1" x14ac:dyDescent="0.25">
      <c r="BC7174" s="163"/>
    </row>
    <row r="7175" spans="55:55" ht="36.75" customHeight="1" x14ac:dyDescent="0.25">
      <c r="BC7175" s="163"/>
    </row>
    <row r="7176" spans="55:55" ht="36.75" customHeight="1" x14ac:dyDescent="0.25">
      <c r="BC7176" s="163"/>
    </row>
    <row r="7177" spans="55:55" ht="36.75" customHeight="1" x14ac:dyDescent="0.25">
      <c r="BC7177" s="163"/>
    </row>
    <row r="7178" spans="55:55" ht="36.75" customHeight="1" x14ac:dyDescent="0.25">
      <c r="BC7178" s="163"/>
    </row>
    <row r="7179" spans="55:55" ht="36.75" customHeight="1" x14ac:dyDescent="0.25">
      <c r="BC7179" s="163"/>
    </row>
    <row r="7180" spans="55:55" ht="36.75" customHeight="1" x14ac:dyDescent="0.25">
      <c r="BC7180" s="163"/>
    </row>
    <row r="7181" spans="55:55" ht="36.75" customHeight="1" x14ac:dyDescent="0.25">
      <c r="BC7181" s="163"/>
    </row>
    <row r="7182" spans="55:55" ht="36.75" customHeight="1" x14ac:dyDescent="0.25">
      <c r="BC7182" s="163"/>
    </row>
    <row r="7183" spans="55:55" ht="36.75" customHeight="1" x14ac:dyDescent="0.25">
      <c r="BC7183" s="163"/>
    </row>
    <row r="7184" spans="55:55" ht="36.75" customHeight="1" x14ac:dyDescent="0.25">
      <c r="BC7184" s="163"/>
    </row>
    <row r="7185" spans="55:55" ht="36.75" customHeight="1" x14ac:dyDescent="0.25">
      <c r="BC7185" s="163"/>
    </row>
    <row r="7186" spans="55:55" ht="36.75" customHeight="1" x14ac:dyDescent="0.25">
      <c r="BC7186" s="163"/>
    </row>
    <row r="7187" spans="55:55" ht="36.75" customHeight="1" x14ac:dyDescent="0.25">
      <c r="BC7187" s="163"/>
    </row>
    <row r="7188" spans="55:55" ht="36.75" customHeight="1" x14ac:dyDescent="0.25">
      <c r="BC7188" s="163"/>
    </row>
    <row r="7189" spans="55:55" ht="36.75" customHeight="1" x14ac:dyDescent="0.25">
      <c r="BC7189" s="163"/>
    </row>
    <row r="7190" spans="55:55" ht="36.75" customHeight="1" x14ac:dyDescent="0.25">
      <c r="BC7190" s="163"/>
    </row>
    <row r="7191" spans="55:55" ht="36.75" customHeight="1" x14ac:dyDescent="0.25">
      <c r="BC7191" s="163"/>
    </row>
    <row r="7192" spans="55:55" ht="36.75" customHeight="1" x14ac:dyDescent="0.25">
      <c r="BC7192" s="163"/>
    </row>
    <row r="7193" spans="55:55" ht="36.75" customHeight="1" x14ac:dyDescent="0.25">
      <c r="BC7193" s="163"/>
    </row>
    <row r="7194" spans="55:55" ht="36.75" customHeight="1" x14ac:dyDescent="0.25">
      <c r="BC7194" s="163"/>
    </row>
    <row r="7195" spans="55:55" ht="36.75" customHeight="1" x14ac:dyDescent="0.25">
      <c r="BC7195" s="163"/>
    </row>
    <row r="7196" spans="55:55" ht="36.75" customHeight="1" x14ac:dyDescent="0.25">
      <c r="BC7196" s="163"/>
    </row>
    <row r="7197" spans="55:55" ht="36.75" customHeight="1" x14ac:dyDescent="0.25">
      <c r="BC7197" s="163"/>
    </row>
    <row r="7198" spans="55:55" ht="36.75" customHeight="1" x14ac:dyDescent="0.25">
      <c r="BC7198" s="163"/>
    </row>
    <row r="7199" spans="55:55" ht="36.75" customHeight="1" x14ac:dyDescent="0.25">
      <c r="BC7199" s="163"/>
    </row>
    <row r="7200" spans="55:55" ht="36.75" customHeight="1" x14ac:dyDescent="0.25">
      <c r="BC7200" s="163"/>
    </row>
    <row r="7201" spans="55:55" ht="36.75" customHeight="1" x14ac:dyDescent="0.25">
      <c r="BC7201" s="163"/>
    </row>
    <row r="7202" spans="55:55" ht="36.75" customHeight="1" x14ac:dyDescent="0.25">
      <c r="BC7202" s="163"/>
    </row>
    <row r="7203" spans="55:55" ht="36.75" customHeight="1" x14ac:dyDescent="0.25">
      <c r="BC7203" s="163"/>
    </row>
    <row r="7204" spans="55:55" ht="36.75" customHeight="1" x14ac:dyDescent="0.25">
      <c r="BC7204" s="163"/>
    </row>
    <row r="7205" spans="55:55" ht="36.75" customHeight="1" x14ac:dyDescent="0.25">
      <c r="BC7205" s="163"/>
    </row>
    <row r="7206" spans="55:55" ht="36.75" customHeight="1" x14ac:dyDescent="0.25">
      <c r="BC7206" s="163"/>
    </row>
    <row r="7207" spans="55:55" ht="36.75" customHeight="1" x14ac:dyDescent="0.25">
      <c r="BC7207" s="163"/>
    </row>
    <row r="7208" spans="55:55" ht="36.75" customHeight="1" x14ac:dyDescent="0.25">
      <c r="BC7208" s="163"/>
    </row>
    <row r="7209" spans="55:55" ht="36.75" customHeight="1" x14ac:dyDescent="0.25">
      <c r="BC7209" s="163"/>
    </row>
    <row r="7210" spans="55:55" ht="36.75" customHeight="1" x14ac:dyDescent="0.25">
      <c r="BC7210" s="163"/>
    </row>
    <row r="7211" spans="55:55" ht="36.75" customHeight="1" x14ac:dyDescent="0.25">
      <c r="BC7211" s="163"/>
    </row>
    <row r="7212" spans="55:55" ht="36.75" customHeight="1" x14ac:dyDescent="0.25">
      <c r="BC7212" s="163"/>
    </row>
    <row r="7213" spans="55:55" ht="36.75" customHeight="1" x14ac:dyDescent="0.25">
      <c r="BC7213" s="163"/>
    </row>
    <row r="7214" spans="55:55" ht="36.75" customHeight="1" x14ac:dyDescent="0.25">
      <c r="BC7214" s="163"/>
    </row>
    <row r="7215" spans="55:55" ht="36.75" customHeight="1" x14ac:dyDescent="0.25">
      <c r="BC7215" s="163"/>
    </row>
    <row r="7216" spans="55:55" ht="36.75" customHeight="1" x14ac:dyDescent="0.25">
      <c r="BC7216" s="163"/>
    </row>
    <row r="7217" spans="55:55" ht="36.75" customHeight="1" x14ac:dyDescent="0.25">
      <c r="BC7217" s="163"/>
    </row>
    <row r="7218" spans="55:55" ht="36.75" customHeight="1" x14ac:dyDescent="0.25">
      <c r="BC7218" s="163"/>
    </row>
    <row r="7219" spans="55:55" ht="36.75" customHeight="1" x14ac:dyDescent="0.25">
      <c r="BC7219" s="163"/>
    </row>
    <row r="7220" spans="55:55" ht="36.75" customHeight="1" x14ac:dyDescent="0.25">
      <c r="BC7220" s="163"/>
    </row>
    <row r="7221" spans="55:55" ht="36.75" customHeight="1" x14ac:dyDescent="0.25">
      <c r="BC7221" s="163"/>
    </row>
    <row r="7222" spans="55:55" ht="36.75" customHeight="1" x14ac:dyDescent="0.25">
      <c r="BC7222" s="163"/>
    </row>
    <row r="7223" spans="55:55" ht="36.75" customHeight="1" x14ac:dyDescent="0.25">
      <c r="BC7223" s="163"/>
    </row>
    <row r="7224" spans="55:55" ht="36.75" customHeight="1" x14ac:dyDescent="0.25">
      <c r="BC7224" s="163"/>
    </row>
    <row r="7225" spans="55:55" ht="36.75" customHeight="1" x14ac:dyDescent="0.25">
      <c r="BC7225" s="163"/>
    </row>
    <row r="7226" spans="55:55" ht="36.75" customHeight="1" x14ac:dyDescent="0.25">
      <c r="BC7226" s="163"/>
    </row>
    <row r="7227" spans="55:55" ht="36.75" customHeight="1" x14ac:dyDescent="0.25">
      <c r="BC7227" s="163"/>
    </row>
    <row r="7228" spans="55:55" ht="36.75" customHeight="1" x14ac:dyDescent="0.25">
      <c r="BC7228" s="163"/>
    </row>
    <row r="7229" spans="55:55" ht="36.75" customHeight="1" x14ac:dyDescent="0.25">
      <c r="BC7229" s="163"/>
    </row>
    <row r="7230" spans="55:55" ht="36.75" customHeight="1" x14ac:dyDescent="0.25">
      <c r="BC7230" s="163"/>
    </row>
    <row r="7231" spans="55:55" ht="36.75" customHeight="1" x14ac:dyDescent="0.25">
      <c r="BC7231" s="163"/>
    </row>
    <row r="7232" spans="55:55" ht="36.75" customHeight="1" x14ac:dyDescent="0.25">
      <c r="BC7232" s="163"/>
    </row>
    <row r="7233" spans="55:55" ht="36.75" customHeight="1" x14ac:dyDescent="0.25">
      <c r="BC7233" s="163"/>
    </row>
    <row r="7234" spans="55:55" ht="36.75" customHeight="1" x14ac:dyDescent="0.25">
      <c r="BC7234" s="163"/>
    </row>
    <row r="7235" spans="55:55" ht="36.75" customHeight="1" x14ac:dyDescent="0.25">
      <c r="BC7235" s="163"/>
    </row>
    <row r="7236" spans="55:55" ht="36.75" customHeight="1" x14ac:dyDescent="0.25">
      <c r="BC7236" s="163"/>
    </row>
    <row r="7237" spans="55:55" ht="36.75" customHeight="1" x14ac:dyDescent="0.25">
      <c r="BC7237" s="163"/>
    </row>
    <row r="7238" spans="55:55" ht="36.75" customHeight="1" x14ac:dyDescent="0.25">
      <c r="BC7238" s="163"/>
    </row>
    <row r="7239" spans="55:55" ht="36.75" customHeight="1" x14ac:dyDescent="0.25">
      <c r="BC7239" s="163"/>
    </row>
    <row r="7240" spans="55:55" ht="36.75" customHeight="1" x14ac:dyDescent="0.25">
      <c r="BC7240" s="163"/>
    </row>
    <row r="7241" spans="55:55" ht="36.75" customHeight="1" x14ac:dyDescent="0.25">
      <c r="BC7241" s="163"/>
    </row>
    <row r="7242" spans="55:55" ht="36.75" customHeight="1" x14ac:dyDescent="0.25">
      <c r="BC7242" s="163"/>
    </row>
    <row r="7243" spans="55:55" ht="36.75" customHeight="1" x14ac:dyDescent="0.25">
      <c r="BC7243" s="163"/>
    </row>
    <row r="7244" spans="55:55" ht="36.75" customHeight="1" x14ac:dyDescent="0.25">
      <c r="BC7244" s="163"/>
    </row>
    <row r="7245" spans="55:55" ht="36.75" customHeight="1" x14ac:dyDescent="0.25">
      <c r="BC7245" s="163"/>
    </row>
    <row r="7246" spans="55:55" ht="36.75" customHeight="1" x14ac:dyDescent="0.25">
      <c r="BC7246" s="163"/>
    </row>
    <row r="7247" spans="55:55" ht="36.75" customHeight="1" x14ac:dyDescent="0.25">
      <c r="BC7247" s="163"/>
    </row>
    <row r="7248" spans="55:55" ht="36.75" customHeight="1" x14ac:dyDescent="0.25">
      <c r="BC7248" s="163"/>
    </row>
    <row r="7249" spans="55:55" ht="36.75" customHeight="1" x14ac:dyDescent="0.25">
      <c r="BC7249" s="163"/>
    </row>
    <row r="7250" spans="55:55" ht="36.75" customHeight="1" x14ac:dyDescent="0.25">
      <c r="BC7250" s="163"/>
    </row>
    <row r="7251" spans="55:55" ht="36.75" customHeight="1" x14ac:dyDescent="0.25">
      <c r="BC7251" s="163"/>
    </row>
    <row r="7252" spans="55:55" ht="36.75" customHeight="1" x14ac:dyDescent="0.25">
      <c r="BC7252" s="163"/>
    </row>
    <row r="7253" spans="55:55" ht="36.75" customHeight="1" x14ac:dyDescent="0.25">
      <c r="BC7253" s="163"/>
    </row>
    <row r="7254" spans="55:55" ht="36.75" customHeight="1" x14ac:dyDescent="0.25">
      <c r="BC7254" s="163"/>
    </row>
    <row r="7255" spans="55:55" ht="36.75" customHeight="1" x14ac:dyDescent="0.25">
      <c r="BC7255" s="163"/>
    </row>
    <row r="7256" spans="55:55" ht="36.75" customHeight="1" x14ac:dyDescent="0.25">
      <c r="BC7256" s="163"/>
    </row>
    <row r="7257" spans="55:55" ht="36.75" customHeight="1" x14ac:dyDescent="0.25">
      <c r="BC7257" s="163"/>
    </row>
    <row r="7258" spans="55:55" ht="36.75" customHeight="1" x14ac:dyDescent="0.25">
      <c r="BC7258" s="163"/>
    </row>
    <row r="7259" spans="55:55" ht="36.75" customHeight="1" x14ac:dyDescent="0.25">
      <c r="BC7259" s="163"/>
    </row>
    <row r="7260" spans="55:55" ht="36.75" customHeight="1" x14ac:dyDescent="0.25">
      <c r="BC7260" s="163"/>
    </row>
    <row r="7261" spans="55:55" ht="36.75" customHeight="1" x14ac:dyDescent="0.25">
      <c r="BC7261" s="163"/>
    </row>
    <row r="7262" spans="55:55" ht="36.75" customHeight="1" x14ac:dyDescent="0.25">
      <c r="BC7262" s="163"/>
    </row>
    <row r="7263" spans="55:55" ht="36.75" customHeight="1" x14ac:dyDescent="0.25">
      <c r="BC7263" s="163"/>
    </row>
    <row r="7264" spans="55:55" ht="36.75" customHeight="1" x14ac:dyDescent="0.25">
      <c r="BC7264" s="163"/>
    </row>
    <row r="7265" spans="55:55" ht="36.75" customHeight="1" x14ac:dyDescent="0.25">
      <c r="BC7265" s="163"/>
    </row>
    <row r="7266" spans="55:55" ht="36.75" customHeight="1" x14ac:dyDescent="0.25">
      <c r="BC7266" s="163"/>
    </row>
    <row r="7267" spans="55:55" ht="36.75" customHeight="1" x14ac:dyDescent="0.25">
      <c r="BC7267" s="163"/>
    </row>
    <row r="7268" spans="55:55" ht="36.75" customHeight="1" x14ac:dyDescent="0.25">
      <c r="BC7268" s="163"/>
    </row>
    <row r="7269" spans="55:55" ht="36.75" customHeight="1" x14ac:dyDescent="0.25">
      <c r="BC7269" s="163"/>
    </row>
    <row r="7270" spans="55:55" ht="36.75" customHeight="1" x14ac:dyDescent="0.25">
      <c r="BC7270" s="163"/>
    </row>
    <row r="7271" spans="55:55" ht="36.75" customHeight="1" x14ac:dyDescent="0.25">
      <c r="BC7271" s="163"/>
    </row>
    <row r="7272" spans="55:55" ht="36.75" customHeight="1" x14ac:dyDescent="0.25">
      <c r="BC7272" s="163"/>
    </row>
    <row r="7273" spans="55:55" ht="36.75" customHeight="1" x14ac:dyDescent="0.25">
      <c r="BC7273" s="163"/>
    </row>
    <row r="7274" spans="55:55" ht="36.75" customHeight="1" x14ac:dyDescent="0.25">
      <c r="BC7274" s="163"/>
    </row>
    <row r="7275" spans="55:55" ht="36.75" customHeight="1" x14ac:dyDescent="0.25">
      <c r="BC7275" s="163"/>
    </row>
    <row r="7276" spans="55:55" ht="36.75" customHeight="1" x14ac:dyDescent="0.25">
      <c r="BC7276" s="163"/>
    </row>
    <row r="7277" spans="55:55" ht="36.75" customHeight="1" x14ac:dyDescent="0.25">
      <c r="BC7277" s="163"/>
    </row>
    <row r="7278" spans="55:55" ht="36.75" customHeight="1" x14ac:dyDescent="0.25">
      <c r="BC7278" s="163"/>
    </row>
    <row r="7279" spans="55:55" ht="36.75" customHeight="1" x14ac:dyDescent="0.25">
      <c r="BC7279" s="163"/>
    </row>
    <row r="7280" spans="55:55" ht="36.75" customHeight="1" x14ac:dyDescent="0.25">
      <c r="BC7280" s="163"/>
    </row>
    <row r="7281" spans="55:55" ht="36.75" customHeight="1" x14ac:dyDescent="0.25">
      <c r="BC7281" s="163"/>
    </row>
    <row r="7282" spans="55:55" ht="36.75" customHeight="1" x14ac:dyDescent="0.25">
      <c r="BC7282" s="163"/>
    </row>
    <row r="7283" spans="55:55" ht="36.75" customHeight="1" x14ac:dyDescent="0.25">
      <c r="BC7283" s="163"/>
    </row>
    <row r="7284" spans="55:55" ht="36.75" customHeight="1" x14ac:dyDescent="0.25">
      <c r="BC7284" s="163"/>
    </row>
    <row r="7285" spans="55:55" ht="36.75" customHeight="1" x14ac:dyDescent="0.25">
      <c r="BC7285" s="163"/>
    </row>
    <row r="7286" spans="55:55" ht="36.75" customHeight="1" x14ac:dyDescent="0.25">
      <c r="BC7286" s="163"/>
    </row>
    <row r="7287" spans="55:55" ht="36.75" customHeight="1" x14ac:dyDescent="0.25">
      <c r="BC7287" s="163"/>
    </row>
    <row r="7288" spans="55:55" ht="36.75" customHeight="1" x14ac:dyDescent="0.25">
      <c r="BC7288" s="163"/>
    </row>
    <row r="7289" spans="55:55" ht="36.75" customHeight="1" x14ac:dyDescent="0.25">
      <c r="BC7289" s="163"/>
    </row>
    <row r="7290" spans="55:55" ht="36.75" customHeight="1" x14ac:dyDescent="0.25">
      <c r="BC7290" s="163"/>
    </row>
    <row r="7291" spans="55:55" ht="36.75" customHeight="1" x14ac:dyDescent="0.25">
      <c r="BC7291" s="163"/>
    </row>
    <row r="7292" spans="55:55" ht="36.75" customHeight="1" x14ac:dyDescent="0.25">
      <c r="BC7292" s="163"/>
    </row>
    <row r="7293" spans="55:55" ht="36.75" customHeight="1" x14ac:dyDescent="0.25">
      <c r="BC7293" s="163"/>
    </row>
    <row r="7294" spans="55:55" ht="36.75" customHeight="1" x14ac:dyDescent="0.25">
      <c r="BC7294" s="163"/>
    </row>
    <row r="7295" spans="55:55" ht="36.75" customHeight="1" x14ac:dyDescent="0.25">
      <c r="BC7295" s="163"/>
    </row>
    <row r="7296" spans="55:55" ht="36.75" customHeight="1" x14ac:dyDescent="0.25">
      <c r="BC7296" s="163"/>
    </row>
    <row r="7297" spans="55:55" ht="36.75" customHeight="1" x14ac:dyDescent="0.25">
      <c r="BC7297" s="163"/>
    </row>
    <row r="7298" spans="55:55" ht="36.75" customHeight="1" x14ac:dyDescent="0.25">
      <c r="BC7298" s="163"/>
    </row>
    <row r="7299" spans="55:55" ht="36.75" customHeight="1" x14ac:dyDescent="0.25">
      <c r="BC7299" s="163"/>
    </row>
    <row r="7300" spans="55:55" ht="36.75" customHeight="1" x14ac:dyDescent="0.25">
      <c r="BC7300" s="163"/>
    </row>
    <row r="7301" spans="55:55" ht="36.75" customHeight="1" x14ac:dyDescent="0.25">
      <c r="BC7301" s="163"/>
    </row>
    <row r="7302" spans="55:55" ht="36.75" customHeight="1" x14ac:dyDescent="0.25">
      <c r="BC7302" s="163"/>
    </row>
    <row r="7303" spans="55:55" ht="36.75" customHeight="1" x14ac:dyDescent="0.25">
      <c r="BC7303" s="163"/>
    </row>
    <row r="7304" spans="55:55" ht="36.75" customHeight="1" x14ac:dyDescent="0.25">
      <c r="BC7304" s="163"/>
    </row>
    <row r="7305" spans="55:55" ht="36.75" customHeight="1" x14ac:dyDescent="0.25">
      <c r="BC7305" s="163"/>
    </row>
    <row r="7306" spans="55:55" ht="36.75" customHeight="1" x14ac:dyDescent="0.25">
      <c r="BC7306" s="163"/>
    </row>
    <row r="7307" spans="55:55" ht="36.75" customHeight="1" x14ac:dyDescent="0.25">
      <c r="BC7307" s="163"/>
    </row>
    <row r="7308" spans="55:55" ht="36.75" customHeight="1" x14ac:dyDescent="0.25">
      <c r="BC7308" s="163"/>
    </row>
    <row r="7309" spans="55:55" ht="36.75" customHeight="1" x14ac:dyDescent="0.25">
      <c r="BC7309" s="163"/>
    </row>
    <row r="7310" spans="55:55" ht="36.75" customHeight="1" x14ac:dyDescent="0.25">
      <c r="BC7310" s="163"/>
    </row>
    <row r="7311" spans="55:55" ht="36.75" customHeight="1" x14ac:dyDescent="0.25">
      <c r="BC7311" s="163"/>
    </row>
    <row r="7312" spans="55:55" ht="36.75" customHeight="1" x14ac:dyDescent="0.25">
      <c r="BC7312" s="163"/>
    </row>
    <row r="7313" spans="55:55" ht="36.75" customHeight="1" x14ac:dyDescent="0.25">
      <c r="BC7313" s="163"/>
    </row>
    <row r="7314" spans="55:55" ht="36.75" customHeight="1" x14ac:dyDescent="0.25">
      <c r="BC7314" s="163"/>
    </row>
    <row r="7315" spans="55:55" ht="36.75" customHeight="1" x14ac:dyDescent="0.25">
      <c r="BC7315" s="163"/>
    </row>
    <row r="7316" spans="55:55" ht="36.75" customHeight="1" x14ac:dyDescent="0.25">
      <c r="BC7316" s="163"/>
    </row>
    <row r="7317" spans="55:55" ht="36.75" customHeight="1" x14ac:dyDescent="0.25">
      <c r="BC7317" s="163"/>
    </row>
    <row r="7318" spans="55:55" ht="36.75" customHeight="1" x14ac:dyDescent="0.25">
      <c r="BC7318" s="163"/>
    </row>
    <row r="7319" spans="55:55" ht="36.75" customHeight="1" x14ac:dyDescent="0.25">
      <c r="BC7319" s="163"/>
    </row>
    <row r="7320" spans="55:55" ht="36.75" customHeight="1" x14ac:dyDescent="0.25">
      <c r="BC7320" s="163"/>
    </row>
    <row r="7321" spans="55:55" ht="36.75" customHeight="1" x14ac:dyDescent="0.25">
      <c r="BC7321" s="163"/>
    </row>
    <row r="7322" spans="55:55" ht="36.75" customHeight="1" x14ac:dyDescent="0.25">
      <c r="BC7322" s="163"/>
    </row>
    <row r="7323" spans="55:55" ht="36.75" customHeight="1" x14ac:dyDescent="0.25">
      <c r="BC7323" s="163"/>
    </row>
    <row r="7324" spans="55:55" ht="36.75" customHeight="1" x14ac:dyDescent="0.25">
      <c r="BC7324" s="163"/>
    </row>
    <row r="7325" spans="55:55" ht="36.75" customHeight="1" x14ac:dyDescent="0.25">
      <c r="BC7325" s="163"/>
    </row>
    <row r="7326" spans="55:55" ht="36.75" customHeight="1" x14ac:dyDescent="0.25">
      <c r="BC7326" s="163"/>
    </row>
    <row r="7327" spans="55:55" ht="36.75" customHeight="1" x14ac:dyDescent="0.25">
      <c r="BC7327" s="163"/>
    </row>
    <row r="7328" spans="55:55" ht="36.75" customHeight="1" x14ac:dyDescent="0.25">
      <c r="BC7328" s="163"/>
    </row>
    <row r="7329" spans="55:55" ht="36.75" customHeight="1" x14ac:dyDescent="0.25">
      <c r="BC7329" s="163"/>
    </row>
    <row r="7330" spans="55:55" ht="36.75" customHeight="1" x14ac:dyDescent="0.25">
      <c r="BC7330" s="163"/>
    </row>
    <row r="7331" spans="55:55" ht="36.75" customHeight="1" x14ac:dyDescent="0.25">
      <c r="BC7331" s="163"/>
    </row>
    <row r="7332" spans="55:55" ht="36.75" customHeight="1" x14ac:dyDescent="0.25">
      <c r="BC7332" s="163"/>
    </row>
    <row r="7333" spans="55:55" ht="36.75" customHeight="1" x14ac:dyDescent="0.25">
      <c r="BC7333" s="163"/>
    </row>
    <row r="7334" spans="55:55" ht="36.75" customHeight="1" x14ac:dyDescent="0.25">
      <c r="BC7334" s="163"/>
    </row>
    <row r="7335" spans="55:55" ht="36.75" customHeight="1" x14ac:dyDescent="0.25">
      <c r="BC7335" s="163"/>
    </row>
    <row r="7336" spans="55:55" ht="36.75" customHeight="1" x14ac:dyDescent="0.25">
      <c r="BC7336" s="163"/>
    </row>
    <row r="7337" spans="55:55" ht="36.75" customHeight="1" x14ac:dyDescent="0.25">
      <c r="BC7337" s="163"/>
    </row>
    <row r="7338" spans="55:55" ht="36.75" customHeight="1" x14ac:dyDescent="0.25">
      <c r="BC7338" s="163"/>
    </row>
    <row r="7339" spans="55:55" ht="36.75" customHeight="1" x14ac:dyDescent="0.25">
      <c r="BC7339" s="163"/>
    </row>
    <row r="7340" spans="55:55" ht="36.75" customHeight="1" x14ac:dyDescent="0.25">
      <c r="BC7340" s="163"/>
    </row>
    <row r="7341" spans="55:55" ht="36.75" customHeight="1" x14ac:dyDescent="0.25">
      <c r="BC7341" s="163"/>
    </row>
    <row r="7342" spans="55:55" ht="36.75" customHeight="1" x14ac:dyDescent="0.25">
      <c r="BC7342" s="163"/>
    </row>
    <row r="7343" spans="55:55" ht="36.75" customHeight="1" x14ac:dyDescent="0.25">
      <c r="BC7343" s="163"/>
    </row>
    <row r="7344" spans="55:55" ht="36.75" customHeight="1" x14ac:dyDescent="0.25">
      <c r="BC7344" s="163"/>
    </row>
    <row r="7345" spans="55:55" ht="36.75" customHeight="1" x14ac:dyDescent="0.25">
      <c r="BC7345" s="163"/>
    </row>
    <row r="7346" spans="55:55" ht="36.75" customHeight="1" x14ac:dyDescent="0.25">
      <c r="BC7346" s="163"/>
    </row>
    <row r="7347" spans="55:55" ht="36.75" customHeight="1" x14ac:dyDescent="0.25">
      <c r="BC7347" s="163"/>
    </row>
    <row r="7348" spans="55:55" ht="36.75" customHeight="1" x14ac:dyDescent="0.25">
      <c r="BC7348" s="163"/>
    </row>
    <row r="7349" spans="55:55" ht="36.75" customHeight="1" x14ac:dyDescent="0.25">
      <c r="BC7349" s="163"/>
    </row>
    <row r="7350" spans="55:55" ht="36.75" customHeight="1" x14ac:dyDescent="0.25">
      <c r="BC7350" s="163"/>
    </row>
    <row r="7351" spans="55:55" ht="36.75" customHeight="1" x14ac:dyDescent="0.25">
      <c r="BC7351" s="163"/>
    </row>
    <row r="7352" spans="55:55" ht="36.75" customHeight="1" x14ac:dyDescent="0.25">
      <c r="BC7352" s="163"/>
    </row>
    <row r="7353" spans="55:55" ht="36.75" customHeight="1" x14ac:dyDescent="0.25">
      <c r="BC7353" s="163"/>
    </row>
    <row r="7354" spans="55:55" ht="36.75" customHeight="1" x14ac:dyDescent="0.25">
      <c r="BC7354" s="163"/>
    </row>
    <row r="7355" spans="55:55" ht="36.75" customHeight="1" x14ac:dyDescent="0.25">
      <c r="BC7355" s="163"/>
    </row>
    <row r="7356" spans="55:55" ht="36.75" customHeight="1" x14ac:dyDescent="0.25">
      <c r="BC7356" s="163"/>
    </row>
    <row r="7357" spans="55:55" ht="36.75" customHeight="1" x14ac:dyDescent="0.25">
      <c r="BC7357" s="163"/>
    </row>
    <row r="7358" spans="55:55" ht="36.75" customHeight="1" x14ac:dyDescent="0.25">
      <c r="BC7358" s="163"/>
    </row>
    <row r="7359" spans="55:55" ht="36.75" customHeight="1" x14ac:dyDescent="0.25">
      <c r="BC7359" s="163"/>
    </row>
    <row r="7360" spans="55:55" ht="36.75" customHeight="1" x14ac:dyDescent="0.25">
      <c r="BC7360" s="163"/>
    </row>
    <row r="7361" spans="55:55" ht="36.75" customHeight="1" x14ac:dyDescent="0.25">
      <c r="BC7361" s="163"/>
    </row>
    <row r="7362" spans="55:55" ht="36.75" customHeight="1" x14ac:dyDescent="0.25">
      <c r="BC7362" s="163"/>
    </row>
    <row r="7363" spans="55:55" ht="36.75" customHeight="1" x14ac:dyDescent="0.25">
      <c r="BC7363" s="163"/>
    </row>
    <row r="7364" spans="55:55" ht="36.75" customHeight="1" x14ac:dyDescent="0.25">
      <c r="BC7364" s="163"/>
    </row>
    <row r="7365" spans="55:55" ht="36.75" customHeight="1" x14ac:dyDescent="0.25">
      <c r="BC7365" s="163"/>
    </row>
    <row r="7366" spans="55:55" ht="36.75" customHeight="1" x14ac:dyDescent="0.25">
      <c r="BC7366" s="163"/>
    </row>
    <row r="7367" spans="55:55" ht="36.75" customHeight="1" x14ac:dyDescent="0.25">
      <c r="BC7367" s="163"/>
    </row>
    <row r="7368" spans="55:55" ht="36.75" customHeight="1" x14ac:dyDescent="0.25">
      <c r="BC7368" s="163"/>
    </row>
    <row r="7369" spans="55:55" ht="36.75" customHeight="1" x14ac:dyDescent="0.25">
      <c r="BC7369" s="163"/>
    </row>
    <row r="7370" spans="55:55" ht="36.75" customHeight="1" x14ac:dyDescent="0.25">
      <c r="BC7370" s="163"/>
    </row>
    <row r="7371" spans="55:55" ht="36.75" customHeight="1" x14ac:dyDescent="0.25">
      <c r="BC7371" s="163"/>
    </row>
    <row r="7372" spans="55:55" ht="36.75" customHeight="1" x14ac:dyDescent="0.25">
      <c r="BC7372" s="163"/>
    </row>
    <row r="7373" spans="55:55" ht="36.75" customHeight="1" x14ac:dyDescent="0.25">
      <c r="BC7373" s="163"/>
    </row>
    <row r="7374" spans="55:55" ht="36.75" customHeight="1" x14ac:dyDescent="0.25">
      <c r="BC7374" s="163"/>
    </row>
    <row r="7375" spans="55:55" ht="36.75" customHeight="1" x14ac:dyDescent="0.25">
      <c r="BC7375" s="163"/>
    </row>
    <row r="7376" spans="55:55" ht="36.75" customHeight="1" x14ac:dyDescent="0.25">
      <c r="BC7376" s="163"/>
    </row>
    <row r="7377" spans="55:55" ht="36.75" customHeight="1" x14ac:dyDescent="0.25">
      <c r="BC7377" s="163"/>
    </row>
    <row r="7378" spans="55:55" ht="36.75" customHeight="1" x14ac:dyDescent="0.25">
      <c r="BC7378" s="163"/>
    </row>
    <row r="7379" spans="55:55" ht="36.75" customHeight="1" x14ac:dyDescent="0.25">
      <c r="BC7379" s="163"/>
    </row>
    <row r="7380" spans="55:55" ht="36.75" customHeight="1" x14ac:dyDescent="0.25">
      <c r="BC7380" s="163"/>
    </row>
    <row r="7381" spans="55:55" ht="36.75" customHeight="1" x14ac:dyDescent="0.25">
      <c r="BC7381" s="163"/>
    </row>
    <row r="7382" spans="55:55" ht="36.75" customHeight="1" x14ac:dyDescent="0.25">
      <c r="BC7382" s="163"/>
    </row>
    <row r="7383" spans="55:55" ht="36.75" customHeight="1" x14ac:dyDescent="0.25">
      <c r="BC7383" s="163"/>
    </row>
    <row r="7384" spans="55:55" ht="36.75" customHeight="1" x14ac:dyDescent="0.25">
      <c r="BC7384" s="163"/>
    </row>
    <row r="7385" spans="55:55" ht="36.75" customHeight="1" x14ac:dyDescent="0.25">
      <c r="BC7385" s="163"/>
    </row>
    <row r="7386" spans="55:55" ht="36.75" customHeight="1" x14ac:dyDescent="0.25">
      <c r="BC7386" s="163"/>
    </row>
    <row r="7387" spans="55:55" ht="36.75" customHeight="1" x14ac:dyDescent="0.25">
      <c r="BC7387" s="163"/>
    </row>
    <row r="7388" spans="55:55" ht="36.75" customHeight="1" x14ac:dyDescent="0.25">
      <c r="BC7388" s="163"/>
    </row>
    <row r="7389" spans="55:55" ht="36.75" customHeight="1" x14ac:dyDescent="0.25">
      <c r="BC7389" s="163"/>
    </row>
    <row r="7390" spans="55:55" ht="36.75" customHeight="1" x14ac:dyDescent="0.25">
      <c r="BC7390" s="163"/>
    </row>
    <row r="7391" spans="55:55" ht="36.75" customHeight="1" x14ac:dyDescent="0.25">
      <c r="BC7391" s="163"/>
    </row>
    <row r="7392" spans="55:55" ht="36.75" customHeight="1" x14ac:dyDescent="0.25">
      <c r="BC7392" s="163"/>
    </row>
    <row r="7393" spans="55:55" ht="36.75" customHeight="1" x14ac:dyDescent="0.25">
      <c r="BC7393" s="163"/>
    </row>
    <row r="7394" spans="55:55" ht="36.75" customHeight="1" x14ac:dyDescent="0.25">
      <c r="BC7394" s="163"/>
    </row>
    <row r="7395" spans="55:55" ht="36.75" customHeight="1" x14ac:dyDescent="0.25">
      <c r="BC7395" s="163"/>
    </row>
    <row r="7396" spans="55:55" ht="36.75" customHeight="1" x14ac:dyDescent="0.25">
      <c r="BC7396" s="163"/>
    </row>
    <row r="7397" spans="55:55" ht="36.75" customHeight="1" x14ac:dyDescent="0.25">
      <c r="BC7397" s="163"/>
    </row>
    <row r="7398" spans="55:55" ht="36.75" customHeight="1" x14ac:dyDescent="0.25">
      <c r="BC7398" s="163"/>
    </row>
    <row r="7399" spans="55:55" ht="36.75" customHeight="1" x14ac:dyDescent="0.25">
      <c r="BC7399" s="163"/>
    </row>
    <row r="7400" spans="55:55" ht="36.75" customHeight="1" x14ac:dyDescent="0.25">
      <c r="BC7400" s="163"/>
    </row>
    <row r="7401" spans="55:55" ht="36.75" customHeight="1" x14ac:dyDescent="0.25">
      <c r="BC7401" s="163"/>
    </row>
    <row r="7402" spans="55:55" ht="36.75" customHeight="1" x14ac:dyDescent="0.25">
      <c r="BC7402" s="163"/>
    </row>
    <row r="7403" spans="55:55" ht="36.75" customHeight="1" x14ac:dyDescent="0.25">
      <c r="BC7403" s="163"/>
    </row>
    <row r="7404" spans="55:55" ht="36.75" customHeight="1" x14ac:dyDescent="0.25">
      <c r="BC7404" s="163"/>
    </row>
    <row r="7405" spans="55:55" ht="36.75" customHeight="1" x14ac:dyDescent="0.25">
      <c r="BC7405" s="163"/>
    </row>
    <row r="7406" spans="55:55" ht="36.75" customHeight="1" x14ac:dyDescent="0.25">
      <c r="BC7406" s="163"/>
    </row>
    <row r="7407" spans="55:55" ht="36.75" customHeight="1" x14ac:dyDescent="0.25">
      <c r="BC7407" s="163"/>
    </row>
    <row r="7408" spans="55:55" ht="36.75" customHeight="1" x14ac:dyDescent="0.25">
      <c r="BC7408" s="163"/>
    </row>
    <row r="7409" spans="55:55" ht="36.75" customHeight="1" x14ac:dyDescent="0.25">
      <c r="BC7409" s="163"/>
    </row>
    <row r="7410" spans="55:55" ht="36.75" customHeight="1" x14ac:dyDescent="0.25">
      <c r="BC7410" s="163"/>
    </row>
    <row r="7411" spans="55:55" ht="36.75" customHeight="1" x14ac:dyDescent="0.25">
      <c r="BC7411" s="163"/>
    </row>
    <row r="7412" spans="55:55" ht="36.75" customHeight="1" x14ac:dyDescent="0.25">
      <c r="BC7412" s="163"/>
    </row>
    <row r="7413" spans="55:55" ht="36.75" customHeight="1" x14ac:dyDescent="0.25">
      <c r="BC7413" s="163"/>
    </row>
    <row r="7414" spans="55:55" ht="36.75" customHeight="1" x14ac:dyDescent="0.25">
      <c r="BC7414" s="163"/>
    </row>
    <row r="7415" spans="55:55" ht="36.75" customHeight="1" x14ac:dyDescent="0.25">
      <c r="BC7415" s="163"/>
    </row>
    <row r="7416" spans="55:55" ht="36.75" customHeight="1" x14ac:dyDescent="0.25">
      <c r="BC7416" s="163"/>
    </row>
    <row r="7417" spans="55:55" ht="36.75" customHeight="1" x14ac:dyDescent="0.25">
      <c r="BC7417" s="163"/>
    </row>
    <row r="7418" spans="55:55" ht="36.75" customHeight="1" x14ac:dyDescent="0.25">
      <c r="BC7418" s="163"/>
    </row>
    <row r="7419" spans="55:55" ht="36.75" customHeight="1" x14ac:dyDescent="0.25">
      <c r="BC7419" s="163"/>
    </row>
    <row r="7420" spans="55:55" ht="36.75" customHeight="1" x14ac:dyDescent="0.25">
      <c r="BC7420" s="163"/>
    </row>
    <row r="7421" spans="55:55" ht="36.75" customHeight="1" x14ac:dyDescent="0.25">
      <c r="BC7421" s="163"/>
    </row>
    <row r="7422" spans="55:55" ht="36.75" customHeight="1" x14ac:dyDescent="0.25">
      <c r="BC7422" s="163"/>
    </row>
    <row r="7423" spans="55:55" ht="36.75" customHeight="1" x14ac:dyDescent="0.25">
      <c r="BC7423" s="163"/>
    </row>
    <row r="7424" spans="55:55" ht="36.75" customHeight="1" x14ac:dyDescent="0.25">
      <c r="BC7424" s="163"/>
    </row>
    <row r="7425" spans="55:55" ht="36.75" customHeight="1" x14ac:dyDescent="0.25">
      <c r="BC7425" s="163"/>
    </row>
    <row r="7426" spans="55:55" ht="36.75" customHeight="1" x14ac:dyDescent="0.25">
      <c r="BC7426" s="163"/>
    </row>
    <row r="7427" spans="55:55" ht="36.75" customHeight="1" x14ac:dyDescent="0.25">
      <c r="BC7427" s="163"/>
    </row>
    <row r="7428" spans="55:55" ht="36.75" customHeight="1" x14ac:dyDescent="0.25">
      <c r="BC7428" s="163"/>
    </row>
    <row r="7429" spans="55:55" ht="36.75" customHeight="1" x14ac:dyDescent="0.25">
      <c r="BC7429" s="163"/>
    </row>
    <row r="7430" spans="55:55" ht="36.75" customHeight="1" x14ac:dyDescent="0.25">
      <c r="BC7430" s="163"/>
    </row>
    <row r="7431" spans="55:55" ht="36.75" customHeight="1" x14ac:dyDescent="0.25">
      <c r="BC7431" s="163"/>
    </row>
    <row r="7432" spans="55:55" ht="36.75" customHeight="1" x14ac:dyDescent="0.25">
      <c r="BC7432" s="163"/>
    </row>
    <row r="7433" spans="55:55" ht="36.75" customHeight="1" x14ac:dyDescent="0.25">
      <c r="BC7433" s="163"/>
    </row>
    <row r="7434" spans="55:55" ht="36.75" customHeight="1" x14ac:dyDescent="0.25">
      <c r="BC7434" s="163"/>
    </row>
    <row r="7435" spans="55:55" ht="36.75" customHeight="1" x14ac:dyDescent="0.25">
      <c r="BC7435" s="163"/>
    </row>
    <row r="7436" spans="55:55" ht="36.75" customHeight="1" x14ac:dyDescent="0.25">
      <c r="BC7436" s="163"/>
    </row>
    <row r="7437" spans="55:55" ht="36.75" customHeight="1" x14ac:dyDescent="0.25">
      <c r="BC7437" s="163"/>
    </row>
    <row r="7438" spans="55:55" ht="36.75" customHeight="1" x14ac:dyDescent="0.25">
      <c r="BC7438" s="163"/>
    </row>
    <row r="7439" spans="55:55" ht="36.75" customHeight="1" x14ac:dyDescent="0.25">
      <c r="BC7439" s="163"/>
    </row>
    <row r="7440" spans="55:55" ht="36.75" customHeight="1" x14ac:dyDescent="0.25">
      <c r="BC7440" s="163"/>
    </row>
    <row r="7441" spans="55:55" ht="36.75" customHeight="1" x14ac:dyDescent="0.25">
      <c r="BC7441" s="163"/>
    </row>
    <row r="7442" spans="55:55" ht="36.75" customHeight="1" x14ac:dyDescent="0.25">
      <c r="BC7442" s="163"/>
    </row>
    <row r="7443" spans="55:55" ht="36.75" customHeight="1" x14ac:dyDescent="0.25">
      <c r="BC7443" s="163"/>
    </row>
    <row r="7444" spans="55:55" ht="36.75" customHeight="1" x14ac:dyDescent="0.25">
      <c r="BC7444" s="163"/>
    </row>
    <row r="7445" spans="55:55" ht="36.75" customHeight="1" x14ac:dyDescent="0.25">
      <c r="BC7445" s="163"/>
    </row>
    <row r="7446" spans="55:55" ht="36.75" customHeight="1" x14ac:dyDescent="0.25">
      <c r="BC7446" s="163"/>
    </row>
    <row r="7447" spans="55:55" ht="36.75" customHeight="1" x14ac:dyDescent="0.25">
      <c r="BC7447" s="163"/>
    </row>
    <row r="7448" spans="55:55" ht="36.75" customHeight="1" x14ac:dyDescent="0.25">
      <c r="BC7448" s="163"/>
    </row>
    <row r="7449" spans="55:55" ht="36.75" customHeight="1" x14ac:dyDescent="0.25">
      <c r="BC7449" s="163"/>
    </row>
    <row r="7450" spans="55:55" ht="36.75" customHeight="1" x14ac:dyDescent="0.25">
      <c r="BC7450" s="163"/>
    </row>
    <row r="7451" spans="55:55" ht="36.75" customHeight="1" x14ac:dyDescent="0.25">
      <c r="BC7451" s="163"/>
    </row>
    <row r="7452" spans="55:55" ht="36.75" customHeight="1" x14ac:dyDescent="0.25">
      <c r="BC7452" s="163"/>
    </row>
    <row r="7453" spans="55:55" ht="36.75" customHeight="1" x14ac:dyDescent="0.25">
      <c r="BC7453" s="163"/>
    </row>
    <row r="7454" spans="55:55" ht="36.75" customHeight="1" x14ac:dyDescent="0.25">
      <c r="BC7454" s="163"/>
    </row>
    <row r="7455" spans="55:55" ht="36.75" customHeight="1" x14ac:dyDescent="0.25">
      <c r="BC7455" s="163"/>
    </row>
    <row r="7456" spans="55:55" ht="36.75" customHeight="1" x14ac:dyDescent="0.25">
      <c r="BC7456" s="163"/>
    </row>
    <row r="7457" spans="55:55" ht="36.75" customHeight="1" x14ac:dyDescent="0.25">
      <c r="BC7457" s="163"/>
    </row>
    <row r="7458" spans="55:55" ht="36.75" customHeight="1" x14ac:dyDescent="0.25">
      <c r="BC7458" s="163"/>
    </row>
    <row r="7459" spans="55:55" ht="36.75" customHeight="1" x14ac:dyDescent="0.25">
      <c r="BC7459" s="163"/>
    </row>
    <row r="7460" spans="55:55" ht="36.75" customHeight="1" x14ac:dyDescent="0.25">
      <c r="BC7460" s="163"/>
    </row>
    <row r="7461" spans="55:55" ht="36.75" customHeight="1" x14ac:dyDescent="0.25">
      <c r="BC7461" s="163"/>
    </row>
    <row r="7462" spans="55:55" ht="36.75" customHeight="1" x14ac:dyDescent="0.25">
      <c r="BC7462" s="163"/>
    </row>
    <row r="7463" spans="55:55" ht="36.75" customHeight="1" x14ac:dyDescent="0.25">
      <c r="BC7463" s="163"/>
    </row>
    <row r="7464" spans="55:55" ht="36.75" customHeight="1" x14ac:dyDescent="0.25">
      <c r="BC7464" s="163"/>
    </row>
    <row r="7465" spans="55:55" ht="36.75" customHeight="1" x14ac:dyDescent="0.25">
      <c r="BC7465" s="163"/>
    </row>
    <row r="7466" spans="55:55" ht="36.75" customHeight="1" x14ac:dyDescent="0.25">
      <c r="BC7466" s="163"/>
    </row>
    <row r="7467" spans="55:55" ht="36.75" customHeight="1" x14ac:dyDescent="0.25">
      <c r="BC7467" s="163"/>
    </row>
    <row r="7468" spans="55:55" ht="36.75" customHeight="1" x14ac:dyDescent="0.25">
      <c r="BC7468" s="163"/>
    </row>
    <row r="7469" spans="55:55" ht="36.75" customHeight="1" x14ac:dyDescent="0.25">
      <c r="BC7469" s="163"/>
    </row>
    <row r="7470" spans="55:55" ht="36.75" customHeight="1" x14ac:dyDescent="0.25">
      <c r="BC7470" s="163"/>
    </row>
    <row r="7471" spans="55:55" ht="36.75" customHeight="1" x14ac:dyDescent="0.25">
      <c r="BC7471" s="163"/>
    </row>
    <row r="7472" spans="55:55" ht="36.75" customHeight="1" x14ac:dyDescent="0.25">
      <c r="BC7472" s="163"/>
    </row>
    <row r="7473" spans="55:55" ht="36.75" customHeight="1" x14ac:dyDescent="0.25">
      <c r="BC7473" s="163"/>
    </row>
    <row r="7474" spans="55:55" ht="36.75" customHeight="1" x14ac:dyDescent="0.25">
      <c r="BC7474" s="163"/>
    </row>
    <row r="7475" spans="55:55" ht="36.75" customHeight="1" x14ac:dyDescent="0.25">
      <c r="BC7475" s="163"/>
    </row>
    <row r="7476" spans="55:55" ht="36.75" customHeight="1" x14ac:dyDescent="0.25">
      <c r="BC7476" s="163"/>
    </row>
    <row r="7477" spans="55:55" ht="36.75" customHeight="1" x14ac:dyDescent="0.25">
      <c r="BC7477" s="163"/>
    </row>
    <row r="7478" spans="55:55" ht="36.75" customHeight="1" x14ac:dyDescent="0.25">
      <c r="BC7478" s="163"/>
    </row>
    <row r="7479" spans="55:55" ht="36.75" customHeight="1" x14ac:dyDescent="0.25">
      <c r="BC7479" s="163"/>
    </row>
    <row r="7480" spans="55:55" ht="36.75" customHeight="1" x14ac:dyDescent="0.25">
      <c r="BC7480" s="163"/>
    </row>
    <row r="7481" spans="55:55" ht="36.75" customHeight="1" x14ac:dyDescent="0.25">
      <c r="BC7481" s="163"/>
    </row>
    <row r="7482" spans="55:55" ht="36.75" customHeight="1" x14ac:dyDescent="0.25">
      <c r="BC7482" s="163"/>
    </row>
    <row r="7483" spans="55:55" ht="36.75" customHeight="1" x14ac:dyDescent="0.25">
      <c r="BC7483" s="163"/>
    </row>
    <row r="7484" spans="55:55" ht="36.75" customHeight="1" x14ac:dyDescent="0.25">
      <c r="BC7484" s="163"/>
    </row>
    <row r="7485" spans="55:55" ht="36.75" customHeight="1" x14ac:dyDescent="0.25">
      <c r="BC7485" s="163"/>
    </row>
    <row r="7486" spans="55:55" ht="36.75" customHeight="1" x14ac:dyDescent="0.25">
      <c r="BC7486" s="163"/>
    </row>
    <row r="7487" spans="55:55" ht="36.75" customHeight="1" x14ac:dyDescent="0.25">
      <c r="BC7487" s="163"/>
    </row>
    <row r="7488" spans="55:55" ht="36.75" customHeight="1" x14ac:dyDescent="0.25">
      <c r="BC7488" s="163"/>
    </row>
    <row r="7489" spans="55:55" ht="36.75" customHeight="1" x14ac:dyDescent="0.25">
      <c r="BC7489" s="163"/>
    </row>
    <row r="7490" spans="55:55" ht="36.75" customHeight="1" x14ac:dyDescent="0.25">
      <c r="BC7490" s="163"/>
    </row>
    <row r="7491" spans="55:55" ht="36.75" customHeight="1" x14ac:dyDescent="0.25">
      <c r="BC7491" s="163"/>
    </row>
    <row r="7492" spans="55:55" ht="36.75" customHeight="1" x14ac:dyDescent="0.25">
      <c r="BC7492" s="163"/>
    </row>
    <row r="7493" spans="55:55" ht="36.75" customHeight="1" x14ac:dyDescent="0.25">
      <c r="BC7493" s="163"/>
    </row>
    <row r="7494" spans="55:55" ht="36.75" customHeight="1" x14ac:dyDescent="0.25">
      <c r="BC7494" s="163"/>
    </row>
    <row r="7495" spans="55:55" ht="36.75" customHeight="1" x14ac:dyDescent="0.25">
      <c r="BC7495" s="163"/>
    </row>
    <row r="7496" spans="55:55" ht="36.75" customHeight="1" x14ac:dyDescent="0.25">
      <c r="BC7496" s="163"/>
    </row>
    <row r="7497" spans="55:55" ht="36.75" customHeight="1" x14ac:dyDescent="0.25">
      <c r="BC7497" s="163"/>
    </row>
    <row r="7498" spans="55:55" ht="36.75" customHeight="1" x14ac:dyDescent="0.25">
      <c r="BC7498" s="163"/>
    </row>
    <row r="7499" spans="55:55" ht="36.75" customHeight="1" x14ac:dyDescent="0.25">
      <c r="BC7499" s="163"/>
    </row>
    <row r="7500" spans="55:55" ht="36.75" customHeight="1" x14ac:dyDescent="0.25">
      <c r="BC7500" s="163"/>
    </row>
    <row r="7501" spans="55:55" ht="36.75" customHeight="1" x14ac:dyDescent="0.25">
      <c r="BC7501" s="163"/>
    </row>
    <row r="7502" spans="55:55" ht="36.75" customHeight="1" x14ac:dyDescent="0.25">
      <c r="BC7502" s="163"/>
    </row>
    <row r="7503" spans="55:55" ht="36.75" customHeight="1" x14ac:dyDescent="0.25">
      <c r="BC7503" s="163"/>
    </row>
    <row r="7504" spans="55:55" ht="36.75" customHeight="1" x14ac:dyDescent="0.25">
      <c r="BC7504" s="163"/>
    </row>
    <row r="7505" spans="55:55" ht="36.75" customHeight="1" x14ac:dyDescent="0.25">
      <c r="BC7505" s="163"/>
    </row>
    <row r="7506" spans="55:55" ht="36.75" customHeight="1" x14ac:dyDescent="0.25">
      <c r="BC7506" s="163"/>
    </row>
    <row r="7507" spans="55:55" ht="36.75" customHeight="1" x14ac:dyDescent="0.25">
      <c r="BC7507" s="163"/>
    </row>
    <row r="7508" spans="55:55" ht="36.75" customHeight="1" x14ac:dyDescent="0.25">
      <c r="BC7508" s="163"/>
    </row>
    <row r="7509" spans="55:55" ht="36.75" customHeight="1" x14ac:dyDescent="0.25">
      <c r="BC7509" s="163"/>
    </row>
    <row r="7510" spans="55:55" ht="36.75" customHeight="1" x14ac:dyDescent="0.25">
      <c r="BC7510" s="163"/>
    </row>
    <row r="7511" spans="55:55" ht="36.75" customHeight="1" x14ac:dyDescent="0.25">
      <c r="BC7511" s="163"/>
    </row>
    <row r="7512" spans="55:55" ht="36.75" customHeight="1" x14ac:dyDescent="0.25">
      <c r="BC7512" s="163"/>
    </row>
    <row r="7513" spans="55:55" ht="36.75" customHeight="1" x14ac:dyDescent="0.25">
      <c r="BC7513" s="163"/>
    </row>
    <row r="7514" spans="55:55" ht="36.75" customHeight="1" x14ac:dyDescent="0.25">
      <c r="BC7514" s="163"/>
    </row>
    <row r="7515" spans="55:55" ht="36.75" customHeight="1" x14ac:dyDescent="0.25">
      <c r="BC7515" s="163"/>
    </row>
    <row r="7516" spans="55:55" ht="36.75" customHeight="1" x14ac:dyDescent="0.25">
      <c r="BC7516" s="163"/>
    </row>
    <row r="7517" spans="55:55" ht="36.75" customHeight="1" x14ac:dyDescent="0.25">
      <c r="BC7517" s="163"/>
    </row>
    <row r="7518" spans="55:55" ht="36.75" customHeight="1" x14ac:dyDescent="0.25">
      <c r="BC7518" s="163"/>
    </row>
    <row r="7519" spans="55:55" ht="36.75" customHeight="1" x14ac:dyDescent="0.25">
      <c r="BC7519" s="163"/>
    </row>
    <row r="7520" spans="55:55" ht="36.75" customHeight="1" x14ac:dyDescent="0.25">
      <c r="BC7520" s="163"/>
    </row>
    <row r="7521" spans="55:55" ht="36.75" customHeight="1" x14ac:dyDescent="0.25">
      <c r="BC7521" s="163"/>
    </row>
    <row r="7522" spans="55:55" ht="36.75" customHeight="1" x14ac:dyDescent="0.25">
      <c r="BC7522" s="163"/>
    </row>
    <row r="7523" spans="55:55" ht="36.75" customHeight="1" x14ac:dyDescent="0.25">
      <c r="BC7523" s="163"/>
    </row>
    <row r="7524" spans="55:55" ht="36.75" customHeight="1" x14ac:dyDescent="0.25">
      <c r="BC7524" s="163"/>
    </row>
    <row r="7525" spans="55:55" ht="36.75" customHeight="1" x14ac:dyDescent="0.25">
      <c r="BC7525" s="163"/>
    </row>
    <row r="7526" spans="55:55" ht="36.75" customHeight="1" x14ac:dyDescent="0.25">
      <c r="BC7526" s="163"/>
    </row>
    <row r="7527" spans="55:55" ht="36.75" customHeight="1" x14ac:dyDescent="0.25">
      <c r="BC7527" s="163"/>
    </row>
    <row r="7528" spans="55:55" ht="36.75" customHeight="1" x14ac:dyDescent="0.25">
      <c r="BC7528" s="163"/>
    </row>
    <row r="7529" spans="55:55" ht="36.75" customHeight="1" x14ac:dyDescent="0.25">
      <c r="BC7529" s="163"/>
    </row>
    <row r="7530" spans="55:55" ht="36.75" customHeight="1" x14ac:dyDescent="0.25">
      <c r="BC7530" s="163"/>
    </row>
    <row r="7531" spans="55:55" ht="36.75" customHeight="1" x14ac:dyDescent="0.25">
      <c r="BC7531" s="163"/>
    </row>
    <row r="7532" spans="55:55" ht="36.75" customHeight="1" x14ac:dyDescent="0.25">
      <c r="BC7532" s="163"/>
    </row>
    <row r="7533" spans="55:55" ht="36.75" customHeight="1" x14ac:dyDescent="0.25">
      <c r="BC7533" s="163"/>
    </row>
    <row r="7534" spans="55:55" ht="36.75" customHeight="1" x14ac:dyDescent="0.25">
      <c r="BC7534" s="163"/>
    </row>
    <row r="7535" spans="55:55" ht="36.75" customHeight="1" x14ac:dyDescent="0.25">
      <c r="BC7535" s="163"/>
    </row>
    <row r="7536" spans="55:55" ht="36.75" customHeight="1" x14ac:dyDescent="0.25">
      <c r="BC7536" s="163"/>
    </row>
    <row r="7537" spans="55:55" ht="36.75" customHeight="1" x14ac:dyDescent="0.25">
      <c r="BC7537" s="163"/>
    </row>
    <row r="7538" spans="55:55" ht="36.75" customHeight="1" x14ac:dyDescent="0.25">
      <c r="BC7538" s="163"/>
    </row>
    <row r="7539" spans="55:55" ht="36.75" customHeight="1" x14ac:dyDescent="0.25">
      <c r="BC7539" s="163"/>
    </row>
    <row r="7540" spans="55:55" ht="36.75" customHeight="1" x14ac:dyDescent="0.25">
      <c r="BC7540" s="163"/>
    </row>
    <row r="7541" spans="55:55" ht="36.75" customHeight="1" x14ac:dyDescent="0.25">
      <c r="BC7541" s="163"/>
    </row>
    <row r="7542" spans="55:55" ht="36.75" customHeight="1" x14ac:dyDescent="0.25">
      <c r="BC7542" s="163"/>
    </row>
    <row r="7543" spans="55:55" ht="36.75" customHeight="1" x14ac:dyDescent="0.25">
      <c r="BC7543" s="163"/>
    </row>
    <row r="7544" spans="55:55" ht="36.75" customHeight="1" x14ac:dyDescent="0.25">
      <c r="BC7544" s="163"/>
    </row>
    <row r="7545" spans="55:55" ht="36.75" customHeight="1" x14ac:dyDescent="0.25">
      <c r="BC7545" s="163"/>
    </row>
    <row r="7546" spans="55:55" ht="36.75" customHeight="1" x14ac:dyDescent="0.25">
      <c r="BC7546" s="163"/>
    </row>
    <row r="7547" spans="55:55" ht="36.75" customHeight="1" x14ac:dyDescent="0.25">
      <c r="BC7547" s="163"/>
    </row>
    <row r="7548" spans="55:55" ht="36.75" customHeight="1" x14ac:dyDescent="0.25">
      <c r="BC7548" s="163"/>
    </row>
    <row r="7549" spans="55:55" ht="36.75" customHeight="1" x14ac:dyDescent="0.25">
      <c r="BC7549" s="163"/>
    </row>
    <row r="7550" spans="55:55" ht="36.75" customHeight="1" x14ac:dyDescent="0.25">
      <c r="BC7550" s="163"/>
    </row>
    <row r="7551" spans="55:55" ht="36.75" customHeight="1" x14ac:dyDescent="0.25">
      <c r="BC7551" s="163"/>
    </row>
    <row r="7552" spans="55:55" ht="36.75" customHeight="1" x14ac:dyDescent="0.25">
      <c r="BC7552" s="163"/>
    </row>
    <row r="7553" spans="55:55" ht="36.75" customHeight="1" x14ac:dyDescent="0.25">
      <c r="BC7553" s="163"/>
    </row>
    <row r="7554" spans="55:55" ht="36.75" customHeight="1" x14ac:dyDescent="0.25">
      <c r="BC7554" s="163"/>
    </row>
    <row r="7555" spans="55:55" ht="36.75" customHeight="1" x14ac:dyDescent="0.25">
      <c r="BC7555" s="163"/>
    </row>
    <row r="7556" spans="55:55" ht="36.75" customHeight="1" x14ac:dyDescent="0.25">
      <c r="BC7556" s="163"/>
    </row>
    <row r="7557" spans="55:55" ht="36.75" customHeight="1" x14ac:dyDescent="0.25">
      <c r="BC7557" s="163"/>
    </row>
    <row r="7558" spans="55:55" ht="36.75" customHeight="1" x14ac:dyDescent="0.25">
      <c r="BC7558" s="163"/>
    </row>
    <row r="7559" spans="55:55" ht="36.75" customHeight="1" x14ac:dyDescent="0.25">
      <c r="BC7559" s="163"/>
    </row>
    <row r="7560" spans="55:55" ht="36.75" customHeight="1" x14ac:dyDescent="0.25">
      <c r="BC7560" s="163"/>
    </row>
    <row r="7561" spans="55:55" ht="36.75" customHeight="1" x14ac:dyDescent="0.25">
      <c r="BC7561" s="163"/>
    </row>
    <row r="7562" spans="55:55" ht="36.75" customHeight="1" x14ac:dyDescent="0.25">
      <c r="BC7562" s="163"/>
    </row>
    <row r="7563" spans="55:55" ht="36.75" customHeight="1" x14ac:dyDescent="0.25">
      <c r="BC7563" s="163"/>
    </row>
    <row r="7564" spans="55:55" ht="36.75" customHeight="1" x14ac:dyDescent="0.25">
      <c r="BC7564" s="163"/>
    </row>
    <row r="7565" spans="55:55" ht="36.75" customHeight="1" x14ac:dyDescent="0.25">
      <c r="BC7565" s="163"/>
    </row>
    <row r="7566" spans="55:55" ht="36.75" customHeight="1" x14ac:dyDescent="0.25">
      <c r="BC7566" s="163"/>
    </row>
    <row r="7567" spans="55:55" ht="36.75" customHeight="1" x14ac:dyDescent="0.25">
      <c r="BC7567" s="163"/>
    </row>
    <row r="7568" spans="55:55" ht="36.75" customHeight="1" x14ac:dyDescent="0.25">
      <c r="BC7568" s="163"/>
    </row>
    <row r="7569" spans="55:55" ht="36.75" customHeight="1" x14ac:dyDescent="0.25">
      <c r="BC7569" s="163"/>
    </row>
    <row r="7570" spans="55:55" ht="36.75" customHeight="1" x14ac:dyDescent="0.25">
      <c r="BC7570" s="163"/>
    </row>
    <row r="7571" spans="55:55" ht="36.75" customHeight="1" x14ac:dyDescent="0.25">
      <c r="BC7571" s="163"/>
    </row>
    <row r="7572" spans="55:55" ht="36.75" customHeight="1" x14ac:dyDescent="0.25">
      <c r="BC7572" s="163"/>
    </row>
    <row r="7573" spans="55:55" ht="36.75" customHeight="1" x14ac:dyDescent="0.25">
      <c r="BC7573" s="163"/>
    </row>
    <row r="7574" spans="55:55" ht="36.75" customHeight="1" x14ac:dyDescent="0.25">
      <c r="BC7574" s="163"/>
    </row>
    <row r="7575" spans="55:55" ht="36.75" customHeight="1" x14ac:dyDescent="0.25">
      <c r="BC7575" s="163"/>
    </row>
    <row r="7576" spans="55:55" ht="36.75" customHeight="1" x14ac:dyDescent="0.25">
      <c r="BC7576" s="163"/>
    </row>
    <row r="7577" spans="55:55" ht="36.75" customHeight="1" x14ac:dyDescent="0.25">
      <c r="BC7577" s="163"/>
    </row>
    <row r="7578" spans="55:55" ht="36.75" customHeight="1" x14ac:dyDescent="0.25">
      <c r="BC7578" s="163"/>
    </row>
    <row r="7579" spans="55:55" ht="36.75" customHeight="1" x14ac:dyDescent="0.25">
      <c r="BC7579" s="163"/>
    </row>
    <row r="7580" spans="55:55" ht="36.75" customHeight="1" x14ac:dyDescent="0.25">
      <c r="BC7580" s="163"/>
    </row>
    <row r="7581" spans="55:55" ht="36.75" customHeight="1" x14ac:dyDescent="0.25">
      <c r="BC7581" s="163"/>
    </row>
    <row r="7582" spans="55:55" ht="36.75" customHeight="1" x14ac:dyDescent="0.25">
      <c r="BC7582" s="163"/>
    </row>
    <row r="7583" spans="55:55" ht="36.75" customHeight="1" x14ac:dyDescent="0.25">
      <c r="BC7583" s="163"/>
    </row>
    <row r="7584" spans="55:55" ht="36.75" customHeight="1" x14ac:dyDescent="0.25">
      <c r="BC7584" s="163"/>
    </row>
    <row r="7585" spans="55:55" ht="36.75" customHeight="1" x14ac:dyDescent="0.25">
      <c r="BC7585" s="163"/>
    </row>
    <row r="7586" spans="55:55" ht="36.75" customHeight="1" x14ac:dyDescent="0.25">
      <c r="BC7586" s="163"/>
    </row>
    <row r="7587" spans="55:55" ht="36.75" customHeight="1" x14ac:dyDescent="0.25">
      <c r="BC7587" s="163"/>
    </row>
    <row r="7588" spans="55:55" ht="36.75" customHeight="1" x14ac:dyDescent="0.25">
      <c r="BC7588" s="163"/>
    </row>
    <row r="7589" spans="55:55" ht="36.75" customHeight="1" x14ac:dyDescent="0.25">
      <c r="BC7589" s="163"/>
    </row>
    <row r="7590" spans="55:55" ht="36.75" customHeight="1" x14ac:dyDescent="0.25">
      <c r="BC7590" s="163"/>
    </row>
    <row r="7591" spans="55:55" ht="36.75" customHeight="1" x14ac:dyDescent="0.25">
      <c r="BC7591" s="163"/>
    </row>
    <row r="7592" spans="55:55" ht="36.75" customHeight="1" x14ac:dyDescent="0.25">
      <c r="BC7592" s="163"/>
    </row>
    <row r="7593" spans="55:55" ht="36.75" customHeight="1" x14ac:dyDescent="0.25">
      <c r="BC7593" s="163"/>
    </row>
    <row r="7594" spans="55:55" ht="36.75" customHeight="1" x14ac:dyDescent="0.25">
      <c r="BC7594" s="163"/>
    </row>
    <row r="7595" spans="55:55" ht="36.75" customHeight="1" x14ac:dyDescent="0.25">
      <c r="BC7595" s="163"/>
    </row>
    <row r="7596" spans="55:55" ht="36.75" customHeight="1" x14ac:dyDescent="0.25">
      <c r="BC7596" s="163"/>
    </row>
    <row r="7597" spans="55:55" ht="36.75" customHeight="1" x14ac:dyDescent="0.25">
      <c r="BC7597" s="163"/>
    </row>
    <row r="7598" spans="55:55" ht="36.75" customHeight="1" x14ac:dyDescent="0.25">
      <c r="BC7598" s="163"/>
    </row>
    <row r="7599" spans="55:55" ht="36.75" customHeight="1" x14ac:dyDescent="0.25">
      <c r="BC7599" s="163"/>
    </row>
    <row r="7600" spans="55:55" ht="36.75" customHeight="1" x14ac:dyDescent="0.25">
      <c r="BC7600" s="163"/>
    </row>
    <row r="7601" spans="55:55" ht="36.75" customHeight="1" x14ac:dyDescent="0.25">
      <c r="BC7601" s="163"/>
    </row>
    <row r="7602" spans="55:55" ht="36.75" customHeight="1" x14ac:dyDescent="0.25">
      <c r="BC7602" s="163"/>
    </row>
    <row r="7603" spans="55:55" ht="36.75" customHeight="1" x14ac:dyDescent="0.25">
      <c r="BC7603" s="163"/>
    </row>
    <row r="7604" spans="55:55" ht="36.75" customHeight="1" x14ac:dyDescent="0.25">
      <c r="BC7604" s="163"/>
    </row>
    <row r="7605" spans="55:55" ht="36.75" customHeight="1" x14ac:dyDescent="0.25">
      <c r="BC7605" s="163"/>
    </row>
    <row r="7606" spans="55:55" ht="36.75" customHeight="1" x14ac:dyDescent="0.25">
      <c r="BC7606" s="163"/>
    </row>
    <row r="7607" spans="55:55" ht="36.75" customHeight="1" x14ac:dyDescent="0.25">
      <c r="BC7607" s="163"/>
    </row>
    <row r="7608" spans="55:55" ht="36.75" customHeight="1" x14ac:dyDescent="0.25">
      <c r="BC7608" s="163"/>
    </row>
    <row r="7609" spans="55:55" ht="36.75" customHeight="1" x14ac:dyDescent="0.25">
      <c r="BC7609" s="163"/>
    </row>
    <row r="7610" spans="55:55" ht="36.75" customHeight="1" x14ac:dyDescent="0.25">
      <c r="BC7610" s="163"/>
    </row>
    <row r="7611" spans="55:55" ht="36.75" customHeight="1" x14ac:dyDescent="0.25">
      <c r="BC7611" s="163"/>
    </row>
    <row r="7612" spans="55:55" ht="36.75" customHeight="1" x14ac:dyDescent="0.25">
      <c r="BC7612" s="163"/>
    </row>
    <row r="7613" spans="55:55" ht="36.75" customHeight="1" x14ac:dyDescent="0.25">
      <c r="BC7613" s="163"/>
    </row>
    <row r="7614" spans="55:55" ht="36.75" customHeight="1" x14ac:dyDescent="0.25">
      <c r="BC7614" s="163"/>
    </row>
    <row r="7615" spans="55:55" ht="36.75" customHeight="1" x14ac:dyDescent="0.25">
      <c r="BC7615" s="163"/>
    </row>
    <row r="7616" spans="55:55" ht="36.75" customHeight="1" x14ac:dyDescent="0.25">
      <c r="BC7616" s="163"/>
    </row>
    <row r="7617" spans="55:55" ht="36.75" customHeight="1" x14ac:dyDescent="0.25">
      <c r="BC7617" s="163"/>
    </row>
    <row r="7618" spans="55:55" ht="36.75" customHeight="1" x14ac:dyDescent="0.25">
      <c r="BC7618" s="163"/>
    </row>
    <row r="7619" spans="55:55" ht="36.75" customHeight="1" x14ac:dyDescent="0.25">
      <c r="BC7619" s="163"/>
    </row>
    <row r="7620" spans="55:55" ht="36.75" customHeight="1" x14ac:dyDescent="0.25">
      <c r="BC7620" s="163"/>
    </row>
    <row r="7621" spans="55:55" ht="36.75" customHeight="1" x14ac:dyDescent="0.25">
      <c r="BC7621" s="163"/>
    </row>
    <row r="7622" spans="55:55" ht="36.75" customHeight="1" x14ac:dyDescent="0.25">
      <c r="BC7622" s="163"/>
    </row>
    <row r="7623" spans="55:55" ht="36.75" customHeight="1" x14ac:dyDescent="0.25">
      <c r="BC7623" s="163"/>
    </row>
    <row r="7624" spans="55:55" ht="36.75" customHeight="1" x14ac:dyDescent="0.25">
      <c r="BC7624" s="163"/>
    </row>
    <row r="7625" spans="55:55" ht="36.75" customHeight="1" x14ac:dyDescent="0.25">
      <c r="BC7625" s="163"/>
    </row>
    <row r="7626" spans="55:55" ht="36.75" customHeight="1" x14ac:dyDescent="0.25">
      <c r="BC7626" s="163"/>
    </row>
    <row r="7627" spans="55:55" ht="36.75" customHeight="1" x14ac:dyDescent="0.25">
      <c r="BC7627" s="163"/>
    </row>
    <row r="7628" spans="55:55" ht="36.75" customHeight="1" x14ac:dyDescent="0.25">
      <c r="BC7628" s="163"/>
    </row>
    <row r="7629" spans="55:55" ht="36.75" customHeight="1" x14ac:dyDescent="0.25">
      <c r="BC7629" s="163"/>
    </row>
    <row r="7630" spans="55:55" ht="36.75" customHeight="1" x14ac:dyDescent="0.25">
      <c r="BC7630" s="163"/>
    </row>
    <row r="7631" spans="55:55" ht="36.75" customHeight="1" x14ac:dyDescent="0.25">
      <c r="BC7631" s="163"/>
    </row>
    <row r="7632" spans="55:55" ht="36.75" customHeight="1" x14ac:dyDescent="0.25">
      <c r="BC7632" s="163"/>
    </row>
    <row r="7633" spans="55:55" ht="36.75" customHeight="1" x14ac:dyDescent="0.25">
      <c r="BC7633" s="163"/>
    </row>
    <row r="7634" spans="55:55" ht="36.75" customHeight="1" x14ac:dyDescent="0.25">
      <c r="BC7634" s="163"/>
    </row>
    <row r="7635" spans="55:55" ht="36.75" customHeight="1" x14ac:dyDescent="0.25">
      <c r="BC7635" s="163"/>
    </row>
    <row r="7636" spans="55:55" ht="36.75" customHeight="1" x14ac:dyDescent="0.25">
      <c r="BC7636" s="163"/>
    </row>
    <row r="7637" spans="55:55" ht="36.75" customHeight="1" x14ac:dyDescent="0.25">
      <c r="BC7637" s="163"/>
    </row>
    <row r="7638" spans="55:55" ht="36.75" customHeight="1" x14ac:dyDescent="0.25">
      <c r="BC7638" s="163"/>
    </row>
    <row r="7639" spans="55:55" ht="36.75" customHeight="1" x14ac:dyDescent="0.25">
      <c r="BC7639" s="163"/>
    </row>
    <row r="7640" spans="55:55" ht="36.75" customHeight="1" x14ac:dyDescent="0.25">
      <c r="BC7640" s="163"/>
    </row>
    <row r="7641" spans="55:55" ht="36.75" customHeight="1" x14ac:dyDescent="0.25">
      <c r="BC7641" s="163"/>
    </row>
    <row r="7642" spans="55:55" ht="36.75" customHeight="1" x14ac:dyDescent="0.25">
      <c r="BC7642" s="163"/>
    </row>
    <row r="7643" spans="55:55" ht="36.75" customHeight="1" x14ac:dyDescent="0.25">
      <c r="BC7643" s="163"/>
    </row>
    <row r="7644" spans="55:55" ht="36.75" customHeight="1" x14ac:dyDescent="0.25">
      <c r="BC7644" s="163"/>
    </row>
    <row r="7645" spans="55:55" ht="36.75" customHeight="1" x14ac:dyDescent="0.25">
      <c r="BC7645" s="163"/>
    </row>
    <row r="7646" spans="55:55" ht="36.75" customHeight="1" x14ac:dyDescent="0.25">
      <c r="BC7646" s="163"/>
    </row>
    <row r="7647" spans="55:55" ht="36.75" customHeight="1" x14ac:dyDescent="0.25">
      <c r="BC7647" s="163"/>
    </row>
    <row r="7648" spans="55:55" ht="36.75" customHeight="1" x14ac:dyDescent="0.25">
      <c r="BC7648" s="163"/>
    </row>
    <row r="7649" spans="55:55" ht="36.75" customHeight="1" x14ac:dyDescent="0.25">
      <c r="BC7649" s="163"/>
    </row>
    <row r="7650" spans="55:55" ht="36.75" customHeight="1" x14ac:dyDescent="0.25">
      <c r="BC7650" s="163"/>
    </row>
    <row r="7651" spans="55:55" ht="36.75" customHeight="1" x14ac:dyDescent="0.25">
      <c r="BC7651" s="163"/>
    </row>
    <row r="7652" spans="55:55" ht="36.75" customHeight="1" x14ac:dyDescent="0.25">
      <c r="BC7652" s="163"/>
    </row>
    <row r="7653" spans="55:55" ht="36.75" customHeight="1" x14ac:dyDescent="0.25">
      <c r="BC7653" s="163"/>
    </row>
    <row r="7654" spans="55:55" ht="36.75" customHeight="1" x14ac:dyDescent="0.25">
      <c r="BC7654" s="163"/>
    </row>
    <row r="7655" spans="55:55" ht="36.75" customHeight="1" x14ac:dyDescent="0.25">
      <c r="BC7655" s="163"/>
    </row>
    <row r="7656" spans="55:55" ht="36.75" customHeight="1" x14ac:dyDescent="0.25">
      <c r="BC7656" s="163"/>
    </row>
    <row r="7657" spans="55:55" ht="36.75" customHeight="1" x14ac:dyDescent="0.25">
      <c r="BC7657" s="163"/>
    </row>
    <row r="7658" spans="55:55" ht="36.75" customHeight="1" x14ac:dyDescent="0.25">
      <c r="BC7658" s="163"/>
    </row>
    <row r="7659" spans="55:55" ht="36.75" customHeight="1" x14ac:dyDescent="0.25">
      <c r="BC7659" s="163"/>
    </row>
    <row r="7660" spans="55:55" ht="36.75" customHeight="1" x14ac:dyDescent="0.25">
      <c r="BC7660" s="163"/>
    </row>
    <row r="7661" spans="55:55" ht="36.75" customHeight="1" x14ac:dyDescent="0.25">
      <c r="BC7661" s="163"/>
    </row>
    <row r="7662" spans="55:55" ht="36.75" customHeight="1" x14ac:dyDescent="0.25">
      <c r="BC7662" s="163"/>
    </row>
    <row r="7663" spans="55:55" ht="36.75" customHeight="1" x14ac:dyDescent="0.25">
      <c r="BC7663" s="163"/>
    </row>
    <row r="7664" spans="55:55" ht="36.75" customHeight="1" x14ac:dyDescent="0.25">
      <c r="BC7664" s="163"/>
    </row>
    <row r="7665" spans="55:55" ht="36.75" customHeight="1" x14ac:dyDescent="0.25">
      <c r="BC7665" s="163"/>
    </row>
    <row r="7666" spans="55:55" ht="36.75" customHeight="1" x14ac:dyDescent="0.25">
      <c r="BC7666" s="163"/>
    </row>
    <row r="7667" spans="55:55" ht="36.75" customHeight="1" x14ac:dyDescent="0.25">
      <c r="BC7667" s="163"/>
    </row>
    <row r="7668" spans="55:55" ht="36.75" customHeight="1" x14ac:dyDescent="0.25">
      <c r="BC7668" s="163"/>
    </row>
    <row r="7669" spans="55:55" ht="36.75" customHeight="1" x14ac:dyDescent="0.25">
      <c r="BC7669" s="163"/>
    </row>
    <row r="7670" spans="55:55" ht="36.75" customHeight="1" x14ac:dyDescent="0.25">
      <c r="BC7670" s="163"/>
    </row>
    <row r="7671" spans="55:55" ht="36.75" customHeight="1" x14ac:dyDescent="0.25">
      <c r="BC7671" s="163"/>
    </row>
    <row r="7672" spans="55:55" ht="36.75" customHeight="1" x14ac:dyDescent="0.25">
      <c r="BC7672" s="163"/>
    </row>
    <row r="7673" spans="55:55" ht="36.75" customHeight="1" x14ac:dyDescent="0.25">
      <c r="BC7673" s="163"/>
    </row>
    <row r="7674" spans="55:55" ht="36.75" customHeight="1" x14ac:dyDescent="0.25">
      <c r="BC7674" s="163"/>
    </row>
    <row r="7675" spans="55:55" ht="36.75" customHeight="1" x14ac:dyDescent="0.25">
      <c r="BC7675" s="163"/>
    </row>
    <row r="7676" spans="55:55" ht="36.75" customHeight="1" x14ac:dyDescent="0.25">
      <c r="BC7676" s="163"/>
    </row>
    <row r="7677" spans="55:55" ht="36.75" customHeight="1" x14ac:dyDescent="0.25">
      <c r="BC7677" s="163"/>
    </row>
    <row r="7678" spans="55:55" ht="36.75" customHeight="1" x14ac:dyDescent="0.25">
      <c r="BC7678" s="163"/>
    </row>
    <row r="7679" spans="55:55" ht="36.75" customHeight="1" x14ac:dyDescent="0.25">
      <c r="BC7679" s="163"/>
    </row>
    <row r="7680" spans="55:55" ht="36.75" customHeight="1" x14ac:dyDescent="0.25">
      <c r="BC7680" s="163"/>
    </row>
    <row r="7681" spans="55:55" ht="36.75" customHeight="1" x14ac:dyDescent="0.25">
      <c r="BC7681" s="163"/>
    </row>
    <row r="7682" spans="55:55" ht="36.75" customHeight="1" x14ac:dyDescent="0.25">
      <c r="BC7682" s="163"/>
    </row>
    <row r="7683" spans="55:55" ht="36.75" customHeight="1" x14ac:dyDescent="0.25">
      <c r="BC7683" s="163"/>
    </row>
    <row r="7684" spans="55:55" ht="36.75" customHeight="1" x14ac:dyDescent="0.25">
      <c r="BC7684" s="163"/>
    </row>
    <row r="7685" spans="55:55" ht="36.75" customHeight="1" x14ac:dyDescent="0.25">
      <c r="BC7685" s="163"/>
    </row>
    <row r="7686" spans="55:55" ht="36.75" customHeight="1" x14ac:dyDescent="0.25">
      <c r="BC7686" s="163"/>
    </row>
    <row r="7687" spans="55:55" ht="36.75" customHeight="1" x14ac:dyDescent="0.25">
      <c r="BC7687" s="163"/>
    </row>
    <row r="7688" spans="55:55" ht="36.75" customHeight="1" x14ac:dyDescent="0.25">
      <c r="BC7688" s="163"/>
    </row>
    <row r="7689" spans="55:55" ht="36.75" customHeight="1" x14ac:dyDescent="0.25">
      <c r="BC7689" s="163"/>
    </row>
    <row r="7690" spans="55:55" ht="36.75" customHeight="1" x14ac:dyDescent="0.25">
      <c r="BC7690" s="163"/>
    </row>
    <row r="7691" spans="55:55" ht="36.75" customHeight="1" x14ac:dyDescent="0.25">
      <c r="BC7691" s="163"/>
    </row>
    <row r="7692" spans="55:55" ht="36.75" customHeight="1" x14ac:dyDescent="0.25">
      <c r="BC7692" s="163"/>
    </row>
    <row r="7693" spans="55:55" ht="36.75" customHeight="1" x14ac:dyDescent="0.25">
      <c r="BC7693" s="163"/>
    </row>
    <row r="7694" spans="55:55" ht="36.75" customHeight="1" x14ac:dyDescent="0.25">
      <c r="BC7694" s="163"/>
    </row>
    <row r="7695" spans="55:55" ht="36.75" customHeight="1" x14ac:dyDescent="0.25">
      <c r="BC7695" s="163"/>
    </row>
    <row r="7696" spans="55:55" ht="36.75" customHeight="1" x14ac:dyDescent="0.25">
      <c r="BC7696" s="163"/>
    </row>
    <row r="7697" spans="55:55" ht="36.75" customHeight="1" x14ac:dyDescent="0.25">
      <c r="BC7697" s="163"/>
    </row>
    <row r="7698" spans="55:55" ht="36.75" customHeight="1" x14ac:dyDescent="0.25">
      <c r="BC7698" s="163"/>
    </row>
    <row r="7699" spans="55:55" ht="36.75" customHeight="1" x14ac:dyDescent="0.25">
      <c r="BC7699" s="163"/>
    </row>
    <row r="7700" spans="55:55" ht="36.75" customHeight="1" x14ac:dyDescent="0.25">
      <c r="BC7700" s="163"/>
    </row>
    <row r="7701" spans="55:55" ht="36.75" customHeight="1" x14ac:dyDescent="0.25">
      <c r="BC7701" s="163"/>
    </row>
    <row r="7702" spans="55:55" ht="36.75" customHeight="1" x14ac:dyDescent="0.25">
      <c r="BC7702" s="163"/>
    </row>
    <row r="7703" spans="55:55" ht="36.75" customHeight="1" x14ac:dyDescent="0.25">
      <c r="BC7703" s="163"/>
    </row>
    <row r="7704" spans="55:55" ht="36.75" customHeight="1" x14ac:dyDescent="0.25">
      <c r="BC7704" s="163"/>
    </row>
    <row r="7705" spans="55:55" ht="36.75" customHeight="1" x14ac:dyDescent="0.25">
      <c r="BC7705" s="163"/>
    </row>
    <row r="7706" spans="55:55" ht="36.75" customHeight="1" x14ac:dyDescent="0.25">
      <c r="BC7706" s="163"/>
    </row>
    <row r="7707" spans="55:55" ht="36.75" customHeight="1" x14ac:dyDescent="0.25">
      <c r="BC7707" s="163"/>
    </row>
    <row r="7708" spans="55:55" ht="36.75" customHeight="1" x14ac:dyDescent="0.25">
      <c r="BC7708" s="163"/>
    </row>
    <row r="7709" spans="55:55" ht="36.75" customHeight="1" x14ac:dyDescent="0.25">
      <c r="BC7709" s="163"/>
    </row>
    <row r="7710" spans="55:55" ht="36.75" customHeight="1" x14ac:dyDescent="0.25">
      <c r="BC7710" s="163"/>
    </row>
    <row r="7711" spans="55:55" ht="36.75" customHeight="1" x14ac:dyDescent="0.25">
      <c r="BC7711" s="163"/>
    </row>
    <row r="7712" spans="55:55" ht="36.75" customHeight="1" x14ac:dyDescent="0.25">
      <c r="BC7712" s="163"/>
    </row>
    <row r="7713" spans="55:55" ht="36.75" customHeight="1" x14ac:dyDescent="0.25">
      <c r="BC7713" s="163"/>
    </row>
    <row r="7714" spans="55:55" ht="36.75" customHeight="1" x14ac:dyDescent="0.25">
      <c r="BC7714" s="163"/>
    </row>
    <row r="7715" spans="55:55" ht="36.75" customHeight="1" x14ac:dyDescent="0.25">
      <c r="BC7715" s="163"/>
    </row>
    <row r="7716" spans="55:55" ht="36.75" customHeight="1" x14ac:dyDescent="0.25">
      <c r="BC7716" s="163"/>
    </row>
    <row r="7717" spans="55:55" ht="36.75" customHeight="1" x14ac:dyDescent="0.25">
      <c r="BC7717" s="163"/>
    </row>
    <row r="7718" spans="55:55" ht="36.75" customHeight="1" x14ac:dyDescent="0.25">
      <c r="BC7718" s="163"/>
    </row>
    <row r="7719" spans="55:55" ht="36.75" customHeight="1" x14ac:dyDescent="0.25">
      <c r="BC7719" s="163"/>
    </row>
    <row r="7720" spans="55:55" ht="36.75" customHeight="1" x14ac:dyDescent="0.25">
      <c r="BC7720" s="163"/>
    </row>
    <row r="7721" spans="55:55" ht="36.75" customHeight="1" x14ac:dyDescent="0.25">
      <c r="BC7721" s="163"/>
    </row>
    <row r="7722" spans="55:55" ht="36.75" customHeight="1" x14ac:dyDescent="0.25">
      <c r="BC7722" s="163"/>
    </row>
    <row r="7723" spans="55:55" ht="36.75" customHeight="1" x14ac:dyDescent="0.25">
      <c r="BC7723" s="163"/>
    </row>
    <row r="7724" spans="55:55" ht="36.75" customHeight="1" x14ac:dyDescent="0.25">
      <c r="BC7724" s="163"/>
    </row>
    <row r="7725" spans="55:55" ht="36.75" customHeight="1" x14ac:dyDescent="0.25">
      <c r="BC7725" s="163"/>
    </row>
    <row r="7726" spans="55:55" ht="36.75" customHeight="1" x14ac:dyDescent="0.25">
      <c r="BC7726" s="163"/>
    </row>
    <row r="7727" spans="55:55" ht="36.75" customHeight="1" x14ac:dyDescent="0.25">
      <c r="BC7727" s="163"/>
    </row>
    <row r="7728" spans="55:55" ht="36.75" customHeight="1" x14ac:dyDescent="0.25">
      <c r="BC7728" s="163"/>
    </row>
    <row r="7729" spans="55:55" ht="36.75" customHeight="1" x14ac:dyDescent="0.25">
      <c r="BC7729" s="163"/>
    </row>
    <row r="7730" spans="55:55" ht="36.75" customHeight="1" x14ac:dyDescent="0.25">
      <c r="BC7730" s="163"/>
    </row>
    <row r="7731" spans="55:55" ht="36.75" customHeight="1" x14ac:dyDescent="0.25">
      <c r="BC7731" s="163"/>
    </row>
    <row r="7732" spans="55:55" ht="36.75" customHeight="1" x14ac:dyDescent="0.25">
      <c r="BC7732" s="163"/>
    </row>
    <row r="7733" spans="55:55" ht="36.75" customHeight="1" x14ac:dyDescent="0.25">
      <c r="BC7733" s="163"/>
    </row>
    <row r="7734" spans="55:55" ht="36.75" customHeight="1" x14ac:dyDescent="0.25">
      <c r="BC7734" s="163"/>
    </row>
    <row r="7735" spans="55:55" ht="36.75" customHeight="1" x14ac:dyDescent="0.25">
      <c r="BC7735" s="163"/>
    </row>
    <row r="7736" spans="55:55" ht="36.75" customHeight="1" x14ac:dyDescent="0.25">
      <c r="BC7736" s="163"/>
    </row>
    <row r="7737" spans="55:55" ht="36.75" customHeight="1" x14ac:dyDescent="0.25">
      <c r="BC7737" s="163"/>
    </row>
    <row r="7738" spans="55:55" ht="36.75" customHeight="1" x14ac:dyDescent="0.25">
      <c r="BC7738" s="163"/>
    </row>
    <row r="7739" spans="55:55" ht="36.75" customHeight="1" x14ac:dyDescent="0.25">
      <c r="BC7739" s="163"/>
    </row>
    <row r="7740" spans="55:55" ht="36.75" customHeight="1" x14ac:dyDescent="0.25">
      <c r="BC7740" s="163"/>
    </row>
    <row r="7741" spans="55:55" ht="36.75" customHeight="1" x14ac:dyDescent="0.25">
      <c r="BC7741" s="163"/>
    </row>
    <row r="7742" spans="55:55" ht="36.75" customHeight="1" x14ac:dyDescent="0.25">
      <c r="BC7742" s="163"/>
    </row>
    <row r="7743" spans="55:55" ht="36.75" customHeight="1" x14ac:dyDescent="0.25">
      <c r="BC7743" s="163"/>
    </row>
    <row r="7744" spans="55:55" ht="36.75" customHeight="1" x14ac:dyDescent="0.25">
      <c r="BC7744" s="163"/>
    </row>
    <row r="7745" spans="55:55" ht="36.75" customHeight="1" x14ac:dyDescent="0.25">
      <c r="BC7745" s="163"/>
    </row>
    <row r="7746" spans="55:55" ht="36.75" customHeight="1" x14ac:dyDescent="0.25">
      <c r="BC7746" s="163"/>
    </row>
    <row r="7747" spans="55:55" ht="36.75" customHeight="1" x14ac:dyDescent="0.25">
      <c r="BC7747" s="163"/>
    </row>
    <row r="7748" spans="55:55" ht="36.75" customHeight="1" x14ac:dyDescent="0.25">
      <c r="BC7748" s="163"/>
    </row>
    <row r="7749" spans="55:55" ht="36.75" customHeight="1" x14ac:dyDescent="0.25">
      <c r="BC7749" s="163"/>
    </row>
    <row r="7750" spans="55:55" ht="36.75" customHeight="1" x14ac:dyDescent="0.25">
      <c r="BC7750" s="163"/>
    </row>
    <row r="7751" spans="55:55" ht="36.75" customHeight="1" x14ac:dyDescent="0.25">
      <c r="BC7751" s="163"/>
    </row>
    <row r="7752" spans="55:55" ht="36.75" customHeight="1" x14ac:dyDescent="0.25">
      <c r="BC7752" s="163"/>
    </row>
    <row r="7753" spans="55:55" ht="36.75" customHeight="1" x14ac:dyDescent="0.25">
      <c r="BC7753" s="163"/>
    </row>
    <row r="7754" spans="55:55" ht="36.75" customHeight="1" x14ac:dyDescent="0.25">
      <c r="BC7754" s="163"/>
    </row>
    <row r="7755" spans="55:55" ht="36.75" customHeight="1" x14ac:dyDescent="0.25">
      <c r="BC7755" s="163"/>
    </row>
    <row r="7756" spans="55:55" ht="36.75" customHeight="1" x14ac:dyDescent="0.25">
      <c r="BC7756" s="163"/>
    </row>
    <row r="7757" spans="55:55" ht="36.75" customHeight="1" x14ac:dyDescent="0.25">
      <c r="BC7757" s="163"/>
    </row>
    <row r="7758" spans="55:55" ht="36.75" customHeight="1" x14ac:dyDescent="0.25">
      <c r="BC7758" s="163"/>
    </row>
    <row r="7759" spans="55:55" ht="36.75" customHeight="1" x14ac:dyDescent="0.25">
      <c r="BC7759" s="163"/>
    </row>
    <row r="7760" spans="55:55" ht="36.75" customHeight="1" x14ac:dyDescent="0.25">
      <c r="BC7760" s="163"/>
    </row>
    <row r="7761" spans="55:55" ht="36.75" customHeight="1" x14ac:dyDescent="0.25">
      <c r="BC7761" s="163"/>
    </row>
    <row r="7762" spans="55:55" ht="36.75" customHeight="1" x14ac:dyDescent="0.25">
      <c r="BC7762" s="163"/>
    </row>
    <row r="7763" spans="55:55" ht="36.75" customHeight="1" x14ac:dyDescent="0.25">
      <c r="BC7763" s="163"/>
    </row>
    <row r="7764" spans="55:55" ht="36.75" customHeight="1" x14ac:dyDescent="0.25">
      <c r="BC7764" s="163"/>
    </row>
    <row r="7765" spans="55:55" ht="36.75" customHeight="1" x14ac:dyDescent="0.25">
      <c r="BC7765" s="163"/>
    </row>
    <row r="7766" spans="55:55" ht="36.75" customHeight="1" x14ac:dyDescent="0.25">
      <c r="BC7766" s="163"/>
    </row>
    <row r="7767" spans="55:55" ht="36.75" customHeight="1" x14ac:dyDescent="0.25">
      <c r="BC7767" s="163"/>
    </row>
    <row r="7768" spans="55:55" ht="36.75" customHeight="1" x14ac:dyDescent="0.25">
      <c r="BC7768" s="163"/>
    </row>
    <row r="7769" spans="55:55" ht="36.75" customHeight="1" x14ac:dyDescent="0.25">
      <c r="BC7769" s="163"/>
    </row>
    <row r="7770" spans="55:55" ht="36.75" customHeight="1" x14ac:dyDescent="0.25">
      <c r="BC7770" s="163"/>
    </row>
    <row r="7771" spans="55:55" ht="36.75" customHeight="1" x14ac:dyDescent="0.25">
      <c r="BC7771" s="163"/>
    </row>
    <row r="7772" spans="55:55" ht="36.75" customHeight="1" x14ac:dyDescent="0.25">
      <c r="BC7772" s="163"/>
    </row>
    <row r="7773" spans="55:55" ht="36.75" customHeight="1" x14ac:dyDescent="0.25">
      <c r="BC7773" s="163"/>
    </row>
    <row r="7774" spans="55:55" ht="36.75" customHeight="1" x14ac:dyDescent="0.25">
      <c r="BC7774" s="163"/>
    </row>
    <row r="7775" spans="55:55" ht="36.75" customHeight="1" x14ac:dyDescent="0.25">
      <c r="BC7775" s="163"/>
    </row>
    <row r="7776" spans="55:55" ht="36.75" customHeight="1" x14ac:dyDescent="0.25">
      <c r="BC7776" s="163"/>
    </row>
    <row r="7777" spans="55:55" ht="36.75" customHeight="1" x14ac:dyDescent="0.25">
      <c r="BC7777" s="163"/>
    </row>
    <row r="7778" spans="55:55" ht="36.75" customHeight="1" x14ac:dyDescent="0.25">
      <c r="BC7778" s="163"/>
    </row>
    <row r="7779" spans="55:55" ht="36.75" customHeight="1" x14ac:dyDescent="0.25">
      <c r="BC7779" s="163"/>
    </row>
    <row r="7780" spans="55:55" ht="36.75" customHeight="1" x14ac:dyDescent="0.25">
      <c r="BC7780" s="163"/>
    </row>
    <row r="7781" spans="55:55" ht="36.75" customHeight="1" x14ac:dyDescent="0.25">
      <c r="BC7781" s="163"/>
    </row>
    <row r="7782" spans="55:55" ht="36.75" customHeight="1" x14ac:dyDescent="0.25">
      <c r="BC7782" s="163"/>
    </row>
    <row r="7783" spans="55:55" ht="36.75" customHeight="1" x14ac:dyDescent="0.25">
      <c r="BC7783" s="163"/>
    </row>
    <row r="7784" spans="55:55" ht="36.75" customHeight="1" x14ac:dyDescent="0.25">
      <c r="BC7784" s="163"/>
    </row>
    <row r="7785" spans="55:55" ht="36.75" customHeight="1" x14ac:dyDescent="0.25">
      <c r="BC7785" s="163"/>
    </row>
    <row r="7786" spans="55:55" ht="36.75" customHeight="1" x14ac:dyDescent="0.25">
      <c r="BC7786" s="163"/>
    </row>
    <row r="7787" spans="55:55" ht="36.75" customHeight="1" x14ac:dyDescent="0.25">
      <c r="BC7787" s="163"/>
    </row>
    <row r="7788" spans="55:55" ht="36.75" customHeight="1" x14ac:dyDescent="0.25">
      <c r="BC7788" s="163"/>
    </row>
    <row r="7789" spans="55:55" ht="36.75" customHeight="1" x14ac:dyDescent="0.25">
      <c r="BC7789" s="163"/>
    </row>
    <row r="7790" spans="55:55" ht="36.75" customHeight="1" x14ac:dyDescent="0.25">
      <c r="BC7790" s="163"/>
    </row>
    <row r="7791" spans="55:55" ht="36.75" customHeight="1" x14ac:dyDescent="0.25">
      <c r="BC7791" s="163"/>
    </row>
    <row r="7792" spans="55:55" ht="36.75" customHeight="1" x14ac:dyDescent="0.25">
      <c r="BC7792" s="163"/>
    </row>
    <row r="7793" spans="55:55" ht="36.75" customHeight="1" x14ac:dyDescent="0.25">
      <c r="BC7793" s="163"/>
    </row>
    <row r="7794" spans="55:55" ht="36.75" customHeight="1" x14ac:dyDescent="0.25">
      <c r="BC7794" s="163"/>
    </row>
    <row r="7795" spans="55:55" ht="36.75" customHeight="1" x14ac:dyDescent="0.25">
      <c r="BC7795" s="163"/>
    </row>
    <row r="7796" spans="55:55" ht="36.75" customHeight="1" x14ac:dyDescent="0.25">
      <c r="BC7796" s="163"/>
    </row>
    <row r="7797" spans="55:55" ht="36.75" customHeight="1" x14ac:dyDescent="0.25">
      <c r="BC7797" s="163"/>
    </row>
    <row r="7798" spans="55:55" ht="36.75" customHeight="1" x14ac:dyDescent="0.25">
      <c r="BC7798" s="163"/>
    </row>
    <row r="7799" spans="55:55" ht="36.75" customHeight="1" x14ac:dyDescent="0.25">
      <c r="BC7799" s="163"/>
    </row>
    <row r="7800" spans="55:55" ht="36.75" customHeight="1" x14ac:dyDescent="0.25">
      <c r="BC7800" s="163"/>
    </row>
    <row r="7801" spans="55:55" ht="36.75" customHeight="1" x14ac:dyDescent="0.25">
      <c r="BC7801" s="163"/>
    </row>
    <row r="7802" spans="55:55" ht="36.75" customHeight="1" x14ac:dyDescent="0.25">
      <c r="BC7802" s="163"/>
    </row>
    <row r="7803" spans="55:55" ht="36.75" customHeight="1" x14ac:dyDescent="0.25">
      <c r="BC7803" s="163"/>
    </row>
    <row r="7804" spans="55:55" ht="36.75" customHeight="1" x14ac:dyDescent="0.25">
      <c r="BC7804" s="163"/>
    </row>
    <row r="7805" spans="55:55" ht="36.75" customHeight="1" x14ac:dyDescent="0.25">
      <c r="BC7805" s="163"/>
    </row>
    <row r="7806" spans="55:55" ht="36.75" customHeight="1" x14ac:dyDescent="0.25">
      <c r="BC7806" s="163"/>
    </row>
    <row r="7807" spans="55:55" ht="36.75" customHeight="1" x14ac:dyDescent="0.25">
      <c r="BC7807" s="163"/>
    </row>
    <row r="7808" spans="55:55" ht="36.75" customHeight="1" x14ac:dyDescent="0.25">
      <c r="BC7808" s="163"/>
    </row>
    <row r="7809" spans="55:55" ht="36.75" customHeight="1" x14ac:dyDescent="0.25">
      <c r="BC7809" s="163"/>
    </row>
    <row r="7810" spans="55:55" ht="36.75" customHeight="1" x14ac:dyDescent="0.25">
      <c r="BC7810" s="163"/>
    </row>
    <row r="7811" spans="55:55" ht="36.75" customHeight="1" x14ac:dyDescent="0.25">
      <c r="BC7811" s="163"/>
    </row>
    <row r="7812" spans="55:55" ht="36.75" customHeight="1" x14ac:dyDescent="0.25">
      <c r="BC7812" s="163"/>
    </row>
    <row r="7813" spans="55:55" ht="36.75" customHeight="1" x14ac:dyDescent="0.25">
      <c r="BC7813" s="163"/>
    </row>
    <row r="7814" spans="55:55" ht="36.75" customHeight="1" x14ac:dyDescent="0.25">
      <c r="BC7814" s="163"/>
    </row>
    <row r="7815" spans="55:55" ht="36.75" customHeight="1" x14ac:dyDescent="0.25">
      <c r="BC7815" s="163"/>
    </row>
    <row r="7816" spans="55:55" ht="36.75" customHeight="1" x14ac:dyDescent="0.25">
      <c r="BC7816" s="163"/>
    </row>
    <row r="7817" spans="55:55" ht="36.75" customHeight="1" x14ac:dyDescent="0.25">
      <c r="BC7817" s="163"/>
    </row>
    <row r="7818" spans="55:55" ht="36.75" customHeight="1" x14ac:dyDescent="0.25">
      <c r="BC7818" s="163"/>
    </row>
    <row r="7819" spans="55:55" ht="36.75" customHeight="1" x14ac:dyDescent="0.25">
      <c r="BC7819" s="163"/>
    </row>
    <row r="7820" spans="55:55" ht="36.75" customHeight="1" x14ac:dyDescent="0.25">
      <c r="BC7820" s="163"/>
    </row>
    <row r="7821" spans="55:55" ht="36.75" customHeight="1" x14ac:dyDescent="0.25">
      <c r="BC7821" s="163"/>
    </row>
    <row r="7822" spans="55:55" ht="36.75" customHeight="1" x14ac:dyDescent="0.25">
      <c r="BC7822" s="163"/>
    </row>
    <row r="7823" spans="55:55" ht="36.75" customHeight="1" x14ac:dyDescent="0.25">
      <c r="BC7823" s="163"/>
    </row>
    <row r="7824" spans="55:55" ht="36.75" customHeight="1" x14ac:dyDescent="0.25">
      <c r="BC7824" s="163"/>
    </row>
    <row r="7825" spans="55:55" ht="36.75" customHeight="1" x14ac:dyDescent="0.25">
      <c r="BC7825" s="163"/>
    </row>
    <row r="7826" spans="55:55" ht="36.75" customHeight="1" x14ac:dyDescent="0.25">
      <c r="BC7826" s="163"/>
    </row>
    <row r="7827" spans="55:55" ht="36.75" customHeight="1" x14ac:dyDescent="0.25">
      <c r="BC7827" s="163"/>
    </row>
    <row r="7828" spans="55:55" ht="36.75" customHeight="1" x14ac:dyDescent="0.25">
      <c r="BC7828" s="163"/>
    </row>
    <row r="7829" spans="55:55" ht="36.75" customHeight="1" x14ac:dyDescent="0.25">
      <c r="BC7829" s="163"/>
    </row>
    <row r="7830" spans="55:55" ht="36.75" customHeight="1" x14ac:dyDescent="0.25">
      <c r="BC7830" s="163"/>
    </row>
    <row r="7831" spans="55:55" ht="36.75" customHeight="1" x14ac:dyDescent="0.25">
      <c r="BC7831" s="163"/>
    </row>
    <row r="7832" spans="55:55" ht="36.75" customHeight="1" x14ac:dyDescent="0.25">
      <c r="BC7832" s="163"/>
    </row>
    <row r="7833" spans="55:55" ht="36.75" customHeight="1" x14ac:dyDescent="0.25">
      <c r="BC7833" s="163"/>
    </row>
    <row r="7834" spans="55:55" ht="36.75" customHeight="1" x14ac:dyDescent="0.25">
      <c r="BC7834" s="163"/>
    </row>
    <row r="7835" spans="55:55" ht="36.75" customHeight="1" x14ac:dyDescent="0.25">
      <c r="BC7835" s="163"/>
    </row>
    <row r="7836" spans="55:55" ht="36.75" customHeight="1" x14ac:dyDescent="0.25">
      <c r="BC7836" s="163"/>
    </row>
    <row r="7837" spans="55:55" ht="36.75" customHeight="1" x14ac:dyDescent="0.25">
      <c r="BC7837" s="163"/>
    </row>
    <row r="7838" spans="55:55" ht="36.75" customHeight="1" x14ac:dyDescent="0.25">
      <c r="BC7838" s="163"/>
    </row>
    <row r="7839" spans="55:55" ht="36.75" customHeight="1" x14ac:dyDescent="0.25">
      <c r="BC7839" s="163"/>
    </row>
    <row r="7840" spans="55:55" ht="36.75" customHeight="1" x14ac:dyDescent="0.25">
      <c r="BC7840" s="163"/>
    </row>
    <row r="7841" spans="55:55" ht="36.75" customHeight="1" x14ac:dyDescent="0.25">
      <c r="BC7841" s="163"/>
    </row>
    <row r="7842" spans="55:55" ht="36.75" customHeight="1" x14ac:dyDescent="0.25">
      <c r="BC7842" s="163"/>
    </row>
    <row r="7843" spans="55:55" ht="36.75" customHeight="1" x14ac:dyDescent="0.25">
      <c r="BC7843" s="163"/>
    </row>
    <row r="7844" spans="55:55" ht="36.75" customHeight="1" x14ac:dyDescent="0.25">
      <c r="BC7844" s="163"/>
    </row>
    <row r="7845" spans="55:55" ht="36.75" customHeight="1" x14ac:dyDescent="0.25">
      <c r="BC7845" s="163"/>
    </row>
    <row r="7846" spans="55:55" ht="36.75" customHeight="1" x14ac:dyDescent="0.25">
      <c r="BC7846" s="163"/>
    </row>
    <row r="7847" spans="55:55" ht="36.75" customHeight="1" x14ac:dyDescent="0.25">
      <c r="BC7847" s="163"/>
    </row>
    <row r="7848" spans="55:55" ht="36.75" customHeight="1" x14ac:dyDescent="0.25">
      <c r="BC7848" s="163"/>
    </row>
    <row r="7849" spans="55:55" ht="36.75" customHeight="1" x14ac:dyDescent="0.25">
      <c r="BC7849" s="163"/>
    </row>
    <row r="7850" spans="55:55" ht="36.75" customHeight="1" x14ac:dyDescent="0.25">
      <c r="BC7850" s="163"/>
    </row>
    <row r="7851" spans="55:55" ht="36.75" customHeight="1" x14ac:dyDescent="0.25">
      <c r="BC7851" s="163"/>
    </row>
    <row r="7852" spans="55:55" ht="36.75" customHeight="1" x14ac:dyDescent="0.25">
      <c r="BC7852" s="163"/>
    </row>
    <row r="7853" spans="55:55" ht="36.75" customHeight="1" x14ac:dyDescent="0.25">
      <c r="BC7853" s="163"/>
    </row>
    <row r="7854" spans="55:55" ht="36.75" customHeight="1" x14ac:dyDescent="0.25">
      <c r="BC7854" s="163"/>
    </row>
    <row r="7855" spans="55:55" ht="36.75" customHeight="1" x14ac:dyDescent="0.25">
      <c r="BC7855" s="163"/>
    </row>
    <row r="7856" spans="55:55" ht="36.75" customHeight="1" x14ac:dyDescent="0.25">
      <c r="BC7856" s="163"/>
    </row>
    <row r="7857" spans="55:55" ht="36.75" customHeight="1" x14ac:dyDescent="0.25">
      <c r="BC7857" s="163"/>
    </row>
    <row r="7858" spans="55:55" ht="36.75" customHeight="1" x14ac:dyDescent="0.25">
      <c r="BC7858" s="163"/>
    </row>
    <row r="7859" spans="55:55" ht="36.75" customHeight="1" x14ac:dyDescent="0.25">
      <c r="BC7859" s="163"/>
    </row>
    <row r="7860" spans="55:55" ht="36.75" customHeight="1" x14ac:dyDescent="0.25">
      <c r="BC7860" s="163"/>
    </row>
    <row r="7861" spans="55:55" ht="36.75" customHeight="1" x14ac:dyDescent="0.25">
      <c r="BC7861" s="163"/>
    </row>
    <row r="7862" spans="55:55" ht="36.75" customHeight="1" x14ac:dyDescent="0.25">
      <c r="BC7862" s="163"/>
    </row>
    <row r="7863" spans="55:55" ht="36.75" customHeight="1" x14ac:dyDescent="0.25">
      <c r="BC7863" s="163"/>
    </row>
    <row r="7864" spans="55:55" ht="36.75" customHeight="1" x14ac:dyDescent="0.25">
      <c r="BC7864" s="163"/>
    </row>
    <row r="7865" spans="55:55" ht="36.75" customHeight="1" x14ac:dyDescent="0.25">
      <c r="BC7865" s="163"/>
    </row>
    <row r="7866" spans="55:55" ht="36.75" customHeight="1" x14ac:dyDescent="0.25">
      <c r="BC7866" s="163"/>
    </row>
    <row r="7867" spans="55:55" ht="36.75" customHeight="1" x14ac:dyDescent="0.25">
      <c r="BC7867" s="163"/>
    </row>
    <row r="7868" spans="55:55" ht="36.75" customHeight="1" x14ac:dyDescent="0.25">
      <c r="BC7868" s="163"/>
    </row>
    <row r="7869" spans="55:55" ht="36.75" customHeight="1" x14ac:dyDescent="0.25">
      <c r="BC7869" s="163"/>
    </row>
    <row r="7870" spans="55:55" ht="36.75" customHeight="1" x14ac:dyDescent="0.25">
      <c r="BC7870" s="163"/>
    </row>
    <row r="7871" spans="55:55" ht="36.75" customHeight="1" x14ac:dyDescent="0.25">
      <c r="BC7871" s="163"/>
    </row>
    <row r="7872" spans="55:55" ht="36.75" customHeight="1" x14ac:dyDescent="0.25">
      <c r="BC7872" s="163"/>
    </row>
    <row r="7873" spans="55:55" ht="36.75" customHeight="1" x14ac:dyDescent="0.25">
      <c r="BC7873" s="163"/>
    </row>
    <row r="7874" spans="55:55" ht="36.75" customHeight="1" x14ac:dyDescent="0.25">
      <c r="BC7874" s="163"/>
    </row>
    <row r="7875" spans="55:55" ht="36.75" customHeight="1" x14ac:dyDescent="0.25">
      <c r="BC7875" s="163"/>
    </row>
    <row r="7876" spans="55:55" ht="36.75" customHeight="1" x14ac:dyDescent="0.25">
      <c r="BC7876" s="163"/>
    </row>
    <row r="7877" spans="55:55" ht="36.75" customHeight="1" x14ac:dyDescent="0.25">
      <c r="BC7877" s="163"/>
    </row>
    <row r="7878" spans="55:55" ht="36.75" customHeight="1" x14ac:dyDescent="0.25">
      <c r="BC7878" s="163"/>
    </row>
    <row r="7879" spans="55:55" ht="36.75" customHeight="1" x14ac:dyDescent="0.25">
      <c r="BC7879" s="163"/>
    </row>
    <row r="7880" spans="55:55" ht="36.75" customHeight="1" x14ac:dyDescent="0.25">
      <c r="BC7880" s="163"/>
    </row>
    <row r="7881" spans="55:55" ht="36.75" customHeight="1" x14ac:dyDescent="0.25">
      <c r="BC7881" s="163"/>
    </row>
    <row r="7882" spans="55:55" ht="36.75" customHeight="1" x14ac:dyDescent="0.25">
      <c r="BC7882" s="163"/>
    </row>
    <row r="7883" spans="55:55" ht="36.75" customHeight="1" x14ac:dyDescent="0.25">
      <c r="BC7883" s="163"/>
    </row>
    <row r="7884" spans="55:55" ht="36.75" customHeight="1" x14ac:dyDescent="0.25">
      <c r="BC7884" s="163"/>
    </row>
    <row r="7885" spans="55:55" ht="36.75" customHeight="1" x14ac:dyDescent="0.25">
      <c r="BC7885" s="163"/>
    </row>
    <row r="7886" spans="55:55" ht="36.75" customHeight="1" x14ac:dyDescent="0.25">
      <c r="BC7886" s="163"/>
    </row>
    <row r="7887" spans="55:55" ht="36.75" customHeight="1" x14ac:dyDescent="0.25">
      <c r="BC7887" s="163"/>
    </row>
    <row r="7888" spans="55:55" ht="36.75" customHeight="1" x14ac:dyDescent="0.25">
      <c r="BC7888" s="163"/>
    </row>
    <row r="7889" spans="55:55" ht="36.75" customHeight="1" x14ac:dyDescent="0.25">
      <c r="BC7889" s="163"/>
    </row>
    <row r="7890" spans="55:55" ht="36.75" customHeight="1" x14ac:dyDescent="0.25">
      <c r="BC7890" s="163"/>
    </row>
    <row r="7891" spans="55:55" ht="36.75" customHeight="1" x14ac:dyDescent="0.25">
      <c r="BC7891" s="163"/>
    </row>
    <row r="7892" spans="55:55" ht="36.75" customHeight="1" x14ac:dyDescent="0.25">
      <c r="BC7892" s="163"/>
    </row>
    <row r="7893" spans="55:55" ht="36.75" customHeight="1" x14ac:dyDescent="0.25">
      <c r="BC7893" s="163"/>
    </row>
    <row r="7894" spans="55:55" ht="36.75" customHeight="1" x14ac:dyDescent="0.25">
      <c r="BC7894" s="163"/>
    </row>
    <row r="7895" spans="55:55" ht="36.75" customHeight="1" x14ac:dyDescent="0.25">
      <c r="BC7895" s="163"/>
    </row>
    <row r="7896" spans="55:55" ht="36.75" customHeight="1" x14ac:dyDescent="0.25">
      <c r="BC7896" s="163"/>
    </row>
    <row r="7897" spans="55:55" ht="36.75" customHeight="1" x14ac:dyDescent="0.25">
      <c r="BC7897" s="163"/>
    </row>
    <row r="7898" spans="55:55" ht="36.75" customHeight="1" x14ac:dyDescent="0.25">
      <c r="BC7898" s="163"/>
    </row>
    <row r="7899" spans="55:55" ht="36.75" customHeight="1" x14ac:dyDescent="0.25">
      <c r="BC7899" s="163"/>
    </row>
    <row r="7900" spans="55:55" ht="36.75" customHeight="1" x14ac:dyDescent="0.25">
      <c r="BC7900" s="163"/>
    </row>
    <row r="7901" spans="55:55" ht="36.75" customHeight="1" x14ac:dyDescent="0.25">
      <c r="BC7901" s="163"/>
    </row>
    <row r="7902" spans="55:55" ht="36.75" customHeight="1" x14ac:dyDescent="0.25">
      <c r="BC7902" s="163"/>
    </row>
    <row r="7903" spans="55:55" ht="36.75" customHeight="1" x14ac:dyDescent="0.25">
      <c r="BC7903" s="163"/>
    </row>
    <row r="7904" spans="55:55" ht="36.75" customHeight="1" x14ac:dyDescent="0.25">
      <c r="BC7904" s="163"/>
    </row>
    <row r="7905" spans="55:55" ht="36.75" customHeight="1" x14ac:dyDescent="0.25">
      <c r="BC7905" s="163"/>
    </row>
    <row r="7906" spans="55:55" ht="36.75" customHeight="1" x14ac:dyDescent="0.25">
      <c r="BC7906" s="163"/>
    </row>
    <row r="7907" spans="55:55" ht="36.75" customHeight="1" x14ac:dyDescent="0.25">
      <c r="BC7907" s="163"/>
    </row>
    <row r="7908" spans="55:55" ht="36.75" customHeight="1" x14ac:dyDescent="0.25">
      <c r="BC7908" s="163"/>
    </row>
    <row r="7909" spans="55:55" ht="36.75" customHeight="1" x14ac:dyDescent="0.25">
      <c r="BC7909" s="163"/>
    </row>
    <row r="7910" spans="55:55" ht="36.75" customHeight="1" x14ac:dyDescent="0.25">
      <c r="BC7910" s="163"/>
    </row>
    <row r="7911" spans="55:55" ht="36.75" customHeight="1" x14ac:dyDescent="0.25">
      <c r="BC7911" s="163"/>
    </row>
    <row r="7912" spans="55:55" ht="36.75" customHeight="1" x14ac:dyDescent="0.25">
      <c r="BC7912" s="163"/>
    </row>
    <row r="7913" spans="55:55" ht="36.75" customHeight="1" x14ac:dyDescent="0.25">
      <c r="BC7913" s="163"/>
    </row>
    <row r="7914" spans="55:55" ht="36.75" customHeight="1" x14ac:dyDescent="0.25">
      <c r="BC7914" s="163"/>
    </row>
    <row r="7915" spans="55:55" ht="36.75" customHeight="1" x14ac:dyDescent="0.25">
      <c r="BC7915" s="163"/>
    </row>
    <row r="7916" spans="55:55" ht="36.75" customHeight="1" x14ac:dyDescent="0.25">
      <c r="BC7916" s="163"/>
    </row>
    <row r="7917" spans="55:55" ht="36.75" customHeight="1" x14ac:dyDescent="0.25">
      <c r="BC7917" s="163"/>
    </row>
    <row r="7918" spans="55:55" ht="36.75" customHeight="1" x14ac:dyDescent="0.25">
      <c r="BC7918" s="163"/>
    </row>
    <row r="7919" spans="55:55" ht="36.75" customHeight="1" x14ac:dyDescent="0.25">
      <c r="BC7919" s="163"/>
    </row>
    <row r="7920" spans="55:55" ht="36.75" customHeight="1" x14ac:dyDescent="0.25">
      <c r="BC7920" s="163"/>
    </row>
    <row r="7921" spans="55:55" ht="36.75" customHeight="1" x14ac:dyDescent="0.25">
      <c r="BC7921" s="163"/>
    </row>
    <row r="7922" spans="55:55" ht="36.75" customHeight="1" x14ac:dyDescent="0.25">
      <c r="BC7922" s="163"/>
    </row>
    <row r="7923" spans="55:55" ht="36.75" customHeight="1" x14ac:dyDescent="0.25">
      <c r="BC7923" s="163"/>
    </row>
    <row r="7924" spans="55:55" ht="36.75" customHeight="1" x14ac:dyDescent="0.25">
      <c r="BC7924" s="163"/>
    </row>
    <row r="7925" spans="55:55" ht="36.75" customHeight="1" x14ac:dyDescent="0.25">
      <c r="BC7925" s="163"/>
    </row>
    <row r="7926" spans="55:55" ht="36.75" customHeight="1" x14ac:dyDescent="0.25">
      <c r="BC7926" s="163"/>
    </row>
    <row r="7927" spans="55:55" ht="36.75" customHeight="1" x14ac:dyDescent="0.25">
      <c r="BC7927" s="163"/>
    </row>
    <row r="7928" spans="55:55" ht="36.75" customHeight="1" x14ac:dyDescent="0.25">
      <c r="BC7928" s="163"/>
    </row>
    <row r="7929" spans="55:55" ht="36.75" customHeight="1" x14ac:dyDescent="0.25">
      <c r="BC7929" s="163"/>
    </row>
    <row r="7930" spans="55:55" ht="36.75" customHeight="1" x14ac:dyDescent="0.25">
      <c r="BC7930" s="163"/>
    </row>
    <row r="7931" spans="55:55" ht="36.75" customHeight="1" x14ac:dyDescent="0.25">
      <c r="BC7931" s="163"/>
    </row>
    <row r="7932" spans="55:55" ht="36.75" customHeight="1" x14ac:dyDescent="0.25">
      <c r="BC7932" s="163"/>
    </row>
    <row r="7933" spans="55:55" ht="36.75" customHeight="1" x14ac:dyDescent="0.25">
      <c r="BC7933" s="163"/>
    </row>
    <row r="7934" spans="55:55" ht="36.75" customHeight="1" x14ac:dyDescent="0.25">
      <c r="BC7934" s="163"/>
    </row>
    <row r="7935" spans="55:55" ht="36.75" customHeight="1" x14ac:dyDescent="0.25">
      <c r="BC7935" s="163"/>
    </row>
    <row r="7936" spans="55:55" ht="36.75" customHeight="1" x14ac:dyDescent="0.25">
      <c r="BC7936" s="163"/>
    </row>
    <row r="7937" spans="55:55" ht="36.75" customHeight="1" x14ac:dyDescent="0.25">
      <c r="BC7937" s="163"/>
    </row>
    <row r="7938" spans="55:55" ht="36.75" customHeight="1" x14ac:dyDescent="0.25">
      <c r="BC7938" s="163"/>
    </row>
    <row r="7939" spans="55:55" ht="36.75" customHeight="1" x14ac:dyDescent="0.25">
      <c r="BC7939" s="163"/>
    </row>
    <row r="7940" spans="55:55" ht="36.75" customHeight="1" x14ac:dyDescent="0.25">
      <c r="BC7940" s="163"/>
    </row>
    <row r="7941" spans="55:55" ht="36.75" customHeight="1" x14ac:dyDescent="0.25">
      <c r="BC7941" s="163"/>
    </row>
    <row r="7942" spans="55:55" ht="36.75" customHeight="1" x14ac:dyDescent="0.25">
      <c r="BC7942" s="163"/>
    </row>
    <row r="7943" spans="55:55" ht="36.75" customHeight="1" x14ac:dyDescent="0.25">
      <c r="BC7943" s="163"/>
    </row>
    <row r="7944" spans="55:55" ht="36.75" customHeight="1" x14ac:dyDescent="0.25">
      <c r="BC7944" s="163"/>
    </row>
    <row r="7945" spans="55:55" ht="36.75" customHeight="1" x14ac:dyDescent="0.25">
      <c r="BC7945" s="163"/>
    </row>
    <row r="7946" spans="55:55" ht="36.75" customHeight="1" x14ac:dyDescent="0.25">
      <c r="BC7946" s="163"/>
    </row>
    <row r="7947" spans="55:55" ht="36.75" customHeight="1" x14ac:dyDescent="0.25">
      <c r="BC7947" s="163"/>
    </row>
    <row r="7948" spans="55:55" ht="36.75" customHeight="1" x14ac:dyDescent="0.25">
      <c r="BC7948" s="163"/>
    </row>
    <row r="7949" spans="55:55" ht="36.75" customHeight="1" x14ac:dyDescent="0.25">
      <c r="BC7949" s="163"/>
    </row>
    <row r="7950" spans="55:55" ht="36.75" customHeight="1" x14ac:dyDescent="0.25">
      <c r="BC7950" s="163"/>
    </row>
    <row r="7951" spans="55:55" ht="36.75" customHeight="1" x14ac:dyDescent="0.25">
      <c r="BC7951" s="163"/>
    </row>
    <row r="7952" spans="55:55" ht="36.75" customHeight="1" x14ac:dyDescent="0.25">
      <c r="BC7952" s="163"/>
    </row>
    <row r="7953" spans="55:55" ht="36.75" customHeight="1" x14ac:dyDescent="0.25">
      <c r="BC7953" s="163"/>
    </row>
    <row r="7954" spans="55:55" ht="36.75" customHeight="1" x14ac:dyDescent="0.25">
      <c r="BC7954" s="163"/>
    </row>
    <row r="7955" spans="55:55" ht="36.75" customHeight="1" x14ac:dyDescent="0.25">
      <c r="BC7955" s="163"/>
    </row>
    <row r="7956" spans="55:55" ht="36.75" customHeight="1" x14ac:dyDescent="0.25">
      <c r="BC7956" s="163"/>
    </row>
    <row r="7957" spans="55:55" ht="36.75" customHeight="1" x14ac:dyDescent="0.25">
      <c r="BC7957" s="163"/>
    </row>
    <row r="7958" spans="55:55" ht="36.75" customHeight="1" x14ac:dyDescent="0.25">
      <c r="BC7958" s="163"/>
    </row>
    <row r="7959" spans="55:55" ht="36.75" customHeight="1" x14ac:dyDescent="0.25">
      <c r="BC7959" s="163"/>
    </row>
    <row r="7960" spans="55:55" ht="36.75" customHeight="1" x14ac:dyDescent="0.25">
      <c r="BC7960" s="163"/>
    </row>
    <row r="7961" spans="55:55" ht="36.75" customHeight="1" x14ac:dyDescent="0.25">
      <c r="BC7961" s="163"/>
    </row>
    <row r="7962" spans="55:55" ht="36.75" customHeight="1" x14ac:dyDescent="0.25">
      <c r="BC7962" s="163"/>
    </row>
    <row r="7963" spans="55:55" ht="36.75" customHeight="1" x14ac:dyDescent="0.25">
      <c r="BC7963" s="163"/>
    </row>
    <row r="7964" spans="55:55" ht="36.75" customHeight="1" x14ac:dyDescent="0.25">
      <c r="BC7964" s="163"/>
    </row>
    <row r="7965" spans="55:55" ht="36.75" customHeight="1" x14ac:dyDescent="0.25">
      <c r="BC7965" s="163"/>
    </row>
    <row r="7966" spans="55:55" ht="36.75" customHeight="1" x14ac:dyDescent="0.25">
      <c r="BC7966" s="163"/>
    </row>
    <row r="7967" spans="55:55" ht="36.75" customHeight="1" x14ac:dyDescent="0.25">
      <c r="BC7967" s="163"/>
    </row>
    <row r="7968" spans="55:55" ht="36.75" customHeight="1" x14ac:dyDescent="0.25">
      <c r="BC7968" s="163"/>
    </row>
    <row r="7969" spans="55:55" ht="36.75" customHeight="1" x14ac:dyDescent="0.25">
      <c r="BC7969" s="163"/>
    </row>
    <row r="7970" spans="55:55" ht="36.75" customHeight="1" x14ac:dyDescent="0.25">
      <c r="BC7970" s="163"/>
    </row>
    <row r="7971" spans="55:55" ht="36.75" customHeight="1" x14ac:dyDescent="0.25">
      <c r="BC7971" s="163"/>
    </row>
    <row r="7972" spans="55:55" ht="36.75" customHeight="1" x14ac:dyDescent="0.25">
      <c r="BC7972" s="163"/>
    </row>
    <row r="7973" spans="55:55" ht="36.75" customHeight="1" x14ac:dyDescent="0.25">
      <c r="BC7973" s="163"/>
    </row>
    <row r="7974" spans="55:55" ht="36.75" customHeight="1" x14ac:dyDescent="0.25">
      <c r="BC7974" s="163"/>
    </row>
    <row r="7975" spans="55:55" ht="36.75" customHeight="1" x14ac:dyDescent="0.25">
      <c r="BC7975" s="163"/>
    </row>
    <row r="7976" spans="55:55" ht="36.75" customHeight="1" x14ac:dyDescent="0.25">
      <c r="BC7976" s="163"/>
    </row>
    <row r="7977" spans="55:55" ht="36.75" customHeight="1" x14ac:dyDescent="0.25">
      <c r="BC7977" s="163"/>
    </row>
    <row r="7978" spans="55:55" ht="36.75" customHeight="1" x14ac:dyDescent="0.25">
      <c r="BC7978" s="163"/>
    </row>
    <row r="7979" spans="55:55" ht="36.75" customHeight="1" x14ac:dyDescent="0.25">
      <c r="BC7979" s="163"/>
    </row>
    <row r="7980" spans="55:55" ht="36.75" customHeight="1" x14ac:dyDescent="0.25">
      <c r="BC7980" s="163"/>
    </row>
    <row r="7981" spans="55:55" ht="36.75" customHeight="1" x14ac:dyDescent="0.25">
      <c r="BC7981" s="163"/>
    </row>
    <row r="7982" spans="55:55" ht="36.75" customHeight="1" x14ac:dyDescent="0.25">
      <c r="BC7982" s="163"/>
    </row>
    <row r="7983" spans="55:55" ht="36.75" customHeight="1" x14ac:dyDescent="0.25">
      <c r="BC7983" s="163"/>
    </row>
    <row r="7984" spans="55:55" ht="36.75" customHeight="1" x14ac:dyDescent="0.25">
      <c r="BC7984" s="163"/>
    </row>
    <row r="7985" spans="55:55" ht="36.75" customHeight="1" x14ac:dyDescent="0.25">
      <c r="BC7985" s="163"/>
    </row>
    <row r="7986" spans="55:55" ht="36.75" customHeight="1" x14ac:dyDescent="0.25">
      <c r="BC7986" s="163"/>
    </row>
    <row r="7987" spans="55:55" ht="36.75" customHeight="1" x14ac:dyDescent="0.25">
      <c r="BC7987" s="163"/>
    </row>
    <row r="7988" spans="55:55" ht="36.75" customHeight="1" x14ac:dyDescent="0.25">
      <c r="BC7988" s="163"/>
    </row>
    <row r="7989" spans="55:55" ht="36.75" customHeight="1" x14ac:dyDescent="0.25">
      <c r="BC7989" s="163"/>
    </row>
    <row r="7990" spans="55:55" ht="36.75" customHeight="1" x14ac:dyDescent="0.25">
      <c r="BC7990" s="163"/>
    </row>
    <row r="7991" spans="55:55" ht="36.75" customHeight="1" x14ac:dyDescent="0.25">
      <c r="BC7991" s="163"/>
    </row>
    <row r="7992" spans="55:55" ht="36.75" customHeight="1" x14ac:dyDescent="0.25">
      <c r="BC7992" s="163"/>
    </row>
    <row r="7993" spans="55:55" ht="36.75" customHeight="1" x14ac:dyDescent="0.25">
      <c r="BC7993" s="163"/>
    </row>
    <row r="7994" spans="55:55" ht="36.75" customHeight="1" x14ac:dyDescent="0.25">
      <c r="BC7994" s="163"/>
    </row>
    <row r="7995" spans="55:55" ht="36.75" customHeight="1" x14ac:dyDescent="0.25">
      <c r="BC7995" s="163"/>
    </row>
    <row r="7996" spans="55:55" ht="36.75" customHeight="1" x14ac:dyDescent="0.25">
      <c r="BC7996" s="163"/>
    </row>
    <row r="7997" spans="55:55" ht="36.75" customHeight="1" x14ac:dyDescent="0.25">
      <c r="BC7997" s="163"/>
    </row>
    <row r="7998" spans="55:55" ht="36.75" customHeight="1" x14ac:dyDescent="0.25">
      <c r="BC7998" s="163"/>
    </row>
    <row r="7999" spans="55:55" ht="36.75" customHeight="1" x14ac:dyDescent="0.25">
      <c r="BC7999" s="163"/>
    </row>
    <row r="8000" spans="55:55" ht="36.75" customHeight="1" x14ac:dyDescent="0.25">
      <c r="BC8000" s="163"/>
    </row>
    <row r="8001" spans="55:55" ht="36.75" customHeight="1" x14ac:dyDescent="0.25">
      <c r="BC8001" s="163"/>
    </row>
    <row r="8002" spans="55:55" ht="36.75" customHeight="1" x14ac:dyDescent="0.25">
      <c r="BC8002" s="163"/>
    </row>
    <row r="8003" spans="55:55" ht="36.75" customHeight="1" x14ac:dyDescent="0.25">
      <c r="BC8003" s="163"/>
    </row>
    <row r="8004" spans="55:55" ht="36.75" customHeight="1" x14ac:dyDescent="0.25">
      <c r="BC8004" s="163"/>
    </row>
    <row r="8005" spans="55:55" ht="36.75" customHeight="1" x14ac:dyDescent="0.25">
      <c r="BC8005" s="163"/>
    </row>
    <row r="8006" spans="55:55" ht="36.75" customHeight="1" x14ac:dyDescent="0.25">
      <c r="BC8006" s="163"/>
    </row>
    <row r="8007" spans="55:55" ht="36.75" customHeight="1" x14ac:dyDescent="0.25">
      <c r="BC8007" s="163"/>
    </row>
    <row r="8008" spans="55:55" ht="36.75" customHeight="1" x14ac:dyDescent="0.25">
      <c r="BC8008" s="163"/>
    </row>
    <row r="8009" spans="55:55" ht="36.75" customHeight="1" x14ac:dyDescent="0.25">
      <c r="BC8009" s="163"/>
    </row>
    <row r="8010" spans="55:55" ht="36.75" customHeight="1" x14ac:dyDescent="0.25">
      <c r="BC8010" s="163"/>
    </row>
    <row r="8011" spans="55:55" ht="36.75" customHeight="1" x14ac:dyDescent="0.25">
      <c r="BC8011" s="163"/>
    </row>
    <row r="8012" spans="55:55" ht="36.75" customHeight="1" x14ac:dyDescent="0.25">
      <c r="BC8012" s="163"/>
    </row>
    <row r="8013" spans="55:55" ht="36.75" customHeight="1" x14ac:dyDescent="0.25">
      <c r="BC8013" s="163"/>
    </row>
    <row r="8014" spans="55:55" ht="36.75" customHeight="1" x14ac:dyDescent="0.25">
      <c r="BC8014" s="163"/>
    </row>
    <row r="8015" spans="55:55" ht="36.75" customHeight="1" x14ac:dyDescent="0.25">
      <c r="BC8015" s="163"/>
    </row>
    <row r="8016" spans="55:55" ht="36.75" customHeight="1" x14ac:dyDescent="0.25">
      <c r="BC8016" s="163"/>
    </row>
    <row r="8017" spans="55:55" ht="36.75" customHeight="1" x14ac:dyDescent="0.25">
      <c r="BC8017" s="163"/>
    </row>
    <row r="8018" spans="55:55" ht="36.75" customHeight="1" x14ac:dyDescent="0.25">
      <c r="BC8018" s="163"/>
    </row>
    <row r="8019" spans="55:55" ht="36.75" customHeight="1" x14ac:dyDescent="0.25">
      <c r="BC8019" s="163"/>
    </row>
    <row r="8020" spans="55:55" ht="36.75" customHeight="1" x14ac:dyDescent="0.25">
      <c r="BC8020" s="163"/>
    </row>
    <row r="8021" spans="55:55" ht="36.75" customHeight="1" x14ac:dyDescent="0.25">
      <c r="BC8021" s="163"/>
    </row>
    <row r="8022" spans="55:55" ht="36.75" customHeight="1" x14ac:dyDescent="0.25">
      <c r="BC8022" s="163"/>
    </row>
    <row r="8023" spans="55:55" ht="36.75" customHeight="1" x14ac:dyDescent="0.25">
      <c r="BC8023" s="163"/>
    </row>
    <row r="8024" spans="55:55" ht="36.75" customHeight="1" x14ac:dyDescent="0.25">
      <c r="BC8024" s="163"/>
    </row>
    <row r="8025" spans="55:55" ht="36.75" customHeight="1" x14ac:dyDescent="0.25">
      <c r="BC8025" s="163"/>
    </row>
    <row r="8026" spans="55:55" ht="36.75" customHeight="1" x14ac:dyDescent="0.25">
      <c r="BC8026" s="163"/>
    </row>
    <row r="8027" spans="55:55" ht="36.75" customHeight="1" x14ac:dyDescent="0.25">
      <c r="BC8027" s="163"/>
    </row>
    <row r="8028" spans="55:55" ht="36.75" customHeight="1" x14ac:dyDescent="0.25">
      <c r="BC8028" s="163"/>
    </row>
    <row r="8029" spans="55:55" ht="36.75" customHeight="1" x14ac:dyDescent="0.25">
      <c r="BC8029" s="163"/>
    </row>
    <row r="8030" spans="55:55" ht="36.75" customHeight="1" x14ac:dyDescent="0.25">
      <c r="BC8030" s="163"/>
    </row>
    <row r="8031" spans="55:55" ht="36.75" customHeight="1" x14ac:dyDescent="0.25">
      <c r="BC8031" s="163"/>
    </row>
    <row r="8032" spans="55:55" ht="36.75" customHeight="1" x14ac:dyDescent="0.25">
      <c r="BC8032" s="163"/>
    </row>
    <row r="8033" spans="55:55" ht="36.75" customHeight="1" x14ac:dyDescent="0.25">
      <c r="BC8033" s="163"/>
    </row>
    <row r="8034" spans="55:55" ht="36.75" customHeight="1" x14ac:dyDescent="0.25">
      <c r="BC8034" s="163"/>
    </row>
    <row r="8035" spans="55:55" ht="36.75" customHeight="1" x14ac:dyDescent="0.25">
      <c r="BC8035" s="163"/>
    </row>
    <row r="8036" spans="55:55" ht="36.75" customHeight="1" x14ac:dyDescent="0.25">
      <c r="BC8036" s="163"/>
    </row>
    <row r="8037" spans="55:55" ht="36.75" customHeight="1" x14ac:dyDescent="0.25">
      <c r="BC8037" s="163"/>
    </row>
    <row r="8038" spans="55:55" ht="36.75" customHeight="1" x14ac:dyDescent="0.25">
      <c r="BC8038" s="163"/>
    </row>
    <row r="8039" spans="55:55" ht="36.75" customHeight="1" x14ac:dyDescent="0.25">
      <c r="BC8039" s="163"/>
    </row>
    <row r="8040" spans="55:55" ht="36.75" customHeight="1" x14ac:dyDescent="0.25">
      <c r="BC8040" s="163"/>
    </row>
    <row r="8041" spans="55:55" ht="36.75" customHeight="1" x14ac:dyDescent="0.25">
      <c r="BC8041" s="163"/>
    </row>
    <row r="8042" spans="55:55" ht="36.75" customHeight="1" x14ac:dyDescent="0.25">
      <c r="BC8042" s="163"/>
    </row>
    <row r="8043" spans="55:55" ht="36.75" customHeight="1" x14ac:dyDescent="0.25">
      <c r="BC8043" s="163"/>
    </row>
    <row r="8044" spans="55:55" ht="36.75" customHeight="1" x14ac:dyDescent="0.25">
      <c r="BC8044" s="163"/>
    </row>
    <row r="8045" spans="55:55" ht="36.75" customHeight="1" x14ac:dyDescent="0.25">
      <c r="BC8045" s="163"/>
    </row>
    <row r="8046" spans="55:55" ht="36.75" customHeight="1" x14ac:dyDescent="0.25">
      <c r="BC8046" s="163"/>
    </row>
    <row r="8047" spans="55:55" ht="36.75" customHeight="1" x14ac:dyDescent="0.25">
      <c r="BC8047" s="163"/>
    </row>
    <row r="8048" spans="55:55" ht="36.75" customHeight="1" x14ac:dyDescent="0.25">
      <c r="BC8048" s="163"/>
    </row>
    <row r="8049" spans="55:55" ht="36.75" customHeight="1" x14ac:dyDescent="0.25">
      <c r="BC8049" s="163"/>
    </row>
    <row r="8050" spans="55:55" ht="36.75" customHeight="1" x14ac:dyDescent="0.25">
      <c r="BC8050" s="163"/>
    </row>
    <row r="8051" spans="55:55" ht="36.75" customHeight="1" x14ac:dyDescent="0.25">
      <c r="BC8051" s="163"/>
    </row>
    <row r="8052" spans="55:55" ht="36.75" customHeight="1" x14ac:dyDescent="0.25">
      <c r="BC8052" s="163"/>
    </row>
    <row r="8053" spans="55:55" ht="36.75" customHeight="1" x14ac:dyDescent="0.25">
      <c r="BC8053" s="163"/>
    </row>
    <row r="8054" spans="55:55" ht="36.75" customHeight="1" x14ac:dyDescent="0.25">
      <c r="BC8054" s="163"/>
    </row>
    <row r="8055" spans="55:55" ht="36.75" customHeight="1" x14ac:dyDescent="0.25">
      <c r="BC8055" s="163"/>
    </row>
    <row r="8056" spans="55:55" ht="36.75" customHeight="1" x14ac:dyDescent="0.25">
      <c r="BC8056" s="163"/>
    </row>
    <row r="8057" spans="55:55" ht="36.75" customHeight="1" x14ac:dyDescent="0.25">
      <c r="BC8057" s="163"/>
    </row>
    <row r="8058" spans="55:55" ht="36.75" customHeight="1" x14ac:dyDescent="0.25">
      <c r="BC8058" s="163"/>
    </row>
    <row r="8059" spans="55:55" ht="36.75" customHeight="1" x14ac:dyDescent="0.25">
      <c r="BC8059" s="163"/>
    </row>
    <row r="8060" spans="55:55" ht="36.75" customHeight="1" x14ac:dyDescent="0.25">
      <c r="BC8060" s="163"/>
    </row>
    <row r="8061" spans="55:55" ht="36.75" customHeight="1" x14ac:dyDescent="0.25">
      <c r="BC8061" s="163"/>
    </row>
    <row r="8062" spans="55:55" ht="36.75" customHeight="1" x14ac:dyDescent="0.25">
      <c r="BC8062" s="163"/>
    </row>
    <row r="8063" spans="55:55" ht="36.75" customHeight="1" x14ac:dyDescent="0.25">
      <c r="BC8063" s="163"/>
    </row>
    <row r="8064" spans="55:55" ht="36.75" customHeight="1" x14ac:dyDescent="0.25">
      <c r="BC8064" s="163"/>
    </row>
    <row r="8065" spans="55:55" ht="36.75" customHeight="1" x14ac:dyDescent="0.25">
      <c r="BC8065" s="163"/>
    </row>
    <row r="8066" spans="55:55" ht="36.75" customHeight="1" x14ac:dyDescent="0.25">
      <c r="BC8066" s="163"/>
    </row>
    <row r="8067" spans="55:55" ht="36.75" customHeight="1" x14ac:dyDescent="0.25">
      <c r="BC8067" s="163"/>
    </row>
    <row r="8068" spans="55:55" ht="36.75" customHeight="1" x14ac:dyDescent="0.25">
      <c r="BC8068" s="163"/>
    </row>
    <row r="8069" spans="55:55" ht="36.75" customHeight="1" x14ac:dyDescent="0.25">
      <c r="BC8069" s="163"/>
    </row>
    <row r="8070" spans="55:55" ht="36.75" customHeight="1" x14ac:dyDescent="0.25">
      <c r="BC8070" s="163"/>
    </row>
    <row r="8071" spans="55:55" ht="36.75" customHeight="1" x14ac:dyDescent="0.25">
      <c r="BC8071" s="163"/>
    </row>
    <row r="8072" spans="55:55" ht="36.75" customHeight="1" x14ac:dyDescent="0.25">
      <c r="BC8072" s="163"/>
    </row>
    <row r="8073" spans="55:55" ht="36.75" customHeight="1" x14ac:dyDescent="0.25">
      <c r="BC8073" s="163"/>
    </row>
    <row r="8074" spans="55:55" ht="36.75" customHeight="1" x14ac:dyDescent="0.25">
      <c r="BC8074" s="163"/>
    </row>
    <row r="8075" spans="55:55" ht="36.75" customHeight="1" x14ac:dyDescent="0.25">
      <c r="BC8075" s="163"/>
    </row>
    <row r="8076" spans="55:55" ht="36.75" customHeight="1" x14ac:dyDescent="0.25">
      <c r="BC8076" s="163"/>
    </row>
    <row r="8077" spans="55:55" ht="36.75" customHeight="1" x14ac:dyDescent="0.25">
      <c r="BC8077" s="163"/>
    </row>
    <row r="8078" spans="55:55" ht="36.75" customHeight="1" x14ac:dyDescent="0.25">
      <c r="BC8078" s="163"/>
    </row>
    <row r="8079" spans="55:55" ht="36.75" customHeight="1" x14ac:dyDescent="0.25">
      <c r="BC8079" s="163"/>
    </row>
    <row r="8080" spans="55:55" ht="36.75" customHeight="1" x14ac:dyDescent="0.25">
      <c r="BC8080" s="163"/>
    </row>
    <row r="8081" spans="55:55" ht="36.75" customHeight="1" x14ac:dyDescent="0.25">
      <c r="BC8081" s="163"/>
    </row>
    <row r="8082" spans="55:55" ht="36.75" customHeight="1" x14ac:dyDescent="0.25">
      <c r="BC8082" s="163"/>
    </row>
    <row r="8083" spans="55:55" ht="36.75" customHeight="1" x14ac:dyDescent="0.25">
      <c r="BC8083" s="163"/>
    </row>
    <row r="8084" spans="55:55" ht="36.75" customHeight="1" x14ac:dyDescent="0.25">
      <c r="BC8084" s="163"/>
    </row>
    <row r="8085" spans="55:55" ht="36.75" customHeight="1" x14ac:dyDescent="0.25">
      <c r="BC8085" s="163"/>
    </row>
    <row r="8086" spans="55:55" ht="36.75" customHeight="1" x14ac:dyDescent="0.25">
      <c r="BC8086" s="163"/>
    </row>
    <row r="8087" spans="55:55" ht="36.75" customHeight="1" x14ac:dyDescent="0.25">
      <c r="BC8087" s="163"/>
    </row>
    <row r="8088" spans="55:55" ht="36.75" customHeight="1" x14ac:dyDescent="0.25">
      <c r="BC8088" s="163"/>
    </row>
    <row r="8089" spans="55:55" ht="36.75" customHeight="1" x14ac:dyDescent="0.25">
      <c r="BC8089" s="163"/>
    </row>
    <row r="8090" spans="55:55" ht="36.75" customHeight="1" x14ac:dyDescent="0.25">
      <c r="BC8090" s="163"/>
    </row>
    <row r="8091" spans="55:55" ht="36.75" customHeight="1" x14ac:dyDescent="0.25">
      <c r="BC8091" s="163"/>
    </row>
    <row r="8092" spans="55:55" ht="36.75" customHeight="1" x14ac:dyDescent="0.25">
      <c r="BC8092" s="163"/>
    </row>
    <row r="8093" spans="55:55" ht="36.75" customHeight="1" x14ac:dyDescent="0.25">
      <c r="BC8093" s="163"/>
    </row>
    <row r="8094" spans="55:55" ht="36.75" customHeight="1" x14ac:dyDescent="0.25">
      <c r="BC8094" s="163"/>
    </row>
    <row r="8095" spans="55:55" ht="36.75" customHeight="1" x14ac:dyDescent="0.25">
      <c r="BC8095" s="163"/>
    </row>
    <row r="8096" spans="55:55" ht="36.75" customHeight="1" x14ac:dyDescent="0.25">
      <c r="BC8096" s="163"/>
    </row>
    <row r="8097" spans="55:55" ht="36.75" customHeight="1" x14ac:dyDescent="0.25">
      <c r="BC8097" s="163"/>
    </row>
    <row r="8098" spans="55:55" ht="36.75" customHeight="1" x14ac:dyDescent="0.25">
      <c r="BC8098" s="163"/>
    </row>
    <row r="8099" spans="55:55" ht="36.75" customHeight="1" x14ac:dyDescent="0.25">
      <c r="BC8099" s="163"/>
    </row>
    <row r="8100" spans="55:55" ht="36.75" customHeight="1" x14ac:dyDescent="0.25">
      <c r="BC8100" s="163"/>
    </row>
    <row r="8101" spans="55:55" ht="36.75" customHeight="1" x14ac:dyDescent="0.25">
      <c r="BC8101" s="163"/>
    </row>
    <row r="8102" spans="55:55" ht="36.75" customHeight="1" x14ac:dyDescent="0.25">
      <c r="BC8102" s="163"/>
    </row>
    <row r="8103" spans="55:55" ht="36.75" customHeight="1" x14ac:dyDescent="0.25">
      <c r="BC8103" s="163"/>
    </row>
    <row r="8104" spans="55:55" ht="36.75" customHeight="1" x14ac:dyDescent="0.25">
      <c r="BC8104" s="163"/>
    </row>
    <row r="8105" spans="55:55" ht="36.75" customHeight="1" x14ac:dyDescent="0.25">
      <c r="BC8105" s="163"/>
    </row>
    <row r="8106" spans="55:55" ht="36.75" customHeight="1" x14ac:dyDescent="0.25">
      <c r="BC8106" s="163"/>
    </row>
    <row r="8107" spans="55:55" ht="36.75" customHeight="1" x14ac:dyDescent="0.25">
      <c r="BC8107" s="163"/>
    </row>
    <row r="8108" spans="55:55" ht="36.75" customHeight="1" x14ac:dyDescent="0.25">
      <c r="BC8108" s="163"/>
    </row>
    <row r="8109" spans="55:55" ht="36.75" customHeight="1" x14ac:dyDescent="0.25">
      <c r="BC8109" s="163"/>
    </row>
    <row r="8110" spans="55:55" ht="36.75" customHeight="1" x14ac:dyDescent="0.25">
      <c r="BC8110" s="163"/>
    </row>
    <row r="8111" spans="55:55" ht="36.75" customHeight="1" x14ac:dyDescent="0.25">
      <c r="BC8111" s="163"/>
    </row>
    <row r="8112" spans="55:55" ht="36.75" customHeight="1" x14ac:dyDescent="0.25">
      <c r="BC8112" s="163"/>
    </row>
    <row r="8113" spans="55:55" ht="36.75" customHeight="1" x14ac:dyDescent="0.25">
      <c r="BC8113" s="163"/>
    </row>
    <row r="8114" spans="55:55" ht="36.75" customHeight="1" x14ac:dyDescent="0.25">
      <c r="BC8114" s="163"/>
    </row>
    <row r="8115" spans="55:55" ht="36.75" customHeight="1" x14ac:dyDescent="0.25">
      <c r="BC8115" s="163"/>
    </row>
    <row r="8116" spans="55:55" ht="36.75" customHeight="1" x14ac:dyDescent="0.25">
      <c r="BC8116" s="163"/>
    </row>
    <row r="8117" spans="55:55" ht="36.75" customHeight="1" x14ac:dyDescent="0.25">
      <c r="BC8117" s="163"/>
    </row>
    <row r="8118" spans="55:55" ht="36.75" customHeight="1" x14ac:dyDescent="0.25">
      <c r="BC8118" s="163"/>
    </row>
    <row r="8119" spans="55:55" ht="36.75" customHeight="1" x14ac:dyDescent="0.25">
      <c r="BC8119" s="163"/>
    </row>
    <row r="8120" spans="55:55" ht="36.75" customHeight="1" x14ac:dyDescent="0.25">
      <c r="BC8120" s="163"/>
    </row>
    <row r="8121" spans="55:55" ht="36.75" customHeight="1" x14ac:dyDescent="0.25">
      <c r="BC8121" s="163"/>
    </row>
    <row r="8122" spans="55:55" ht="36.75" customHeight="1" x14ac:dyDescent="0.25">
      <c r="BC8122" s="163"/>
    </row>
    <row r="8123" spans="55:55" ht="36.75" customHeight="1" x14ac:dyDescent="0.25">
      <c r="BC8123" s="163"/>
    </row>
    <row r="8124" spans="55:55" ht="36.75" customHeight="1" x14ac:dyDescent="0.25">
      <c r="BC8124" s="163"/>
    </row>
    <row r="8125" spans="55:55" ht="36.75" customHeight="1" x14ac:dyDescent="0.25">
      <c r="BC8125" s="163"/>
    </row>
    <row r="8126" spans="55:55" ht="36.75" customHeight="1" x14ac:dyDescent="0.25">
      <c r="BC8126" s="163"/>
    </row>
    <row r="8127" spans="55:55" ht="36.75" customHeight="1" x14ac:dyDescent="0.25">
      <c r="BC8127" s="163"/>
    </row>
    <row r="8128" spans="55:55" ht="36.75" customHeight="1" x14ac:dyDescent="0.25">
      <c r="BC8128" s="163"/>
    </row>
    <row r="8129" spans="55:55" ht="36.75" customHeight="1" x14ac:dyDescent="0.25">
      <c r="BC8129" s="163"/>
    </row>
    <row r="8130" spans="55:55" ht="36.75" customHeight="1" x14ac:dyDescent="0.25">
      <c r="BC8130" s="163"/>
    </row>
    <row r="8131" spans="55:55" ht="36.75" customHeight="1" x14ac:dyDescent="0.25">
      <c r="BC8131" s="163"/>
    </row>
    <row r="8132" spans="55:55" ht="36.75" customHeight="1" x14ac:dyDescent="0.25">
      <c r="BC8132" s="163"/>
    </row>
    <row r="8133" spans="55:55" ht="36.75" customHeight="1" x14ac:dyDescent="0.25">
      <c r="BC8133" s="163"/>
    </row>
    <row r="8134" spans="55:55" ht="36.75" customHeight="1" x14ac:dyDescent="0.25">
      <c r="BC8134" s="163"/>
    </row>
    <row r="8135" spans="55:55" ht="36.75" customHeight="1" x14ac:dyDescent="0.25">
      <c r="BC8135" s="163"/>
    </row>
    <row r="8136" spans="55:55" ht="36.75" customHeight="1" x14ac:dyDescent="0.25">
      <c r="BC8136" s="163"/>
    </row>
    <row r="8137" spans="55:55" ht="36.75" customHeight="1" x14ac:dyDescent="0.25">
      <c r="BC8137" s="163"/>
    </row>
    <row r="8138" spans="55:55" ht="36.75" customHeight="1" x14ac:dyDescent="0.25">
      <c r="BC8138" s="163"/>
    </row>
    <row r="8139" spans="55:55" ht="36.75" customHeight="1" x14ac:dyDescent="0.25">
      <c r="BC8139" s="163"/>
    </row>
    <row r="8140" spans="55:55" ht="36.75" customHeight="1" x14ac:dyDescent="0.25">
      <c r="BC8140" s="163"/>
    </row>
    <row r="8141" spans="55:55" ht="36.75" customHeight="1" x14ac:dyDescent="0.25">
      <c r="BC8141" s="163"/>
    </row>
    <row r="8142" spans="55:55" ht="36.75" customHeight="1" x14ac:dyDescent="0.25">
      <c r="BC8142" s="163"/>
    </row>
    <row r="8143" spans="55:55" ht="36.75" customHeight="1" x14ac:dyDescent="0.25">
      <c r="BC8143" s="163"/>
    </row>
    <row r="8144" spans="55:55" ht="36.75" customHeight="1" x14ac:dyDescent="0.25">
      <c r="BC8144" s="163"/>
    </row>
    <row r="8145" spans="55:55" ht="36.75" customHeight="1" x14ac:dyDescent="0.25">
      <c r="BC8145" s="163"/>
    </row>
    <row r="8146" spans="55:55" ht="36.75" customHeight="1" x14ac:dyDescent="0.25">
      <c r="BC8146" s="163"/>
    </row>
    <row r="8147" spans="55:55" ht="36.75" customHeight="1" x14ac:dyDescent="0.25">
      <c r="BC8147" s="163"/>
    </row>
    <row r="8148" spans="55:55" ht="36.75" customHeight="1" x14ac:dyDescent="0.25">
      <c r="BC8148" s="163"/>
    </row>
    <row r="8149" spans="55:55" ht="36.75" customHeight="1" x14ac:dyDescent="0.25">
      <c r="BC8149" s="163"/>
    </row>
    <row r="8150" spans="55:55" ht="36.75" customHeight="1" x14ac:dyDescent="0.25">
      <c r="BC8150" s="163"/>
    </row>
    <row r="8151" spans="55:55" ht="36.75" customHeight="1" x14ac:dyDescent="0.25">
      <c r="BC8151" s="163"/>
    </row>
    <row r="8152" spans="55:55" ht="36.75" customHeight="1" x14ac:dyDescent="0.25">
      <c r="BC8152" s="163"/>
    </row>
    <row r="8153" spans="55:55" ht="36.75" customHeight="1" x14ac:dyDescent="0.25">
      <c r="BC8153" s="163"/>
    </row>
    <row r="8154" spans="55:55" ht="36.75" customHeight="1" x14ac:dyDescent="0.25">
      <c r="BC8154" s="163"/>
    </row>
    <row r="8155" spans="55:55" ht="36.75" customHeight="1" x14ac:dyDescent="0.25">
      <c r="BC8155" s="163"/>
    </row>
    <row r="8156" spans="55:55" ht="36.75" customHeight="1" x14ac:dyDescent="0.25">
      <c r="BC8156" s="163"/>
    </row>
    <row r="8157" spans="55:55" ht="36.75" customHeight="1" x14ac:dyDescent="0.25">
      <c r="BC8157" s="163"/>
    </row>
    <row r="8158" spans="55:55" ht="36.75" customHeight="1" x14ac:dyDescent="0.25">
      <c r="BC8158" s="163"/>
    </row>
    <row r="8159" spans="55:55" ht="36.75" customHeight="1" x14ac:dyDescent="0.25">
      <c r="BC8159" s="163"/>
    </row>
    <row r="8160" spans="55:55" ht="36.75" customHeight="1" x14ac:dyDescent="0.25">
      <c r="BC8160" s="163"/>
    </row>
    <row r="8161" spans="55:55" ht="36.75" customHeight="1" x14ac:dyDescent="0.25">
      <c r="BC8161" s="163"/>
    </row>
    <row r="8162" spans="55:55" ht="36.75" customHeight="1" x14ac:dyDescent="0.25">
      <c r="BC8162" s="163"/>
    </row>
    <row r="8163" spans="55:55" ht="36.75" customHeight="1" x14ac:dyDescent="0.25">
      <c r="BC8163" s="163"/>
    </row>
    <row r="8164" spans="55:55" ht="36.75" customHeight="1" x14ac:dyDescent="0.25">
      <c r="BC8164" s="163"/>
    </row>
    <row r="8165" spans="55:55" ht="36.75" customHeight="1" x14ac:dyDescent="0.25">
      <c r="BC8165" s="163"/>
    </row>
    <row r="8166" spans="55:55" ht="36.75" customHeight="1" x14ac:dyDescent="0.25">
      <c r="BC8166" s="163"/>
    </row>
    <row r="8167" spans="55:55" ht="36.75" customHeight="1" x14ac:dyDescent="0.25">
      <c r="BC8167" s="163"/>
    </row>
    <row r="8168" spans="55:55" ht="36.75" customHeight="1" x14ac:dyDescent="0.25">
      <c r="BC8168" s="163"/>
    </row>
    <row r="8169" spans="55:55" ht="36.75" customHeight="1" x14ac:dyDescent="0.25">
      <c r="BC8169" s="163"/>
    </row>
    <row r="8170" spans="55:55" ht="36.75" customHeight="1" x14ac:dyDescent="0.25">
      <c r="BC8170" s="163"/>
    </row>
    <row r="8171" spans="55:55" ht="36.75" customHeight="1" x14ac:dyDescent="0.25">
      <c r="BC8171" s="163"/>
    </row>
    <row r="8172" spans="55:55" ht="36.75" customHeight="1" x14ac:dyDescent="0.25">
      <c r="BC8172" s="163"/>
    </row>
    <row r="8173" spans="55:55" ht="36.75" customHeight="1" x14ac:dyDescent="0.25">
      <c r="BC8173" s="163"/>
    </row>
    <row r="8174" spans="55:55" ht="36.75" customHeight="1" x14ac:dyDescent="0.25">
      <c r="BC8174" s="163"/>
    </row>
    <row r="8175" spans="55:55" ht="36.75" customHeight="1" x14ac:dyDescent="0.25">
      <c r="BC8175" s="163"/>
    </row>
    <row r="8176" spans="55:55" ht="36.75" customHeight="1" x14ac:dyDescent="0.25">
      <c r="BC8176" s="163"/>
    </row>
    <row r="8177" spans="55:55" ht="36.75" customHeight="1" x14ac:dyDescent="0.25">
      <c r="BC8177" s="163"/>
    </row>
    <row r="8178" spans="55:55" ht="36.75" customHeight="1" x14ac:dyDescent="0.25">
      <c r="BC8178" s="163"/>
    </row>
    <row r="8179" spans="55:55" ht="36.75" customHeight="1" x14ac:dyDescent="0.25">
      <c r="BC8179" s="163"/>
    </row>
    <row r="8180" spans="55:55" ht="36.75" customHeight="1" x14ac:dyDescent="0.25">
      <c r="BC8180" s="163"/>
    </row>
    <row r="8181" spans="55:55" ht="36.75" customHeight="1" x14ac:dyDescent="0.25">
      <c r="BC8181" s="163"/>
    </row>
    <row r="8182" spans="55:55" ht="36.75" customHeight="1" x14ac:dyDescent="0.25">
      <c r="BC8182" s="163"/>
    </row>
    <row r="8183" spans="55:55" ht="36.75" customHeight="1" x14ac:dyDescent="0.25">
      <c r="BC8183" s="163"/>
    </row>
    <row r="8184" spans="55:55" ht="36.75" customHeight="1" x14ac:dyDescent="0.25">
      <c r="BC8184" s="163"/>
    </row>
    <row r="8185" spans="55:55" ht="36.75" customHeight="1" x14ac:dyDescent="0.25">
      <c r="BC8185" s="163"/>
    </row>
    <row r="8186" spans="55:55" ht="36.75" customHeight="1" x14ac:dyDescent="0.25">
      <c r="BC8186" s="163"/>
    </row>
    <row r="8187" spans="55:55" ht="36.75" customHeight="1" x14ac:dyDescent="0.25">
      <c r="BC8187" s="163"/>
    </row>
    <row r="8188" spans="55:55" ht="36.75" customHeight="1" x14ac:dyDescent="0.25">
      <c r="BC8188" s="163"/>
    </row>
    <row r="8189" spans="55:55" ht="36.75" customHeight="1" x14ac:dyDescent="0.25">
      <c r="BC8189" s="163"/>
    </row>
    <row r="8190" spans="55:55" ht="36.75" customHeight="1" x14ac:dyDescent="0.25">
      <c r="BC8190" s="163"/>
    </row>
    <row r="8191" spans="55:55" ht="36.75" customHeight="1" x14ac:dyDescent="0.25">
      <c r="BC8191" s="163"/>
    </row>
    <row r="8192" spans="55:55" ht="36.75" customHeight="1" x14ac:dyDescent="0.25">
      <c r="BC8192" s="163"/>
    </row>
    <row r="8193" spans="55:55" ht="36.75" customHeight="1" x14ac:dyDescent="0.25">
      <c r="BC8193" s="163"/>
    </row>
    <row r="8194" spans="55:55" ht="36.75" customHeight="1" x14ac:dyDescent="0.25">
      <c r="BC8194" s="163"/>
    </row>
    <row r="8195" spans="55:55" ht="36.75" customHeight="1" x14ac:dyDescent="0.25">
      <c r="BC8195" s="163"/>
    </row>
    <row r="8196" spans="55:55" ht="36.75" customHeight="1" x14ac:dyDescent="0.25">
      <c r="BC8196" s="163"/>
    </row>
    <row r="8197" spans="55:55" ht="36.75" customHeight="1" x14ac:dyDescent="0.25">
      <c r="BC8197" s="163"/>
    </row>
    <row r="8198" spans="55:55" ht="36.75" customHeight="1" x14ac:dyDescent="0.25">
      <c r="BC8198" s="163"/>
    </row>
    <row r="8199" spans="55:55" ht="36.75" customHeight="1" x14ac:dyDescent="0.25">
      <c r="BC8199" s="163"/>
    </row>
    <row r="8200" spans="55:55" ht="36.75" customHeight="1" x14ac:dyDescent="0.25">
      <c r="BC8200" s="163"/>
    </row>
    <row r="8201" spans="55:55" ht="36.75" customHeight="1" x14ac:dyDescent="0.25">
      <c r="BC8201" s="163"/>
    </row>
    <row r="8202" spans="55:55" ht="36.75" customHeight="1" x14ac:dyDescent="0.25">
      <c r="BC8202" s="163"/>
    </row>
    <row r="8203" spans="55:55" ht="36.75" customHeight="1" x14ac:dyDescent="0.25">
      <c r="BC8203" s="163"/>
    </row>
    <row r="8204" spans="55:55" ht="36.75" customHeight="1" x14ac:dyDescent="0.25">
      <c r="BC8204" s="163"/>
    </row>
    <row r="8205" spans="55:55" ht="36.75" customHeight="1" x14ac:dyDescent="0.25">
      <c r="BC8205" s="163"/>
    </row>
    <row r="8206" spans="55:55" ht="36.75" customHeight="1" x14ac:dyDescent="0.25">
      <c r="BC8206" s="163"/>
    </row>
    <row r="8207" spans="55:55" ht="36.75" customHeight="1" x14ac:dyDescent="0.25">
      <c r="BC8207" s="163"/>
    </row>
    <row r="8208" spans="55:55" ht="36.75" customHeight="1" x14ac:dyDescent="0.25">
      <c r="BC8208" s="163"/>
    </row>
    <row r="8209" spans="55:55" ht="36.75" customHeight="1" x14ac:dyDescent="0.25">
      <c r="BC8209" s="163"/>
    </row>
    <row r="8210" spans="55:55" ht="36.75" customHeight="1" x14ac:dyDescent="0.25">
      <c r="BC8210" s="163"/>
    </row>
    <row r="8211" spans="55:55" ht="36.75" customHeight="1" x14ac:dyDescent="0.25">
      <c r="BC8211" s="163"/>
    </row>
    <row r="8212" spans="55:55" ht="36.75" customHeight="1" x14ac:dyDescent="0.25">
      <c r="BC8212" s="163"/>
    </row>
    <row r="8213" spans="55:55" ht="36.75" customHeight="1" x14ac:dyDescent="0.25">
      <c r="BC8213" s="163"/>
    </row>
    <row r="8214" spans="55:55" ht="36.75" customHeight="1" x14ac:dyDescent="0.25">
      <c r="BC8214" s="163"/>
    </row>
    <row r="8215" spans="55:55" ht="36.75" customHeight="1" x14ac:dyDescent="0.25">
      <c r="BC8215" s="163"/>
    </row>
    <row r="8216" spans="55:55" ht="36.75" customHeight="1" x14ac:dyDescent="0.25">
      <c r="BC8216" s="163"/>
    </row>
    <row r="8217" spans="55:55" ht="36.75" customHeight="1" x14ac:dyDescent="0.25">
      <c r="BC8217" s="163"/>
    </row>
    <row r="8218" spans="55:55" ht="36.75" customHeight="1" x14ac:dyDescent="0.25">
      <c r="BC8218" s="163"/>
    </row>
    <row r="8219" spans="55:55" ht="36.75" customHeight="1" x14ac:dyDescent="0.25">
      <c r="BC8219" s="163"/>
    </row>
    <row r="8220" spans="55:55" ht="36.75" customHeight="1" x14ac:dyDescent="0.25">
      <c r="BC8220" s="163"/>
    </row>
    <row r="8221" spans="55:55" ht="36.75" customHeight="1" x14ac:dyDescent="0.25">
      <c r="BC8221" s="163"/>
    </row>
    <row r="8222" spans="55:55" ht="36.75" customHeight="1" x14ac:dyDescent="0.25">
      <c r="BC8222" s="163"/>
    </row>
    <row r="8223" spans="55:55" ht="36.75" customHeight="1" x14ac:dyDescent="0.25">
      <c r="BC8223" s="163"/>
    </row>
    <row r="8224" spans="55:55" ht="36.75" customHeight="1" x14ac:dyDescent="0.25">
      <c r="BC8224" s="163"/>
    </row>
    <row r="8225" spans="55:55" ht="36.75" customHeight="1" x14ac:dyDescent="0.25">
      <c r="BC8225" s="163"/>
    </row>
    <row r="8226" spans="55:55" ht="36.75" customHeight="1" x14ac:dyDescent="0.25">
      <c r="BC8226" s="163"/>
    </row>
    <row r="8227" spans="55:55" ht="36.75" customHeight="1" x14ac:dyDescent="0.25">
      <c r="BC8227" s="163"/>
    </row>
    <row r="8228" spans="55:55" ht="36.75" customHeight="1" x14ac:dyDescent="0.25">
      <c r="BC8228" s="163"/>
    </row>
    <row r="8229" spans="55:55" ht="36.75" customHeight="1" x14ac:dyDescent="0.25">
      <c r="BC8229" s="163"/>
    </row>
    <row r="8230" spans="55:55" ht="36.75" customHeight="1" x14ac:dyDescent="0.25">
      <c r="BC8230" s="163"/>
    </row>
    <row r="8231" spans="55:55" ht="36.75" customHeight="1" x14ac:dyDescent="0.25">
      <c r="BC8231" s="163"/>
    </row>
    <row r="8232" spans="55:55" ht="36.75" customHeight="1" x14ac:dyDescent="0.25">
      <c r="BC8232" s="163"/>
    </row>
    <row r="8233" spans="55:55" ht="36.75" customHeight="1" x14ac:dyDescent="0.25">
      <c r="BC8233" s="163"/>
    </row>
    <row r="8234" spans="55:55" ht="36.75" customHeight="1" x14ac:dyDescent="0.25">
      <c r="BC8234" s="163"/>
    </row>
    <row r="8235" spans="55:55" ht="36.75" customHeight="1" x14ac:dyDescent="0.25">
      <c r="BC8235" s="163"/>
    </row>
    <row r="8236" spans="55:55" ht="36.75" customHeight="1" x14ac:dyDescent="0.25">
      <c r="BC8236" s="163"/>
    </row>
    <row r="8237" spans="55:55" ht="36.75" customHeight="1" x14ac:dyDescent="0.25">
      <c r="BC8237" s="163"/>
    </row>
    <row r="8238" spans="55:55" ht="36.75" customHeight="1" x14ac:dyDescent="0.25">
      <c r="BC8238" s="163"/>
    </row>
    <row r="8239" spans="55:55" ht="36.75" customHeight="1" x14ac:dyDescent="0.25">
      <c r="BC8239" s="163"/>
    </row>
    <row r="8240" spans="55:55" ht="36.75" customHeight="1" x14ac:dyDescent="0.25">
      <c r="BC8240" s="163"/>
    </row>
    <row r="8241" spans="55:55" ht="36.75" customHeight="1" x14ac:dyDescent="0.25">
      <c r="BC8241" s="163"/>
    </row>
    <row r="8242" spans="55:55" ht="36.75" customHeight="1" x14ac:dyDescent="0.25">
      <c r="BC8242" s="163"/>
    </row>
    <row r="8243" spans="55:55" ht="36.75" customHeight="1" x14ac:dyDescent="0.25">
      <c r="BC8243" s="163"/>
    </row>
    <row r="8244" spans="55:55" ht="36.75" customHeight="1" x14ac:dyDescent="0.25">
      <c r="BC8244" s="163"/>
    </row>
    <row r="8245" spans="55:55" ht="36.75" customHeight="1" x14ac:dyDescent="0.25">
      <c r="BC8245" s="163"/>
    </row>
    <row r="8246" spans="55:55" ht="36.75" customHeight="1" x14ac:dyDescent="0.25">
      <c r="BC8246" s="163"/>
    </row>
    <row r="8247" spans="55:55" ht="36.75" customHeight="1" x14ac:dyDescent="0.25">
      <c r="BC8247" s="163"/>
    </row>
    <row r="8248" spans="55:55" ht="36.75" customHeight="1" x14ac:dyDescent="0.25">
      <c r="BC8248" s="163"/>
    </row>
    <row r="8249" spans="55:55" ht="36.75" customHeight="1" x14ac:dyDescent="0.25">
      <c r="BC8249" s="163"/>
    </row>
    <row r="8250" spans="55:55" ht="36.75" customHeight="1" x14ac:dyDescent="0.25">
      <c r="BC8250" s="163"/>
    </row>
    <row r="8251" spans="55:55" ht="36.75" customHeight="1" x14ac:dyDescent="0.25">
      <c r="BC8251" s="163"/>
    </row>
    <row r="8252" spans="55:55" ht="36.75" customHeight="1" x14ac:dyDescent="0.25">
      <c r="BC8252" s="163"/>
    </row>
    <row r="8253" spans="55:55" ht="36.75" customHeight="1" x14ac:dyDescent="0.25">
      <c r="BC8253" s="163"/>
    </row>
    <row r="8254" spans="55:55" ht="36.75" customHeight="1" x14ac:dyDescent="0.25">
      <c r="BC8254" s="163"/>
    </row>
    <row r="8255" spans="55:55" ht="36.75" customHeight="1" x14ac:dyDescent="0.25">
      <c r="BC8255" s="163"/>
    </row>
    <row r="8256" spans="55:55" ht="36.75" customHeight="1" x14ac:dyDescent="0.25">
      <c r="BC8256" s="163"/>
    </row>
    <row r="8257" spans="55:55" ht="36.75" customHeight="1" x14ac:dyDescent="0.25">
      <c r="BC8257" s="163"/>
    </row>
    <row r="8258" spans="55:55" ht="36.75" customHeight="1" x14ac:dyDescent="0.25">
      <c r="BC8258" s="163"/>
    </row>
    <row r="8259" spans="55:55" ht="36.75" customHeight="1" x14ac:dyDescent="0.25">
      <c r="BC8259" s="163"/>
    </row>
    <row r="8260" spans="55:55" ht="36.75" customHeight="1" x14ac:dyDescent="0.25">
      <c r="BC8260" s="163"/>
    </row>
    <row r="8261" spans="55:55" ht="36.75" customHeight="1" x14ac:dyDescent="0.25">
      <c r="BC8261" s="163"/>
    </row>
    <row r="8262" spans="55:55" ht="36.75" customHeight="1" x14ac:dyDescent="0.25">
      <c r="BC8262" s="163"/>
    </row>
    <row r="8263" spans="55:55" ht="36.75" customHeight="1" x14ac:dyDescent="0.25">
      <c r="BC8263" s="163"/>
    </row>
    <row r="8264" spans="55:55" ht="36.75" customHeight="1" x14ac:dyDescent="0.25">
      <c r="BC8264" s="163"/>
    </row>
    <row r="8265" spans="55:55" ht="36.75" customHeight="1" x14ac:dyDescent="0.25">
      <c r="BC8265" s="163"/>
    </row>
    <row r="8266" spans="55:55" ht="36.75" customHeight="1" x14ac:dyDescent="0.25">
      <c r="BC8266" s="163"/>
    </row>
    <row r="8267" spans="55:55" ht="36.75" customHeight="1" x14ac:dyDescent="0.25">
      <c r="BC8267" s="163"/>
    </row>
    <row r="8268" spans="55:55" ht="36.75" customHeight="1" x14ac:dyDescent="0.25">
      <c r="BC8268" s="163"/>
    </row>
    <row r="8269" spans="55:55" ht="36.75" customHeight="1" x14ac:dyDescent="0.25">
      <c r="BC8269" s="163"/>
    </row>
    <row r="8270" spans="55:55" ht="36.75" customHeight="1" x14ac:dyDescent="0.25">
      <c r="BC8270" s="163"/>
    </row>
    <row r="8271" spans="55:55" ht="36.75" customHeight="1" x14ac:dyDescent="0.25">
      <c r="BC8271" s="163"/>
    </row>
    <row r="8272" spans="55:55" ht="36.75" customHeight="1" x14ac:dyDescent="0.25">
      <c r="BC8272" s="163"/>
    </row>
    <row r="8273" spans="55:55" ht="36.75" customHeight="1" x14ac:dyDescent="0.25">
      <c r="BC8273" s="163"/>
    </row>
    <row r="8274" spans="55:55" ht="36.75" customHeight="1" x14ac:dyDescent="0.25">
      <c r="BC8274" s="163"/>
    </row>
    <row r="8275" spans="55:55" ht="36.75" customHeight="1" x14ac:dyDescent="0.25">
      <c r="BC8275" s="163"/>
    </row>
    <row r="8276" spans="55:55" ht="36.75" customHeight="1" x14ac:dyDescent="0.25">
      <c r="BC8276" s="163"/>
    </row>
    <row r="8277" spans="55:55" ht="36.75" customHeight="1" x14ac:dyDescent="0.25">
      <c r="BC8277" s="163"/>
    </row>
    <row r="8278" spans="55:55" ht="36.75" customHeight="1" x14ac:dyDescent="0.25">
      <c r="BC8278" s="163"/>
    </row>
    <row r="8279" spans="55:55" ht="36.75" customHeight="1" x14ac:dyDescent="0.25">
      <c r="BC8279" s="163"/>
    </row>
    <row r="8280" spans="55:55" ht="36.75" customHeight="1" x14ac:dyDescent="0.25">
      <c r="BC8280" s="163"/>
    </row>
    <row r="8281" spans="55:55" ht="36.75" customHeight="1" x14ac:dyDescent="0.25">
      <c r="BC8281" s="163"/>
    </row>
    <row r="8282" spans="55:55" ht="36.75" customHeight="1" x14ac:dyDescent="0.25">
      <c r="BC8282" s="163"/>
    </row>
    <row r="8283" spans="55:55" ht="36.75" customHeight="1" x14ac:dyDescent="0.25">
      <c r="BC8283" s="163"/>
    </row>
    <row r="8284" spans="55:55" ht="36.75" customHeight="1" x14ac:dyDescent="0.25">
      <c r="BC8284" s="163"/>
    </row>
    <row r="8285" spans="55:55" ht="36.75" customHeight="1" x14ac:dyDescent="0.25">
      <c r="BC8285" s="163"/>
    </row>
    <row r="8286" spans="55:55" ht="36.75" customHeight="1" x14ac:dyDescent="0.25">
      <c r="BC8286" s="163"/>
    </row>
    <row r="8287" spans="55:55" ht="36.75" customHeight="1" x14ac:dyDescent="0.25">
      <c r="BC8287" s="163"/>
    </row>
    <row r="8288" spans="55:55" ht="36.75" customHeight="1" x14ac:dyDescent="0.25">
      <c r="BC8288" s="163"/>
    </row>
    <row r="8289" spans="55:55" ht="36.75" customHeight="1" x14ac:dyDescent="0.25">
      <c r="BC8289" s="163"/>
    </row>
    <row r="8290" spans="55:55" ht="36.75" customHeight="1" x14ac:dyDescent="0.25">
      <c r="BC8290" s="163"/>
    </row>
    <row r="8291" spans="55:55" ht="36.75" customHeight="1" x14ac:dyDescent="0.25">
      <c r="BC8291" s="163"/>
    </row>
    <row r="8292" spans="55:55" ht="36.75" customHeight="1" x14ac:dyDescent="0.25">
      <c r="BC8292" s="163"/>
    </row>
    <row r="8293" spans="55:55" ht="36.75" customHeight="1" x14ac:dyDescent="0.25">
      <c r="BC8293" s="163"/>
    </row>
    <row r="8294" spans="55:55" ht="36.75" customHeight="1" x14ac:dyDescent="0.25">
      <c r="BC8294" s="163"/>
    </row>
    <row r="8295" spans="55:55" ht="36.75" customHeight="1" x14ac:dyDescent="0.25">
      <c r="BC8295" s="163"/>
    </row>
    <row r="8296" spans="55:55" ht="36.75" customHeight="1" x14ac:dyDescent="0.25">
      <c r="BC8296" s="163"/>
    </row>
    <row r="8297" spans="55:55" ht="36.75" customHeight="1" x14ac:dyDescent="0.25">
      <c r="BC8297" s="163"/>
    </row>
    <row r="8298" spans="55:55" ht="36.75" customHeight="1" x14ac:dyDescent="0.25">
      <c r="BC8298" s="163"/>
    </row>
    <row r="8299" spans="55:55" ht="36.75" customHeight="1" x14ac:dyDescent="0.25">
      <c r="BC8299" s="163"/>
    </row>
    <row r="8300" spans="55:55" ht="36.75" customHeight="1" x14ac:dyDescent="0.25">
      <c r="BC8300" s="163"/>
    </row>
    <row r="8301" spans="55:55" ht="36.75" customHeight="1" x14ac:dyDescent="0.25">
      <c r="BC8301" s="163"/>
    </row>
    <row r="8302" spans="55:55" ht="36.75" customHeight="1" x14ac:dyDescent="0.25">
      <c r="BC8302" s="163"/>
    </row>
    <row r="8303" spans="55:55" ht="36.75" customHeight="1" x14ac:dyDescent="0.25">
      <c r="BC8303" s="163"/>
    </row>
    <row r="8304" spans="55:55" ht="36.75" customHeight="1" x14ac:dyDescent="0.25">
      <c r="BC8304" s="163"/>
    </row>
    <row r="8305" spans="55:55" ht="36.75" customHeight="1" x14ac:dyDescent="0.25">
      <c r="BC8305" s="163"/>
    </row>
    <row r="8306" spans="55:55" ht="36.75" customHeight="1" x14ac:dyDescent="0.25">
      <c r="BC8306" s="163"/>
    </row>
    <row r="8307" spans="55:55" ht="36.75" customHeight="1" x14ac:dyDescent="0.25">
      <c r="BC8307" s="163"/>
    </row>
    <row r="8308" spans="55:55" ht="36.75" customHeight="1" x14ac:dyDescent="0.25">
      <c r="BC8308" s="163"/>
    </row>
    <row r="8309" spans="55:55" ht="36.75" customHeight="1" x14ac:dyDescent="0.25">
      <c r="BC8309" s="163"/>
    </row>
    <row r="8310" spans="55:55" ht="36.75" customHeight="1" x14ac:dyDescent="0.25">
      <c r="BC8310" s="163"/>
    </row>
    <row r="8311" spans="55:55" ht="36.75" customHeight="1" x14ac:dyDescent="0.25">
      <c r="BC8311" s="163"/>
    </row>
    <row r="8312" spans="55:55" ht="36.75" customHeight="1" x14ac:dyDescent="0.25">
      <c r="BC8312" s="163"/>
    </row>
    <row r="8313" spans="55:55" ht="36.75" customHeight="1" x14ac:dyDescent="0.25">
      <c r="BC8313" s="163"/>
    </row>
    <row r="8314" spans="55:55" ht="36.75" customHeight="1" x14ac:dyDescent="0.25">
      <c r="BC8314" s="163"/>
    </row>
    <row r="8315" spans="55:55" ht="36.75" customHeight="1" x14ac:dyDescent="0.25">
      <c r="BC8315" s="163"/>
    </row>
    <row r="8316" spans="55:55" ht="36.75" customHeight="1" x14ac:dyDescent="0.25">
      <c r="BC8316" s="163"/>
    </row>
    <row r="8317" spans="55:55" ht="36.75" customHeight="1" x14ac:dyDescent="0.25">
      <c r="BC8317" s="163"/>
    </row>
    <row r="8318" spans="55:55" ht="36.75" customHeight="1" x14ac:dyDescent="0.25">
      <c r="BC8318" s="163"/>
    </row>
    <row r="8319" spans="55:55" ht="36.75" customHeight="1" x14ac:dyDescent="0.25">
      <c r="BC8319" s="163"/>
    </row>
    <row r="8320" spans="55:55" ht="36.75" customHeight="1" x14ac:dyDescent="0.25">
      <c r="BC8320" s="163"/>
    </row>
    <row r="8321" spans="55:55" ht="36.75" customHeight="1" x14ac:dyDescent="0.25">
      <c r="BC8321" s="163"/>
    </row>
    <row r="8322" spans="55:55" ht="36.75" customHeight="1" x14ac:dyDescent="0.25">
      <c r="BC8322" s="163"/>
    </row>
    <row r="8323" spans="55:55" ht="36.75" customHeight="1" x14ac:dyDescent="0.25">
      <c r="BC8323" s="163"/>
    </row>
    <row r="8324" spans="55:55" ht="36.75" customHeight="1" x14ac:dyDescent="0.25">
      <c r="BC8324" s="163"/>
    </row>
    <row r="8325" spans="55:55" ht="36.75" customHeight="1" x14ac:dyDescent="0.25">
      <c r="BC8325" s="163"/>
    </row>
    <row r="8326" spans="55:55" ht="36.75" customHeight="1" x14ac:dyDescent="0.25">
      <c r="BC8326" s="163"/>
    </row>
    <row r="8327" spans="55:55" ht="36.75" customHeight="1" x14ac:dyDescent="0.25">
      <c r="BC8327" s="163"/>
    </row>
    <row r="8328" spans="55:55" ht="36.75" customHeight="1" x14ac:dyDescent="0.25">
      <c r="BC8328" s="163"/>
    </row>
    <row r="8329" spans="55:55" ht="36.75" customHeight="1" x14ac:dyDescent="0.25">
      <c r="BC8329" s="163"/>
    </row>
    <row r="8330" spans="55:55" ht="36.75" customHeight="1" x14ac:dyDescent="0.25">
      <c r="BC8330" s="163"/>
    </row>
    <row r="8331" spans="55:55" ht="36.75" customHeight="1" x14ac:dyDescent="0.25">
      <c r="BC8331" s="163"/>
    </row>
    <row r="8332" spans="55:55" ht="36.75" customHeight="1" x14ac:dyDescent="0.25">
      <c r="BC8332" s="163"/>
    </row>
    <row r="8333" spans="55:55" ht="36.75" customHeight="1" x14ac:dyDescent="0.25">
      <c r="BC8333" s="163"/>
    </row>
    <row r="8334" spans="55:55" ht="36.75" customHeight="1" x14ac:dyDescent="0.25">
      <c r="BC8334" s="163"/>
    </row>
    <row r="8335" spans="55:55" ht="36.75" customHeight="1" x14ac:dyDescent="0.25">
      <c r="BC8335" s="163"/>
    </row>
    <row r="8336" spans="55:55" ht="36.75" customHeight="1" x14ac:dyDescent="0.25">
      <c r="BC8336" s="163"/>
    </row>
    <row r="8337" spans="55:55" ht="36.75" customHeight="1" x14ac:dyDescent="0.25">
      <c r="BC8337" s="163"/>
    </row>
    <row r="8338" spans="55:55" ht="36.75" customHeight="1" x14ac:dyDescent="0.25">
      <c r="BC8338" s="163"/>
    </row>
    <row r="8339" spans="55:55" ht="36.75" customHeight="1" x14ac:dyDescent="0.25">
      <c r="BC8339" s="163"/>
    </row>
    <row r="8340" spans="55:55" ht="36.75" customHeight="1" x14ac:dyDescent="0.25">
      <c r="BC8340" s="163"/>
    </row>
    <row r="8341" spans="55:55" ht="36.75" customHeight="1" x14ac:dyDescent="0.25">
      <c r="BC8341" s="163"/>
    </row>
    <row r="8342" spans="55:55" ht="36.75" customHeight="1" x14ac:dyDescent="0.25">
      <c r="BC8342" s="163"/>
    </row>
    <row r="8343" spans="55:55" ht="36.75" customHeight="1" x14ac:dyDescent="0.25">
      <c r="BC8343" s="163"/>
    </row>
    <row r="8344" spans="55:55" ht="36.75" customHeight="1" x14ac:dyDescent="0.25">
      <c r="BC8344" s="163"/>
    </row>
    <row r="8345" spans="55:55" ht="36.75" customHeight="1" x14ac:dyDescent="0.25">
      <c r="BC8345" s="163"/>
    </row>
    <row r="8346" spans="55:55" ht="36.75" customHeight="1" x14ac:dyDescent="0.25">
      <c r="BC8346" s="163"/>
    </row>
    <row r="8347" spans="55:55" ht="36.75" customHeight="1" x14ac:dyDescent="0.25">
      <c r="BC8347" s="163"/>
    </row>
    <row r="8348" spans="55:55" ht="36.75" customHeight="1" x14ac:dyDescent="0.25">
      <c r="BC8348" s="163"/>
    </row>
    <row r="8349" spans="55:55" ht="36.75" customHeight="1" x14ac:dyDescent="0.25">
      <c r="BC8349" s="163"/>
    </row>
    <row r="8350" spans="55:55" ht="36.75" customHeight="1" x14ac:dyDescent="0.25">
      <c r="BC8350" s="163"/>
    </row>
    <row r="8351" spans="55:55" ht="36.75" customHeight="1" x14ac:dyDescent="0.25">
      <c r="BC8351" s="163"/>
    </row>
    <row r="8352" spans="55:55" ht="36.75" customHeight="1" x14ac:dyDescent="0.25">
      <c r="BC8352" s="163"/>
    </row>
    <row r="8353" spans="55:55" ht="36.75" customHeight="1" x14ac:dyDescent="0.25">
      <c r="BC8353" s="163"/>
    </row>
    <row r="8354" spans="55:55" ht="36.75" customHeight="1" x14ac:dyDescent="0.25">
      <c r="BC8354" s="163"/>
    </row>
    <row r="8355" spans="55:55" ht="36.75" customHeight="1" x14ac:dyDescent="0.25">
      <c r="BC8355" s="163"/>
    </row>
    <row r="8356" spans="55:55" ht="36.75" customHeight="1" x14ac:dyDescent="0.25">
      <c r="BC8356" s="163"/>
    </row>
    <row r="8357" spans="55:55" ht="36.75" customHeight="1" x14ac:dyDescent="0.25">
      <c r="BC8357" s="163"/>
    </row>
    <row r="8358" spans="55:55" ht="36.75" customHeight="1" x14ac:dyDescent="0.25">
      <c r="BC8358" s="163"/>
    </row>
    <row r="8359" spans="55:55" ht="36.75" customHeight="1" x14ac:dyDescent="0.25">
      <c r="BC8359" s="163"/>
    </row>
    <row r="8360" spans="55:55" ht="36.75" customHeight="1" x14ac:dyDescent="0.25">
      <c r="BC8360" s="163"/>
    </row>
    <row r="8361" spans="55:55" ht="36.75" customHeight="1" x14ac:dyDescent="0.25">
      <c r="BC8361" s="163"/>
    </row>
    <row r="8362" spans="55:55" ht="36.75" customHeight="1" x14ac:dyDescent="0.25">
      <c r="BC8362" s="163"/>
    </row>
    <row r="8363" spans="55:55" ht="36.75" customHeight="1" x14ac:dyDescent="0.25">
      <c r="BC8363" s="163"/>
    </row>
    <row r="8364" spans="55:55" ht="36.75" customHeight="1" x14ac:dyDescent="0.25">
      <c r="BC8364" s="163"/>
    </row>
    <row r="8365" spans="55:55" ht="36.75" customHeight="1" x14ac:dyDescent="0.25">
      <c r="BC8365" s="163"/>
    </row>
    <row r="8366" spans="55:55" ht="36.75" customHeight="1" x14ac:dyDescent="0.25">
      <c r="BC8366" s="163"/>
    </row>
    <row r="8367" spans="55:55" ht="36.75" customHeight="1" x14ac:dyDescent="0.25">
      <c r="BC8367" s="163"/>
    </row>
    <row r="8368" spans="55:55" ht="36.75" customHeight="1" x14ac:dyDescent="0.25">
      <c r="BC8368" s="163"/>
    </row>
    <row r="8369" spans="55:55" ht="36.75" customHeight="1" x14ac:dyDescent="0.25">
      <c r="BC8369" s="163"/>
    </row>
    <row r="8370" spans="55:55" ht="36.75" customHeight="1" x14ac:dyDescent="0.25">
      <c r="BC8370" s="163"/>
    </row>
    <row r="8371" spans="55:55" ht="36.75" customHeight="1" x14ac:dyDescent="0.25">
      <c r="BC8371" s="163"/>
    </row>
    <row r="8372" spans="55:55" ht="36.75" customHeight="1" x14ac:dyDescent="0.25">
      <c r="BC8372" s="163"/>
    </row>
    <row r="8373" spans="55:55" ht="36.75" customHeight="1" x14ac:dyDescent="0.25">
      <c r="BC8373" s="163"/>
    </row>
    <row r="8374" spans="55:55" ht="36.75" customHeight="1" x14ac:dyDescent="0.25">
      <c r="BC8374" s="163"/>
    </row>
    <row r="8375" spans="55:55" ht="36.75" customHeight="1" x14ac:dyDescent="0.25">
      <c r="BC8375" s="163"/>
    </row>
    <row r="8376" spans="55:55" ht="36.75" customHeight="1" x14ac:dyDescent="0.25">
      <c r="BC8376" s="163"/>
    </row>
    <row r="8377" spans="55:55" ht="36.75" customHeight="1" x14ac:dyDescent="0.25">
      <c r="BC8377" s="163"/>
    </row>
    <row r="8378" spans="55:55" ht="36.75" customHeight="1" x14ac:dyDescent="0.25">
      <c r="BC8378" s="163"/>
    </row>
    <row r="8379" spans="55:55" ht="36.75" customHeight="1" x14ac:dyDescent="0.25">
      <c r="BC8379" s="163"/>
    </row>
    <row r="8380" spans="55:55" ht="36.75" customHeight="1" x14ac:dyDescent="0.25">
      <c r="BC8380" s="163"/>
    </row>
    <row r="8381" spans="55:55" ht="36.75" customHeight="1" x14ac:dyDescent="0.25">
      <c r="BC8381" s="163"/>
    </row>
    <row r="8382" spans="55:55" ht="36.75" customHeight="1" x14ac:dyDescent="0.25">
      <c r="BC8382" s="163"/>
    </row>
    <row r="8383" spans="55:55" ht="36.75" customHeight="1" x14ac:dyDescent="0.25">
      <c r="BC8383" s="163"/>
    </row>
    <row r="8384" spans="55:55" ht="36.75" customHeight="1" x14ac:dyDescent="0.25">
      <c r="BC8384" s="163"/>
    </row>
    <row r="8385" spans="55:55" ht="36.75" customHeight="1" x14ac:dyDescent="0.25">
      <c r="BC8385" s="163"/>
    </row>
    <row r="8386" spans="55:55" ht="36.75" customHeight="1" x14ac:dyDescent="0.25">
      <c r="BC8386" s="163"/>
    </row>
    <row r="8387" spans="55:55" ht="36.75" customHeight="1" x14ac:dyDescent="0.25">
      <c r="BC8387" s="163"/>
    </row>
    <row r="8388" spans="55:55" ht="36.75" customHeight="1" x14ac:dyDescent="0.25">
      <c r="BC8388" s="163"/>
    </row>
    <row r="8389" spans="55:55" ht="36.75" customHeight="1" x14ac:dyDescent="0.25">
      <c r="BC8389" s="163"/>
    </row>
    <row r="8390" spans="55:55" ht="36.75" customHeight="1" x14ac:dyDescent="0.25">
      <c r="BC8390" s="163"/>
    </row>
    <row r="8391" spans="55:55" ht="36.75" customHeight="1" x14ac:dyDescent="0.25">
      <c r="BC8391" s="163"/>
    </row>
    <row r="8392" spans="55:55" ht="36.75" customHeight="1" x14ac:dyDescent="0.25">
      <c r="BC8392" s="163"/>
    </row>
    <row r="8393" spans="55:55" ht="36.75" customHeight="1" x14ac:dyDescent="0.25">
      <c r="BC8393" s="163"/>
    </row>
    <row r="8394" spans="55:55" ht="36.75" customHeight="1" x14ac:dyDescent="0.25">
      <c r="BC8394" s="163"/>
    </row>
    <row r="8395" spans="55:55" ht="36.75" customHeight="1" x14ac:dyDescent="0.25">
      <c r="BC8395" s="163"/>
    </row>
    <row r="8396" spans="55:55" ht="36.75" customHeight="1" x14ac:dyDescent="0.25">
      <c r="BC8396" s="163"/>
    </row>
    <row r="8397" spans="55:55" ht="36.75" customHeight="1" x14ac:dyDescent="0.25">
      <c r="BC8397" s="163"/>
    </row>
    <row r="8398" spans="55:55" ht="36.75" customHeight="1" x14ac:dyDescent="0.25">
      <c r="BC8398" s="163"/>
    </row>
    <row r="8399" spans="55:55" ht="36.75" customHeight="1" x14ac:dyDescent="0.25">
      <c r="BC8399" s="163"/>
    </row>
    <row r="8400" spans="55:55" ht="36.75" customHeight="1" x14ac:dyDescent="0.25">
      <c r="BC8400" s="163"/>
    </row>
    <row r="8401" spans="55:55" ht="36.75" customHeight="1" x14ac:dyDescent="0.25">
      <c r="BC8401" s="163"/>
    </row>
    <row r="8402" spans="55:55" ht="36.75" customHeight="1" x14ac:dyDescent="0.25">
      <c r="BC8402" s="163"/>
    </row>
    <row r="8403" spans="55:55" ht="36.75" customHeight="1" x14ac:dyDescent="0.25">
      <c r="BC8403" s="163"/>
    </row>
    <row r="8404" spans="55:55" ht="36.75" customHeight="1" x14ac:dyDescent="0.25">
      <c r="BC8404" s="163"/>
    </row>
    <row r="8405" spans="55:55" ht="36.75" customHeight="1" x14ac:dyDescent="0.25">
      <c r="BC8405" s="163"/>
    </row>
    <row r="8406" spans="55:55" ht="36.75" customHeight="1" x14ac:dyDescent="0.25">
      <c r="BC8406" s="163"/>
    </row>
    <row r="8407" spans="55:55" ht="36.75" customHeight="1" x14ac:dyDescent="0.25">
      <c r="BC8407" s="163"/>
    </row>
    <row r="8408" spans="55:55" ht="36.75" customHeight="1" x14ac:dyDescent="0.25">
      <c r="BC8408" s="163"/>
    </row>
    <row r="8409" spans="55:55" ht="36.75" customHeight="1" x14ac:dyDescent="0.25">
      <c r="BC8409" s="163"/>
    </row>
    <row r="8410" spans="55:55" ht="36.75" customHeight="1" x14ac:dyDescent="0.25">
      <c r="BC8410" s="163"/>
    </row>
    <row r="8411" spans="55:55" ht="36.75" customHeight="1" x14ac:dyDescent="0.25">
      <c r="BC8411" s="163"/>
    </row>
    <row r="8412" spans="55:55" ht="36.75" customHeight="1" x14ac:dyDescent="0.25">
      <c r="BC8412" s="163"/>
    </row>
    <row r="8413" spans="55:55" ht="36.75" customHeight="1" x14ac:dyDescent="0.25">
      <c r="BC8413" s="163"/>
    </row>
    <row r="8414" spans="55:55" ht="36.75" customHeight="1" x14ac:dyDescent="0.25">
      <c r="BC8414" s="163"/>
    </row>
    <row r="8415" spans="55:55" ht="36.75" customHeight="1" x14ac:dyDescent="0.25">
      <c r="BC8415" s="163"/>
    </row>
    <row r="8416" spans="55:55" ht="36.75" customHeight="1" x14ac:dyDescent="0.25">
      <c r="BC8416" s="163"/>
    </row>
    <row r="8417" spans="55:55" ht="36.75" customHeight="1" x14ac:dyDescent="0.25">
      <c r="BC8417" s="163"/>
    </row>
    <row r="8418" spans="55:55" ht="36.75" customHeight="1" x14ac:dyDescent="0.25">
      <c r="BC8418" s="163"/>
    </row>
    <row r="8419" spans="55:55" ht="36.75" customHeight="1" x14ac:dyDescent="0.25">
      <c r="BC8419" s="163"/>
    </row>
    <row r="8420" spans="55:55" ht="36.75" customHeight="1" x14ac:dyDescent="0.25">
      <c r="BC8420" s="163"/>
    </row>
    <row r="8421" spans="55:55" ht="36.75" customHeight="1" x14ac:dyDescent="0.25">
      <c r="BC8421" s="163"/>
    </row>
    <row r="8422" spans="55:55" ht="36.75" customHeight="1" x14ac:dyDescent="0.25">
      <c r="BC8422" s="163"/>
    </row>
    <row r="8423" spans="55:55" ht="36.75" customHeight="1" x14ac:dyDescent="0.25">
      <c r="BC8423" s="163"/>
    </row>
    <row r="8424" spans="55:55" ht="36.75" customHeight="1" x14ac:dyDescent="0.25">
      <c r="BC8424" s="163"/>
    </row>
    <row r="8425" spans="55:55" ht="36.75" customHeight="1" x14ac:dyDescent="0.25">
      <c r="BC8425" s="163"/>
    </row>
    <row r="8426" spans="55:55" ht="36.75" customHeight="1" x14ac:dyDescent="0.25">
      <c r="BC8426" s="163"/>
    </row>
    <row r="8427" spans="55:55" ht="36.75" customHeight="1" x14ac:dyDescent="0.25">
      <c r="BC8427" s="163"/>
    </row>
    <row r="8428" spans="55:55" ht="36.75" customHeight="1" x14ac:dyDescent="0.25">
      <c r="BC8428" s="163"/>
    </row>
    <row r="8429" spans="55:55" ht="36.75" customHeight="1" x14ac:dyDescent="0.25">
      <c r="BC8429" s="163"/>
    </row>
    <row r="8430" spans="55:55" ht="36.75" customHeight="1" x14ac:dyDescent="0.25">
      <c r="BC8430" s="163"/>
    </row>
    <row r="8431" spans="55:55" ht="36.75" customHeight="1" x14ac:dyDescent="0.25">
      <c r="BC8431" s="163"/>
    </row>
    <row r="8432" spans="55:55" ht="36.75" customHeight="1" x14ac:dyDescent="0.25">
      <c r="BC8432" s="163"/>
    </row>
    <row r="8433" spans="55:55" ht="36.75" customHeight="1" x14ac:dyDescent="0.25">
      <c r="BC8433" s="163"/>
    </row>
    <row r="8434" spans="55:55" ht="36.75" customHeight="1" x14ac:dyDescent="0.25">
      <c r="BC8434" s="163"/>
    </row>
    <row r="8435" spans="55:55" ht="36.75" customHeight="1" x14ac:dyDescent="0.25">
      <c r="BC8435" s="163"/>
    </row>
    <row r="8436" spans="55:55" ht="36.75" customHeight="1" x14ac:dyDescent="0.25">
      <c r="BC8436" s="163"/>
    </row>
    <row r="8437" spans="55:55" ht="36.75" customHeight="1" x14ac:dyDescent="0.25">
      <c r="BC8437" s="163"/>
    </row>
    <row r="8438" spans="55:55" ht="36.75" customHeight="1" x14ac:dyDescent="0.25">
      <c r="BC8438" s="163"/>
    </row>
    <row r="8439" spans="55:55" ht="36.75" customHeight="1" x14ac:dyDescent="0.25">
      <c r="BC8439" s="163"/>
    </row>
    <row r="8440" spans="55:55" ht="36.75" customHeight="1" x14ac:dyDescent="0.25">
      <c r="BC8440" s="163"/>
    </row>
    <row r="8441" spans="55:55" ht="36.75" customHeight="1" x14ac:dyDescent="0.25">
      <c r="BC8441" s="163"/>
    </row>
    <row r="8442" spans="55:55" ht="36.75" customHeight="1" x14ac:dyDescent="0.25">
      <c r="BC8442" s="163"/>
    </row>
    <row r="8443" spans="55:55" ht="36.75" customHeight="1" x14ac:dyDescent="0.25">
      <c r="BC8443" s="163"/>
    </row>
    <row r="8444" spans="55:55" ht="36.75" customHeight="1" x14ac:dyDescent="0.25">
      <c r="BC8444" s="163"/>
    </row>
    <row r="8445" spans="55:55" ht="36.75" customHeight="1" x14ac:dyDescent="0.25">
      <c r="BC8445" s="163"/>
    </row>
    <row r="8446" spans="55:55" ht="36.75" customHeight="1" x14ac:dyDescent="0.25">
      <c r="BC8446" s="163"/>
    </row>
    <row r="8447" spans="55:55" ht="36.75" customHeight="1" x14ac:dyDescent="0.25">
      <c r="BC8447" s="163"/>
    </row>
    <row r="8448" spans="55:55" ht="36.75" customHeight="1" x14ac:dyDescent="0.25">
      <c r="BC8448" s="163"/>
    </row>
    <row r="8449" spans="55:55" ht="36.75" customHeight="1" x14ac:dyDescent="0.25">
      <c r="BC8449" s="163"/>
    </row>
    <row r="8450" spans="55:55" ht="36.75" customHeight="1" x14ac:dyDescent="0.25">
      <c r="BC8450" s="163"/>
    </row>
    <row r="8451" spans="55:55" ht="36.75" customHeight="1" x14ac:dyDescent="0.25">
      <c r="BC8451" s="163"/>
    </row>
    <row r="8452" spans="55:55" ht="36.75" customHeight="1" x14ac:dyDescent="0.25">
      <c r="BC8452" s="163"/>
    </row>
    <row r="8453" spans="55:55" ht="36.75" customHeight="1" x14ac:dyDescent="0.25">
      <c r="BC8453" s="163"/>
    </row>
    <row r="8454" spans="55:55" ht="36.75" customHeight="1" x14ac:dyDescent="0.25">
      <c r="BC8454" s="163"/>
    </row>
    <row r="8455" spans="55:55" ht="36.75" customHeight="1" x14ac:dyDescent="0.25">
      <c r="BC8455" s="163"/>
    </row>
    <row r="8456" spans="55:55" ht="36.75" customHeight="1" x14ac:dyDescent="0.25">
      <c r="BC8456" s="163"/>
    </row>
    <row r="8457" spans="55:55" ht="36.75" customHeight="1" x14ac:dyDescent="0.25">
      <c r="BC8457" s="163"/>
    </row>
    <row r="8458" spans="55:55" ht="36.75" customHeight="1" x14ac:dyDescent="0.25">
      <c r="BC8458" s="163"/>
    </row>
    <row r="8459" spans="55:55" ht="36.75" customHeight="1" x14ac:dyDescent="0.25">
      <c r="BC8459" s="163"/>
    </row>
    <row r="8460" spans="55:55" ht="36.75" customHeight="1" x14ac:dyDescent="0.25">
      <c r="BC8460" s="163"/>
    </row>
    <row r="8461" spans="55:55" ht="36.75" customHeight="1" x14ac:dyDescent="0.25">
      <c r="BC8461" s="163"/>
    </row>
    <row r="8462" spans="55:55" ht="36.75" customHeight="1" x14ac:dyDescent="0.25">
      <c r="BC8462" s="163"/>
    </row>
    <row r="8463" spans="55:55" ht="36.75" customHeight="1" x14ac:dyDescent="0.25">
      <c r="BC8463" s="163"/>
    </row>
    <row r="8464" spans="55:55" ht="36.75" customHeight="1" x14ac:dyDescent="0.25">
      <c r="BC8464" s="163"/>
    </row>
    <row r="8465" spans="55:55" ht="36.75" customHeight="1" x14ac:dyDescent="0.25">
      <c r="BC8465" s="163"/>
    </row>
    <row r="8466" spans="55:55" ht="36.75" customHeight="1" x14ac:dyDescent="0.25">
      <c r="BC8466" s="163"/>
    </row>
    <row r="8467" spans="55:55" ht="36.75" customHeight="1" x14ac:dyDescent="0.25">
      <c r="BC8467" s="163"/>
    </row>
    <row r="8468" spans="55:55" ht="36.75" customHeight="1" x14ac:dyDescent="0.25">
      <c r="BC8468" s="163"/>
    </row>
    <row r="8469" spans="55:55" ht="36.75" customHeight="1" x14ac:dyDescent="0.25">
      <c r="BC8469" s="163"/>
    </row>
    <row r="8470" spans="55:55" ht="36.75" customHeight="1" x14ac:dyDescent="0.25">
      <c r="BC8470" s="163"/>
    </row>
    <row r="8471" spans="55:55" ht="36.75" customHeight="1" x14ac:dyDescent="0.25">
      <c r="BC8471" s="163"/>
    </row>
    <row r="8472" spans="55:55" ht="36.75" customHeight="1" x14ac:dyDescent="0.25">
      <c r="BC8472" s="163"/>
    </row>
    <row r="8473" spans="55:55" ht="36.75" customHeight="1" x14ac:dyDescent="0.25">
      <c r="BC8473" s="163"/>
    </row>
    <row r="8474" spans="55:55" ht="36.75" customHeight="1" x14ac:dyDescent="0.25">
      <c r="BC8474" s="163"/>
    </row>
    <row r="8475" spans="55:55" ht="36.75" customHeight="1" x14ac:dyDescent="0.25">
      <c r="BC8475" s="163"/>
    </row>
    <row r="8476" spans="55:55" ht="36.75" customHeight="1" x14ac:dyDescent="0.25">
      <c r="BC8476" s="163"/>
    </row>
    <row r="8477" spans="55:55" ht="36.75" customHeight="1" x14ac:dyDescent="0.25">
      <c r="BC8477" s="163"/>
    </row>
    <row r="8478" spans="55:55" ht="36.75" customHeight="1" x14ac:dyDescent="0.25">
      <c r="BC8478" s="163"/>
    </row>
    <row r="8479" spans="55:55" ht="36.75" customHeight="1" x14ac:dyDescent="0.25">
      <c r="BC8479" s="163"/>
    </row>
    <row r="8480" spans="55:55" ht="36.75" customHeight="1" x14ac:dyDescent="0.25">
      <c r="BC8480" s="163"/>
    </row>
    <row r="8481" spans="55:55" ht="36.75" customHeight="1" x14ac:dyDescent="0.25">
      <c r="BC8481" s="163"/>
    </row>
    <row r="8482" spans="55:55" ht="36.75" customHeight="1" x14ac:dyDescent="0.25">
      <c r="BC8482" s="163"/>
    </row>
    <row r="8483" spans="55:55" ht="36.75" customHeight="1" x14ac:dyDescent="0.25">
      <c r="BC8483" s="163"/>
    </row>
    <row r="8484" spans="55:55" ht="36.75" customHeight="1" x14ac:dyDescent="0.25">
      <c r="BC8484" s="163"/>
    </row>
    <row r="8485" spans="55:55" ht="36.75" customHeight="1" x14ac:dyDescent="0.25">
      <c r="BC8485" s="163"/>
    </row>
    <row r="8486" spans="55:55" ht="36.75" customHeight="1" x14ac:dyDescent="0.25">
      <c r="BC8486" s="163"/>
    </row>
    <row r="8487" spans="55:55" ht="36.75" customHeight="1" x14ac:dyDescent="0.25">
      <c r="BC8487" s="163"/>
    </row>
    <row r="8488" spans="55:55" ht="36.75" customHeight="1" x14ac:dyDescent="0.25">
      <c r="BC8488" s="163"/>
    </row>
    <row r="8489" spans="55:55" ht="36.75" customHeight="1" x14ac:dyDescent="0.25">
      <c r="BC8489" s="163"/>
    </row>
    <row r="8490" spans="55:55" ht="36.75" customHeight="1" x14ac:dyDescent="0.25">
      <c r="BC8490" s="163"/>
    </row>
    <row r="8491" spans="55:55" ht="36.75" customHeight="1" x14ac:dyDescent="0.25">
      <c r="BC8491" s="163"/>
    </row>
    <row r="8492" spans="55:55" ht="36.75" customHeight="1" x14ac:dyDescent="0.25">
      <c r="BC8492" s="163"/>
    </row>
    <row r="8493" spans="55:55" ht="36.75" customHeight="1" x14ac:dyDescent="0.25">
      <c r="BC8493" s="163"/>
    </row>
    <row r="8494" spans="55:55" ht="36.75" customHeight="1" x14ac:dyDescent="0.25">
      <c r="BC8494" s="163"/>
    </row>
    <row r="8495" spans="55:55" ht="36.75" customHeight="1" x14ac:dyDescent="0.25">
      <c r="BC8495" s="163"/>
    </row>
    <row r="8496" spans="55:55" ht="36.75" customHeight="1" x14ac:dyDescent="0.25">
      <c r="BC8496" s="163"/>
    </row>
    <row r="8497" spans="55:55" ht="36.75" customHeight="1" x14ac:dyDescent="0.25">
      <c r="BC8497" s="163"/>
    </row>
    <row r="8498" spans="55:55" ht="36.75" customHeight="1" x14ac:dyDescent="0.25">
      <c r="BC8498" s="163"/>
    </row>
    <row r="8499" spans="55:55" ht="36.75" customHeight="1" x14ac:dyDescent="0.25">
      <c r="BC8499" s="163"/>
    </row>
    <row r="8500" spans="55:55" ht="36.75" customHeight="1" x14ac:dyDescent="0.25">
      <c r="BC8500" s="163"/>
    </row>
    <row r="8501" spans="55:55" ht="36.75" customHeight="1" x14ac:dyDescent="0.25">
      <c r="BC8501" s="163"/>
    </row>
    <row r="8502" spans="55:55" ht="36.75" customHeight="1" x14ac:dyDescent="0.25">
      <c r="BC8502" s="163"/>
    </row>
    <row r="8503" spans="55:55" ht="36.75" customHeight="1" x14ac:dyDescent="0.25">
      <c r="BC8503" s="163"/>
    </row>
    <row r="8504" spans="55:55" ht="36.75" customHeight="1" x14ac:dyDescent="0.25">
      <c r="BC8504" s="163"/>
    </row>
    <row r="8505" spans="55:55" ht="36.75" customHeight="1" x14ac:dyDescent="0.25">
      <c r="BC8505" s="163"/>
    </row>
    <row r="8506" spans="55:55" ht="36.75" customHeight="1" x14ac:dyDescent="0.25">
      <c r="BC8506" s="163"/>
    </row>
    <row r="8507" spans="55:55" ht="36.75" customHeight="1" x14ac:dyDescent="0.25">
      <c r="BC8507" s="163"/>
    </row>
    <row r="8508" spans="55:55" ht="36.75" customHeight="1" x14ac:dyDescent="0.25">
      <c r="BC8508" s="163"/>
    </row>
    <row r="8509" spans="55:55" ht="36.75" customHeight="1" x14ac:dyDescent="0.25">
      <c r="BC8509" s="163"/>
    </row>
    <row r="8510" spans="55:55" ht="36.75" customHeight="1" x14ac:dyDescent="0.25">
      <c r="BC8510" s="163"/>
    </row>
    <row r="8511" spans="55:55" ht="36.75" customHeight="1" x14ac:dyDescent="0.25">
      <c r="BC8511" s="163"/>
    </row>
    <row r="8512" spans="55:55" ht="36.75" customHeight="1" x14ac:dyDescent="0.25">
      <c r="BC8512" s="163"/>
    </row>
    <row r="8513" spans="55:55" ht="36.75" customHeight="1" x14ac:dyDescent="0.25">
      <c r="BC8513" s="163"/>
    </row>
    <row r="8514" spans="55:55" ht="36.75" customHeight="1" x14ac:dyDescent="0.25">
      <c r="BC8514" s="163"/>
    </row>
    <row r="8515" spans="55:55" ht="36.75" customHeight="1" x14ac:dyDescent="0.25">
      <c r="BC8515" s="163"/>
    </row>
    <row r="8516" spans="55:55" ht="36.75" customHeight="1" x14ac:dyDescent="0.25">
      <c r="BC8516" s="163"/>
    </row>
    <row r="8517" spans="55:55" ht="36.75" customHeight="1" x14ac:dyDescent="0.25">
      <c r="BC8517" s="163"/>
    </row>
    <row r="8518" spans="55:55" ht="36.75" customHeight="1" x14ac:dyDescent="0.25">
      <c r="BC8518" s="163"/>
    </row>
    <row r="8519" spans="55:55" ht="36.75" customHeight="1" x14ac:dyDescent="0.25">
      <c r="BC8519" s="163"/>
    </row>
    <row r="8520" spans="55:55" ht="36.75" customHeight="1" x14ac:dyDescent="0.25">
      <c r="BC8520" s="163"/>
    </row>
    <row r="8521" spans="55:55" ht="36.75" customHeight="1" x14ac:dyDescent="0.25">
      <c r="BC8521" s="163"/>
    </row>
    <row r="8522" spans="55:55" ht="36.75" customHeight="1" x14ac:dyDescent="0.25">
      <c r="BC8522" s="163"/>
    </row>
    <row r="8523" spans="55:55" ht="36.75" customHeight="1" x14ac:dyDescent="0.25">
      <c r="BC8523" s="163"/>
    </row>
    <row r="8524" spans="55:55" ht="36.75" customHeight="1" x14ac:dyDescent="0.25">
      <c r="BC8524" s="163"/>
    </row>
    <row r="8525" spans="55:55" ht="36.75" customHeight="1" x14ac:dyDescent="0.25">
      <c r="BC8525" s="163"/>
    </row>
    <row r="8526" spans="55:55" ht="36.75" customHeight="1" x14ac:dyDescent="0.25">
      <c r="BC8526" s="163"/>
    </row>
    <row r="8527" spans="55:55" ht="36.75" customHeight="1" x14ac:dyDescent="0.25">
      <c r="BC8527" s="163"/>
    </row>
    <row r="8528" spans="55:55" ht="36.75" customHeight="1" x14ac:dyDescent="0.25">
      <c r="BC8528" s="163"/>
    </row>
    <row r="8529" spans="55:55" ht="36.75" customHeight="1" x14ac:dyDescent="0.25">
      <c r="BC8529" s="163"/>
    </row>
    <row r="8530" spans="55:55" ht="36.75" customHeight="1" x14ac:dyDescent="0.25">
      <c r="BC8530" s="163"/>
    </row>
    <row r="8531" spans="55:55" ht="36.75" customHeight="1" x14ac:dyDescent="0.25">
      <c r="BC8531" s="163"/>
    </row>
    <row r="8532" spans="55:55" ht="36.75" customHeight="1" x14ac:dyDescent="0.25">
      <c r="BC8532" s="163"/>
    </row>
    <row r="8533" spans="55:55" ht="36.75" customHeight="1" x14ac:dyDescent="0.25">
      <c r="BC8533" s="163"/>
    </row>
    <row r="8534" spans="55:55" ht="36.75" customHeight="1" x14ac:dyDescent="0.25">
      <c r="BC8534" s="163"/>
    </row>
    <row r="8535" spans="55:55" ht="36.75" customHeight="1" x14ac:dyDescent="0.25">
      <c r="BC8535" s="163"/>
    </row>
    <row r="8536" spans="55:55" ht="36.75" customHeight="1" x14ac:dyDescent="0.25">
      <c r="BC8536" s="163"/>
    </row>
    <row r="8537" spans="55:55" ht="36.75" customHeight="1" x14ac:dyDescent="0.25">
      <c r="BC8537" s="163"/>
    </row>
    <row r="8538" spans="55:55" ht="36.75" customHeight="1" x14ac:dyDescent="0.25">
      <c r="BC8538" s="163"/>
    </row>
    <row r="8539" spans="55:55" ht="36.75" customHeight="1" x14ac:dyDescent="0.25">
      <c r="BC8539" s="163"/>
    </row>
    <row r="8540" spans="55:55" ht="36.75" customHeight="1" x14ac:dyDescent="0.25">
      <c r="BC8540" s="163"/>
    </row>
    <row r="8541" spans="55:55" ht="36.75" customHeight="1" x14ac:dyDescent="0.25">
      <c r="BC8541" s="163"/>
    </row>
    <row r="8542" spans="55:55" ht="36.75" customHeight="1" x14ac:dyDescent="0.25">
      <c r="BC8542" s="163"/>
    </row>
    <row r="8543" spans="55:55" ht="36.75" customHeight="1" x14ac:dyDescent="0.25">
      <c r="BC8543" s="163"/>
    </row>
    <row r="8544" spans="55:55" ht="36.75" customHeight="1" x14ac:dyDescent="0.25">
      <c r="BC8544" s="163"/>
    </row>
    <row r="8545" spans="55:55" ht="36.75" customHeight="1" x14ac:dyDescent="0.25">
      <c r="BC8545" s="163"/>
    </row>
    <row r="8546" spans="55:55" ht="36.75" customHeight="1" x14ac:dyDescent="0.25">
      <c r="BC8546" s="163"/>
    </row>
    <row r="8547" spans="55:55" ht="36.75" customHeight="1" x14ac:dyDescent="0.25">
      <c r="BC8547" s="163"/>
    </row>
    <row r="8548" spans="55:55" ht="36.75" customHeight="1" x14ac:dyDescent="0.25">
      <c r="BC8548" s="163"/>
    </row>
    <row r="8549" spans="55:55" ht="36.75" customHeight="1" x14ac:dyDescent="0.25">
      <c r="BC8549" s="163"/>
    </row>
    <row r="8550" spans="55:55" ht="36.75" customHeight="1" x14ac:dyDescent="0.25">
      <c r="BC8550" s="163"/>
    </row>
    <row r="8551" spans="55:55" ht="36.75" customHeight="1" x14ac:dyDescent="0.25">
      <c r="BC8551" s="163"/>
    </row>
    <row r="8552" spans="55:55" ht="36.75" customHeight="1" x14ac:dyDescent="0.25">
      <c r="BC8552" s="163"/>
    </row>
    <row r="8553" spans="55:55" ht="36.75" customHeight="1" x14ac:dyDescent="0.25">
      <c r="BC8553" s="163"/>
    </row>
    <row r="8554" spans="55:55" ht="36.75" customHeight="1" x14ac:dyDescent="0.25">
      <c r="BC8554" s="163"/>
    </row>
    <row r="8555" spans="55:55" ht="36.75" customHeight="1" x14ac:dyDescent="0.25">
      <c r="BC8555" s="163"/>
    </row>
    <row r="8556" spans="55:55" ht="36.75" customHeight="1" x14ac:dyDescent="0.25">
      <c r="BC8556" s="163"/>
    </row>
    <row r="8557" spans="55:55" ht="36.75" customHeight="1" x14ac:dyDescent="0.25">
      <c r="BC8557" s="163"/>
    </row>
    <row r="8558" spans="55:55" ht="36.75" customHeight="1" x14ac:dyDescent="0.25">
      <c r="BC8558" s="163"/>
    </row>
    <row r="8559" spans="55:55" ht="36.75" customHeight="1" x14ac:dyDescent="0.25">
      <c r="BC8559" s="163"/>
    </row>
    <row r="8560" spans="55:55" ht="36.75" customHeight="1" x14ac:dyDescent="0.25">
      <c r="BC8560" s="163"/>
    </row>
    <row r="8561" spans="55:55" ht="36.75" customHeight="1" x14ac:dyDescent="0.25">
      <c r="BC8561" s="163"/>
    </row>
    <row r="8562" spans="55:55" ht="36.75" customHeight="1" x14ac:dyDescent="0.25">
      <c r="BC8562" s="163"/>
    </row>
    <row r="8563" spans="55:55" ht="36.75" customHeight="1" x14ac:dyDescent="0.25">
      <c r="BC8563" s="163"/>
    </row>
    <row r="8564" spans="55:55" ht="36.75" customHeight="1" x14ac:dyDescent="0.25">
      <c r="BC8564" s="163"/>
    </row>
    <row r="8565" spans="55:55" ht="36.75" customHeight="1" x14ac:dyDescent="0.25">
      <c r="BC8565" s="163"/>
    </row>
    <row r="8566" spans="55:55" ht="36.75" customHeight="1" x14ac:dyDescent="0.25">
      <c r="BC8566" s="163"/>
    </row>
    <row r="8567" spans="55:55" ht="36.75" customHeight="1" x14ac:dyDescent="0.25">
      <c r="BC8567" s="163"/>
    </row>
    <row r="8568" spans="55:55" ht="36.75" customHeight="1" x14ac:dyDescent="0.25">
      <c r="BC8568" s="163"/>
    </row>
    <row r="8569" spans="55:55" ht="36.75" customHeight="1" x14ac:dyDescent="0.25">
      <c r="BC8569" s="163"/>
    </row>
    <row r="8570" spans="55:55" ht="36.75" customHeight="1" x14ac:dyDescent="0.25">
      <c r="BC8570" s="163"/>
    </row>
    <row r="8571" spans="55:55" ht="36.75" customHeight="1" x14ac:dyDescent="0.25">
      <c r="BC8571" s="163"/>
    </row>
    <row r="8572" spans="55:55" ht="36.75" customHeight="1" x14ac:dyDescent="0.25">
      <c r="BC8572" s="163"/>
    </row>
    <row r="8573" spans="55:55" ht="36.75" customHeight="1" x14ac:dyDescent="0.25">
      <c r="BC8573" s="163"/>
    </row>
    <row r="8574" spans="55:55" ht="36.75" customHeight="1" x14ac:dyDescent="0.25">
      <c r="BC8574" s="163"/>
    </row>
    <row r="8575" spans="55:55" ht="36.75" customHeight="1" x14ac:dyDescent="0.25">
      <c r="BC8575" s="163"/>
    </row>
    <row r="8576" spans="55:55" ht="36.75" customHeight="1" x14ac:dyDescent="0.25">
      <c r="BC8576" s="163"/>
    </row>
    <row r="8577" spans="55:55" ht="36.75" customHeight="1" x14ac:dyDescent="0.25">
      <c r="BC8577" s="163"/>
    </row>
    <row r="8578" spans="55:55" ht="36.75" customHeight="1" x14ac:dyDescent="0.25">
      <c r="BC8578" s="163"/>
    </row>
    <row r="8579" spans="55:55" ht="36.75" customHeight="1" x14ac:dyDescent="0.25">
      <c r="BC8579" s="163"/>
    </row>
    <row r="8580" spans="55:55" ht="36.75" customHeight="1" x14ac:dyDescent="0.25">
      <c r="BC8580" s="163"/>
    </row>
    <row r="8581" spans="55:55" ht="36.75" customHeight="1" x14ac:dyDescent="0.25">
      <c r="BC8581" s="163"/>
    </row>
    <row r="8582" spans="55:55" ht="36.75" customHeight="1" x14ac:dyDescent="0.25">
      <c r="BC8582" s="163"/>
    </row>
    <row r="8583" spans="55:55" ht="36.75" customHeight="1" x14ac:dyDescent="0.25">
      <c r="BC8583" s="163"/>
    </row>
    <row r="8584" spans="55:55" ht="36.75" customHeight="1" x14ac:dyDescent="0.25">
      <c r="BC8584" s="163"/>
    </row>
    <row r="8585" spans="55:55" ht="36.75" customHeight="1" x14ac:dyDescent="0.25">
      <c r="BC8585" s="163"/>
    </row>
    <row r="8586" spans="55:55" ht="36.75" customHeight="1" x14ac:dyDescent="0.25">
      <c r="BC8586" s="163"/>
    </row>
    <row r="8587" spans="55:55" ht="36.75" customHeight="1" x14ac:dyDescent="0.25">
      <c r="BC8587" s="163"/>
    </row>
    <row r="8588" spans="55:55" ht="36.75" customHeight="1" x14ac:dyDescent="0.25">
      <c r="BC8588" s="163"/>
    </row>
    <row r="8589" spans="55:55" ht="36.75" customHeight="1" x14ac:dyDescent="0.25">
      <c r="BC8589" s="163"/>
    </row>
    <row r="8590" spans="55:55" ht="36.75" customHeight="1" x14ac:dyDescent="0.25">
      <c r="BC8590" s="163"/>
    </row>
    <row r="8591" spans="55:55" ht="36.75" customHeight="1" x14ac:dyDescent="0.25">
      <c r="BC8591" s="163"/>
    </row>
    <row r="8592" spans="55:55" ht="36.75" customHeight="1" x14ac:dyDescent="0.25">
      <c r="BC8592" s="163"/>
    </row>
    <row r="8593" spans="55:55" ht="36.75" customHeight="1" x14ac:dyDescent="0.25">
      <c r="BC8593" s="163"/>
    </row>
    <row r="8594" spans="55:55" ht="36.75" customHeight="1" x14ac:dyDescent="0.25">
      <c r="BC8594" s="163"/>
    </row>
    <row r="8595" spans="55:55" ht="36.75" customHeight="1" x14ac:dyDescent="0.25">
      <c r="BC8595" s="163"/>
    </row>
    <row r="8596" spans="55:55" ht="36.75" customHeight="1" x14ac:dyDescent="0.25">
      <c r="BC8596" s="163"/>
    </row>
    <row r="8597" spans="55:55" ht="36.75" customHeight="1" x14ac:dyDescent="0.25">
      <c r="BC8597" s="163"/>
    </row>
    <row r="8598" spans="55:55" ht="36.75" customHeight="1" x14ac:dyDescent="0.25">
      <c r="BC8598" s="163"/>
    </row>
    <row r="8599" spans="55:55" ht="36.75" customHeight="1" x14ac:dyDescent="0.25">
      <c r="BC8599" s="163"/>
    </row>
    <row r="8600" spans="55:55" ht="36.75" customHeight="1" x14ac:dyDescent="0.25">
      <c r="BC8600" s="163"/>
    </row>
    <row r="8601" spans="55:55" ht="36.75" customHeight="1" x14ac:dyDescent="0.25">
      <c r="BC8601" s="163"/>
    </row>
    <row r="8602" spans="55:55" ht="36.75" customHeight="1" x14ac:dyDescent="0.25">
      <c r="BC8602" s="163"/>
    </row>
    <row r="8603" spans="55:55" ht="36.75" customHeight="1" x14ac:dyDescent="0.25">
      <c r="BC8603" s="163"/>
    </row>
    <row r="8604" spans="55:55" ht="36.75" customHeight="1" x14ac:dyDescent="0.25">
      <c r="BC8604" s="163"/>
    </row>
    <row r="8605" spans="55:55" ht="36.75" customHeight="1" x14ac:dyDescent="0.25">
      <c r="BC8605" s="163"/>
    </row>
    <row r="8606" spans="55:55" ht="36.75" customHeight="1" x14ac:dyDescent="0.25">
      <c r="BC8606" s="163"/>
    </row>
    <row r="8607" spans="55:55" ht="36.75" customHeight="1" x14ac:dyDescent="0.25">
      <c r="BC8607" s="163"/>
    </row>
    <row r="8608" spans="55:55" ht="36.75" customHeight="1" x14ac:dyDescent="0.25">
      <c r="BC8608" s="163"/>
    </row>
    <row r="8609" spans="55:55" ht="36.75" customHeight="1" x14ac:dyDescent="0.25">
      <c r="BC8609" s="163"/>
    </row>
    <row r="8610" spans="55:55" ht="36.75" customHeight="1" x14ac:dyDescent="0.25">
      <c r="BC8610" s="163"/>
    </row>
    <row r="8611" spans="55:55" ht="36.75" customHeight="1" x14ac:dyDescent="0.25">
      <c r="BC8611" s="163"/>
    </row>
    <row r="8612" spans="55:55" ht="36.75" customHeight="1" x14ac:dyDescent="0.25">
      <c r="BC8612" s="163"/>
    </row>
    <row r="8613" spans="55:55" ht="36.75" customHeight="1" x14ac:dyDescent="0.25">
      <c r="BC8613" s="163"/>
    </row>
    <row r="8614" spans="55:55" ht="36.75" customHeight="1" x14ac:dyDescent="0.25">
      <c r="BC8614" s="163"/>
    </row>
    <row r="8615" spans="55:55" ht="36.75" customHeight="1" x14ac:dyDescent="0.25">
      <c r="BC8615" s="163"/>
    </row>
    <row r="8616" spans="55:55" ht="36.75" customHeight="1" x14ac:dyDescent="0.25">
      <c r="BC8616" s="163"/>
    </row>
    <row r="8617" spans="55:55" ht="36.75" customHeight="1" x14ac:dyDescent="0.25">
      <c r="BC8617" s="163"/>
    </row>
    <row r="8618" spans="55:55" ht="36.75" customHeight="1" x14ac:dyDescent="0.25">
      <c r="BC8618" s="163"/>
    </row>
    <row r="8619" spans="55:55" ht="36.75" customHeight="1" x14ac:dyDescent="0.25">
      <c r="BC8619" s="163"/>
    </row>
    <row r="8620" spans="55:55" ht="36.75" customHeight="1" x14ac:dyDescent="0.25">
      <c r="BC8620" s="163"/>
    </row>
    <row r="8621" spans="55:55" ht="36.75" customHeight="1" x14ac:dyDescent="0.25">
      <c r="BC8621" s="163"/>
    </row>
    <row r="8622" spans="55:55" ht="36.75" customHeight="1" x14ac:dyDescent="0.25">
      <c r="BC8622" s="163"/>
    </row>
    <row r="8623" spans="55:55" ht="36.75" customHeight="1" x14ac:dyDescent="0.25">
      <c r="BC8623" s="163"/>
    </row>
    <row r="8624" spans="55:55" ht="36.75" customHeight="1" x14ac:dyDescent="0.25">
      <c r="BC8624" s="163"/>
    </row>
    <row r="8625" spans="55:55" ht="36.75" customHeight="1" x14ac:dyDescent="0.25">
      <c r="BC8625" s="163"/>
    </row>
    <row r="8626" spans="55:55" ht="36.75" customHeight="1" x14ac:dyDescent="0.25">
      <c r="BC8626" s="163"/>
    </row>
    <row r="8627" spans="55:55" ht="36.75" customHeight="1" x14ac:dyDescent="0.25">
      <c r="BC8627" s="163"/>
    </row>
    <row r="8628" spans="55:55" ht="36.75" customHeight="1" x14ac:dyDescent="0.25">
      <c r="BC8628" s="163"/>
    </row>
    <row r="8629" spans="55:55" ht="36.75" customHeight="1" x14ac:dyDescent="0.25">
      <c r="BC8629" s="163"/>
    </row>
    <row r="8630" spans="55:55" ht="36.75" customHeight="1" x14ac:dyDescent="0.25">
      <c r="BC8630" s="163"/>
    </row>
    <row r="8631" spans="55:55" ht="36.75" customHeight="1" x14ac:dyDescent="0.25">
      <c r="BC8631" s="163"/>
    </row>
    <row r="8632" spans="55:55" ht="36.75" customHeight="1" x14ac:dyDescent="0.25">
      <c r="BC8632" s="163"/>
    </row>
    <row r="8633" spans="55:55" ht="36.75" customHeight="1" x14ac:dyDescent="0.25">
      <c r="BC8633" s="163"/>
    </row>
    <row r="8634" spans="55:55" ht="36.75" customHeight="1" x14ac:dyDescent="0.25">
      <c r="BC8634" s="163"/>
    </row>
    <row r="8635" spans="55:55" ht="36.75" customHeight="1" x14ac:dyDescent="0.25">
      <c r="BC8635" s="163"/>
    </row>
    <row r="8636" spans="55:55" ht="36.75" customHeight="1" x14ac:dyDescent="0.25">
      <c r="BC8636" s="163"/>
    </row>
    <row r="8637" spans="55:55" ht="36.75" customHeight="1" x14ac:dyDescent="0.25">
      <c r="BC8637" s="163"/>
    </row>
    <row r="8638" spans="55:55" ht="36.75" customHeight="1" x14ac:dyDescent="0.25">
      <c r="BC8638" s="163"/>
    </row>
    <row r="8639" spans="55:55" ht="36.75" customHeight="1" x14ac:dyDescent="0.25">
      <c r="BC8639" s="163"/>
    </row>
    <row r="8640" spans="55:55" ht="36.75" customHeight="1" x14ac:dyDescent="0.25">
      <c r="BC8640" s="163"/>
    </row>
    <row r="8641" spans="55:55" ht="36.75" customHeight="1" x14ac:dyDescent="0.25">
      <c r="BC8641" s="163"/>
    </row>
    <row r="8642" spans="55:55" ht="36.75" customHeight="1" x14ac:dyDescent="0.25">
      <c r="BC8642" s="163"/>
    </row>
    <row r="8643" spans="55:55" ht="36.75" customHeight="1" x14ac:dyDescent="0.25">
      <c r="BC8643" s="163"/>
    </row>
    <row r="8644" spans="55:55" ht="36.75" customHeight="1" x14ac:dyDescent="0.25">
      <c r="BC8644" s="163"/>
    </row>
    <row r="8645" spans="55:55" ht="36.75" customHeight="1" x14ac:dyDescent="0.25">
      <c r="BC8645" s="163"/>
    </row>
    <row r="8646" spans="55:55" ht="36.75" customHeight="1" x14ac:dyDescent="0.25">
      <c r="BC8646" s="163"/>
    </row>
    <row r="8647" spans="55:55" ht="36.75" customHeight="1" x14ac:dyDescent="0.25">
      <c r="BC8647" s="163"/>
    </row>
    <row r="8648" spans="55:55" ht="36.75" customHeight="1" x14ac:dyDescent="0.25">
      <c r="BC8648" s="163"/>
    </row>
    <row r="8649" spans="55:55" ht="36.75" customHeight="1" x14ac:dyDescent="0.25">
      <c r="BC8649" s="163"/>
    </row>
    <row r="8650" spans="55:55" ht="36.75" customHeight="1" x14ac:dyDescent="0.25">
      <c r="BC8650" s="163"/>
    </row>
    <row r="8651" spans="55:55" ht="36.75" customHeight="1" x14ac:dyDescent="0.25">
      <c r="BC8651" s="163"/>
    </row>
    <row r="8652" spans="55:55" ht="36.75" customHeight="1" x14ac:dyDescent="0.25">
      <c r="BC8652" s="163"/>
    </row>
    <row r="8653" spans="55:55" ht="36.75" customHeight="1" x14ac:dyDescent="0.25">
      <c r="BC8653" s="163"/>
    </row>
    <row r="8654" spans="55:55" ht="36.75" customHeight="1" x14ac:dyDescent="0.25">
      <c r="BC8654" s="163"/>
    </row>
    <row r="8655" spans="55:55" ht="36.75" customHeight="1" x14ac:dyDescent="0.25">
      <c r="BC8655" s="163"/>
    </row>
    <row r="8656" spans="55:55" ht="36.75" customHeight="1" x14ac:dyDescent="0.25">
      <c r="BC8656" s="163"/>
    </row>
    <row r="8657" spans="55:55" ht="36.75" customHeight="1" x14ac:dyDescent="0.25">
      <c r="BC8657" s="163"/>
    </row>
    <row r="8658" spans="55:55" ht="36.75" customHeight="1" x14ac:dyDescent="0.25">
      <c r="BC8658" s="163"/>
    </row>
    <row r="8659" spans="55:55" ht="36.75" customHeight="1" x14ac:dyDescent="0.25">
      <c r="BC8659" s="163"/>
    </row>
    <row r="8660" spans="55:55" ht="36.75" customHeight="1" x14ac:dyDescent="0.25">
      <c r="BC8660" s="163"/>
    </row>
    <row r="8661" spans="55:55" ht="36.75" customHeight="1" x14ac:dyDescent="0.25">
      <c r="BC8661" s="163"/>
    </row>
    <row r="8662" spans="55:55" ht="36.75" customHeight="1" x14ac:dyDescent="0.25">
      <c r="BC8662" s="163"/>
    </row>
    <row r="8663" spans="55:55" ht="36.75" customHeight="1" x14ac:dyDescent="0.25">
      <c r="BC8663" s="163"/>
    </row>
    <row r="8664" spans="55:55" ht="36.75" customHeight="1" x14ac:dyDescent="0.25">
      <c r="BC8664" s="163"/>
    </row>
    <row r="8665" spans="55:55" ht="36.75" customHeight="1" x14ac:dyDescent="0.25">
      <c r="BC8665" s="163"/>
    </row>
    <row r="8666" spans="55:55" ht="36.75" customHeight="1" x14ac:dyDescent="0.25">
      <c r="BC8666" s="163"/>
    </row>
    <row r="8667" spans="55:55" ht="36.75" customHeight="1" x14ac:dyDescent="0.25">
      <c r="BC8667" s="163"/>
    </row>
    <row r="8668" spans="55:55" ht="36.75" customHeight="1" x14ac:dyDescent="0.25">
      <c r="BC8668" s="163"/>
    </row>
    <row r="8669" spans="55:55" ht="36.75" customHeight="1" x14ac:dyDescent="0.25">
      <c r="BC8669" s="163"/>
    </row>
    <row r="8670" spans="55:55" ht="36.75" customHeight="1" x14ac:dyDescent="0.25">
      <c r="BC8670" s="163"/>
    </row>
    <row r="8671" spans="55:55" ht="36.75" customHeight="1" x14ac:dyDescent="0.25">
      <c r="BC8671" s="163"/>
    </row>
    <row r="8672" spans="55:55" ht="36.75" customHeight="1" x14ac:dyDescent="0.25">
      <c r="BC8672" s="163"/>
    </row>
    <row r="8673" spans="55:55" ht="36.75" customHeight="1" x14ac:dyDescent="0.25">
      <c r="BC8673" s="163"/>
    </row>
    <row r="8674" spans="55:55" ht="36.75" customHeight="1" x14ac:dyDescent="0.25">
      <c r="BC8674" s="163"/>
    </row>
    <row r="8675" spans="55:55" ht="36.75" customHeight="1" x14ac:dyDescent="0.25">
      <c r="BC8675" s="163"/>
    </row>
    <row r="8676" spans="55:55" ht="36.75" customHeight="1" x14ac:dyDescent="0.25">
      <c r="BC8676" s="163"/>
    </row>
    <row r="8677" spans="55:55" ht="36.75" customHeight="1" x14ac:dyDescent="0.25">
      <c r="BC8677" s="163"/>
    </row>
    <row r="8678" spans="55:55" ht="36.75" customHeight="1" x14ac:dyDescent="0.25">
      <c r="BC8678" s="163"/>
    </row>
    <row r="8679" spans="55:55" ht="36.75" customHeight="1" x14ac:dyDescent="0.25">
      <c r="BC8679" s="163"/>
    </row>
    <row r="8680" spans="55:55" ht="36.75" customHeight="1" x14ac:dyDescent="0.25">
      <c r="BC8680" s="163"/>
    </row>
    <row r="8681" spans="55:55" ht="36.75" customHeight="1" x14ac:dyDescent="0.25">
      <c r="BC8681" s="163"/>
    </row>
    <row r="8682" spans="55:55" ht="36.75" customHeight="1" x14ac:dyDescent="0.25">
      <c r="BC8682" s="163"/>
    </row>
    <row r="8683" spans="55:55" ht="36.75" customHeight="1" x14ac:dyDescent="0.25">
      <c r="BC8683" s="163"/>
    </row>
    <row r="8684" spans="55:55" ht="36.75" customHeight="1" x14ac:dyDescent="0.25">
      <c r="BC8684" s="163"/>
    </row>
    <row r="8685" spans="55:55" ht="36.75" customHeight="1" x14ac:dyDescent="0.25">
      <c r="BC8685" s="163"/>
    </row>
    <row r="8686" spans="55:55" ht="36.75" customHeight="1" x14ac:dyDescent="0.25">
      <c r="BC8686" s="163"/>
    </row>
    <row r="8687" spans="55:55" ht="36.75" customHeight="1" x14ac:dyDescent="0.25">
      <c r="BC8687" s="163"/>
    </row>
    <row r="8688" spans="55:55" ht="36.75" customHeight="1" x14ac:dyDescent="0.25">
      <c r="BC8688" s="163"/>
    </row>
    <row r="8689" spans="55:55" ht="36.75" customHeight="1" x14ac:dyDescent="0.25">
      <c r="BC8689" s="163"/>
    </row>
    <row r="8690" spans="55:55" ht="36.75" customHeight="1" x14ac:dyDescent="0.25">
      <c r="BC8690" s="163"/>
    </row>
    <row r="8691" spans="55:55" ht="36.75" customHeight="1" x14ac:dyDescent="0.25">
      <c r="BC8691" s="163"/>
    </row>
    <row r="8692" spans="55:55" ht="36.75" customHeight="1" x14ac:dyDescent="0.25">
      <c r="BC8692" s="163"/>
    </row>
    <row r="8693" spans="55:55" ht="36.75" customHeight="1" x14ac:dyDescent="0.25">
      <c r="BC8693" s="163"/>
    </row>
    <row r="8694" spans="55:55" ht="36.75" customHeight="1" x14ac:dyDescent="0.25">
      <c r="BC8694" s="163"/>
    </row>
    <row r="8695" spans="55:55" ht="36.75" customHeight="1" x14ac:dyDescent="0.25">
      <c r="BC8695" s="163"/>
    </row>
    <row r="8696" spans="55:55" ht="36.75" customHeight="1" x14ac:dyDescent="0.25">
      <c r="BC8696" s="163"/>
    </row>
    <row r="8697" spans="55:55" ht="36.75" customHeight="1" x14ac:dyDescent="0.25">
      <c r="BC8697" s="163"/>
    </row>
    <row r="8698" spans="55:55" ht="36.75" customHeight="1" x14ac:dyDescent="0.25">
      <c r="BC8698" s="163"/>
    </row>
    <row r="8699" spans="55:55" ht="36.75" customHeight="1" x14ac:dyDescent="0.25">
      <c r="BC8699" s="163"/>
    </row>
    <row r="8700" spans="55:55" ht="36.75" customHeight="1" x14ac:dyDescent="0.25">
      <c r="BC8700" s="163"/>
    </row>
    <row r="8701" spans="55:55" ht="36.75" customHeight="1" x14ac:dyDescent="0.25">
      <c r="BC8701" s="163"/>
    </row>
    <row r="8702" spans="55:55" ht="36.75" customHeight="1" x14ac:dyDescent="0.25">
      <c r="BC8702" s="163"/>
    </row>
    <row r="8703" spans="55:55" ht="36.75" customHeight="1" x14ac:dyDescent="0.25">
      <c r="BC8703" s="163"/>
    </row>
    <row r="8704" spans="55:55" ht="36.75" customHeight="1" x14ac:dyDescent="0.25">
      <c r="BC8704" s="163"/>
    </row>
    <row r="8705" spans="55:55" ht="36.75" customHeight="1" x14ac:dyDescent="0.25">
      <c r="BC8705" s="163"/>
    </row>
    <row r="8706" spans="55:55" ht="36.75" customHeight="1" x14ac:dyDescent="0.25">
      <c r="BC8706" s="163"/>
    </row>
    <row r="8707" spans="55:55" ht="36.75" customHeight="1" x14ac:dyDescent="0.25">
      <c r="BC8707" s="163"/>
    </row>
    <row r="8708" spans="55:55" ht="36.75" customHeight="1" x14ac:dyDescent="0.25">
      <c r="BC8708" s="163"/>
    </row>
    <row r="8709" spans="55:55" ht="36.75" customHeight="1" x14ac:dyDescent="0.25">
      <c r="BC8709" s="163"/>
    </row>
    <row r="8710" spans="55:55" ht="36.75" customHeight="1" x14ac:dyDescent="0.25">
      <c r="BC8710" s="163"/>
    </row>
    <row r="8711" spans="55:55" ht="36.75" customHeight="1" x14ac:dyDescent="0.25">
      <c r="BC8711" s="163"/>
    </row>
    <row r="8712" spans="55:55" ht="36.75" customHeight="1" x14ac:dyDescent="0.25">
      <c r="BC8712" s="163"/>
    </row>
    <row r="8713" spans="55:55" ht="36.75" customHeight="1" x14ac:dyDescent="0.25">
      <c r="BC8713" s="163"/>
    </row>
    <row r="8714" spans="55:55" ht="36.75" customHeight="1" x14ac:dyDescent="0.25">
      <c r="BC8714" s="163"/>
    </row>
    <row r="8715" spans="55:55" ht="36.75" customHeight="1" x14ac:dyDescent="0.25">
      <c r="BC8715" s="163"/>
    </row>
    <row r="8716" spans="55:55" ht="36.75" customHeight="1" x14ac:dyDescent="0.25">
      <c r="BC8716" s="163"/>
    </row>
    <row r="8717" spans="55:55" ht="36.75" customHeight="1" x14ac:dyDescent="0.25">
      <c r="BC8717" s="163"/>
    </row>
    <row r="8718" spans="55:55" ht="36.75" customHeight="1" x14ac:dyDescent="0.25">
      <c r="BC8718" s="163"/>
    </row>
    <row r="8719" spans="55:55" ht="36.75" customHeight="1" x14ac:dyDescent="0.25">
      <c r="BC8719" s="163"/>
    </row>
    <row r="8720" spans="55:55" ht="36.75" customHeight="1" x14ac:dyDescent="0.25">
      <c r="BC8720" s="163"/>
    </row>
    <row r="8721" spans="55:55" ht="36.75" customHeight="1" x14ac:dyDescent="0.25">
      <c r="BC8721" s="163"/>
    </row>
    <row r="8722" spans="55:55" ht="36.75" customHeight="1" x14ac:dyDescent="0.25">
      <c r="BC8722" s="163"/>
    </row>
    <row r="8723" spans="55:55" ht="36.75" customHeight="1" x14ac:dyDescent="0.25">
      <c r="BC8723" s="163"/>
    </row>
    <row r="8724" spans="55:55" ht="36.75" customHeight="1" x14ac:dyDescent="0.25">
      <c r="BC8724" s="163"/>
    </row>
    <row r="8725" spans="55:55" ht="36.75" customHeight="1" x14ac:dyDescent="0.25">
      <c r="BC8725" s="163"/>
    </row>
    <row r="8726" spans="55:55" ht="36.75" customHeight="1" x14ac:dyDescent="0.25">
      <c r="BC8726" s="163"/>
    </row>
    <row r="8727" spans="55:55" ht="36.75" customHeight="1" x14ac:dyDescent="0.25">
      <c r="BC8727" s="163"/>
    </row>
    <row r="8728" spans="55:55" ht="36.75" customHeight="1" x14ac:dyDescent="0.25">
      <c r="BC8728" s="163"/>
    </row>
    <row r="8729" spans="55:55" ht="36.75" customHeight="1" x14ac:dyDescent="0.25">
      <c r="BC8729" s="163"/>
    </row>
    <row r="8730" spans="55:55" ht="36.75" customHeight="1" x14ac:dyDescent="0.25">
      <c r="BC8730" s="163"/>
    </row>
    <row r="8731" spans="55:55" ht="36.75" customHeight="1" x14ac:dyDescent="0.25">
      <c r="BC8731" s="163"/>
    </row>
    <row r="8732" spans="55:55" ht="36.75" customHeight="1" x14ac:dyDescent="0.25">
      <c r="BC8732" s="163"/>
    </row>
    <row r="8733" spans="55:55" ht="36.75" customHeight="1" x14ac:dyDescent="0.25">
      <c r="BC8733" s="163"/>
    </row>
    <row r="8734" spans="55:55" ht="36.75" customHeight="1" x14ac:dyDescent="0.25">
      <c r="BC8734" s="163"/>
    </row>
    <row r="8735" spans="55:55" ht="36.75" customHeight="1" x14ac:dyDescent="0.25">
      <c r="BC8735" s="163"/>
    </row>
    <row r="8736" spans="55:55" ht="36.75" customHeight="1" x14ac:dyDescent="0.25">
      <c r="BC8736" s="163"/>
    </row>
    <row r="8737" spans="55:55" ht="36.75" customHeight="1" x14ac:dyDescent="0.25">
      <c r="BC8737" s="163"/>
    </row>
    <row r="8738" spans="55:55" ht="36.75" customHeight="1" x14ac:dyDescent="0.25">
      <c r="BC8738" s="163"/>
    </row>
    <row r="8739" spans="55:55" ht="36.75" customHeight="1" x14ac:dyDescent="0.25">
      <c r="BC8739" s="163"/>
    </row>
    <row r="8740" spans="55:55" ht="36.75" customHeight="1" x14ac:dyDescent="0.25">
      <c r="BC8740" s="163"/>
    </row>
    <row r="8741" spans="55:55" ht="36.75" customHeight="1" x14ac:dyDescent="0.25">
      <c r="BC8741" s="163"/>
    </row>
    <row r="8742" spans="55:55" ht="36.75" customHeight="1" x14ac:dyDescent="0.25">
      <c r="BC8742" s="163"/>
    </row>
    <row r="8743" spans="55:55" ht="36.75" customHeight="1" x14ac:dyDescent="0.25">
      <c r="BC8743" s="163"/>
    </row>
    <row r="8744" spans="55:55" ht="36.75" customHeight="1" x14ac:dyDescent="0.25">
      <c r="BC8744" s="163"/>
    </row>
    <row r="8745" spans="55:55" ht="36.75" customHeight="1" x14ac:dyDescent="0.25">
      <c r="BC8745" s="163"/>
    </row>
    <row r="8746" spans="55:55" ht="36.75" customHeight="1" x14ac:dyDescent="0.25">
      <c r="BC8746" s="163"/>
    </row>
    <row r="8747" spans="55:55" ht="36.75" customHeight="1" x14ac:dyDescent="0.25">
      <c r="BC8747" s="163"/>
    </row>
    <row r="8748" spans="55:55" ht="36.75" customHeight="1" x14ac:dyDescent="0.25">
      <c r="BC8748" s="163"/>
    </row>
    <row r="8749" spans="55:55" ht="36.75" customHeight="1" x14ac:dyDescent="0.25">
      <c r="BC8749" s="163"/>
    </row>
    <row r="8750" spans="55:55" ht="36.75" customHeight="1" x14ac:dyDescent="0.25">
      <c r="BC8750" s="163"/>
    </row>
    <row r="8751" spans="55:55" ht="36.75" customHeight="1" x14ac:dyDescent="0.25">
      <c r="BC8751" s="163"/>
    </row>
    <row r="8752" spans="55:55" ht="36.75" customHeight="1" x14ac:dyDescent="0.25">
      <c r="BC8752" s="163"/>
    </row>
    <row r="8753" spans="55:55" ht="36.75" customHeight="1" x14ac:dyDescent="0.25">
      <c r="BC8753" s="163"/>
    </row>
    <row r="8754" spans="55:55" ht="36.75" customHeight="1" x14ac:dyDescent="0.25">
      <c r="BC8754" s="163"/>
    </row>
    <row r="8755" spans="55:55" ht="36.75" customHeight="1" x14ac:dyDescent="0.25">
      <c r="BC8755" s="163"/>
    </row>
    <row r="8756" spans="55:55" ht="36.75" customHeight="1" x14ac:dyDescent="0.25">
      <c r="BC8756" s="163"/>
    </row>
    <row r="8757" spans="55:55" ht="36.75" customHeight="1" x14ac:dyDescent="0.25">
      <c r="BC8757" s="163"/>
    </row>
    <row r="8758" spans="55:55" ht="36.75" customHeight="1" x14ac:dyDescent="0.25">
      <c r="BC8758" s="163"/>
    </row>
    <row r="8759" spans="55:55" ht="36.75" customHeight="1" x14ac:dyDescent="0.25">
      <c r="BC8759" s="163"/>
    </row>
    <row r="8760" spans="55:55" ht="36.75" customHeight="1" x14ac:dyDescent="0.25">
      <c r="BC8760" s="163"/>
    </row>
    <row r="8761" spans="55:55" ht="36.75" customHeight="1" x14ac:dyDescent="0.25">
      <c r="BC8761" s="163"/>
    </row>
    <row r="8762" spans="55:55" ht="36.75" customHeight="1" x14ac:dyDescent="0.25">
      <c r="BC8762" s="163"/>
    </row>
    <row r="8763" spans="55:55" ht="36.75" customHeight="1" x14ac:dyDescent="0.25">
      <c r="BC8763" s="163"/>
    </row>
    <row r="8764" spans="55:55" ht="36.75" customHeight="1" x14ac:dyDescent="0.25">
      <c r="BC8764" s="163"/>
    </row>
    <row r="8765" spans="55:55" ht="36.75" customHeight="1" x14ac:dyDescent="0.25">
      <c r="BC8765" s="163"/>
    </row>
    <row r="8766" spans="55:55" ht="36.75" customHeight="1" x14ac:dyDescent="0.25">
      <c r="BC8766" s="163"/>
    </row>
    <row r="8767" spans="55:55" ht="36.75" customHeight="1" x14ac:dyDescent="0.25">
      <c r="BC8767" s="163"/>
    </row>
    <row r="8768" spans="55:55" ht="36.75" customHeight="1" x14ac:dyDescent="0.25">
      <c r="BC8768" s="163"/>
    </row>
    <row r="8769" spans="55:55" ht="36.75" customHeight="1" x14ac:dyDescent="0.25">
      <c r="BC8769" s="163"/>
    </row>
    <row r="8770" spans="55:55" ht="36.75" customHeight="1" x14ac:dyDescent="0.25">
      <c r="BC8770" s="163"/>
    </row>
    <row r="8771" spans="55:55" ht="36.75" customHeight="1" x14ac:dyDescent="0.25">
      <c r="BC8771" s="163"/>
    </row>
    <row r="8772" spans="55:55" ht="36.75" customHeight="1" x14ac:dyDescent="0.25">
      <c r="BC8772" s="163"/>
    </row>
    <row r="8773" spans="55:55" ht="36.75" customHeight="1" x14ac:dyDescent="0.25">
      <c r="BC8773" s="163"/>
    </row>
    <row r="8774" spans="55:55" ht="36.75" customHeight="1" x14ac:dyDescent="0.25">
      <c r="BC8774" s="163"/>
    </row>
    <row r="8775" spans="55:55" ht="36.75" customHeight="1" x14ac:dyDescent="0.25">
      <c r="BC8775" s="163"/>
    </row>
    <row r="8776" spans="55:55" ht="36.75" customHeight="1" x14ac:dyDescent="0.25">
      <c r="BC8776" s="163"/>
    </row>
    <row r="8777" spans="55:55" ht="36.75" customHeight="1" x14ac:dyDescent="0.25">
      <c r="BC8777" s="163"/>
    </row>
    <row r="8778" spans="55:55" ht="36.75" customHeight="1" x14ac:dyDescent="0.25">
      <c r="BC8778" s="163"/>
    </row>
    <row r="8779" spans="55:55" ht="36.75" customHeight="1" x14ac:dyDescent="0.25">
      <c r="BC8779" s="163"/>
    </row>
    <row r="8780" spans="55:55" ht="36.75" customHeight="1" x14ac:dyDescent="0.25">
      <c r="BC8780" s="163"/>
    </row>
    <row r="8781" spans="55:55" ht="36.75" customHeight="1" x14ac:dyDescent="0.25">
      <c r="BC8781" s="163"/>
    </row>
    <row r="8782" spans="55:55" ht="36.75" customHeight="1" x14ac:dyDescent="0.25">
      <c r="BC8782" s="163"/>
    </row>
    <row r="8783" spans="55:55" ht="36.75" customHeight="1" x14ac:dyDescent="0.25">
      <c r="BC8783" s="163"/>
    </row>
    <row r="8784" spans="55:55" ht="36.75" customHeight="1" x14ac:dyDescent="0.25">
      <c r="BC8784" s="163"/>
    </row>
    <row r="8785" spans="55:55" ht="36.75" customHeight="1" x14ac:dyDescent="0.25">
      <c r="BC8785" s="163"/>
    </row>
    <row r="8786" spans="55:55" ht="36.75" customHeight="1" x14ac:dyDescent="0.25">
      <c r="BC8786" s="163"/>
    </row>
    <row r="8787" spans="55:55" ht="36.75" customHeight="1" x14ac:dyDescent="0.25">
      <c r="BC8787" s="163"/>
    </row>
    <row r="8788" spans="55:55" ht="36.75" customHeight="1" x14ac:dyDescent="0.25">
      <c r="BC8788" s="163"/>
    </row>
    <row r="8789" spans="55:55" ht="36.75" customHeight="1" x14ac:dyDescent="0.25">
      <c r="BC8789" s="163"/>
    </row>
    <row r="8790" spans="55:55" ht="36.75" customHeight="1" x14ac:dyDescent="0.25">
      <c r="BC8790" s="163"/>
    </row>
    <row r="8791" spans="55:55" ht="36.75" customHeight="1" x14ac:dyDescent="0.25">
      <c r="BC8791" s="163"/>
    </row>
    <row r="8792" spans="55:55" ht="36.75" customHeight="1" x14ac:dyDescent="0.25">
      <c r="BC8792" s="163"/>
    </row>
    <row r="8793" spans="55:55" ht="36.75" customHeight="1" x14ac:dyDescent="0.25">
      <c r="BC8793" s="163"/>
    </row>
    <row r="8794" spans="55:55" ht="36.75" customHeight="1" x14ac:dyDescent="0.25">
      <c r="BC8794" s="163"/>
    </row>
    <row r="8795" spans="55:55" ht="36.75" customHeight="1" x14ac:dyDescent="0.25">
      <c r="BC8795" s="163"/>
    </row>
    <row r="8796" spans="55:55" ht="36.75" customHeight="1" x14ac:dyDescent="0.25">
      <c r="BC8796" s="163"/>
    </row>
    <row r="8797" spans="55:55" ht="36.75" customHeight="1" x14ac:dyDescent="0.25">
      <c r="BC8797" s="163"/>
    </row>
    <row r="8798" spans="55:55" ht="36.75" customHeight="1" x14ac:dyDescent="0.25">
      <c r="BC8798" s="163"/>
    </row>
    <row r="8799" spans="55:55" ht="36.75" customHeight="1" x14ac:dyDescent="0.25">
      <c r="BC8799" s="163"/>
    </row>
    <row r="8800" spans="55:55" ht="36.75" customHeight="1" x14ac:dyDescent="0.25">
      <c r="BC8800" s="163"/>
    </row>
    <row r="8801" spans="55:55" ht="36.75" customHeight="1" x14ac:dyDescent="0.25">
      <c r="BC8801" s="163"/>
    </row>
    <row r="8802" spans="55:55" ht="36.75" customHeight="1" x14ac:dyDescent="0.25">
      <c r="BC8802" s="163"/>
    </row>
    <row r="8803" spans="55:55" ht="36.75" customHeight="1" x14ac:dyDescent="0.25">
      <c r="BC8803" s="163"/>
    </row>
    <row r="8804" spans="55:55" ht="36.75" customHeight="1" x14ac:dyDescent="0.25">
      <c r="BC8804" s="163"/>
    </row>
    <row r="8805" spans="55:55" ht="36.75" customHeight="1" x14ac:dyDescent="0.25">
      <c r="BC8805" s="163"/>
    </row>
    <row r="8806" spans="55:55" ht="36.75" customHeight="1" x14ac:dyDescent="0.25">
      <c r="BC8806" s="163"/>
    </row>
    <row r="8807" spans="55:55" ht="36.75" customHeight="1" x14ac:dyDescent="0.25">
      <c r="BC8807" s="163"/>
    </row>
    <row r="8808" spans="55:55" ht="36.75" customHeight="1" x14ac:dyDescent="0.25">
      <c r="BC8808" s="163"/>
    </row>
    <row r="8809" spans="55:55" ht="36.75" customHeight="1" x14ac:dyDescent="0.25">
      <c r="BC8809" s="163"/>
    </row>
    <row r="8810" spans="55:55" ht="36.75" customHeight="1" x14ac:dyDescent="0.25">
      <c r="BC8810" s="163"/>
    </row>
    <row r="8811" spans="55:55" ht="36.75" customHeight="1" x14ac:dyDescent="0.25">
      <c r="BC8811" s="163"/>
    </row>
    <row r="8812" spans="55:55" ht="36.75" customHeight="1" x14ac:dyDescent="0.25">
      <c r="BC8812" s="163"/>
    </row>
    <row r="8813" spans="55:55" ht="36.75" customHeight="1" x14ac:dyDescent="0.25">
      <c r="BC8813" s="163"/>
    </row>
    <row r="8814" spans="55:55" ht="36.75" customHeight="1" x14ac:dyDescent="0.25">
      <c r="BC8814" s="163"/>
    </row>
    <row r="8815" spans="55:55" ht="36.75" customHeight="1" x14ac:dyDescent="0.25">
      <c r="BC8815" s="163"/>
    </row>
    <row r="8816" spans="55:55" ht="36.75" customHeight="1" x14ac:dyDescent="0.25">
      <c r="BC8816" s="163"/>
    </row>
    <row r="8817" spans="55:55" ht="36.75" customHeight="1" x14ac:dyDescent="0.25">
      <c r="BC8817" s="163"/>
    </row>
    <row r="8818" spans="55:55" ht="36.75" customHeight="1" x14ac:dyDescent="0.25">
      <c r="BC8818" s="163"/>
    </row>
    <row r="8819" spans="55:55" ht="36.75" customHeight="1" x14ac:dyDescent="0.25">
      <c r="BC8819" s="163"/>
    </row>
    <row r="8820" spans="55:55" ht="36.75" customHeight="1" x14ac:dyDescent="0.25">
      <c r="BC8820" s="163"/>
    </row>
    <row r="8821" spans="55:55" ht="36.75" customHeight="1" x14ac:dyDescent="0.25">
      <c r="BC8821" s="163"/>
    </row>
    <row r="8822" spans="55:55" ht="36.75" customHeight="1" x14ac:dyDescent="0.25">
      <c r="BC8822" s="163"/>
    </row>
    <row r="8823" spans="55:55" ht="36.75" customHeight="1" x14ac:dyDescent="0.25">
      <c r="BC8823" s="163"/>
    </row>
    <row r="8824" spans="55:55" ht="36.75" customHeight="1" x14ac:dyDescent="0.25">
      <c r="BC8824" s="163"/>
    </row>
    <row r="8825" spans="55:55" ht="36.75" customHeight="1" x14ac:dyDescent="0.25">
      <c r="BC8825" s="163"/>
    </row>
    <row r="8826" spans="55:55" ht="36.75" customHeight="1" x14ac:dyDescent="0.25">
      <c r="BC8826" s="163"/>
    </row>
    <row r="8827" spans="55:55" ht="36.75" customHeight="1" x14ac:dyDescent="0.25">
      <c r="BC8827" s="163"/>
    </row>
    <row r="8828" spans="55:55" ht="36.75" customHeight="1" x14ac:dyDescent="0.25">
      <c r="BC8828" s="163"/>
    </row>
    <row r="8829" spans="55:55" ht="36.75" customHeight="1" x14ac:dyDescent="0.25">
      <c r="BC8829" s="163"/>
    </row>
    <row r="8830" spans="55:55" ht="36.75" customHeight="1" x14ac:dyDescent="0.25">
      <c r="BC8830" s="163"/>
    </row>
    <row r="8831" spans="55:55" ht="36.75" customHeight="1" x14ac:dyDescent="0.25">
      <c r="BC8831" s="163"/>
    </row>
    <row r="8832" spans="55:55" ht="36.75" customHeight="1" x14ac:dyDescent="0.25">
      <c r="BC8832" s="163"/>
    </row>
    <row r="8833" spans="55:55" ht="36.75" customHeight="1" x14ac:dyDescent="0.25">
      <c r="BC8833" s="163"/>
    </row>
    <row r="8834" spans="55:55" ht="36.75" customHeight="1" x14ac:dyDescent="0.25">
      <c r="BC8834" s="163"/>
    </row>
    <row r="8835" spans="55:55" ht="36.75" customHeight="1" x14ac:dyDescent="0.25">
      <c r="BC8835" s="163"/>
    </row>
    <row r="8836" spans="55:55" ht="36.75" customHeight="1" x14ac:dyDescent="0.25">
      <c r="BC8836" s="163"/>
    </row>
    <row r="8837" spans="55:55" ht="36.75" customHeight="1" x14ac:dyDescent="0.25">
      <c r="BC8837" s="163"/>
    </row>
    <row r="8838" spans="55:55" ht="36.75" customHeight="1" x14ac:dyDescent="0.25">
      <c r="BC8838" s="163"/>
    </row>
    <row r="8839" spans="55:55" ht="36.75" customHeight="1" x14ac:dyDescent="0.25">
      <c r="BC8839" s="163"/>
    </row>
    <row r="8840" spans="55:55" ht="36.75" customHeight="1" x14ac:dyDescent="0.25">
      <c r="BC8840" s="163"/>
    </row>
    <row r="8841" spans="55:55" ht="36.75" customHeight="1" x14ac:dyDescent="0.25">
      <c r="BC8841" s="163"/>
    </row>
    <row r="8842" spans="55:55" ht="36.75" customHeight="1" x14ac:dyDescent="0.25">
      <c r="BC8842" s="163"/>
    </row>
    <row r="8843" spans="55:55" ht="36.75" customHeight="1" x14ac:dyDescent="0.25">
      <c r="BC8843" s="163"/>
    </row>
    <row r="8844" spans="55:55" ht="36.75" customHeight="1" x14ac:dyDescent="0.25">
      <c r="BC8844" s="163"/>
    </row>
    <row r="8845" spans="55:55" ht="36.75" customHeight="1" x14ac:dyDescent="0.25">
      <c r="BC8845" s="163"/>
    </row>
    <row r="8846" spans="55:55" ht="36.75" customHeight="1" x14ac:dyDescent="0.25">
      <c r="BC8846" s="163"/>
    </row>
    <row r="8847" spans="55:55" ht="36.75" customHeight="1" x14ac:dyDescent="0.25">
      <c r="BC8847" s="163"/>
    </row>
    <row r="8848" spans="55:55" ht="36.75" customHeight="1" x14ac:dyDescent="0.25">
      <c r="BC8848" s="163"/>
    </row>
    <row r="8849" spans="55:55" ht="36.75" customHeight="1" x14ac:dyDescent="0.25">
      <c r="BC8849" s="163"/>
    </row>
    <row r="8850" spans="55:55" ht="36.75" customHeight="1" x14ac:dyDescent="0.25">
      <c r="BC8850" s="163"/>
    </row>
    <row r="8851" spans="55:55" ht="36.75" customHeight="1" x14ac:dyDescent="0.25">
      <c r="BC8851" s="163"/>
    </row>
    <row r="8852" spans="55:55" ht="36.75" customHeight="1" x14ac:dyDescent="0.25">
      <c r="BC8852" s="163"/>
    </row>
    <row r="8853" spans="55:55" ht="36.75" customHeight="1" x14ac:dyDescent="0.25">
      <c r="BC8853" s="163"/>
    </row>
    <row r="8854" spans="55:55" ht="36.75" customHeight="1" x14ac:dyDescent="0.25">
      <c r="BC8854" s="163"/>
    </row>
    <row r="8855" spans="55:55" ht="36.75" customHeight="1" x14ac:dyDescent="0.25">
      <c r="BC8855" s="163"/>
    </row>
    <row r="8856" spans="55:55" ht="36.75" customHeight="1" x14ac:dyDescent="0.25">
      <c r="BC8856" s="163"/>
    </row>
    <row r="8857" spans="55:55" ht="36.75" customHeight="1" x14ac:dyDescent="0.25">
      <c r="BC8857" s="163"/>
    </row>
    <row r="8858" spans="55:55" ht="36.75" customHeight="1" x14ac:dyDescent="0.25">
      <c r="BC8858" s="163"/>
    </row>
    <row r="8859" spans="55:55" ht="36.75" customHeight="1" x14ac:dyDescent="0.25">
      <c r="BC8859" s="163"/>
    </row>
    <row r="8860" spans="55:55" ht="36.75" customHeight="1" x14ac:dyDescent="0.25">
      <c r="BC8860" s="163"/>
    </row>
    <row r="8861" spans="55:55" ht="36.75" customHeight="1" x14ac:dyDescent="0.25">
      <c r="BC8861" s="163"/>
    </row>
    <row r="8862" spans="55:55" ht="36.75" customHeight="1" x14ac:dyDescent="0.25">
      <c r="BC8862" s="163"/>
    </row>
    <row r="8863" spans="55:55" ht="36.75" customHeight="1" x14ac:dyDescent="0.25">
      <c r="BC8863" s="163"/>
    </row>
    <row r="8864" spans="55:55" ht="36.75" customHeight="1" x14ac:dyDescent="0.25">
      <c r="BC8864" s="163"/>
    </row>
    <row r="8865" spans="55:55" ht="36.75" customHeight="1" x14ac:dyDescent="0.25">
      <c r="BC8865" s="163"/>
    </row>
    <row r="8866" spans="55:55" ht="36.75" customHeight="1" x14ac:dyDescent="0.25">
      <c r="BC8866" s="163"/>
    </row>
    <row r="8867" spans="55:55" ht="36.75" customHeight="1" x14ac:dyDescent="0.25">
      <c r="BC8867" s="163"/>
    </row>
    <row r="8868" spans="55:55" ht="36.75" customHeight="1" x14ac:dyDescent="0.25">
      <c r="BC8868" s="163"/>
    </row>
    <row r="8869" spans="55:55" ht="36.75" customHeight="1" x14ac:dyDescent="0.25">
      <c r="BC8869" s="163"/>
    </row>
    <row r="8870" spans="55:55" ht="36.75" customHeight="1" x14ac:dyDescent="0.25">
      <c r="BC8870" s="163"/>
    </row>
    <row r="8871" spans="55:55" ht="36.75" customHeight="1" x14ac:dyDescent="0.25">
      <c r="BC8871" s="163"/>
    </row>
    <row r="8872" spans="55:55" ht="36.75" customHeight="1" x14ac:dyDescent="0.25">
      <c r="BC8872" s="163"/>
    </row>
    <row r="8873" spans="55:55" ht="36.75" customHeight="1" x14ac:dyDescent="0.25">
      <c r="BC8873" s="163"/>
    </row>
    <row r="8874" spans="55:55" ht="36.75" customHeight="1" x14ac:dyDescent="0.25">
      <c r="BC8874" s="163"/>
    </row>
    <row r="8875" spans="55:55" ht="36.75" customHeight="1" x14ac:dyDescent="0.25">
      <c r="BC8875" s="163"/>
    </row>
    <row r="8876" spans="55:55" ht="36.75" customHeight="1" x14ac:dyDescent="0.25">
      <c r="BC8876" s="163"/>
    </row>
    <row r="8877" spans="55:55" ht="36.75" customHeight="1" x14ac:dyDescent="0.25">
      <c r="BC8877" s="163"/>
    </row>
    <row r="8878" spans="55:55" ht="36.75" customHeight="1" x14ac:dyDescent="0.25">
      <c r="BC8878" s="163"/>
    </row>
    <row r="8879" spans="55:55" ht="36.75" customHeight="1" x14ac:dyDescent="0.25">
      <c r="BC8879" s="163"/>
    </row>
    <row r="8880" spans="55:55" ht="36.75" customHeight="1" x14ac:dyDescent="0.25">
      <c r="BC8880" s="163"/>
    </row>
    <row r="8881" spans="55:55" ht="36.75" customHeight="1" x14ac:dyDescent="0.25">
      <c r="BC8881" s="163"/>
    </row>
    <row r="8882" spans="55:55" ht="36.75" customHeight="1" x14ac:dyDescent="0.25">
      <c r="BC8882" s="163"/>
    </row>
    <row r="8883" spans="55:55" ht="36.75" customHeight="1" x14ac:dyDescent="0.25">
      <c r="BC8883" s="163"/>
    </row>
    <row r="8884" spans="55:55" ht="36.75" customHeight="1" x14ac:dyDescent="0.25">
      <c r="BC8884" s="163"/>
    </row>
    <row r="8885" spans="55:55" ht="36.75" customHeight="1" x14ac:dyDescent="0.25">
      <c r="BC8885" s="163"/>
    </row>
    <row r="8886" spans="55:55" ht="36.75" customHeight="1" x14ac:dyDescent="0.25">
      <c r="BC8886" s="163"/>
    </row>
    <row r="8887" spans="55:55" ht="36.75" customHeight="1" x14ac:dyDescent="0.25">
      <c r="BC8887" s="163"/>
    </row>
    <row r="8888" spans="55:55" ht="36.75" customHeight="1" x14ac:dyDescent="0.25">
      <c r="BC8888" s="163"/>
    </row>
    <row r="8889" spans="55:55" ht="36.75" customHeight="1" x14ac:dyDescent="0.25">
      <c r="BC8889" s="163"/>
    </row>
    <row r="8890" spans="55:55" ht="36.75" customHeight="1" x14ac:dyDescent="0.25">
      <c r="BC8890" s="163"/>
    </row>
    <row r="8891" spans="55:55" ht="36.75" customHeight="1" x14ac:dyDescent="0.25">
      <c r="BC8891" s="163"/>
    </row>
    <row r="8892" spans="55:55" ht="36.75" customHeight="1" x14ac:dyDescent="0.25">
      <c r="BC8892" s="163"/>
    </row>
    <row r="8893" spans="55:55" ht="36.75" customHeight="1" x14ac:dyDescent="0.25">
      <c r="BC8893" s="163"/>
    </row>
    <row r="8894" spans="55:55" ht="36.75" customHeight="1" x14ac:dyDescent="0.25">
      <c r="BC8894" s="163"/>
    </row>
    <row r="8895" spans="55:55" ht="36.75" customHeight="1" x14ac:dyDescent="0.25">
      <c r="BC8895" s="163"/>
    </row>
    <row r="8896" spans="55:55" ht="36.75" customHeight="1" x14ac:dyDescent="0.25">
      <c r="BC8896" s="163"/>
    </row>
    <row r="8897" spans="55:55" ht="36.75" customHeight="1" x14ac:dyDescent="0.25">
      <c r="BC8897" s="163"/>
    </row>
    <row r="8898" spans="55:55" ht="36.75" customHeight="1" x14ac:dyDescent="0.25">
      <c r="BC8898" s="163"/>
    </row>
    <row r="8899" spans="55:55" ht="36.75" customHeight="1" x14ac:dyDescent="0.25">
      <c r="BC8899" s="163"/>
    </row>
    <row r="8900" spans="55:55" ht="36.75" customHeight="1" x14ac:dyDescent="0.25">
      <c r="BC8900" s="163"/>
    </row>
    <row r="8901" spans="55:55" ht="36.75" customHeight="1" x14ac:dyDescent="0.25">
      <c r="BC8901" s="163"/>
    </row>
    <row r="8902" spans="55:55" ht="36.75" customHeight="1" x14ac:dyDescent="0.25">
      <c r="BC8902" s="163"/>
    </row>
    <row r="8903" spans="55:55" ht="36.75" customHeight="1" x14ac:dyDescent="0.25">
      <c r="BC8903" s="163"/>
    </row>
    <row r="8904" spans="55:55" ht="36.75" customHeight="1" x14ac:dyDescent="0.25">
      <c r="BC8904" s="163"/>
    </row>
    <row r="8905" spans="55:55" ht="36.75" customHeight="1" x14ac:dyDescent="0.25">
      <c r="BC8905" s="163"/>
    </row>
    <row r="8906" spans="55:55" ht="36.75" customHeight="1" x14ac:dyDescent="0.25">
      <c r="BC8906" s="163"/>
    </row>
    <row r="8907" spans="55:55" ht="36.75" customHeight="1" x14ac:dyDescent="0.25">
      <c r="BC8907" s="163"/>
    </row>
    <row r="8908" spans="55:55" ht="36.75" customHeight="1" x14ac:dyDescent="0.25">
      <c r="BC8908" s="163"/>
    </row>
    <row r="8909" spans="55:55" ht="36.75" customHeight="1" x14ac:dyDescent="0.25">
      <c r="BC8909" s="163"/>
    </row>
    <row r="8910" spans="55:55" ht="36.75" customHeight="1" x14ac:dyDescent="0.25">
      <c r="BC8910" s="163"/>
    </row>
    <row r="8911" spans="55:55" ht="36.75" customHeight="1" x14ac:dyDescent="0.25">
      <c r="BC8911" s="163"/>
    </row>
    <row r="8912" spans="55:55" ht="36.75" customHeight="1" x14ac:dyDescent="0.25">
      <c r="BC8912" s="163"/>
    </row>
    <row r="8913" spans="55:55" ht="36.75" customHeight="1" x14ac:dyDescent="0.25">
      <c r="BC8913" s="163"/>
    </row>
    <row r="8914" spans="55:55" ht="36.75" customHeight="1" x14ac:dyDescent="0.25">
      <c r="BC8914" s="163"/>
    </row>
    <row r="8915" spans="55:55" ht="36.75" customHeight="1" x14ac:dyDescent="0.25">
      <c r="BC8915" s="163"/>
    </row>
    <row r="8916" spans="55:55" ht="36.75" customHeight="1" x14ac:dyDescent="0.25">
      <c r="BC8916" s="163"/>
    </row>
    <row r="8917" spans="55:55" ht="36.75" customHeight="1" x14ac:dyDescent="0.25">
      <c r="BC8917" s="163"/>
    </row>
    <row r="8918" spans="55:55" ht="36.75" customHeight="1" x14ac:dyDescent="0.25">
      <c r="BC8918" s="163"/>
    </row>
    <row r="8919" spans="55:55" ht="36.75" customHeight="1" x14ac:dyDescent="0.25">
      <c r="BC8919" s="163"/>
    </row>
    <row r="8920" spans="55:55" ht="36.75" customHeight="1" x14ac:dyDescent="0.25">
      <c r="BC8920" s="163"/>
    </row>
    <row r="8921" spans="55:55" ht="36.75" customHeight="1" x14ac:dyDescent="0.25">
      <c r="BC8921" s="163"/>
    </row>
    <row r="8922" spans="55:55" ht="36.75" customHeight="1" x14ac:dyDescent="0.25">
      <c r="BC8922" s="163"/>
    </row>
    <row r="8923" spans="55:55" ht="36.75" customHeight="1" x14ac:dyDescent="0.25">
      <c r="BC8923" s="163"/>
    </row>
    <row r="8924" spans="55:55" ht="36.75" customHeight="1" x14ac:dyDescent="0.25">
      <c r="BC8924" s="163"/>
    </row>
    <row r="8925" spans="55:55" ht="36.75" customHeight="1" x14ac:dyDescent="0.25">
      <c r="BC8925" s="163"/>
    </row>
    <row r="8926" spans="55:55" ht="36.75" customHeight="1" x14ac:dyDescent="0.25">
      <c r="BC8926" s="163"/>
    </row>
    <row r="8927" spans="55:55" ht="36.75" customHeight="1" x14ac:dyDescent="0.25">
      <c r="BC8927" s="163"/>
    </row>
    <row r="8928" spans="55:55" ht="36.75" customHeight="1" x14ac:dyDescent="0.25">
      <c r="BC8928" s="163"/>
    </row>
    <row r="8929" spans="55:55" ht="36.75" customHeight="1" x14ac:dyDescent="0.25">
      <c r="BC8929" s="163"/>
    </row>
    <row r="8930" spans="55:55" ht="36.75" customHeight="1" x14ac:dyDescent="0.25">
      <c r="BC8930" s="163"/>
    </row>
    <row r="8931" spans="55:55" ht="36.75" customHeight="1" x14ac:dyDescent="0.25">
      <c r="BC8931" s="163"/>
    </row>
    <row r="8932" spans="55:55" ht="36.75" customHeight="1" x14ac:dyDescent="0.25">
      <c r="BC8932" s="163"/>
    </row>
    <row r="8933" spans="55:55" ht="36.75" customHeight="1" x14ac:dyDescent="0.25">
      <c r="BC8933" s="163"/>
    </row>
    <row r="8934" spans="55:55" ht="36.75" customHeight="1" x14ac:dyDescent="0.25">
      <c r="BC8934" s="163"/>
    </row>
    <row r="8935" spans="55:55" ht="36.75" customHeight="1" x14ac:dyDescent="0.25">
      <c r="BC8935" s="163"/>
    </row>
    <row r="8936" spans="55:55" ht="36.75" customHeight="1" x14ac:dyDescent="0.25">
      <c r="BC8936" s="163"/>
    </row>
    <row r="8937" spans="55:55" ht="36.75" customHeight="1" x14ac:dyDescent="0.25">
      <c r="BC8937" s="163"/>
    </row>
    <row r="8938" spans="55:55" ht="36.75" customHeight="1" x14ac:dyDescent="0.25">
      <c r="BC8938" s="163"/>
    </row>
    <row r="8939" spans="55:55" ht="36.75" customHeight="1" x14ac:dyDescent="0.25">
      <c r="BC8939" s="163"/>
    </row>
    <row r="8940" spans="55:55" ht="36.75" customHeight="1" x14ac:dyDescent="0.25">
      <c r="BC8940" s="163"/>
    </row>
    <row r="8941" spans="55:55" ht="36.75" customHeight="1" x14ac:dyDescent="0.25">
      <c r="BC8941" s="163"/>
    </row>
    <row r="8942" spans="55:55" ht="36.75" customHeight="1" x14ac:dyDescent="0.25">
      <c r="BC8942" s="163"/>
    </row>
    <row r="8943" spans="55:55" ht="36.75" customHeight="1" x14ac:dyDescent="0.25">
      <c r="BC8943" s="163"/>
    </row>
    <row r="8944" spans="55:55" ht="36.75" customHeight="1" x14ac:dyDescent="0.25">
      <c r="BC8944" s="163"/>
    </row>
    <row r="8945" spans="55:55" ht="36.75" customHeight="1" x14ac:dyDescent="0.25">
      <c r="BC8945" s="163"/>
    </row>
    <row r="8946" spans="55:55" ht="36.75" customHeight="1" x14ac:dyDescent="0.25">
      <c r="BC8946" s="163"/>
    </row>
    <row r="8947" spans="55:55" ht="36.75" customHeight="1" x14ac:dyDescent="0.25">
      <c r="BC8947" s="163"/>
    </row>
    <row r="8948" spans="55:55" ht="36.75" customHeight="1" x14ac:dyDescent="0.25">
      <c r="BC8948" s="163"/>
    </row>
    <row r="8949" spans="55:55" ht="36.75" customHeight="1" x14ac:dyDescent="0.25">
      <c r="BC8949" s="163"/>
    </row>
    <row r="8950" spans="55:55" ht="36.75" customHeight="1" x14ac:dyDescent="0.25">
      <c r="BC8950" s="163"/>
    </row>
    <row r="8951" spans="55:55" ht="36.75" customHeight="1" x14ac:dyDescent="0.25">
      <c r="BC8951" s="163"/>
    </row>
    <row r="8952" spans="55:55" ht="36.75" customHeight="1" x14ac:dyDescent="0.25">
      <c r="BC8952" s="163"/>
    </row>
    <row r="8953" spans="55:55" ht="36.75" customHeight="1" x14ac:dyDescent="0.25">
      <c r="BC8953" s="163"/>
    </row>
    <row r="8954" spans="55:55" ht="36.75" customHeight="1" x14ac:dyDescent="0.25">
      <c r="BC8954" s="163"/>
    </row>
    <row r="8955" spans="55:55" ht="36.75" customHeight="1" x14ac:dyDescent="0.25">
      <c r="BC8955" s="163"/>
    </row>
    <row r="8956" spans="55:55" ht="36.75" customHeight="1" x14ac:dyDescent="0.25">
      <c r="BC8956" s="163"/>
    </row>
    <row r="8957" spans="55:55" ht="36.75" customHeight="1" x14ac:dyDescent="0.25">
      <c r="BC8957" s="163"/>
    </row>
    <row r="8958" spans="55:55" ht="36.75" customHeight="1" x14ac:dyDescent="0.25">
      <c r="BC8958" s="163"/>
    </row>
    <row r="8959" spans="55:55" ht="36.75" customHeight="1" x14ac:dyDescent="0.25">
      <c r="BC8959" s="163"/>
    </row>
    <row r="8960" spans="55:55" ht="36.75" customHeight="1" x14ac:dyDescent="0.25">
      <c r="BC8960" s="163"/>
    </row>
    <row r="8961" spans="55:55" ht="36.75" customHeight="1" x14ac:dyDescent="0.25">
      <c r="BC8961" s="163"/>
    </row>
    <row r="8962" spans="55:55" ht="36.75" customHeight="1" x14ac:dyDescent="0.25">
      <c r="BC8962" s="163"/>
    </row>
    <row r="8963" spans="55:55" ht="36.75" customHeight="1" x14ac:dyDescent="0.25">
      <c r="BC8963" s="163"/>
    </row>
    <row r="8964" spans="55:55" ht="36.75" customHeight="1" x14ac:dyDescent="0.25">
      <c r="BC8964" s="163"/>
    </row>
    <row r="8965" spans="55:55" ht="36.75" customHeight="1" x14ac:dyDescent="0.25">
      <c r="BC8965" s="163"/>
    </row>
    <row r="8966" spans="55:55" ht="36.75" customHeight="1" x14ac:dyDescent="0.25">
      <c r="BC8966" s="163"/>
    </row>
    <row r="8967" spans="55:55" ht="36.75" customHeight="1" x14ac:dyDescent="0.25">
      <c r="BC8967" s="163"/>
    </row>
    <row r="8968" spans="55:55" ht="36.75" customHeight="1" x14ac:dyDescent="0.25">
      <c r="BC8968" s="163"/>
    </row>
    <row r="8969" spans="55:55" ht="36.75" customHeight="1" x14ac:dyDescent="0.25">
      <c r="BC8969" s="163"/>
    </row>
    <row r="8970" spans="55:55" ht="36.75" customHeight="1" x14ac:dyDescent="0.25">
      <c r="BC8970" s="163"/>
    </row>
    <row r="8971" spans="55:55" ht="36.75" customHeight="1" x14ac:dyDescent="0.25">
      <c r="BC8971" s="163"/>
    </row>
    <row r="8972" spans="55:55" ht="36.75" customHeight="1" x14ac:dyDescent="0.25">
      <c r="BC8972" s="163"/>
    </row>
    <row r="8973" spans="55:55" ht="36.75" customHeight="1" x14ac:dyDescent="0.25">
      <c r="BC8973" s="163"/>
    </row>
    <row r="8974" spans="55:55" ht="36.75" customHeight="1" x14ac:dyDescent="0.25">
      <c r="BC8974" s="163"/>
    </row>
    <row r="8975" spans="55:55" ht="36.75" customHeight="1" x14ac:dyDescent="0.25">
      <c r="BC8975" s="163"/>
    </row>
    <row r="8976" spans="55:55" ht="36.75" customHeight="1" x14ac:dyDescent="0.25">
      <c r="BC8976" s="163"/>
    </row>
    <row r="8977" spans="55:55" ht="36.75" customHeight="1" x14ac:dyDescent="0.25">
      <c r="BC8977" s="163"/>
    </row>
    <row r="8978" spans="55:55" ht="36.75" customHeight="1" x14ac:dyDescent="0.25">
      <c r="BC8978" s="163"/>
    </row>
    <row r="8979" spans="55:55" ht="36.75" customHeight="1" x14ac:dyDescent="0.25">
      <c r="BC8979" s="163"/>
    </row>
    <row r="8980" spans="55:55" ht="36.75" customHeight="1" x14ac:dyDescent="0.25">
      <c r="BC8980" s="163"/>
    </row>
    <row r="8981" spans="55:55" ht="36.75" customHeight="1" x14ac:dyDescent="0.25">
      <c r="BC8981" s="163"/>
    </row>
    <row r="8982" spans="55:55" ht="36.75" customHeight="1" x14ac:dyDescent="0.25">
      <c r="BC8982" s="163"/>
    </row>
    <row r="8983" spans="55:55" ht="36.75" customHeight="1" x14ac:dyDescent="0.25">
      <c r="BC8983" s="163"/>
    </row>
    <row r="8984" spans="55:55" ht="36.75" customHeight="1" x14ac:dyDescent="0.25">
      <c r="BC8984" s="163"/>
    </row>
    <row r="8985" spans="55:55" ht="36.75" customHeight="1" x14ac:dyDescent="0.25">
      <c r="BC8985" s="163"/>
    </row>
    <row r="8986" spans="55:55" ht="36.75" customHeight="1" x14ac:dyDescent="0.25">
      <c r="BC8986" s="163"/>
    </row>
    <row r="8987" spans="55:55" ht="36.75" customHeight="1" x14ac:dyDescent="0.25">
      <c r="BC8987" s="163"/>
    </row>
    <row r="8988" spans="55:55" ht="36.75" customHeight="1" x14ac:dyDescent="0.25">
      <c r="BC8988" s="163"/>
    </row>
    <row r="8989" spans="55:55" ht="36.75" customHeight="1" x14ac:dyDescent="0.25">
      <c r="BC8989" s="163"/>
    </row>
    <row r="8990" spans="55:55" ht="36.75" customHeight="1" x14ac:dyDescent="0.25">
      <c r="BC8990" s="163"/>
    </row>
    <row r="8991" spans="55:55" ht="36.75" customHeight="1" x14ac:dyDescent="0.25">
      <c r="BC8991" s="163"/>
    </row>
    <row r="8992" spans="55:55" ht="36.75" customHeight="1" x14ac:dyDescent="0.25">
      <c r="BC8992" s="163"/>
    </row>
    <row r="8993" spans="55:55" ht="36.75" customHeight="1" x14ac:dyDescent="0.25">
      <c r="BC8993" s="163"/>
    </row>
    <row r="8994" spans="55:55" ht="36.75" customHeight="1" x14ac:dyDescent="0.25">
      <c r="BC8994" s="163"/>
    </row>
    <row r="8995" spans="55:55" ht="36.75" customHeight="1" x14ac:dyDescent="0.25">
      <c r="BC8995" s="163"/>
    </row>
    <row r="8996" spans="55:55" ht="36.75" customHeight="1" x14ac:dyDescent="0.25">
      <c r="BC8996" s="163"/>
    </row>
    <row r="8997" spans="55:55" ht="36.75" customHeight="1" x14ac:dyDescent="0.25">
      <c r="BC8997" s="163"/>
    </row>
    <row r="8998" spans="55:55" ht="36.75" customHeight="1" x14ac:dyDescent="0.25">
      <c r="BC8998" s="163"/>
    </row>
    <row r="8999" spans="55:55" ht="36.75" customHeight="1" x14ac:dyDescent="0.25">
      <c r="BC8999" s="163"/>
    </row>
    <row r="9000" spans="55:55" ht="36.75" customHeight="1" x14ac:dyDescent="0.25">
      <c r="BC9000" s="163"/>
    </row>
    <row r="9001" spans="55:55" ht="36.75" customHeight="1" x14ac:dyDescent="0.25">
      <c r="BC9001" s="163"/>
    </row>
    <row r="9002" spans="55:55" ht="36.75" customHeight="1" x14ac:dyDescent="0.25">
      <c r="BC9002" s="163"/>
    </row>
    <row r="9003" spans="55:55" ht="36.75" customHeight="1" x14ac:dyDescent="0.25">
      <c r="BC9003" s="163"/>
    </row>
    <row r="9004" spans="55:55" ht="36.75" customHeight="1" x14ac:dyDescent="0.25">
      <c r="BC9004" s="163"/>
    </row>
    <row r="9005" spans="55:55" ht="36.75" customHeight="1" x14ac:dyDescent="0.25">
      <c r="BC9005" s="163"/>
    </row>
    <row r="9006" spans="55:55" ht="36.75" customHeight="1" x14ac:dyDescent="0.25">
      <c r="BC9006" s="163"/>
    </row>
    <row r="9007" spans="55:55" ht="36.75" customHeight="1" x14ac:dyDescent="0.25">
      <c r="BC9007" s="163"/>
    </row>
    <row r="9008" spans="55:55" ht="36.75" customHeight="1" x14ac:dyDescent="0.25">
      <c r="BC9008" s="163"/>
    </row>
    <row r="9009" spans="55:55" ht="36.75" customHeight="1" x14ac:dyDescent="0.25">
      <c r="BC9009" s="163"/>
    </row>
    <row r="9010" spans="55:55" ht="36.75" customHeight="1" x14ac:dyDescent="0.25">
      <c r="BC9010" s="163"/>
    </row>
    <row r="9011" spans="55:55" ht="36.75" customHeight="1" x14ac:dyDescent="0.25">
      <c r="BC9011" s="163"/>
    </row>
    <row r="9012" spans="55:55" ht="36.75" customHeight="1" x14ac:dyDescent="0.25">
      <c r="BC9012" s="163"/>
    </row>
    <row r="9013" spans="55:55" ht="36.75" customHeight="1" x14ac:dyDescent="0.25">
      <c r="BC9013" s="163"/>
    </row>
    <row r="9014" spans="55:55" ht="36.75" customHeight="1" x14ac:dyDescent="0.25">
      <c r="BC9014" s="163"/>
    </row>
    <row r="9015" spans="55:55" ht="36.75" customHeight="1" x14ac:dyDescent="0.25">
      <c r="BC9015" s="163"/>
    </row>
    <row r="9016" spans="55:55" ht="36.75" customHeight="1" x14ac:dyDescent="0.25">
      <c r="BC9016" s="163"/>
    </row>
    <row r="9017" spans="55:55" ht="36.75" customHeight="1" x14ac:dyDescent="0.25">
      <c r="BC9017" s="163"/>
    </row>
    <row r="9018" spans="55:55" ht="36.75" customHeight="1" x14ac:dyDescent="0.25">
      <c r="BC9018" s="163"/>
    </row>
    <row r="9019" spans="55:55" ht="36.75" customHeight="1" x14ac:dyDescent="0.25">
      <c r="BC9019" s="163"/>
    </row>
    <row r="9020" spans="55:55" ht="36.75" customHeight="1" x14ac:dyDescent="0.25">
      <c r="BC9020" s="163"/>
    </row>
    <row r="9021" spans="55:55" ht="36.75" customHeight="1" x14ac:dyDescent="0.25">
      <c r="BC9021" s="163"/>
    </row>
    <row r="9022" spans="55:55" ht="36.75" customHeight="1" x14ac:dyDescent="0.25">
      <c r="BC9022" s="163"/>
    </row>
    <row r="9023" spans="55:55" ht="36.75" customHeight="1" x14ac:dyDescent="0.25">
      <c r="BC9023" s="163"/>
    </row>
    <row r="9024" spans="55:55" ht="36.75" customHeight="1" x14ac:dyDescent="0.25">
      <c r="BC9024" s="163"/>
    </row>
    <row r="9025" spans="55:55" ht="36.75" customHeight="1" x14ac:dyDescent="0.25">
      <c r="BC9025" s="163"/>
    </row>
    <row r="9026" spans="55:55" ht="36.75" customHeight="1" x14ac:dyDescent="0.25">
      <c r="BC9026" s="163"/>
    </row>
    <row r="9027" spans="55:55" ht="36.75" customHeight="1" x14ac:dyDescent="0.25">
      <c r="BC9027" s="163"/>
    </row>
    <row r="9028" spans="55:55" ht="36.75" customHeight="1" x14ac:dyDescent="0.25">
      <c r="BC9028" s="163"/>
    </row>
    <row r="9029" spans="55:55" ht="36.75" customHeight="1" x14ac:dyDescent="0.25">
      <c r="BC9029" s="163"/>
    </row>
    <row r="9030" spans="55:55" ht="36.75" customHeight="1" x14ac:dyDescent="0.25">
      <c r="BC9030" s="163"/>
    </row>
    <row r="9031" spans="55:55" ht="36.75" customHeight="1" x14ac:dyDescent="0.25">
      <c r="BC9031" s="163"/>
    </row>
    <row r="9032" spans="55:55" ht="36.75" customHeight="1" x14ac:dyDescent="0.25">
      <c r="BC9032" s="163"/>
    </row>
    <row r="9033" spans="55:55" ht="36.75" customHeight="1" x14ac:dyDescent="0.25">
      <c r="BC9033" s="163"/>
    </row>
    <row r="9034" spans="55:55" ht="36.75" customHeight="1" x14ac:dyDescent="0.25">
      <c r="BC9034" s="163"/>
    </row>
    <row r="9035" spans="55:55" ht="36.75" customHeight="1" x14ac:dyDescent="0.25">
      <c r="BC9035" s="163"/>
    </row>
    <row r="9036" spans="55:55" ht="36.75" customHeight="1" x14ac:dyDescent="0.25">
      <c r="BC9036" s="163"/>
    </row>
    <row r="9037" spans="55:55" ht="36.75" customHeight="1" x14ac:dyDescent="0.25">
      <c r="BC9037" s="163"/>
    </row>
    <row r="9038" spans="55:55" ht="36.75" customHeight="1" x14ac:dyDescent="0.25">
      <c r="BC9038" s="163"/>
    </row>
    <row r="9039" spans="55:55" ht="36.75" customHeight="1" x14ac:dyDescent="0.25">
      <c r="BC9039" s="163"/>
    </row>
    <row r="9040" spans="55:55" ht="36.75" customHeight="1" x14ac:dyDescent="0.25">
      <c r="BC9040" s="163"/>
    </row>
    <row r="9041" spans="55:55" ht="36.75" customHeight="1" x14ac:dyDescent="0.25">
      <c r="BC9041" s="163"/>
    </row>
    <row r="9042" spans="55:55" ht="36.75" customHeight="1" x14ac:dyDescent="0.25">
      <c r="BC9042" s="163"/>
    </row>
    <row r="9043" spans="55:55" ht="36.75" customHeight="1" x14ac:dyDescent="0.25">
      <c r="BC9043" s="163"/>
    </row>
    <row r="9044" spans="55:55" ht="36.75" customHeight="1" x14ac:dyDescent="0.25">
      <c r="BC9044" s="163"/>
    </row>
    <row r="9045" spans="55:55" ht="36.75" customHeight="1" x14ac:dyDescent="0.25">
      <c r="BC9045" s="163"/>
    </row>
    <row r="9046" spans="55:55" ht="36.75" customHeight="1" x14ac:dyDescent="0.25">
      <c r="BC9046" s="163"/>
    </row>
    <row r="9047" spans="55:55" ht="36.75" customHeight="1" x14ac:dyDescent="0.25">
      <c r="BC9047" s="163"/>
    </row>
    <row r="9048" spans="55:55" ht="36.75" customHeight="1" x14ac:dyDescent="0.25">
      <c r="BC9048" s="163"/>
    </row>
    <row r="9049" spans="55:55" ht="36.75" customHeight="1" x14ac:dyDescent="0.25">
      <c r="BC9049" s="163"/>
    </row>
    <row r="9050" spans="55:55" ht="36.75" customHeight="1" x14ac:dyDescent="0.25">
      <c r="BC9050" s="163"/>
    </row>
    <row r="9051" spans="55:55" ht="36.75" customHeight="1" x14ac:dyDescent="0.25">
      <c r="BC9051" s="163"/>
    </row>
    <row r="9052" spans="55:55" ht="36.75" customHeight="1" x14ac:dyDescent="0.25">
      <c r="BC9052" s="163"/>
    </row>
    <row r="9053" spans="55:55" ht="36.75" customHeight="1" x14ac:dyDescent="0.25">
      <c r="BC9053" s="163"/>
    </row>
    <row r="9054" spans="55:55" ht="36.75" customHeight="1" x14ac:dyDescent="0.25">
      <c r="BC9054" s="163"/>
    </row>
    <row r="9055" spans="55:55" ht="36.75" customHeight="1" x14ac:dyDescent="0.25">
      <c r="BC9055" s="163"/>
    </row>
    <row r="9056" spans="55:55" ht="36.75" customHeight="1" x14ac:dyDescent="0.25">
      <c r="BC9056" s="163"/>
    </row>
    <row r="9057" spans="55:55" ht="36.75" customHeight="1" x14ac:dyDescent="0.25">
      <c r="BC9057" s="163"/>
    </row>
    <row r="9058" spans="55:55" ht="36.75" customHeight="1" x14ac:dyDescent="0.25">
      <c r="BC9058" s="163"/>
    </row>
    <row r="9059" spans="55:55" ht="36.75" customHeight="1" x14ac:dyDescent="0.25">
      <c r="BC9059" s="163"/>
    </row>
    <row r="9060" spans="55:55" ht="36.75" customHeight="1" x14ac:dyDescent="0.25">
      <c r="BC9060" s="163"/>
    </row>
    <row r="9061" spans="55:55" ht="36.75" customHeight="1" x14ac:dyDescent="0.25">
      <c r="BC9061" s="163"/>
    </row>
    <row r="9062" spans="55:55" ht="36.75" customHeight="1" x14ac:dyDescent="0.25">
      <c r="BC9062" s="163"/>
    </row>
    <row r="9063" spans="55:55" ht="36.75" customHeight="1" x14ac:dyDescent="0.25">
      <c r="BC9063" s="163"/>
    </row>
    <row r="9064" spans="55:55" ht="36.75" customHeight="1" x14ac:dyDescent="0.25">
      <c r="BC9064" s="163"/>
    </row>
    <row r="9065" spans="55:55" ht="36.75" customHeight="1" x14ac:dyDescent="0.25">
      <c r="BC9065" s="163"/>
    </row>
    <row r="9066" spans="55:55" ht="36.75" customHeight="1" x14ac:dyDescent="0.25">
      <c r="BC9066" s="163"/>
    </row>
    <row r="9067" spans="55:55" ht="36.75" customHeight="1" x14ac:dyDescent="0.25">
      <c r="BC9067" s="163"/>
    </row>
    <row r="9068" spans="55:55" ht="36.75" customHeight="1" x14ac:dyDescent="0.25">
      <c r="BC9068" s="163"/>
    </row>
    <row r="9069" spans="55:55" ht="36.75" customHeight="1" x14ac:dyDescent="0.25">
      <c r="BC9069" s="163"/>
    </row>
    <row r="9070" spans="55:55" ht="36.75" customHeight="1" x14ac:dyDescent="0.25">
      <c r="BC9070" s="163"/>
    </row>
    <row r="9071" spans="55:55" ht="36.75" customHeight="1" x14ac:dyDescent="0.25">
      <c r="BC9071" s="163"/>
    </row>
    <row r="9072" spans="55:55" ht="36.75" customHeight="1" x14ac:dyDescent="0.25">
      <c r="BC9072" s="163"/>
    </row>
    <row r="9073" spans="55:55" ht="36.75" customHeight="1" x14ac:dyDescent="0.25">
      <c r="BC9073" s="163"/>
    </row>
    <row r="9074" spans="55:55" ht="36.75" customHeight="1" x14ac:dyDescent="0.25">
      <c r="BC9074" s="163"/>
    </row>
    <row r="9075" spans="55:55" ht="36.75" customHeight="1" x14ac:dyDescent="0.25">
      <c r="BC9075" s="163"/>
    </row>
    <row r="9076" spans="55:55" ht="36.75" customHeight="1" x14ac:dyDescent="0.25">
      <c r="BC9076" s="163"/>
    </row>
    <row r="9077" spans="55:55" ht="36.75" customHeight="1" x14ac:dyDescent="0.25">
      <c r="BC9077" s="163"/>
    </row>
    <row r="9078" spans="55:55" ht="36.75" customHeight="1" x14ac:dyDescent="0.25">
      <c r="BC9078" s="163"/>
    </row>
    <row r="9079" spans="55:55" ht="36.75" customHeight="1" x14ac:dyDescent="0.25">
      <c r="BC9079" s="163"/>
    </row>
    <row r="9080" spans="55:55" ht="36.75" customHeight="1" x14ac:dyDescent="0.25">
      <c r="BC9080" s="163"/>
    </row>
    <row r="9081" spans="55:55" ht="36.75" customHeight="1" x14ac:dyDescent="0.25">
      <c r="BC9081" s="163"/>
    </row>
    <row r="9082" spans="55:55" ht="36.75" customHeight="1" x14ac:dyDescent="0.25">
      <c r="BC9082" s="163"/>
    </row>
    <row r="9083" spans="55:55" ht="36.75" customHeight="1" x14ac:dyDescent="0.25">
      <c r="BC9083" s="163"/>
    </row>
    <row r="9084" spans="55:55" ht="36.75" customHeight="1" x14ac:dyDescent="0.25">
      <c r="BC9084" s="163"/>
    </row>
    <row r="9085" spans="55:55" ht="36.75" customHeight="1" x14ac:dyDescent="0.25">
      <c r="BC9085" s="163"/>
    </row>
    <row r="9086" spans="55:55" ht="36.75" customHeight="1" x14ac:dyDescent="0.25">
      <c r="BC9086" s="163"/>
    </row>
    <row r="9087" spans="55:55" ht="36.75" customHeight="1" x14ac:dyDescent="0.25">
      <c r="BC9087" s="163"/>
    </row>
    <row r="9088" spans="55:55" ht="36.75" customHeight="1" x14ac:dyDescent="0.25">
      <c r="BC9088" s="163"/>
    </row>
    <row r="9089" spans="55:55" ht="36.75" customHeight="1" x14ac:dyDescent="0.25">
      <c r="BC9089" s="163"/>
    </row>
    <row r="9090" spans="55:55" ht="36.75" customHeight="1" x14ac:dyDescent="0.25">
      <c r="BC9090" s="163"/>
    </row>
    <row r="9091" spans="55:55" ht="36.75" customHeight="1" x14ac:dyDescent="0.25">
      <c r="BC9091" s="163"/>
    </row>
    <row r="9092" spans="55:55" ht="36.75" customHeight="1" x14ac:dyDescent="0.25">
      <c r="BC9092" s="163"/>
    </row>
    <row r="9093" spans="55:55" ht="36.75" customHeight="1" x14ac:dyDescent="0.25">
      <c r="BC9093" s="163"/>
    </row>
    <row r="9094" spans="55:55" ht="36.75" customHeight="1" x14ac:dyDescent="0.25">
      <c r="BC9094" s="163"/>
    </row>
    <row r="9095" spans="55:55" ht="36.75" customHeight="1" x14ac:dyDescent="0.25">
      <c r="BC9095" s="163"/>
    </row>
    <row r="9096" spans="55:55" ht="36.75" customHeight="1" x14ac:dyDescent="0.25">
      <c r="BC9096" s="163"/>
    </row>
    <row r="9097" spans="55:55" ht="36.75" customHeight="1" x14ac:dyDescent="0.25">
      <c r="BC9097" s="163"/>
    </row>
    <row r="9098" spans="55:55" ht="36.75" customHeight="1" x14ac:dyDescent="0.25">
      <c r="BC9098" s="163"/>
    </row>
    <row r="9099" spans="55:55" ht="36.75" customHeight="1" x14ac:dyDescent="0.25">
      <c r="BC9099" s="163"/>
    </row>
    <row r="9100" spans="55:55" ht="36.75" customHeight="1" x14ac:dyDescent="0.25">
      <c r="BC9100" s="163"/>
    </row>
    <row r="9101" spans="55:55" ht="36.75" customHeight="1" x14ac:dyDescent="0.25">
      <c r="BC9101" s="163"/>
    </row>
    <row r="9102" spans="55:55" ht="36.75" customHeight="1" x14ac:dyDescent="0.25">
      <c r="BC9102" s="163"/>
    </row>
    <row r="9103" spans="55:55" ht="36.75" customHeight="1" x14ac:dyDescent="0.25">
      <c r="BC9103" s="163"/>
    </row>
    <row r="9104" spans="55:55" ht="36.75" customHeight="1" x14ac:dyDescent="0.25">
      <c r="BC9104" s="163"/>
    </row>
    <row r="9105" spans="55:55" ht="36.75" customHeight="1" x14ac:dyDescent="0.25">
      <c r="BC9105" s="163"/>
    </row>
    <row r="9106" spans="55:55" ht="36.75" customHeight="1" x14ac:dyDescent="0.25">
      <c r="BC9106" s="163"/>
    </row>
    <row r="9107" spans="55:55" ht="36.75" customHeight="1" x14ac:dyDescent="0.25">
      <c r="BC9107" s="163"/>
    </row>
    <row r="9108" spans="55:55" ht="36.75" customHeight="1" x14ac:dyDescent="0.25">
      <c r="BC9108" s="163"/>
    </row>
    <row r="9109" spans="55:55" ht="36.75" customHeight="1" x14ac:dyDescent="0.25">
      <c r="BC9109" s="163"/>
    </row>
    <row r="9110" spans="55:55" ht="36.75" customHeight="1" x14ac:dyDescent="0.25">
      <c r="BC9110" s="163"/>
    </row>
    <row r="9111" spans="55:55" ht="36.75" customHeight="1" x14ac:dyDescent="0.25">
      <c r="BC9111" s="163"/>
    </row>
    <row r="9112" spans="55:55" ht="36.75" customHeight="1" x14ac:dyDescent="0.25">
      <c r="BC9112" s="163"/>
    </row>
    <row r="9113" spans="55:55" ht="36.75" customHeight="1" x14ac:dyDescent="0.25">
      <c r="BC9113" s="163"/>
    </row>
    <row r="9114" spans="55:55" ht="36.75" customHeight="1" x14ac:dyDescent="0.25">
      <c r="BC9114" s="163"/>
    </row>
    <row r="9115" spans="55:55" ht="36.75" customHeight="1" x14ac:dyDescent="0.25">
      <c r="BC9115" s="163"/>
    </row>
    <row r="9116" spans="55:55" ht="36.75" customHeight="1" x14ac:dyDescent="0.25">
      <c r="BC9116" s="163"/>
    </row>
    <row r="9117" spans="55:55" ht="36.75" customHeight="1" x14ac:dyDescent="0.25">
      <c r="BC9117" s="163"/>
    </row>
    <row r="9118" spans="55:55" ht="36.75" customHeight="1" x14ac:dyDescent="0.25">
      <c r="BC9118" s="163"/>
    </row>
    <row r="9119" spans="55:55" ht="36.75" customHeight="1" x14ac:dyDescent="0.25">
      <c r="BC9119" s="163"/>
    </row>
    <row r="9120" spans="55:55" ht="36.75" customHeight="1" x14ac:dyDescent="0.25">
      <c r="BC9120" s="163"/>
    </row>
    <row r="9121" spans="55:55" ht="36.75" customHeight="1" x14ac:dyDescent="0.25">
      <c r="BC9121" s="163"/>
    </row>
    <row r="9122" spans="55:55" ht="36.75" customHeight="1" x14ac:dyDescent="0.25">
      <c r="BC9122" s="163"/>
    </row>
    <row r="9123" spans="55:55" ht="36.75" customHeight="1" x14ac:dyDescent="0.25">
      <c r="BC9123" s="163"/>
    </row>
    <row r="9124" spans="55:55" ht="36.75" customHeight="1" x14ac:dyDescent="0.25">
      <c r="BC9124" s="163"/>
    </row>
    <row r="9125" spans="55:55" ht="36.75" customHeight="1" x14ac:dyDescent="0.25">
      <c r="BC9125" s="163"/>
    </row>
    <row r="9126" spans="55:55" ht="36.75" customHeight="1" x14ac:dyDescent="0.25">
      <c r="BC9126" s="163"/>
    </row>
    <row r="9127" spans="55:55" ht="36.75" customHeight="1" x14ac:dyDescent="0.25">
      <c r="BC9127" s="163"/>
    </row>
    <row r="9128" spans="55:55" ht="36.75" customHeight="1" x14ac:dyDescent="0.25">
      <c r="BC9128" s="163"/>
    </row>
    <row r="9129" spans="55:55" ht="36.75" customHeight="1" x14ac:dyDescent="0.25">
      <c r="BC9129" s="163"/>
    </row>
    <row r="9130" spans="55:55" ht="36.75" customHeight="1" x14ac:dyDescent="0.25">
      <c r="BC9130" s="163"/>
    </row>
    <row r="9131" spans="55:55" ht="36.75" customHeight="1" x14ac:dyDescent="0.25">
      <c r="BC9131" s="163"/>
    </row>
    <row r="9132" spans="55:55" ht="36.75" customHeight="1" x14ac:dyDescent="0.25">
      <c r="BC9132" s="163"/>
    </row>
    <row r="9133" spans="55:55" ht="36.75" customHeight="1" x14ac:dyDescent="0.25">
      <c r="BC9133" s="163"/>
    </row>
    <row r="9134" spans="55:55" ht="36.75" customHeight="1" x14ac:dyDescent="0.25">
      <c r="BC9134" s="163"/>
    </row>
    <row r="9135" spans="55:55" ht="36.75" customHeight="1" x14ac:dyDescent="0.25">
      <c r="BC9135" s="163"/>
    </row>
    <row r="9136" spans="55:55" ht="36.75" customHeight="1" x14ac:dyDescent="0.25">
      <c r="BC9136" s="163"/>
    </row>
    <row r="9137" spans="55:55" ht="36.75" customHeight="1" x14ac:dyDescent="0.25">
      <c r="BC9137" s="163"/>
    </row>
    <row r="9138" spans="55:55" ht="36.75" customHeight="1" x14ac:dyDescent="0.25">
      <c r="BC9138" s="163"/>
    </row>
    <row r="9139" spans="55:55" ht="36.75" customHeight="1" x14ac:dyDescent="0.25">
      <c r="BC9139" s="163"/>
    </row>
    <row r="9140" spans="55:55" ht="36.75" customHeight="1" x14ac:dyDescent="0.25">
      <c r="BC9140" s="163"/>
    </row>
    <row r="9141" spans="55:55" ht="36.75" customHeight="1" x14ac:dyDescent="0.25">
      <c r="BC9141" s="163"/>
    </row>
    <row r="9142" spans="55:55" ht="36.75" customHeight="1" x14ac:dyDescent="0.25">
      <c r="BC9142" s="163"/>
    </row>
    <row r="9143" spans="55:55" ht="36.75" customHeight="1" x14ac:dyDescent="0.25">
      <c r="BC9143" s="163"/>
    </row>
    <row r="9144" spans="55:55" ht="36.75" customHeight="1" x14ac:dyDescent="0.25">
      <c r="BC9144" s="163"/>
    </row>
    <row r="9145" spans="55:55" ht="36.75" customHeight="1" x14ac:dyDescent="0.25">
      <c r="BC9145" s="163"/>
    </row>
    <row r="9146" spans="55:55" ht="36.75" customHeight="1" x14ac:dyDescent="0.25">
      <c r="BC9146" s="163"/>
    </row>
    <row r="9147" spans="55:55" ht="36.75" customHeight="1" x14ac:dyDescent="0.25">
      <c r="BC9147" s="163"/>
    </row>
    <row r="9148" spans="55:55" ht="36.75" customHeight="1" x14ac:dyDescent="0.25">
      <c r="BC9148" s="163"/>
    </row>
    <row r="9149" spans="55:55" ht="36.75" customHeight="1" x14ac:dyDescent="0.25">
      <c r="BC9149" s="163"/>
    </row>
    <row r="9150" spans="55:55" ht="36.75" customHeight="1" x14ac:dyDescent="0.25">
      <c r="BC9150" s="163"/>
    </row>
    <row r="9151" spans="55:55" ht="36.75" customHeight="1" x14ac:dyDescent="0.25">
      <c r="BC9151" s="163"/>
    </row>
    <row r="9152" spans="55:55" ht="36.75" customHeight="1" x14ac:dyDescent="0.25">
      <c r="BC9152" s="163"/>
    </row>
    <row r="9153" spans="55:55" ht="36.75" customHeight="1" x14ac:dyDescent="0.25">
      <c r="BC9153" s="163"/>
    </row>
    <row r="9154" spans="55:55" ht="36.75" customHeight="1" x14ac:dyDescent="0.25">
      <c r="BC9154" s="163"/>
    </row>
    <row r="9155" spans="55:55" ht="36.75" customHeight="1" x14ac:dyDescent="0.25">
      <c r="BC9155" s="163"/>
    </row>
    <row r="9156" spans="55:55" ht="36.75" customHeight="1" x14ac:dyDescent="0.25">
      <c r="BC9156" s="163"/>
    </row>
    <row r="9157" spans="55:55" ht="36.75" customHeight="1" x14ac:dyDescent="0.25">
      <c r="BC9157" s="163"/>
    </row>
    <row r="9158" spans="55:55" ht="36.75" customHeight="1" x14ac:dyDescent="0.25">
      <c r="BC9158" s="163"/>
    </row>
    <row r="9159" spans="55:55" ht="36.75" customHeight="1" x14ac:dyDescent="0.25">
      <c r="BC9159" s="163"/>
    </row>
    <row r="9160" spans="55:55" ht="36.75" customHeight="1" x14ac:dyDescent="0.25">
      <c r="BC9160" s="163"/>
    </row>
    <row r="9161" spans="55:55" ht="36.75" customHeight="1" x14ac:dyDescent="0.25">
      <c r="BC9161" s="163"/>
    </row>
    <row r="9162" spans="55:55" ht="36.75" customHeight="1" x14ac:dyDescent="0.25">
      <c r="BC9162" s="163"/>
    </row>
    <row r="9163" spans="55:55" ht="36.75" customHeight="1" x14ac:dyDescent="0.25">
      <c r="BC9163" s="163"/>
    </row>
    <row r="9164" spans="55:55" ht="36.75" customHeight="1" x14ac:dyDescent="0.25">
      <c r="BC9164" s="163"/>
    </row>
    <row r="9165" spans="55:55" ht="36.75" customHeight="1" x14ac:dyDescent="0.25">
      <c r="BC9165" s="163"/>
    </row>
    <row r="9166" spans="55:55" ht="36.75" customHeight="1" x14ac:dyDescent="0.25">
      <c r="BC9166" s="163"/>
    </row>
    <row r="9167" spans="55:55" ht="36.75" customHeight="1" x14ac:dyDescent="0.25">
      <c r="BC9167" s="163"/>
    </row>
    <row r="9168" spans="55:55" ht="36.75" customHeight="1" x14ac:dyDescent="0.25">
      <c r="BC9168" s="163"/>
    </row>
    <row r="9169" spans="55:55" ht="36.75" customHeight="1" x14ac:dyDescent="0.25">
      <c r="BC9169" s="163"/>
    </row>
    <row r="9170" spans="55:55" ht="36.75" customHeight="1" x14ac:dyDescent="0.25">
      <c r="BC9170" s="163"/>
    </row>
    <row r="9171" spans="55:55" ht="36.75" customHeight="1" x14ac:dyDescent="0.25">
      <c r="BC9171" s="163"/>
    </row>
    <row r="9172" spans="55:55" ht="36.75" customHeight="1" x14ac:dyDescent="0.25">
      <c r="BC9172" s="163"/>
    </row>
    <row r="9173" spans="55:55" ht="36.75" customHeight="1" x14ac:dyDescent="0.25">
      <c r="BC9173" s="163"/>
    </row>
    <row r="9174" spans="55:55" ht="36.75" customHeight="1" x14ac:dyDescent="0.25">
      <c r="BC9174" s="163"/>
    </row>
    <row r="9175" spans="55:55" ht="36.75" customHeight="1" x14ac:dyDescent="0.25">
      <c r="BC9175" s="163"/>
    </row>
    <row r="9176" spans="55:55" ht="36.75" customHeight="1" x14ac:dyDescent="0.25">
      <c r="BC9176" s="163"/>
    </row>
    <row r="9177" spans="55:55" ht="36.75" customHeight="1" x14ac:dyDescent="0.25">
      <c r="BC9177" s="163"/>
    </row>
    <row r="9178" spans="55:55" ht="36.75" customHeight="1" x14ac:dyDescent="0.25">
      <c r="BC9178" s="163"/>
    </row>
    <row r="9179" spans="55:55" ht="36.75" customHeight="1" x14ac:dyDescent="0.25">
      <c r="BC9179" s="163"/>
    </row>
    <row r="9180" spans="55:55" ht="36.75" customHeight="1" x14ac:dyDescent="0.25">
      <c r="BC9180" s="163"/>
    </row>
    <row r="9181" spans="55:55" ht="36.75" customHeight="1" x14ac:dyDescent="0.25">
      <c r="BC9181" s="163"/>
    </row>
    <row r="9182" spans="55:55" ht="36.75" customHeight="1" x14ac:dyDescent="0.25">
      <c r="BC9182" s="163"/>
    </row>
    <row r="9183" spans="55:55" ht="36.75" customHeight="1" x14ac:dyDescent="0.25">
      <c r="BC9183" s="163"/>
    </row>
    <row r="9184" spans="55:55" ht="36.75" customHeight="1" x14ac:dyDescent="0.25">
      <c r="BC9184" s="163"/>
    </row>
    <row r="9185" spans="55:55" ht="36.75" customHeight="1" x14ac:dyDescent="0.25">
      <c r="BC9185" s="163"/>
    </row>
    <row r="9186" spans="55:55" ht="36.75" customHeight="1" x14ac:dyDescent="0.25">
      <c r="BC9186" s="163"/>
    </row>
    <row r="9187" spans="55:55" ht="36.75" customHeight="1" x14ac:dyDescent="0.25">
      <c r="BC9187" s="163"/>
    </row>
    <row r="9188" spans="55:55" ht="36.75" customHeight="1" x14ac:dyDescent="0.25">
      <c r="BC9188" s="163"/>
    </row>
    <row r="9189" spans="55:55" ht="36.75" customHeight="1" x14ac:dyDescent="0.25">
      <c r="BC9189" s="163"/>
    </row>
    <row r="9190" spans="55:55" ht="36.75" customHeight="1" x14ac:dyDescent="0.25">
      <c r="BC9190" s="163"/>
    </row>
    <row r="9191" spans="55:55" ht="36.75" customHeight="1" x14ac:dyDescent="0.25">
      <c r="BC9191" s="163"/>
    </row>
    <row r="9192" spans="55:55" ht="36.75" customHeight="1" x14ac:dyDescent="0.25">
      <c r="BC9192" s="163"/>
    </row>
    <row r="9193" spans="55:55" ht="36.75" customHeight="1" x14ac:dyDescent="0.25">
      <c r="BC9193" s="163"/>
    </row>
    <row r="9194" spans="55:55" ht="36.75" customHeight="1" x14ac:dyDescent="0.25">
      <c r="BC9194" s="163"/>
    </row>
    <row r="9195" spans="55:55" ht="36.75" customHeight="1" x14ac:dyDescent="0.25">
      <c r="BC9195" s="163"/>
    </row>
    <row r="9196" spans="55:55" ht="36.75" customHeight="1" x14ac:dyDescent="0.25">
      <c r="BC9196" s="163"/>
    </row>
    <row r="9197" spans="55:55" ht="36.75" customHeight="1" x14ac:dyDescent="0.25">
      <c r="BC9197" s="163"/>
    </row>
    <row r="9198" spans="55:55" ht="36.75" customHeight="1" x14ac:dyDescent="0.25">
      <c r="BC9198" s="163"/>
    </row>
    <row r="9199" spans="55:55" ht="36.75" customHeight="1" x14ac:dyDescent="0.25">
      <c r="BC9199" s="163"/>
    </row>
    <row r="9200" spans="55:55" ht="36.75" customHeight="1" x14ac:dyDescent="0.25">
      <c r="BC9200" s="163"/>
    </row>
    <row r="9201" spans="55:55" ht="36.75" customHeight="1" x14ac:dyDescent="0.25">
      <c r="BC9201" s="163"/>
    </row>
    <row r="9202" spans="55:55" ht="36.75" customHeight="1" x14ac:dyDescent="0.25">
      <c r="BC9202" s="163"/>
    </row>
    <row r="9203" spans="55:55" ht="36.75" customHeight="1" x14ac:dyDescent="0.25">
      <c r="BC9203" s="163"/>
    </row>
    <row r="9204" spans="55:55" ht="36.75" customHeight="1" x14ac:dyDescent="0.25">
      <c r="BC9204" s="163"/>
    </row>
    <row r="9205" spans="55:55" ht="36.75" customHeight="1" x14ac:dyDescent="0.25">
      <c r="BC9205" s="163"/>
    </row>
    <row r="9206" spans="55:55" ht="36.75" customHeight="1" x14ac:dyDescent="0.25">
      <c r="BC9206" s="163"/>
    </row>
    <row r="9207" spans="55:55" ht="36.75" customHeight="1" x14ac:dyDescent="0.25">
      <c r="BC9207" s="163"/>
    </row>
    <row r="9208" spans="55:55" ht="36.75" customHeight="1" x14ac:dyDescent="0.25">
      <c r="BC9208" s="163"/>
    </row>
    <row r="9209" spans="55:55" ht="36.75" customHeight="1" x14ac:dyDescent="0.25">
      <c r="BC9209" s="163"/>
    </row>
    <row r="9210" spans="55:55" ht="36.75" customHeight="1" x14ac:dyDescent="0.25">
      <c r="BC9210" s="163"/>
    </row>
    <row r="9211" spans="55:55" ht="36.75" customHeight="1" x14ac:dyDescent="0.25">
      <c r="BC9211" s="163"/>
    </row>
    <row r="9212" spans="55:55" ht="36.75" customHeight="1" x14ac:dyDescent="0.25">
      <c r="BC9212" s="163"/>
    </row>
    <row r="9213" spans="55:55" ht="36.75" customHeight="1" x14ac:dyDescent="0.25">
      <c r="BC9213" s="163"/>
    </row>
    <row r="9214" spans="55:55" ht="36.75" customHeight="1" x14ac:dyDescent="0.25">
      <c r="BC9214" s="163"/>
    </row>
    <row r="9215" spans="55:55" ht="36.75" customHeight="1" x14ac:dyDescent="0.25">
      <c r="BC9215" s="163"/>
    </row>
    <row r="9216" spans="55:55" ht="36.75" customHeight="1" x14ac:dyDescent="0.25">
      <c r="BC9216" s="163"/>
    </row>
    <row r="9217" spans="55:55" ht="36.75" customHeight="1" x14ac:dyDescent="0.25">
      <c r="BC9217" s="163"/>
    </row>
    <row r="9218" spans="55:55" ht="36.75" customHeight="1" x14ac:dyDescent="0.25">
      <c r="BC9218" s="163"/>
    </row>
    <row r="9219" spans="55:55" ht="36.75" customHeight="1" x14ac:dyDescent="0.25">
      <c r="BC9219" s="163"/>
    </row>
    <row r="9220" spans="55:55" ht="36.75" customHeight="1" x14ac:dyDescent="0.25">
      <c r="BC9220" s="163"/>
    </row>
    <row r="9221" spans="55:55" ht="36.75" customHeight="1" x14ac:dyDescent="0.25">
      <c r="BC9221" s="163"/>
    </row>
    <row r="9222" spans="55:55" ht="36.75" customHeight="1" x14ac:dyDescent="0.25">
      <c r="BC9222" s="163"/>
    </row>
    <row r="9223" spans="55:55" ht="36.75" customHeight="1" x14ac:dyDescent="0.25">
      <c r="BC9223" s="163"/>
    </row>
    <row r="9224" spans="55:55" ht="36.75" customHeight="1" x14ac:dyDescent="0.25">
      <c r="BC9224" s="163"/>
    </row>
    <row r="9225" spans="55:55" ht="36.75" customHeight="1" x14ac:dyDescent="0.25">
      <c r="BC9225" s="163"/>
    </row>
    <row r="9226" spans="55:55" ht="36.75" customHeight="1" x14ac:dyDescent="0.25">
      <c r="BC9226" s="163"/>
    </row>
    <row r="9227" spans="55:55" ht="36.75" customHeight="1" x14ac:dyDescent="0.25">
      <c r="BC9227" s="163"/>
    </row>
    <row r="9228" spans="55:55" ht="36.75" customHeight="1" x14ac:dyDescent="0.25">
      <c r="BC9228" s="163"/>
    </row>
    <row r="9229" spans="55:55" ht="36.75" customHeight="1" x14ac:dyDescent="0.25">
      <c r="BC9229" s="163"/>
    </row>
    <row r="9230" spans="55:55" ht="36.75" customHeight="1" x14ac:dyDescent="0.25">
      <c r="BC9230" s="163"/>
    </row>
    <row r="9231" spans="55:55" ht="36.75" customHeight="1" x14ac:dyDescent="0.25">
      <c r="BC9231" s="163"/>
    </row>
    <row r="9232" spans="55:55" ht="36.75" customHeight="1" x14ac:dyDescent="0.25">
      <c r="BC9232" s="163"/>
    </row>
    <row r="9233" spans="55:55" ht="36.75" customHeight="1" x14ac:dyDescent="0.25">
      <c r="BC9233" s="163"/>
    </row>
    <row r="9234" spans="55:55" ht="36.75" customHeight="1" x14ac:dyDescent="0.25">
      <c r="BC9234" s="163"/>
    </row>
    <row r="9235" spans="55:55" ht="36.75" customHeight="1" x14ac:dyDescent="0.25">
      <c r="BC9235" s="163"/>
    </row>
    <row r="9236" spans="55:55" ht="36.75" customHeight="1" x14ac:dyDescent="0.25">
      <c r="BC9236" s="163"/>
    </row>
    <row r="9237" spans="55:55" ht="36.75" customHeight="1" x14ac:dyDescent="0.25">
      <c r="BC9237" s="163"/>
    </row>
    <row r="9238" spans="55:55" ht="36.75" customHeight="1" x14ac:dyDescent="0.25">
      <c r="BC9238" s="163"/>
    </row>
    <row r="9239" spans="55:55" ht="36.75" customHeight="1" x14ac:dyDescent="0.25">
      <c r="BC9239" s="163"/>
    </row>
    <row r="9240" spans="55:55" ht="36.75" customHeight="1" x14ac:dyDescent="0.25">
      <c r="BC9240" s="163"/>
    </row>
    <row r="9241" spans="55:55" ht="36.75" customHeight="1" x14ac:dyDescent="0.25">
      <c r="BC9241" s="163"/>
    </row>
    <row r="9242" spans="55:55" ht="36.75" customHeight="1" x14ac:dyDescent="0.25">
      <c r="BC9242" s="163"/>
    </row>
    <row r="9243" spans="55:55" ht="36.75" customHeight="1" x14ac:dyDescent="0.25">
      <c r="BC9243" s="163"/>
    </row>
    <row r="9244" spans="55:55" ht="36.75" customHeight="1" x14ac:dyDescent="0.25">
      <c r="BC9244" s="163"/>
    </row>
    <row r="9245" spans="55:55" ht="36.75" customHeight="1" x14ac:dyDescent="0.25">
      <c r="BC9245" s="163"/>
    </row>
    <row r="9246" spans="55:55" ht="36.75" customHeight="1" x14ac:dyDescent="0.25">
      <c r="BC9246" s="163"/>
    </row>
    <row r="9247" spans="55:55" ht="36.75" customHeight="1" x14ac:dyDescent="0.25">
      <c r="BC9247" s="163"/>
    </row>
    <row r="9248" spans="55:55" ht="36.75" customHeight="1" x14ac:dyDescent="0.25">
      <c r="BC9248" s="163"/>
    </row>
    <row r="9249" spans="55:55" ht="36.75" customHeight="1" x14ac:dyDescent="0.25">
      <c r="BC9249" s="163"/>
    </row>
    <row r="9250" spans="55:55" ht="36.75" customHeight="1" x14ac:dyDescent="0.25">
      <c r="BC9250" s="163"/>
    </row>
    <row r="9251" spans="55:55" ht="36.75" customHeight="1" x14ac:dyDescent="0.25">
      <c r="BC9251" s="163"/>
    </row>
    <row r="9252" spans="55:55" ht="36.75" customHeight="1" x14ac:dyDescent="0.25">
      <c r="BC9252" s="163"/>
    </row>
    <row r="9253" spans="55:55" ht="36.75" customHeight="1" x14ac:dyDescent="0.25">
      <c r="BC9253" s="163"/>
    </row>
    <row r="9254" spans="55:55" ht="36.75" customHeight="1" x14ac:dyDescent="0.25">
      <c r="BC9254" s="163"/>
    </row>
    <row r="9255" spans="55:55" ht="36.75" customHeight="1" x14ac:dyDescent="0.25">
      <c r="BC9255" s="163"/>
    </row>
    <row r="9256" spans="55:55" ht="36.75" customHeight="1" x14ac:dyDescent="0.25">
      <c r="BC9256" s="163"/>
    </row>
    <row r="9257" spans="55:55" ht="36.75" customHeight="1" x14ac:dyDescent="0.25">
      <c r="BC9257" s="163"/>
    </row>
    <row r="9258" spans="55:55" ht="36.75" customHeight="1" x14ac:dyDescent="0.25">
      <c r="BC9258" s="163"/>
    </row>
    <row r="9259" spans="55:55" ht="36.75" customHeight="1" x14ac:dyDescent="0.25">
      <c r="BC9259" s="163"/>
    </row>
    <row r="9260" spans="55:55" ht="36.75" customHeight="1" x14ac:dyDescent="0.25">
      <c r="BC9260" s="163"/>
    </row>
    <row r="9261" spans="55:55" ht="36.75" customHeight="1" x14ac:dyDescent="0.25">
      <c r="BC9261" s="163"/>
    </row>
    <row r="9262" spans="55:55" ht="36.75" customHeight="1" x14ac:dyDescent="0.25">
      <c r="BC9262" s="163"/>
    </row>
    <row r="9263" spans="55:55" ht="36.75" customHeight="1" x14ac:dyDescent="0.25">
      <c r="BC9263" s="163"/>
    </row>
    <row r="9264" spans="55:55" ht="36.75" customHeight="1" x14ac:dyDescent="0.25">
      <c r="BC9264" s="163"/>
    </row>
    <row r="9265" spans="55:55" ht="36.75" customHeight="1" x14ac:dyDescent="0.25">
      <c r="BC9265" s="163"/>
    </row>
    <row r="9266" spans="55:55" ht="36.75" customHeight="1" x14ac:dyDescent="0.25">
      <c r="BC9266" s="163"/>
    </row>
    <row r="9267" spans="55:55" ht="36.75" customHeight="1" x14ac:dyDescent="0.25">
      <c r="BC9267" s="163"/>
    </row>
    <row r="9268" spans="55:55" ht="36.75" customHeight="1" x14ac:dyDescent="0.25">
      <c r="BC9268" s="163"/>
    </row>
    <row r="9269" spans="55:55" ht="36.75" customHeight="1" x14ac:dyDescent="0.25">
      <c r="BC9269" s="163"/>
    </row>
    <row r="9270" spans="55:55" ht="36.75" customHeight="1" x14ac:dyDescent="0.25">
      <c r="BC9270" s="163"/>
    </row>
    <row r="9271" spans="55:55" ht="36.75" customHeight="1" x14ac:dyDescent="0.25">
      <c r="BC9271" s="163"/>
    </row>
    <row r="9272" spans="55:55" ht="36.75" customHeight="1" x14ac:dyDescent="0.25">
      <c r="BC9272" s="163"/>
    </row>
    <row r="9273" spans="55:55" ht="36.75" customHeight="1" x14ac:dyDescent="0.25">
      <c r="BC9273" s="163"/>
    </row>
    <row r="9274" spans="55:55" ht="36.75" customHeight="1" x14ac:dyDescent="0.25">
      <c r="BC9274" s="163"/>
    </row>
    <row r="9275" spans="55:55" ht="36.75" customHeight="1" x14ac:dyDescent="0.25">
      <c r="BC9275" s="163"/>
    </row>
    <row r="9276" spans="55:55" ht="36.75" customHeight="1" x14ac:dyDescent="0.25">
      <c r="BC9276" s="163"/>
    </row>
    <row r="9277" spans="55:55" ht="36.75" customHeight="1" x14ac:dyDescent="0.25">
      <c r="BC9277" s="163"/>
    </row>
    <row r="9278" spans="55:55" ht="36.75" customHeight="1" x14ac:dyDescent="0.25">
      <c r="BC9278" s="163"/>
    </row>
    <row r="9279" spans="55:55" ht="36.75" customHeight="1" x14ac:dyDescent="0.25">
      <c r="BC9279" s="163"/>
    </row>
    <row r="9280" spans="55:55" ht="36.75" customHeight="1" x14ac:dyDescent="0.25">
      <c r="BC9280" s="163"/>
    </row>
    <row r="9281" spans="55:55" ht="36.75" customHeight="1" x14ac:dyDescent="0.25">
      <c r="BC9281" s="163"/>
    </row>
    <row r="9282" spans="55:55" ht="36.75" customHeight="1" x14ac:dyDescent="0.25">
      <c r="BC9282" s="163"/>
    </row>
    <row r="9283" spans="55:55" ht="36.75" customHeight="1" x14ac:dyDescent="0.25">
      <c r="BC9283" s="163"/>
    </row>
    <row r="9284" spans="55:55" ht="36.75" customHeight="1" x14ac:dyDescent="0.25">
      <c r="BC9284" s="163"/>
    </row>
    <row r="9285" spans="55:55" ht="36.75" customHeight="1" x14ac:dyDescent="0.25">
      <c r="BC9285" s="163"/>
    </row>
    <row r="9286" spans="55:55" ht="36.75" customHeight="1" x14ac:dyDescent="0.25">
      <c r="BC9286" s="163"/>
    </row>
    <row r="9287" spans="55:55" ht="36.75" customHeight="1" x14ac:dyDescent="0.25">
      <c r="BC9287" s="163"/>
    </row>
    <row r="9288" spans="55:55" ht="36.75" customHeight="1" x14ac:dyDescent="0.25">
      <c r="BC9288" s="163"/>
    </row>
    <row r="9289" spans="55:55" ht="36.75" customHeight="1" x14ac:dyDescent="0.25">
      <c r="BC9289" s="163"/>
    </row>
    <row r="9290" spans="55:55" ht="36.75" customHeight="1" x14ac:dyDescent="0.25">
      <c r="BC9290" s="163"/>
    </row>
    <row r="9291" spans="55:55" ht="36.75" customHeight="1" x14ac:dyDescent="0.25">
      <c r="BC9291" s="163"/>
    </row>
    <row r="9292" spans="55:55" ht="36.75" customHeight="1" x14ac:dyDescent="0.25">
      <c r="BC9292" s="163"/>
    </row>
    <row r="9293" spans="55:55" ht="36.75" customHeight="1" x14ac:dyDescent="0.25">
      <c r="BC9293" s="163"/>
    </row>
    <row r="9294" spans="55:55" ht="36.75" customHeight="1" x14ac:dyDescent="0.25">
      <c r="BC9294" s="163"/>
    </row>
    <row r="9295" spans="55:55" ht="36.75" customHeight="1" x14ac:dyDescent="0.25">
      <c r="BC9295" s="163"/>
    </row>
    <row r="9296" spans="55:55" ht="36.75" customHeight="1" x14ac:dyDescent="0.25">
      <c r="BC9296" s="163"/>
    </row>
    <row r="9297" spans="55:55" ht="36.75" customHeight="1" x14ac:dyDescent="0.25">
      <c r="BC9297" s="163"/>
    </row>
    <row r="9298" spans="55:55" ht="36.75" customHeight="1" x14ac:dyDescent="0.25">
      <c r="BC9298" s="163"/>
    </row>
    <row r="9299" spans="55:55" ht="36.75" customHeight="1" x14ac:dyDescent="0.25">
      <c r="BC9299" s="163"/>
    </row>
    <row r="9300" spans="55:55" ht="36.75" customHeight="1" x14ac:dyDescent="0.25">
      <c r="BC9300" s="163"/>
    </row>
    <row r="9301" spans="55:55" ht="36.75" customHeight="1" x14ac:dyDescent="0.25">
      <c r="BC9301" s="163"/>
    </row>
    <row r="9302" spans="55:55" ht="36.75" customHeight="1" x14ac:dyDescent="0.25">
      <c r="BC9302" s="163"/>
    </row>
    <row r="9303" spans="55:55" ht="36.75" customHeight="1" x14ac:dyDescent="0.25">
      <c r="BC9303" s="163"/>
    </row>
    <row r="9304" spans="55:55" ht="36.75" customHeight="1" x14ac:dyDescent="0.25">
      <c r="BC9304" s="163"/>
    </row>
    <row r="9305" spans="55:55" ht="36.75" customHeight="1" x14ac:dyDescent="0.25">
      <c r="BC9305" s="163"/>
    </row>
    <row r="9306" spans="55:55" ht="36.75" customHeight="1" x14ac:dyDescent="0.25">
      <c r="BC9306" s="163"/>
    </row>
    <row r="9307" spans="55:55" ht="36.75" customHeight="1" x14ac:dyDescent="0.25">
      <c r="BC9307" s="163"/>
    </row>
    <row r="9308" spans="55:55" ht="36.75" customHeight="1" x14ac:dyDescent="0.25">
      <c r="BC9308" s="163"/>
    </row>
    <row r="9309" spans="55:55" ht="36.75" customHeight="1" x14ac:dyDescent="0.25">
      <c r="BC9309" s="163"/>
    </row>
    <row r="9310" spans="55:55" ht="36.75" customHeight="1" x14ac:dyDescent="0.25">
      <c r="BC9310" s="163"/>
    </row>
    <row r="9311" spans="55:55" ht="36.75" customHeight="1" x14ac:dyDescent="0.25">
      <c r="BC9311" s="163"/>
    </row>
    <row r="9312" spans="55:55" ht="36.75" customHeight="1" x14ac:dyDescent="0.25">
      <c r="BC9312" s="163"/>
    </row>
    <row r="9313" spans="55:55" ht="36.75" customHeight="1" x14ac:dyDescent="0.25">
      <c r="BC9313" s="163"/>
    </row>
    <row r="9314" spans="55:55" ht="36.75" customHeight="1" x14ac:dyDescent="0.25">
      <c r="BC9314" s="163"/>
    </row>
    <row r="9315" spans="55:55" ht="36.75" customHeight="1" x14ac:dyDescent="0.25">
      <c r="BC9315" s="163"/>
    </row>
    <row r="9316" spans="55:55" ht="36.75" customHeight="1" x14ac:dyDescent="0.25">
      <c r="BC9316" s="163"/>
    </row>
    <row r="9317" spans="55:55" ht="36.75" customHeight="1" x14ac:dyDescent="0.25">
      <c r="BC9317" s="163"/>
    </row>
    <row r="9318" spans="55:55" ht="36.75" customHeight="1" x14ac:dyDescent="0.25">
      <c r="BC9318" s="163"/>
    </row>
    <row r="9319" spans="55:55" ht="36.75" customHeight="1" x14ac:dyDescent="0.25">
      <c r="BC9319" s="163"/>
    </row>
    <row r="9320" spans="55:55" ht="36.75" customHeight="1" x14ac:dyDescent="0.25">
      <c r="BC9320" s="163"/>
    </row>
    <row r="9321" spans="55:55" ht="36.75" customHeight="1" x14ac:dyDescent="0.25">
      <c r="BC9321" s="163"/>
    </row>
    <row r="9322" spans="55:55" ht="36.75" customHeight="1" x14ac:dyDescent="0.25">
      <c r="BC9322" s="163"/>
    </row>
    <row r="9323" spans="55:55" ht="36.75" customHeight="1" x14ac:dyDescent="0.25">
      <c r="BC9323" s="163"/>
    </row>
    <row r="9324" spans="55:55" ht="36.75" customHeight="1" x14ac:dyDescent="0.25">
      <c r="BC9324" s="163"/>
    </row>
    <row r="9325" spans="55:55" ht="36.75" customHeight="1" x14ac:dyDescent="0.25">
      <c r="BC9325" s="163"/>
    </row>
    <row r="9326" spans="55:55" ht="36.75" customHeight="1" x14ac:dyDescent="0.25">
      <c r="BC9326" s="163"/>
    </row>
    <row r="9327" spans="55:55" ht="36.75" customHeight="1" x14ac:dyDescent="0.25">
      <c r="BC9327" s="163"/>
    </row>
    <row r="9328" spans="55:55" ht="36.75" customHeight="1" x14ac:dyDescent="0.25">
      <c r="BC9328" s="163"/>
    </row>
    <row r="9329" spans="55:55" ht="36.75" customHeight="1" x14ac:dyDescent="0.25">
      <c r="BC9329" s="163"/>
    </row>
    <row r="9330" spans="55:55" ht="36.75" customHeight="1" x14ac:dyDescent="0.25">
      <c r="BC9330" s="163"/>
    </row>
    <row r="9331" spans="55:55" ht="36.75" customHeight="1" x14ac:dyDescent="0.25">
      <c r="BC9331" s="163"/>
    </row>
    <row r="9332" spans="55:55" ht="36.75" customHeight="1" x14ac:dyDescent="0.25">
      <c r="BC9332" s="163"/>
    </row>
    <row r="9333" spans="55:55" ht="36.75" customHeight="1" x14ac:dyDescent="0.25">
      <c r="BC9333" s="163"/>
    </row>
    <row r="9334" spans="55:55" ht="36.75" customHeight="1" x14ac:dyDescent="0.25">
      <c r="BC9334" s="163"/>
    </row>
    <row r="9335" spans="55:55" ht="36.75" customHeight="1" x14ac:dyDescent="0.25">
      <c r="BC9335" s="163"/>
    </row>
    <row r="9336" spans="55:55" ht="36.75" customHeight="1" x14ac:dyDescent="0.25">
      <c r="BC9336" s="163"/>
    </row>
    <row r="9337" spans="55:55" ht="36.75" customHeight="1" x14ac:dyDescent="0.25">
      <c r="BC9337" s="163"/>
    </row>
    <row r="9338" spans="55:55" ht="36.75" customHeight="1" x14ac:dyDescent="0.25">
      <c r="BC9338" s="163"/>
    </row>
    <row r="9339" spans="55:55" ht="36.75" customHeight="1" x14ac:dyDescent="0.25">
      <c r="BC9339" s="163"/>
    </row>
    <row r="9340" spans="55:55" ht="36.75" customHeight="1" x14ac:dyDescent="0.25">
      <c r="BC9340" s="163"/>
    </row>
    <row r="9341" spans="55:55" ht="36.75" customHeight="1" x14ac:dyDescent="0.25">
      <c r="BC9341" s="163"/>
    </row>
    <row r="9342" spans="55:55" ht="36.75" customHeight="1" x14ac:dyDescent="0.25">
      <c r="BC9342" s="163"/>
    </row>
    <row r="9343" spans="55:55" ht="36.75" customHeight="1" x14ac:dyDescent="0.25">
      <c r="BC9343" s="163"/>
    </row>
    <row r="9344" spans="55:55" ht="36.75" customHeight="1" x14ac:dyDescent="0.25">
      <c r="BC9344" s="163"/>
    </row>
    <row r="9345" spans="55:55" ht="36.75" customHeight="1" x14ac:dyDescent="0.25">
      <c r="BC9345" s="163"/>
    </row>
    <row r="9346" spans="55:55" ht="36.75" customHeight="1" x14ac:dyDescent="0.25">
      <c r="BC9346" s="163"/>
    </row>
    <row r="9347" spans="55:55" ht="36.75" customHeight="1" x14ac:dyDescent="0.25">
      <c r="BC9347" s="163"/>
    </row>
    <row r="9348" spans="55:55" ht="36.75" customHeight="1" x14ac:dyDescent="0.25">
      <c r="BC9348" s="163"/>
    </row>
    <row r="9349" spans="55:55" ht="36.75" customHeight="1" x14ac:dyDescent="0.25">
      <c r="BC9349" s="163"/>
    </row>
    <row r="9350" spans="55:55" ht="36.75" customHeight="1" x14ac:dyDescent="0.25">
      <c r="BC9350" s="163"/>
    </row>
    <row r="9351" spans="55:55" ht="36.75" customHeight="1" x14ac:dyDescent="0.25">
      <c r="BC9351" s="163"/>
    </row>
    <row r="9352" spans="55:55" ht="36.75" customHeight="1" x14ac:dyDescent="0.25">
      <c r="BC9352" s="163"/>
    </row>
    <row r="9353" spans="55:55" ht="36.75" customHeight="1" x14ac:dyDescent="0.25">
      <c r="BC9353" s="163"/>
    </row>
    <row r="9354" spans="55:55" ht="36.75" customHeight="1" x14ac:dyDescent="0.25">
      <c r="BC9354" s="163"/>
    </row>
    <row r="9355" spans="55:55" ht="36.75" customHeight="1" x14ac:dyDescent="0.25">
      <c r="BC9355" s="163"/>
    </row>
    <row r="9356" spans="55:55" ht="36.75" customHeight="1" x14ac:dyDescent="0.25">
      <c r="BC9356" s="163"/>
    </row>
    <row r="9357" spans="55:55" ht="36.75" customHeight="1" x14ac:dyDescent="0.25">
      <c r="BC9357" s="163"/>
    </row>
    <row r="9358" spans="55:55" ht="36.75" customHeight="1" x14ac:dyDescent="0.25">
      <c r="BC9358" s="163"/>
    </row>
    <row r="9359" spans="55:55" ht="36.75" customHeight="1" x14ac:dyDescent="0.25">
      <c r="BC9359" s="163"/>
    </row>
    <row r="9360" spans="55:55" ht="36.75" customHeight="1" x14ac:dyDescent="0.25">
      <c r="BC9360" s="163"/>
    </row>
    <row r="9361" spans="55:55" ht="36.75" customHeight="1" x14ac:dyDescent="0.25">
      <c r="BC9361" s="163"/>
    </row>
    <row r="9362" spans="55:55" ht="36.75" customHeight="1" x14ac:dyDescent="0.25">
      <c r="BC9362" s="163"/>
    </row>
    <row r="9363" spans="55:55" ht="36.75" customHeight="1" x14ac:dyDescent="0.25">
      <c r="BC9363" s="163"/>
    </row>
    <row r="9364" spans="55:55" ht="36.75" customHeight="1" x14ac:dyDescent="0.25">
      <c r="BC9364" s="163"/>
    </row>
    <row r="9365" spans="55:55" ht="36.75" customHeight="1" x14ac:dyDescent="0.25">
      <c r="BC9365" s="163"/>
    </row>
    <row r="9366" spans="55:55" ht="36.75" customHeight="1" x14ac:dyDescent="0.25">
      <c r="BC9366" s="163"/>
    </row>
    <row r="9367" spans="55:55" ht="36.75" customHeight="1" x14ac:dyDescent="0.25">
      <c r="BC9367" s="163"/>
    </row>
    <row r="9368" spans="55:55" ht="36.75" customHeight="1" x14ac:dyDescent="0.25">
      <c r="BC9368" s="163"/>
    </row>
    <row r="9369" spans="55:55" ht="36.75" customHeight="1" x14ac:dyDescent="0.25">
      <c r="BC9369" s="163"/>
    </row>
    <row r="9370" spans="55:55" ht="36.75" customHeight="1" x14ac:dyDescent="0.25">
      <c r="BC9370" s="163"/>
    </row>
    <row r="9371" spans="55:55" ht="36.75" customHeight="1" x14ac:dyDescent="0.25">
      <c r="BC9371" s="163"/>
    </row>
    <row r="9372" spans="55:55" ht="36.75" customHeight="1" x14ac:dyDescent="0.25">
      <c r="BC9372" s="163"/>
    </row>
    <row r="9373" spans="55:55" ht="36.75" customHeight="1" x14ac:dyDescent="0.25">
      <c r="BC9373" s="163"/>
    </row>
    <row r="9374" spans="55:55" ht="36.75" customHeight="1" x14ac:dyDescent="0.25">
      <c r="BC9374" s="163"/>
    </row>
    <row r="9375" spans="55:55" ht="36.75" customHeight="1" x14ac:dyDescent="0.25">
      <c r="BC9375" s="163"/>
    </row>
    <row r="9376" spans="55:55" ht="36.75" customHeight="1" x14ac:dyDescent="0.25">
      <c r="BC9376" s="163"/>
    </row>
    <row r="9377" spans="55:55" ht="36.75" customHeight="1" x14ac:dyDescent="0.25">
      <c r="BC9377" s="163"/>
    </row>
    <row r="9378" spans="55:55" ht="36.75" customHeight="1" x14ac:dyDescent="0.25">
      <c r="BC9378" s="163"/>
    </row>
    <row r="9379" spans="55:55" ht="36.75" customHeight="1" x14ac:dyDescent="0.25">
      <c r="BC9379" s="163"/>
    </row>
    <row r="9380" spans="55:55" ht="36.75" customHeight="1" x14ac:dyDescent="0.25">
      <c r="BC9380" s="163"/>
    </row>
    <row r="9381" spans="55:55" ht="36.75" customHeight="1" x14ac:dyDescent="0.25">
      <c r="BC9381" s="163"/>
    </row>
    <row r="9382" spans="55:55" ht="36.75" customHeight="1" x14ac:dyDescent="0.25">
      <c r="BC9382" s="163"/>
    </row>
    <row r="9383" spans="55:55" ht="36.75" customHeight="1" x14ac:dyDescent="0.25">
      <c r="BC9383" s="163"/>
    </row>
    <row r="9384" spans="55:55" ht="36.75" customHeight="1" x14ac:dyDescent="0.25">
      <c r="BC9384" s="163"/>
    </row>
    <row r="9385" spans="55:55" ht="36.75" customHeight="1" x14ac:dyDescent="0.25">
      <c r="BC9385" s="163"/>
    </row>
    <row r="9386" spans="55:55" ht="36.75" customHeight="1" x14ac:dyDescent="0.25">
      <c r="BC9386" s="163"/>
    </row>
    <row r="9387" spans="55:55" ht="36.75" customHeight="1" x14ac:dyDescent="0.25">
      <c r="BC9387" s="163"/>
    </row>
    <row r="9388" spans="55:55" ht="36.75" customHeight="1" x14ac:dyDescent="0.25">
      <c r="BC9388" s="163"/>
    </row>
    <row r="9389" spans="55:55" ht="36.75" customHeight="1" x14ac:dyDescent="0.25">
      <c r="BC9389" s="163"/>
    </row>
    <row r="9390" spans="55:55" ht="36.75" customHeight="1" x14ac:dyDescent="0.25">
      <c r="BC9390" s="163"/>
    </row>
    <row r="9391" spans="55:55" ht="36.75" customHeight="1" x14ac:dyDescent="0.25">
      <c r="BC9391" s="163"/>
    </row>
    <row r="9392" spans="55:55" ht="36.75" customHeight="1" x14ac:dyDescent="0.25">
      <c r="BC9392" s="163"/>
    </row>
    <row r="9393" spans="55:55" ht="36.75" customHeight="1" x14ac:dyDescent="0.25">
      <c r="BC9393" s="163"/>
    </row>
    <row r="9394" spans="55:55" ht="36.75" customHeight="1" x14ac:dyDescent="0.25">
      <c r="BC9394" s="163"/>
    </row>
    <row r="9395" spans="55:55" ht="36.75" customHeight="1" x14ac:dyDescent="0.25">
      <c r="BC9395" s="163"/>
    </row>
    <row r="9396" spans="55:55" ht="36.75" customHeight="1" x14ac:dyDescent="0.25">
      <c r="BC9396" s="163"/>
    </row>
    <row r="9397" spans="55:55" ht="36.75" customHeight="1" x14ac:dyDescent="0.25">
      <c r="BC9397" s="163"/>
    </row>
    <row r="9398" spans="55:55" ht="36.75" customHeight="1" x14ac:dyDescent="0.25">
      <c r="BC9398" s="163"/>
    </row>
    <row r="9399" spans="55:55" ht="36.75" customHeight="1" x14ac:dyDescent="0.25">
      <c r="BC9399" s="163"/>
    </row>
    <row r="9400" spans="55:55" ht="36.75" customHeight="1" x14ac:dyDescent="0.25">
      <c r="BC9400" s="163"/>
    </row>
    <row r="9401" spans="55:55" ht="36.75" customHeight="1" x14ac:dyDescent="0.25">
      <c r="BC9401" s="163"/>
    </row>
    <row r="9402" spans="55:55" ht="36.75" customHeight="1" x14ac:dyDescent="0.25">
      <c r="BC9402" s="163"/>
    </row>
    <row r="9403" spans="55:55" ht="36.75" customHeight="1" x14ac:dyDescent="0.25">
      <c r="BC9403" s="163"/>
    </row>
    <row r="9404" spans="55:55" ht="36.75" customHeight="1" x14ac:dyDescent="0.25">
      <c r="BC9404" s="163"/>
    </row>
    <row r="9405" spans="55:55" ht="36.75" customHeight="1" x14ac:dyDescent="0.25">
      <c r="BC9405" s="163"/>
    </row>
    <row r="9406" spans="55:55" ht="36.75" customHeight="1" x14ac:dyDescent="0.25">
      <c r="BC9406" s="163"/>
    </row>
    <row r="9407" spans="55:55" ht="36.75" customHeight="1" x14ac:dyDescent="0.25">
      <c r="BC9407" s="163"/>
    </row>
    <row r="9408" spans="55:55" ht="36.75" customHeight="1" x14ac:dyDescent="0.25">
      <c r="BC9408" s="163"/>
    </row>
    <row r="9409" spans="55:55" ht="36.75" customHeight="1" x14ac:dyDescent="0.25">
      <c r="BC9409" s="163"/>
    </row>
    <row r="9410" spans="55:55" ht="36.75" customHeight="1" x14ac:dyDescent="0.25">
      <c r="BC9410" s="163"/>
    </row>
    <row r="9411" spans="55:55" ht="36.75" customHeight="1" x14ac:dyDescent="0.25">
      <c r="BC9411" s="163"/>
    </row>
    <row r="9412" spans="55:55" ht="36.75" customHeight="1" x14ac:dyDescent="0.25">
      <c r="BC9412" s="163"/>
    </row>
    <row r="9413" spans="55:55" ht="36.75" customHeight="1" x14ac:dyDescent="0.25">
      <c r="BC9413" s="163"/>
    </row>
    <row r="9414" spans="55:55" ht="36.75" customHeight="1" x14ac:dyDescent="0.25">
      <c r="BC9414" s="163"/>
    </row>
    <row r="9415" spans="55:55" ht="36.75" customHeight="1" x14ac:dyDescent="0.25">
      <c r="BC9415" s="163"/>
    </row>
    <row r="9416" spans="55:55" ht="36.75" customHeight="1" x14ac:dyDescent="0.25">
      <c r="BC9416" s="163"/>
    </row>
    <row r="9417" spans="55:55" ht="36.75" customHeight="1" x14ac:dyDescent="0.25">
      <c r="BC9417" s="163"/>
    </row>
    <row r="9418" spans="55:55" ht="36.75" customHeight="1" x14ac:dyDescent="0.25">
      <c r="BC9418" s="163"/>
    </row>
    <row r="9419" spans="55:55" ht="36.75" customHeight="1" x14ac:dyDescent="0.25">
      <c r="BC9419" s="163"/>
    </row>
    <row r="9420" spans="55:55" ht="36.75" customHeight="1" x14ac:dyDescent="0.25">
      <c r="BC9420" s="163"/>
    </row>
    <row r="9421" spans="55:55" ht="36.75" customHeight="1" x14ac:dyDescent="0.25">
      <c r="BC9421" s="163"/>
    </row>
    <row r="9422" spans="55:55" ht="36.75" customHeight="1" x14ac:dyDescent="0.25">
      <c r="BC9422" s="163"/>
    </row>
    <row r="9423" spans="55:55" ht="36.75" customHeight="1" x14ac:dyDescent="0.25">
      <c r="BC9423" s="163"/>
    </row>
    <row r="9424" spans="55:55" ht="36.75" customHeight="1" x14ac:dyDescent="0.25">
      <c r="BC9424" s="163"/>
    </row>
    <row r="9425" spans="55:55" ht="36.75" customHeight="1" x14ac:dyDescent="0.25">
      <c r="BC9425" s="163"/>
    </row>
    <row r="9426" spans="55:55" ht="36.75" customHeight="1" x14ac:dyDescent="0.25">
      <c r="BC9426" s="163"/>
    </row>
    <row r="9427" spans="55:55" ht="36.75" customHeight="1" x14ac:dyDescent="0.25">
      <c r="BC9427" s="163"/>
    </row>
    <row r="9428" spans="55:55" ht="36.75" customHeight="1" x14ac:dyDescent="0.25">
      <c r="BC9428" s="163"/>
    </row>
    <row r="9429" spans="55:55" ht="36.75" customHeight="1" x14ac:dyDescent="0.25">
      <c r="BC9429" s="163"/>
    </row>
    <row r="9430" spans="55:55" ht="36.75" customHeight="1" x14ac:dyDescent="0.25">
      <c r="BC9430" s="163"/>
    </row>
    <row r="9431" spans="55:55" ht="36.75" customHeight="1" x14ac:dyDescent="0.25">
      <c r="BC9431" s="163"/>
    </row>
    <row r="9432" spans="55:55" ht="36.75" customHeight="1" x14ac:dyDescent="0.25">
      <c r="BC9432" s="163"/>
    </row>
    <row r="9433" spans="55:55" ht="36.75" customHeight="1" x14ac:dyDescent="0.25">
      <c r="BC9433" s="163"/>
    </row>
    <row r="9434" spans="55:55" ht="36.75" customHeight="1" x14ac:dyDescent="0.25">
      <c r="BC9434" s="163"/>
    </row>
    <row r="9435" spans="55:55" ht="36.75" customHeight="1" x14ac:dyDescent="0.25">
      <c r="BC9435" s="163"/>
    </row>
    <row r="9436" spans="55:55" ht="36.75" customHeight="1" x14ac:dyDescent="0.25">
      <c r="BC9436" s="163"/>
    </row>
    <row r="9437" spans="55:55" ht="36.75" customHeight="1" x14ac:dyDescent="0.25">
      <c r="BC9437" s="163"/>
    </row>
    <row r="9438" spans="55:55" ht="36.75" customHeight="1" x14ac:dyDescent="0.25">
      <c r="BC9438" s="163"/>
    </row>
    <row r="9439" spans="55:55" ht="36.75" customHeight="1" x14ac:dyDescent="0.25">
      <c r="BC9439" s="163"/>
    </row>
    <row r="9440" spans="55:55" ht="36.75" customHeight="1" x14ac:dyDescent="0.25">
      <c r="BC9440" s="163"/>
    </row>
    <row r="9441" spans="55:55" ht="36.75" customHeight="1" x14ac:dyDescent="0.25">
      <c r="BC9441" s="163"/>
    </row>
    <row r="9442" spans="55:55" ht="36.75" customHeight="1" x14ac:dyDescent="0.25">
      <c r="BC9442" s="163"/>
    </row>
    <row r="9443" spans="55:55" ht="36.75" customHeight="1" x14ac:dyDescent="0.25">
      <c r="BC9443" s="163"/>
    </row>
    <row r="9444" spans="55:55" ht="36.75" customHeight="1" x14ac:dyDescent="0.25">
      <c r="BC9444" s="163"/>
    </row>
    <row r="9445" spans="55:55" ht="36.75" customHeight="1" x14ac:dyDescent="0.25">
      <c r="BC9445" s="163"/>
    </row>
    <row r="9446" spans="55:55" ht="36.75" customHeight="1" x14ac:dyDescent="0.25">
      <c r="BC9446" s="163"/>
    </row>
    <row r="9447" spans="55:55" ht="36.75" customHeight="1" x14ac:dyDescent="0.25">
      <c r="BC9447" s="163"/>
    </row>
    <row r="9448" spans="55:55" ht="36.75" customHeight="1" x14ac:dyDescent="0.25">
      <c r="BC9448" s="163"/>
    </row>
    <row r="9449" spans="55:55" ht="36.75" customHeight="1" x14ac:dyDescent="0.25">
      <c r="BC9449" s="163"/>
    </row>
    <row r="9450" spans="55:55" ht="36.75" customHeight="1" x14ac:dyDescent="0.25">
      <c r="BC9450" s="163"/>
    </row>
    <row r="9451" spans="55:55" ht="36.75" customHeight="1" x14ac:dyDescent="0.25">
      <c r="BC9451" s="163"/>
    </row>
    <row r="9452" spans="55:55" ht="36.75" customHeight="1" x14ac:dyDescent="0.25">
      <c r="BC9452" s="163"/>
    </row>
    <row r="9453" spans="55:55" ht="36.75" customHeight="1" x14ac:dyDescent="0.25">
      <c r="BC9453" s="163"/>
    </row>
    <row r="9454" spans="55:55" ht="36.75" customHeight="1" x14ac:dyDescent="0.25">
      <c r="BC9454" s="163"/>
    </row>
    <row r="9455" spans="55:55" ht="36.75" customHeight="1" x14ac:dyDescent="0.25">
      <c r="BC9455" s="163"/>
    </row>
    <row r="9456" spans="55:55" ht="36.75" customHeight="1" x14ac:dyDescent="0.25">
      <c r="BC9456" s="163"/>
    </row>
    <row r="9457" spans="55:55" ht="36.75" customHeight="1" x14ac:dyDescent="0.25">
      <c r="BC9457" s="163"/>
    </row>
    <row r="9458" spans="55:55" ht="36.75" customHeight="1" x14ac:dyDescent="0.25">
      <c r="BC9458" s="163"/>
    </row>
    <row r="9459" spans="55:55" ht="36.75" customHeight="1" x14ac:dyDescent="0.25">
      <c r="BC9459" s="163"/>
    </row>
    <row r="9460" spans="55:55" ht="36.75" customHeight="1" x14ac:dyDescent="0.25">
      <c r="BC9460" s="163"/>
    </row>
    <row r="9461" spans="55:55" ht="36.75" customHeight="1" x14ac:dyDescent="0.25">
      <c r="BC9461" s="163"/>
    </row>
    <row r="9462" spans="55:55" ht="36.75" customHeight="1" x14ac:dyDescent="0.25">
      <c r="BC9462" s="163"/>
    </row>
    <row r="9463" spans="55:55" ht="36.75" customHeight="1" x14ac:dyDescent="0.25">
      <c r="BC9463" s="163"/>
    </row>
    <row r="9464" spans="55:55" ht="36.75" customHeight="1" x14ac:dyDescent="0.25">
      <c r="BC9464" s="163"/>
    </row>
    <row r="9465" spans="55:55" ht="36.75" customHeight="1" x14ac:dyDescent="0.25">
      <c r="BC9465" s="163"/>
    </row>
    <row r="9466" spans="55:55" ht="36.75" customHeight="1" x14ac:dyDescent="0.25">
      <c r="BC9466" s="163"/>
    </row>
    <row r="9467" spans="55:55" ht="36.75" customHeight="1" x14ac:dyDescent="0.25">
      <c r="BC9467" s="163"/>
    </row>
    <row r="9468" spans="55:55" ht="36.75" customHeight="1" x14ac:dyDescent="0.25">
      <c r="BC9468" s="163"/>
    </row>
    <row r="9469" spans="55:55" ht="36.75" customHeight="1" x14ac:dyDescent="0.25">
      <c r="BC9469" s="163"/>
    </row>
    <row r="9470" spans="55:55" ht="36.75" customHeight="1" x14ac:dyDescent="0.25">
      <c r="BC9470" s="163"/>
    </row>
    <row r="9471" spans="55:55" ht="36.75" customHeight="1" x14ac:dyDescent="0.25">
      <c r="BC9471" s="163"/>
    </row>
    <row r="9472" spans="55:55" ht="36.75" customHeight="1" x14ac:dyDescent="0.25">
      <c r="BC9472" s="163"/>
    </row>
    <row r="9473" spans="55:55" ht="36.75" customHeight="1" x14ac:dyDescent="0.25">
      <c r="BC9473" s="163"/>
    </row>
    <row r="9474" spans="55:55" ht="36.75" customHeight="1" x14ac:dyDescent="0.25">
      <c r="BC9474" s="163"/>
    </row>
    <row r="9475" spans="55:55" ht="36.75" customHeight="1" x14ac:dyDescent="0.25">
      <c r="BC9475" s="163"/>
    </row>
    <row r="9476" spans="55:55" ht="36.75" customHeight="1" x14ac:dyDescent="0.25">
      <c r="BC9476" s="163"/>
    </row>
    <row r="9477" spans="55:55" ht="36.75" customHeight="1" x14ac:dyDescent="0.25">
      <c r="BC9477" s="163"/>
    </row>
    <row r="9478" spans="55:55" ht="36.75" customHeight="1" x14ac:dyDescent="0.25">
      <c r="BC9478" s="163"/>
    </row>
    <row r="9479" spans="55:55" ht="36.75" customHeight="1" x14ac:dyDescent="0.25">
      <c r="BC9479" s="163"/>
    </row>
    <row r="9480" spans="55:55" ht="36.75" customHeight="1" x14ac:dyDescent="0.25">
      <c r="BC9480" s="163"/>
    </row>
    <row r="9481" spans="55:55" ht="36.75" customHeight="1" x14ac:dyDescent="0.25">
      <c r="BC9481" s="163"/>
    </row>
    <row r="9482" spans="55:55" ht="36.75" customHeight="1" x14ac:dyDescent="0.25">
      <c r="BC9482" s="163"/>
    </row>
    <row r="9483" spans="55:55" ht="36.75" customHeight="1" x14ac:dyDescent="0.25">
      <c r="BC9483" s="163"/>
    </row>
    <row r="9484" spans="55:55" ht="36.75" customHeight="1" x14ac:dyDescent="0.25">
      <c r="BC9484" s="163"/>
    </row>
    <row r="9485" spans="55:55" ht="36.75" customHeight="1" x14ac:dyDescent="0.25">
      <c r="BC9485" s="163"/>
    </row>
    <row r="9486" spans="55:55" ht="36.75" customHeight="1" x14ac:dyDescent="0.25">
      <c r="BC9486" s="163"/>
    </row>
    <row r="9487" spans="55:55" ht="36.75" customHeight="1" x14ac:dyDescent="0.25">
      <c r="BC9487" s="163"/>
    </row>
    <row r="9488" spans="55:55" ht="36.75" customHeight="1" x14ac:dyDescent="0.25">
      <c r="BC9488" s="163"/>
    </row>
    <row r="9489" spans="55:55" ht="36.75" customHeight="1" x14ac:dyDescent="0.25">
      <c r="BC9489" s="163"/>
    </row>
    <row r="9490" spans="55:55" ht="36.75" customHeight="1" x14ac:dyDescent="0.25">
      <c r="BC9490" s="163"/>
    </row>
    <row r="9491" spans="55:55" ht="36.75" customHeight="1" x14ac:dyDescent="0.25">
      <c r="BC9491" s="163"/>
    </row>
    <row r="9492" spans="55:55" ht="36.75" customHeight="1" x14ac:dyDescent="0.25">
      <c r="BC9492" s="163"/>
    </row>
    <row r="9493" spans="55:55" ht="36.75" customHeight="1" x14ac:dyDescent="0.25">
      <c r="BC9493" s="163"/>
    </row>
    <row r="9494" spans="55:55" ht="36.75" customHeight="1" x14ac:dyDescent="0.25">
      <c r="BC9494" s="163"/>
    </row>
    <row r="9495" spans="55:55" ht="36.75" customHeight="1" x14ac:dyDescent="0.25">
      <c r="BC9495" s="163"/>
    </row>
    <row r="9496" spans="55:55" ht="36.75" customHeight="1" x14ac:dyDescent="0.25">
      <c r="BC9496" s="163"/>
    </row>
    <row r="9497" spans="55:55" ht="36.75" customHeight="1" x14ac:dyDescent="0.25">
      <c r="BC9497" s="163"/>
    </row>
    <row r="9498" spans="55:55" ht="36.75" customHeight="1" x14ac:dyDescent="0.25">
      <c r="BC9498" s="163"/>
    </row>
    <row r="9499" spans="55:55" ht="36.75" customHeight="1" x14ac:dyDescent="0.25">
      <c r="BC9499" s="163"/>
    </row>
    <row r="9500" spans="55:55" ht="36.75" customHeight="1" x14ac:dyDescent="0.25">
      <c r="BC9500" s="163"/>
    </row>
    <row r="9501" spans="55:55" ht="36.75" customHeight="1" x14ac:dyDescent="0.25">
      <c r="BC9501" s="163"/>
    </row>
    <row r="9502" spans="55:55" ht="36.75" customHeight="1" x14ac:dyDescent="0.25">
      <c r="BC9502" s="163"/>
    </row>
    <row r="9503" spans="55:55" ht="36.75" customHeight="1" x14ac:dyDescent="0.25">
      <c r="BC9503" s="163"/>
    </row>
    <row r="9504" spans="55:55" ht="36.75" customHeight="1" x14ac:dyDescent="0.25">
      <c r="BC9504" s="163"/>
    </row>
    <row r="9505" spans="55:55" ht="36.75" customHeight="1" x14ac:dyDescent="0.25">
      <c r="BC9505" s="163"/>
    </row>
    <row r="9506" spans="55:55" ht="36.75" customHeight="1" x14ac:dyDescent="0.25">
      <c r="BC9506" s="163"/>
    </row>
    <row r="9507" spans="55:55" ht="36.75" customHeight="1" x14ac:dyDescent="0.25">
      <c r="BC9507" s="163"/>
    </row>
    <row r="9508" spans="55:55" ht="36.75" customHeight="1" x14ac:dyDescent="0.25">
      <c r="BC9508" s="163"/>
    </row>
    <row r="9509" spans="55:55" ht="36.75" customHeight="1" x14ac:dyDescent="0.25">
      <c r="BC9509" s="163"/>
    </row>
    <row r="9510" spans="55:55" ht="36.75" customHeight="1" x14ac:dyDescent="0.25">
      <c r="BC9510" s="163"/>
    </row>
    <row r="9511" spans="55:55" ht="36.75" customHeight="1" x14ac:dyDescent="0.25">
      <c r="BC9511" s="163"/>
    </row>
    <row r="9512" spans="55:55" ht="36.75" customHeight="1" x14ac:dyDescent="0.25">
      <c r="BC9512" s="163"/>
    </row>
    <row r="9513" spans="55:55" ht="36.75" customHeight="1" x14ac:dyDescent="0.25">
      <c r="BC9513" s="163"/>
    </row>
    <row r="9514" spans="55:55" ht="36.75" customHeight="1" x14ac:dyDescent="0.25">
      <c r="BC9514" s="163"/>
    </row>
    <row r="9515" spans="55:55" ht="36.75" customHeight="1" x14ac:dyDescent="0.25">
      <c r="BC9515" s="163"/>
    </row>
    <row r="9516" spans="55:55" ht="36.75" customHeight="1" x14ac:dyDescent="0.25">
      <c r="BC9516" s="163"/>
    </row>
    <row r="9517" spans="55:55" ht="36.75" customHeight="1" x14ac:dyDescent="0.25">
      <c r="BC9517" s="163"/>
    </row>
    <row r="9518" spans="55:55" ht="36.75" customHeight="1" x14ac:dyDescent="0.25">
      <c r="BC9518" s="163"/>
    </row>
    <row r="9519" spans="55:55" ht="36.75" customHeight="1" x14ac:dyDescent="0.25">
      <c r="BC9519" s="163"/>
    </row>
    <row r="9520" spans="55:55" ht="36.75" customHeight="1" x14ac:dyDescent="0.25">
      <c r="BC9520" s="163"/>
    </row>
    <row r="9521" spans="55:55" ht="36.75" customHeight="1" x14ac:dyDescent="0.25">
      <c r="BC9521" s="163"/>
    </row>
    <row r="9522" spans="55:55" ht="36.75" customHeight="1" x14ac:dyDescent="0.25">
      <c r="BC9522" s="163"/>
    </row>
    <row r="9523" spans="55:55" ht="36.75" customHeight="1" x14ac:dyDescent="0.25">
      <c r="BC9523" s="163"/>
    </row>
    <row r="9524" spans="55:55" ht="36.75" customHeight="1" x14ac:dyDescent="0.25">
      <c r="BC9524" s="163"/>
    </row>
    <row r="9525" spans="55:55" ht="36.75" customHeight="1" x14ac:dyDescent="0.25">
      <c r="BC9525" s="163"/>
    </row>
    <row r="9526" spans="55:55" ht="36.75" customHeight="1" x14ac:dyDescent="0.25">
      <c r="BC9526" s="163"/>
    </row>
    <row r="9527" spans="55:55" ht="36.75" customHeight="1" x14ac:dyDescent="0.25">
      <c r="BC9527" s="163"/>
    </row>
    <row r="9528" spans="55:55" ht="36.75" customHeight="1" x14ac:dyDescent="0.25">
      <c r="BC9528" s="163"/>
    </row>
    <row r="9529" spans="55:55" ht="36.75" customHeight="1" x14ac:dyDescent="0.25">
      <c r="BC9529" s="163"/>
    </row>
    <row r="9530" spans="55:55" ht="36.75" customHeight="1" x14ac:dyDescent="0.25">
      <c r="BC9530" s="163"/>
    </row>
    <row r="9531" spans="55:55" ht="36.75" customHeight="1" x14ac:dyDescent="0.25">
      <c r="BC9531" s="163"/>
    </row>
    <row r="9532" spans="55:55" ht="36.75" customHeight="1" x14ac:dyDescent="0.25">
      <c r="BC9532" s="163"/>
    </row>
    <row r="9533" spans="55:55" ht="36.75" customHeight="1" x14ac:dyDescent="0.25">
      <c r="BC9533" s="163"/>
    </row>
    <row r="9534" spans="55:55" ht="36.75" customHeight="1" x14ac:dyDescent="0.25">
      <c r="BC9534" s="163"/>
    </row>
    <row r="9535" spans="55:55" ht="36.75" customHeight="1" x14ac:dyDescent="0.25">
      <c r="BC9535" s="163"/>
    </row>
    <row r="9536" spans="55:55" ht="36.75" customHeight="1" x14ac:dyDescent="0.25">
      <c r="BC9536" s="163"/>
    </row>
    <row r="9537" spans="55:55" ht="36.75" customHeight="1" x14ac:dyDescent="0.25">
      <c r="BC9537" s="163"/>
    </row>
    <row r="9538" spans="55:55" ht="36.75" customHeight="1" x14ac:dyDescent="0.25">
      <c r="BC9538" s="163"/>
    </row>
    <row r="9539" spans="55:55" ht="36.75" customHeight="1" x14ac:dyDescent="0.25">
      <c r="BC9539" s="163"/>
    </row>
    <row r="9540" spans="55:55" ht="36.75" customHeight="1" x14ac:dyDescent="0.25">
      <c r="BC9540" s="163"/>
    </row>
    <row r="9541" spans="55:55" ht="36.75" customHeight="1" x14ac:dyDescent="0.25">
      <c r="BC9541" s="163"/>
    </row>
    <row r="9542" spans="55:55" ht="36.75" customHeight="1" x14ac:dyDescent="0.25">
      <c r="BC9542" s="163"/>
    </row>
    <row r="9543" spans="55:55" ht="36.75" customHeight="1" x14ac:dyDescent="0.25">
      <c r="BC9543" s="163"/>
    </row>
    <row r="9544" spans="55:55" ht="36.75" customHeight="1" x14ac:dyDescent="0.25">
      <c r="BC9544" s="163"/>
    </row>
    <row r="9545" spans="55:55" ht="36.75" customHeight="1" x14ac:dyDescent="0.25">
      <c r="BC9545" s="163"/>
    </row>
    <row r="9546" spans="55:55" ht="36.75" customHeight="1" x14ac:dyDescent="0.25">
      <c r="BC9546" s="163"/>
    </row>
    <row r="9547" spans="55:55" ht="36.75" customHeight="1" x14ac:dyDescent="0.25">
      <c r="BC9547" s="163"/>
    </row>
    <row r="9548" spans="55:55" ht="36.75" customHeight="1" x14ac:dyDescent="0.25">
      <c r="BC9548" s="163"/>
    </row>
    <row r="9549" spans="55:55" ht="36.75" customHeight="1" x14ac:dyDescent="0.25">
      <c r="BC9549" s="163"/>
    </row>
    <row r="9550" spans="55:55" ht="36.75" customHeight="1" x14ac:dyDescent="0.25">
      <c r="BC9550" s="163"/>
    </row>
    <row r="9551" spans="55:55" ht="36.75" customHeight="1" x14ac:dyDescent="0.25">
      <c r="BC9551" s="163"/>
    </row>
    <row r="9552" spans="55:55" ht="36.75" customHeight="1" x14ac:dyDescent="0.25">
      <c r="BC9552" s="163"/>
    </row>
    <row r="9553" spans="55:55" ht="36.75" customHeight="1" x14ac:dyDescent="0.25">
      <c r="BC9553" s="163"/>
    </row>
    <row r="9554" spans="55:55" ht="36.75" customHeight="1" x14ac:dyDescent="0.25">
      <c r="BC9554" s="163"/>
    </row>
    <row r="9555" spans="55:55" ht="36.75" customHeight="1" x14ac:dyDescent="0.25">
      <c r="BC9555" s="163"/>
    </row>
    <row r="9556" spans="55:55" ht="36.75" customHeight="1" x14ac:dyDescent="0.25">
      <c r="BC9556" s="163"/>
    </row>
    <row r="9557" spans="55:55" ht="36.75" customHeight="1" x14ac:dyDescent="0.25">
      <c r="BC9557" s="163"/>
    </row>
    <row r="9558" spans="55:55" ht="36.75" customHeight="1" x14ac:dyDescent="0.25">
      <c r="BC9558" s="163"/>
    </row>
    <row r="9559" spans="55:55" ht="36.75" customHeight="1" x14ac:dyDescent="0.25">
      <c r="BC9559" s="163"/>
    </row>
    <row r="9560" spans="55:55" ht="36.75" customHeight="1" x14ac:dyDescent="0.25">
      <c r="BC9560" s="163"/>
    </row>
    <row r="9561" spans="55:55" ht="36.75" customHeight="1" x14ac:dyDescent="0.25">
      <c r="BC9561" s="163"/>
    </row>
    <row r="9562" spans="55:55" ht="36.75" customHeight="1" x14ac:dyDescent="0.25">
      <c r="BC9562" s="163"/>
    </row>
    <row r="9563" spans="55:55" ht="36.75" customHeight="1" x14ac:dyDescent="0.25">
      <c r="BC9563" s="163"/>
    </row>
    <row r="9564" spans="55:55" ht="36.75" customHeight="1" x14ac:dyDescent="0.25">
      <c r="BC9564" s="163"/>
    </row>
    <row r="9565" spans="55:55" ht="36.75" customHeight="1" x14ac:dyDescent="0.25">
      <c r="BC9565" s="163"/>
    </row>
    <row r="9566" spans="55:55" ht="36.75" customHeight="1" x14ac:dyDescent="0.25">
      <c r="BC9566" s="163"/>
    </row>
    <row r="9567" spans="55:55" ht="36.75" customHeight="1" x14ac:dyDescent="0.25">
      <c r="BC9567" s="163"/>
    </row>
    <row r="9568" spans="55:55" ht="36.75" customHeight="1" x14ac:dyDescent="0.25">
      <c r="BC9568" s="163"/>
    </row>
    <row r="9569" spans="55:55" ht="36.75" customHeight="1" x14ac:dyDescent="0.25">
      <c r="BC9569" s="163"/>
    </row>
    <row r="9570" spans="55:55" ht="36.75" customHeight="1" x14ac:dyDescent="0.25">
      <c r="BC9570" s="163"/>
    </row>
    <row r="9571" spans="55:55" ht="36.75" customHeight="1" x14ac:dyDescent="0.25">
      <c r="BC9571" s="163"/>
    </row>
    <row r="9572" spans="55:55" ht="36.75" customHeight="1" x14ac:dyDescent="0.25">
      <c r="BC9572" s="163"/>
    </row>
    <row r="9573" spans="55:55" ht="36.75" customHeight="1" x14ac:dyDescent="0.25">
      <c r="BC9573" s="163"/>
    </row>
    <row r="9574" spans="55:55" ht="36.75" customHeight="1" x14ac:dyDescent="0.25">
      <c r="BC9574" s="163"/>
    </row>
    <row r="9575" spans="55:55" ht="36.75" customHeight="1" x14ac:dyDescent="0.25">
      <c r="BC9575" s="163"/>
    </row>
    <row r="9576" spans="55:55" ht="36.75" customHeight="1" x14ac:dyDescent="0.25">
      <c r="BC9576" s="163"/>
    </row>
    <row r="9577" spans="55:55" ht="36.75" customHeight="1" x14ac:dyDescent="0.25">
      <c r="BC9577" s="163"/>
    </row>
    <row r="9578" spans="55:55" ht="36.75" customHeight="1" x14ac:dyDescent="0.25">
      <c r="BC9578" s="163"/>
    </row>
    <row r="9579" spans="55:55" ht="36.75" customHeight="1" x14ac:dyDescent="0.25">
      <c r="BC9579" s="163"/>
    </row>
    <row r="9580" spans="55:55" ht="36.75" customHeight="1" x14ac:dyDescent="0.25">
      <c r="BC9580" s="163"/>
    </row>
    <row r="9581" spans="55:55" ht="36.75" customHeight="1" x14ac:dyDescent="0.25">
      <c r="BC9581" s="163"/>
    </row>
    <row r="9582" spans="55:55" ht="36.75" customHeight="1" x14ac:dyDescent="0.25">
      <c r="BC9582" s="163"/>
    </row>
    <row r="9583" spans="55:55" ht="36.75" customHeight="1" x14ac:dyDescent="0.25">
      <c r="BC9583" s="163"/>
    </row>
    <row r="9584" spans="55:55" ht="36.75" customHeight="1" x14ac:dyDescent="0.25">
      <c r="BC9584" s="163"/>
    </row>
    <row r="9585" spans="55:55" ht="36.75" customHeight="1" x14ac:dyDescent="0.25">
      <c r="BC9585" s="163"/>
    </row>
    <row r="9586" spans="55:55" ht="36.75" customHeight="1" x14ac:dyDescent="0.25">
      <c r="BC9586" s="163"/>
    </row>
    <row r="9587" spans="55:55" ht="36.75" customHeight="1" x14ac:dyDescent="0.25">
      <c r="BC9587" s="163"/>
    </row>
    <row r="9588" spans="55:55" ht="36.75" customHeight="1" x14ac:dyDescent="0.25">
      <c r="BC9588" s="163"/>
    </row>
    <row r="9589" spans="55:55" ht="36.75" customHeight="1" x14ac:dyDescent="0.25">
      <c r="BC9589" s="163"/>
    </row>
    <row r="9590" spans="55:55" ht="36.75" customHeight="1" x14ac:dyDescent="0.25">
      <c r="BC9590" s="163"/>
    </row>
    <row r="9591" spans="55:55" ht="36.75" customHeight="1" x14ac:dyDescent="0.25">
      <c r="BC9591" s="163"/>
    </row>
    <row r="9592" spans="55:55" ht="36.75" customHeight="1" x14ac:dyDescent="0.25">
      <c r="BC9592" s="163"/>
    </row>
    <row r="9593" spans="55:55" ht="36.75" customHeight="1" x14ac:dyDescent="0.25">
      <c r="BC9593" s="163"/>
    </row>
    <row r="9594" spans="55:55" ht="36.75" customHeight="1" x14ac:dyDescent="0.25">
      <c r="BC9594" s="163"/>
    </row>
    <row r="9595" spans="55:55" ht="36.75" customHeight="1" x14ac:dyDescent="0.25">
      <c r="BC9595" s="163"/>
    </row>
    <row r="9596" spans="55:55" ht="36.75" customHeight="1" x14ac:dyDescent="0.25">
      <c r="BC9596" s="163"/>
    </row>
    <row r="9597" spans="55:55" ht="36.75" customHeight="1" x14ac:dyDescent="0.25">
      <c r="BC9597" s="163"/>
    </row>
    <row r="9598" spans="55:55" ht="36.75" customHeight="1" x14ac:dyDescent="0.25">
      <c r="BC9598" s="163"/>
    </row>
    <row r="9599" spans="55:55" ht="36.75" customHeight="1" x14ac:dyDescent="0.25">
      <c r="BC9599" s="163"/>
    </row>
    <row r="9600" spans="55:55" ht="36.75" customHeight="1" x14ac:dyDescent="0.25">
      <c r="BC9600" s="163"/>
    </row>
    <row r="9601" spans="55:55" ht="36.75" customHeight="1" x14ac:dyDescent="0.25">
      <c r="BC9601" s="163"/>
    </row>
    <row r="9602" spans="55:55" ht="36.75" customHeight="1" x14ac:dyDescent="0.25">
      <c r="BC9602" s="163"/>
    </row>
    <row r="9603" spans="55:55" ht="36.75" customHeight="1" x14ac:dyDescent="0.25">
      <c r="BC9603" s="163"/>
    </row>
    <row r="9604" spans="55:55" ht="36.75" customHeight="1" x14ac:dyDescent="0.25">
      <c r="BC9604" s="163"/>
    </row>
    <row r="9605" spans="55:55" ht="36.75" customHeight="1" x14ac:dyDescent="0.25">
      <c r="BC9605" s="163"/>
    </row>
    <row r="9606" spans="55:55" ht="36.75" customHeight="1" x14ac:dyDescent="0.25">
      <c r="BC9606" s="163"/>
    </row>
    <row r="9607" spans="55:55" ht="36.75" customHeight="1" x14ac:dyDescent="0.25">
      <c r="BC9607" s="163"/>
    </row>
    <row r="9608" spans="55:55" ht="36.75" customHeight="1" x14ac:dyDescent="0.25">
      <c r="BC9608" s="163"/>
    </row>
    <row r="9609" spans="55:55" ht="36.75" customHeight="1" x14ac:dyDescent="0.25">
      <c r="BC9609" s="163"/>
    </row>
    <row r="9610" spans="55:55" ht="36.75" customHeight="1" x14ac:dyDescent="0.25">
      <c r="BC9610" s="163"/>
    </row>
    <row r="9611" spans="55:55" ht="36.75" customHeight="1" x14ac:dyDescent="0.25">
      <c r="BC9611" s="163"/>
    </row>
    <row r="9612" spans="55:55" ht="36.75" customHeight="1" x14ac:dyDescent="0.25">
      <c r="BC9612" s="163"/>
    </row>
    <row r="9613" spans="55:55" ht="36.75" customHeight="1" x14ac:dyDescent="0.25">
      <c r="BC9613" s="163"/>
    </row>
    <row r="9614" spans="55:55" ht="36.75" customHeight="1" x14ac:dyDescent="0.25">
      <c r="BC9614" s="163"/>
    </row>
    <row r="9615" spans="55:55" ht="36.75" customHeight="1" x14ac:dyDescent="0.25">
      <c r="BC9615" s="163"/>
    </row>
    <row r="9616" spans="55:55" ht="36.75" customHeight="1" x14ac:dyDescent="0.25">
      <c r="BC9616" s="163"/>
    </row>
    <row r="9617" spans="55:55" ht="36.75" customHeight="1" x14ac:dyDescent="0.25">
      <c r="BC9617" s="163"/>
    </row>
    <row r="9618" spans="55:55" ht="36.75" customHeight="1" x14ac:dyDescent="0.25">
      <c r="BC9618" s="163"/>
    </row>
    <row r="9619" spans="55:55" ht="36.75" customHeight="1" x14ac:dyDescent="0.25">
      <c r="BC9619" s="163"/>
    </row>
    <row r="9620" spans="55:55" ht="36.75" customHeight="1" x14ac:dyDescent="0.25">
      <c r="BC9620" s="163"/>
    </row>
    <row r="9621" spans="55:55" ht="36.75" customHeight="1" x14ac:dyDescent="0.25">
      <c r="BC9621" s="163"/>
    </row>
    <row r="9622" spans="55:55" ht="36.75" customHeight="1" x14ac:dyDescent="0.25">
      <c r="BC9622" s="163"/>
    </row>
    <row r="9623" spans="55:55" ht="36.75" customHeight="1" x14ac:dyDescent="0.25">
      <c r="BC9623" s="163"/>
    </row>
    <row r="9624" spans="55:55" ht="36.75" customHeight="1" x14ac:dyDescent="0.25">
      <c r="BC9624" s="163"/>
    </row>
    <row r="9625" spans="55:55" ht="36.75" customHeight="1" x14ac:dyDescent="0.25">
      <c r="BC9625" s="163"/>
    </row>
    <row r="9626" spans="55:55" ht="36.75" customHeight="1" x14ac:dyDescent="0.25">
      <c r="BC9626" s="163"/>
    </row>
    <row r="9627" spans="55:55" ht="36.75" customHeight="1" x14ac:dyDescent="0.25">
      <c r="BC9627" s="163"/>
    </row>
    <row r="9628" spans="55:55" ht="36.75" customHeight="1" x14ac:dyDescent="0.25">
      <c r="BC9628" s="163"/>
    </row>
    <row r="9629" spans="55:55" ht="36.75" customHeight="1" x14ac:dyDescent="0.25">
      <c r="BC9629" s="163"/>
    </row>
    <row r="9630" spans="55:55" ht="36.75" customHeight="1" x14ac:dyDescent="0.25">
      <c r="BC9630" s="163"/>
    </row>
    <row r="9631" spans="55:55" ht="36.75" customHeight="1" x14ac:dyDescent="0.25">
      <c r="BC9631" s="163"/>
    </row>
    <row r="9632" spans="55:55" ht="36.75" customHeight="1" x14ac:dyDescent="0.25">
      <c r="BC9632" s="163"/>
    </row>
    <row r="9633" spans="55:55" ht="36.75" customHeight="1" x14ac:dyDescent="0.25">
      <c r="BC9633" s="163"/>
    </row>
    <row r="9634" spans="55:55" ht="36.75" customHeight="1" x14ac:dyDescent="0.25">
      <c r="BC9634" s="163"/>
    </row>
    <row r="9635" spans="55:55" ht="36.75" customHeight="1" x14ac:dyDescent="0.25">
      <c r="BC9635" s="163"/>
    </row>
    <row r="9636" spans="55:55" ht="36.75" customHeight="1" x14ac:dyDescent="0.25">
      <c r="BC9636" s="163"/>
    </row>
    <row r="9637" spans="55:55" ht="36.75" customHeight="1" x14ac:dyDescent="0.25">
      <c r="BC9637" s="163"/>
    </row>
    <row r="9638" spans="55:55" ht="36.75" customHeight="1" x14ac:dyDescent="0.25">
      <c r="BC9638" s="163"/>
    </row>
    <row r="9639" spans="55:55" ht="36.75" customHeight="1" x14ac:dyDescent="0.25">
      <c r="BC9639" s="163"/>
    </row>
    <row r="9640" spans="55:55" ht="36.75" customHeight="1" x14ac:dyDescent="0.25">
      <c r="BC9640" s="163"/>
    </row>
    <row r="9641" spans="55:55" ht="36.75" customHeight="1" x14ac:dyDescent="0.25">
      <c r="BC9641" s="163"/>
    </row>
    <row r="9642" spans="55:55" ht="36.75" customHeight="1" x14ac:dyDescent="0.25">
      <c r="BC9642" s="163"/>
    </row>
    <row r="9643" spans="55:55" ht="36.75" customHeight="1" x14ac:dyDescent="0.25">
      <c r="BC9643" s="163"/>
    </row>
    <row r="9644" spans="55:55" ht="36.75" customHeight="1" x14ac:dyDescent="0.25">
      <c r="BC9644" s="163"/>
    </row>
    <row r="9645" spans="55:55" ht="36.75" customHeight="1" x14ac:dyDescent="0.25">
      <c r="BC9645" s="163"/>
    </row>
    <row r="9646" spans="55:55" ht="36.75" customHeight="1" x14ac:dyDescent="0.25">
      <c r="BC9646" s="163"/>
    </row>
    <row r="9647" spans="55:55" ht="36.75" customHeight="1" x14ac:dyDescent="0.25">
      <c r="BC9647" s="163"/>
    </row>
    <row r="9648" spans="55:55" ht="36.75" customHeight="1" x14ac:dyDescent="0.25">
      <c r="BC9648" s="163"/>
    </row>
    <row r="9649" spans="55:55" ht="36.75" customHeight="1" x14ac:dyDescent="0.25">
      <c r="BC9649" s="163"/>
    </row>
    <row r="9650" spans="55:55" ht="36.75" customHeight="1" x14ac:dyDescent="0.25">
      <c r="BC9650" s="163"/>
    </row>
    <row r="9651" spans="55:55" ht="36.75" customHeight="1" x14ac:dyDescent="0.25">
      <c r="BC9651" s="163"/>
    </row>
    <row r="9652" spans="55:55" ht="36.75" customHeight="1" x14ac:dyDescent="0.25">
      <c r="BC9652" s="163"/>
    </row>
    <row r="9653" spans="55:55" ht="36.75" customHeight="1" x14ac:dyDescent="0.25">
      <c r="BC9653" s="163"/>
    </row>
    <row r="9654" spans="55:55" ht="36.75" customHeight="1" x14ac:dyDescent="0.25">
      <c r="BC9654" s="163"/>
    </row>
    <row r="9655" spans="55:55" ht="36.75" customHeight="1" x14ac:dyDescent="0.25">
      <c r="BC9655" s="163"/>
    </row>
    <row r="9656" spans="55:55" ht="36.75" customHeight="1" x14ac:dyDescent="0.25">
      <c r="BC9656" s="163"/>
    </row>
    <row r="9657" spans="55:55" ht="36.75" customHeight="1" x14ac:dyDescent="0.25">
      <c r="BC9657" s="163"/>
    </row>
    <row r="9658" spans="55:55" ht="36.75" customHeight="1" x14ac:dyDescent="0.25">
      <c r="BC9658" s="163"/>
    </row>
    <row r="9659" spans="55:55" ht="36.75" customHeight="1" x14ac:dyDescent="0.25">
      <c r="BC9659" s="163"/>
    </row>
    <row r="9660" spans="55:55" ht="36.75" customHeight="1" x14ac:dyDescent="0.25">
      <c r="BC9660" s="163"/>
    </row>
    <row r="9661" spans="55:55" ht="36.75" customHeight="1" x14ac:dyDescent="0.25">
      <c r="BC9661" s="163"/>
    </row>
    <row r="9662" spans="55:55" ht="36.75" customHeight="1" x14ac:dyDescent="0.25">
      <c r="BC9662" s="163"/>
    </row>
    <row r="9663" spans="55:55" ht="36.75" customHeight="1" x14ac:dyDescent="0.25">
      <c r="BC9663" s="163"/>
    </row>
    <row r="9664" spans="55:55" ht="36.75" customHeight="1" x14ac:dyDescent="0.25">
      <c r="BC9664" s="163"/>
    </row>
    <row r="9665" spans="55:55" ht="36.75" customHeight="1" x14ac:dyDescent="0.25">
      <c r="BC9665" s="163"/>
    </row>
    <row r="9666" spans="55:55" ht="36.75" customHeight="1" x14ac:dyDescent="0.25">
      <c r="BC9666" s="163"/>
    </row>
    <row r="9667" spans="55:55" ht="36.75" customHeight="1" x14ac:dyDescent="0.25">
      <c r="BC9667" s="163"/>
    </row>
    <row r="9668" spans="55:55" ht="36.75" customHeight="1" x14ac:dyDescent="0.25">
      <c r="BC9668" s="163"/>
    </row>
    <row r="9669" spans="55:55" ht="36.75" customHeight="1" x14ac:dyDescent="0.25">
      <c r="BC9669" s="163"/>
    </row>
    <row r="9670" spans="55:55" ht="36.75" customHeight="1" x14ac:dyDescent="0.25">
      <c r="BC9670" s="163"/>
    </row>
    <row r="9671" spans="55:55" ht="36.75" customHeight="1" x14ac:dyDescent="0.25">
      <c r="BC9671" s="163"/>
    </row>
    <row r="9672" spans="55:55" ht="36.75" customHeight="1" x14ac:dyDescent="0.25">
      <c r="BC9672" s="163"/>
    </row>
    <row r="9673" spans="55:55" ht="36.75" customHeight="1" x14ac:dyDescent="0.25">
      <c r="BC9673" s="163"/>
    </row>
    <row r="9674" spans="55:55" ht="36.75" customHeight="1" x14ac:dyDescent="0.25">
      <c r="BC9674" s="163"/>
    </row>
    <row r="9675" spans="55:55" ht="36.75" customHeight="1" x14ac:dyDescent="0.25">
      <c r="BC9675" s="163"/>
    </row>
    <row r="9676" spans="55:55" ht="36.75" customHeight="1" x14ac:dyDescent="0.25">
      <c r="BC9676" s="163"/>
    </row>
    <row r="9677" spans="55:55" ht="36.75" customHeight="1" x14ac:dyDescent="0.25">
      <c r="BC9677" s="163"/>
    </row>
    <row r="9678" spans="55:55" ht="36.75" customHeight="1" x14ac:dyDescent="0.25">
      <c r="BC9678" s="163"/>
    </row>
    <row r="9679" spans="55:55" ht="36.75" customHeight="1" x14ac:dyDescent="0.25">
      <c r="BC9679" s="163"/>
    </row>
    <row r="9680" spans="55:55" ht="36.75" customHeight="1" x14ac:dyDescent="0.25">
      <c r="BC9680" s="163"/>
    </row>
    <row r="9681" spans="55:55" ht="36.75" customHeight="1" x14ac:dyDescent="0.25">
      <c r="BC9681" s="163"/>
    </row>
    <row r="9682" spans="55:55" ht="36.75" customHeight="1" x14ac:dyDescent="0.25">
      <c r="BC9682" s="163"/>
    </row>
    <row r="9683" spans="55:55" ht="36.75" customHeight="1" x14ac:dyDescent="0.25">
      <c r="BC9683" s="163"/>
    </row>
    <row r="9684" spans="55:55" ht="36.75" customHeight="1" x14ac:dyDescent="0.25">
      <c r="BC9684" s="163"/>
    </row>
    <row r="9685" spans="55:55" ht="36.75" customHeight="1" x14ac:dyDescent="0.25">
      <c r="BC9685" s="163"/>
    </row>
    <row r="9686" spans="55:55" ht="36.75" customHeight="1" x14ac:dyDescent="0.25">
      <c r="BC9686" s="163"/>
    </row>
    <row r="9687" spans="55:55" ht="36.75" customHeight="1" x14ac:dyDescent="0.25">
      <c r="BC9687" s="163"/>
    </row>
    <row r="9688" spans="55:55" ht="36.75" customHeight="1" x14ac:dyDescent="0.25">
      <c r="BC9688" s="163"/>
    </row>
    <row r="9689" spans="55:55" ht="36.75" customHeight="1" x14ac:dyDescent="0.25">
      <c r="BC9689" s="163"/>
    </row>
    <row r="9690" spans="55:55" ht="36.75" customHeight="1" x14ac:dyDescent="0.25">
      <c r="BC9690" s="163"/>
    </row>
    <row r="9691" spans="55:55" ht="36.75" customHeight="1" x14ac:dyDescent="0.25">
      <c r="BC9691" s="163"/>
    </row>
    <row r="9692" spans="55:55" ht="36.75" customHeight="1" x14ac:dyDescent="0.25">
      <c r="BC9692" s="163"/>
    </row>
    <row r="9693" spans="55:55" ht="36.75" customHeight="1" x14ac:dyDescent="0.25">
      <c r="BC9693" s="163"/>
    </row>
    <row r="9694" spans="55:55" ht="36.75" customHeight="1" x14ac:dyDescent="0.25">
      <c r="BC9694" s="163"/>
    </row>
    <row r="9695" spans="55:55" ht="36.75" customHeight="1" x14ac:dyDescent="0.25">
      <c r="BC9695" s="163"/>
    </row>
    <row r="9696" spans="55:55" ht="36.75" customHeight="1" x14ac:dyDescent="0.25">
      <c r="BC9696" s="163"/>
    </row>
    <row r="9697" spans="55:55" ht="36.75" customHeight="1" x14ac:dyDescent="0.25">
      <c r="BC9697" s="163"/>
    </row>
    <row r="9698" spans="55:55" ht="36.75" customHeight="1" x14ac:dyDescent="0.25">
      <c r="BC9698" s="163"/>
    </row>
    <row r="9699" spans="55:55" ht="36.75" customHeight="1" x14ac:dyDescent="0.25">
      <c r="BC9699" s="163"/>
    </row>
    <row r="9700" spans="55:55" ht="36.75" customHeight="1" x14ac:dyDescent="0.25">
      <c r="BC9700" s="163"/>
    </row>
    <row r="9701" spans="55:55" ht="36.75" customHeight="1" x14ac:dyDescent="0.25">
      <c r="BC9701" s="163"/>
    </row>
    <row r="9702" spans="55:55" ht="36.75" customHeight="1" x14ac:dyDescent="0.25">
      <c r="BC9702" s="163"/>
    </row>
    <row r="9703" spans="55:55" ht="36.75" customHeight="1" x14ac:dyDescent="0.25">
      <c r="BC9703" s="163"/>
    </row>
    <row r="9704" spans="55:55" ht="36.75" customHeight="1" x14ac:dyDescent="0.25">
      <c r="BC9704" s="163"/>
    </row>
    <row r="9705" spans="55:55" ht="36.75" customHeight="1" x14ac:dyDescent="0.25">
      <c r="BC9705" s="163"/>
    </row>
    <row r="9706" spans="55:55" ht="36.75" customHeight="1" x14ac:dyDescent="0.25">
      <c r="BC9706" s="163"/>
    </row>
    <row r="9707" spans="55:55" ht="36.75" customHeight="1" x14ac:dyDescent="0.25">
      <c r="BC9707" s="163"/>
    </row>
    <row r="9708" spans="55:55" ht="36.75" customHeight="1" x14ac:dyDescent="0.25">
      <c r="BC9708" s="163"/>
    </row>
    <row r="9709" spans="55:55" ht="36.75" customHeight="1" x14ac:dyDescent="0.25">
      <c r="BC9709" s="163"/>
    </row>
    <row r="9710" spans="55:55" ht="36.75" customHeight="1" x14ac:dyDescent="0.25">
      <c r="BC9710" s="163"/>
    </row>
    <row r="9711" spans="55:55" ht="36.75" customHeight="1" x14ac:dyDescent="0.25">
      <c r="BC9711" s="163"/>
    </row>
  </sheetData>
  <mergeCells count="26">
    <mergeCell ref="BC1:BC3"/>
    <mergeCell ref="O1:AB1"/>
    <mergeCell ref="A1:A3"/>
    <mergeCell ref="M1:M3"/>
    <mergeCell ref="L1:L3"/>
    <mergeCell ref="AC1:AW1"/>
    <mergeCell ref="AW2:AW3"/>
    <mergeCell ref="B1:B3"/>
    <mergeCell ref="C1:C3"/>
    <mergeCell ref="AR2:AV2"/>
    <mergeCell ref="F1:F3"/>
    <mergeCell ref="H1:H3"/>
    <mergeCell ref="D1:E2"/>
    <mergeCell ref="AC2:AG2"/>
    <mergeCell ref="K1:K3"/>
    <mergeCell ref="I1:I3"/>
    <mergeCell ref="AH2:AL2"/>
    <mergeCell ref="AM2:AQ2"/>
    <mergeCell ref="G1:G3"/>
    <mergeCell ref="O2:S2"/>
    <mergeCell ref="BB1:BB3"/>
    <mergeCell ref="AX1:BA2"/>
    <mergeCell ref="N1:N3"/>
    <mergeCell ref="T2:Y2"/>
    <mergeCell ref="Z2:AB2"/>
    <mergeCell ref="J1:J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1"/>
  <sheetViews>
    <sheetView topLeftCell="A31" workbookViewId="0">
      <selection activeCell="F20" sqref="F20"/>
    </sheetView>
  </sheetViews>
  <sheetFormatPr baseColWidth="10" defaultRowHeight="39.950000000000003" customHeight="1" x14ac:dyDescent="0.25"/>
  <cols>
    <col min="1" max="1" width="28.140625" style="71" bestFit="1" customWidth="1"/>
    <col min="2" max="2" width="34" style="71" customWidth="1"/>
    <col min="3" max="3" width="44.140625" style="71" customWidth="1"/>
  </cols>
  <sheetData>
    <row r="1" spans="1:3" ht="15" x14ac:dyDescent="0.25">
      <c r="A1" s="281" t="s">
        <v>27</v>
      </c>
      <c r="B1" s="281"/>
      <c r="C1" s="281"/>
    </row>
    <row r="2" spans="1:3" ht="15" x14ac:dyDescent="0.25">
      <c r="A2" s="280" t="s">
        <v>0</v>
      </c>
      <c r="B2" s="280"/>
      <c r="C2" s="280"/>
    </row>
    <row r="3" spans="1:3" ht="15" x14ac:dyDescent="0.25">
      <c r="A3" s="280" t="s">
        <v>38</v>
      </c>
      <c r="B3" s="280"/>
      <c r="C3" s="280"/>
    </row>
    <row r="4" spans="1:3" ht="15" x14ac:dyDescent="0.25">
      <c r="A4" s="281" t="s">
        <v>19</v>
      </c>
      <c r="B4" s="281"/>
      <c r="C4" s="72" t="s">
        <v>7</v>
      </c>
    </row>
    <row r="5" spans="1:3" ht="15" x14ac:dyDescent="0.25">
      <c r="A5" s="281"/>
      <c r="B5" s="281"/>
      <c r="C5" s="72" t="s">
        <v>8</v>
      </c>
    </row>
    <row r="6" spans="1:3" ht="15" x14ac:dyDescent="0.25">
      <c r="A6" s="281" t="s">
        <v>6</v>
      </c>
      <c r="B6" s="281"/>
      <c r="C6" s="281"/>
    </row>
    <row r="7" spans="1:3" ht="15" x14ac:dyDescent="0.25">
      <c r="A7" s="280" t="s">
        <v>156</v>
      </c>
      <c r="B7" s="280"/>
      <c r="C7" s="280"/>
    </row>
    <row r="8" spans="1:3" ht="15" x14ac:dyDescent="0.25">
      <c r="A8" s="280" t="s">
        <v>24</v>
      </c>
      <c r="B8" s="280"/>
      <c r="C8" s="280"/>
    </row>
    <row r="9" spans="1:3" ht="15" x14ac:dyDescent="0.25">
      <c r="A9" s="280" t="s">
        <v>31</v>
      </c>
      <c r="B9" s="280"/>
      <c r="C9" s="280"/>
    </row>
    <row r="10" spans="1:3" ht="15" x14ac:dyDescent="0.25">
      <c r="A10" s="282" t="s">
        <v>155</v>
      </c>
      <c r="B10" s="283"/>
      <c r="C10" s="283"/>
    </row>
    <row r="11" spans="1:3" ht="15" x14ac:dyDescent="0.25">
      <c r="A11" s="280" t="s">
        <v>37</v>
      </c>
      <c r="B11" s="280"/>
      <c r="C11" s="280"/>
    </row>
    <row r="12" spans="1:3" ht="15" x14ac:dyDescent="0.25">
      <c r="A12" s="281" t="s">
        <v>10</v>
      </c>
      <c r="B12" s="280" t="s">
        <v>11</v>
      </c>
      <c r="C12" s="72" t="s">
        <v>12</v>
      </c>
    </row>
    <row r="13" spans="1:3" ht="15" x14ac:dyDescent="0.25">
      <c r="A13" s="281"/>
      <c r="B13" s="280"/>
      <c r="C13" s="72" t="s">
        <v>13</v>
      </c>
    </row>
    <row r="14" spans="1:3" ht="15" x14ac:dyDescent="0.25">
      <c r="A14" s="281"/>
      <c r="B14" s="280"/>
      <c r="C14" s="72" t="s">
        <v>14</v>
      </c>
    </row>
    <row r="15" spans="1:3" ht="15" x14ac:dyDescent="0.25">
      <c r="A15" s="281"/>
      <c r="B15" s="280"/>
      <c r="C15" s="72" t="s">
        <v>15</v>
      </c>
    </row>
    <row r="16" spans="1:3" ht="15" x14ac:dyDescent="0.25">
      <c r="A16" s="281"/>
      <c r="B16" s="280"/>
      <c r="C16" s="72" t="s">
        <v>16</v>
      </c>
    </row>
    <row r="17" spans="1:3" ht="15" x14ac:dyDescent="0.25">
      <c r="A17" s="281"/>
      <c r="B17" s="281" t="s">
        <v>17</v>
      </c>
      <c r="C17" s="73" t="s">
        <v>1</v>
      </c>
    </row>
    <row r="18" spans="1:3" ht="15" x14ac:dyDescent="0.25">
      <c r="A18" s="281"/>
      <c r="B18" s="281"/>
      <c r="C18" s="73" t="s">
        <v>2</v>
      </c>
    </row>
    <row r="19" spans="1:3" ht="25.5" x14ac:dyDescent="0.25">
      <c r="A19" s="281"/>
      <c r="B19" s="281"/>
      <c r="C19" s="73" t="s">
        <v>4</v>
      </c>
    </row>
    <row r="20" spans="1:3" ht="15" x14ac:dyDescent="0.25">
      <c r="A20" s="281"/>
      <c r="B20" s="281"/>
      <c r="C20" s="73" t="s">
        <v>3</v>
      </c>
    </row>
    <row r="21" spans="1:3" ht="25.5" x14ac:dyDescent="0.25">
      <c r="A21" s="281"/>
      <c r="B21" s="281"/>
      <c r="C21" s="73" t="s">
        <v>5</v>
      </c>
    </row>
    <row r="22" spans="1:3" ht="15" x14ac:dyDescent="0.25">
      <c r="A22" s="281"/>
      <c r="B22" s="281"/>
      <c r="C22" s="73" t="s">
        <v>18</v>
      </c>
    </row>
    <row r="23" spans="1:3" ht="15" x14ac:dyDescent="0.25">
      <c r="A23" s="281"/>
      <c r="B23" s="280" t="s">
        <v>20</v>
      </c>
      <c r="C23" s="72" t="s">
        <v>21</v>
      </c>
    </row>
    <row r="24" spans="1:3" ht="15" x14ac:dyDescent="0.25">
      <c r="A24" s="281"/>
      <c r="B24" s="280"/>
      <c r="C24" s="72" t="s">
        <v>22</v>
      </c>
    </row>
    <row r="25" spans="1:3" ht="15" x14ac:dyDescent="0.25">
      <c r="A25" s="281"/>
      <c r="B25" s="280"/>
      <c r="C25" s="72" t="s">
        <v>23</v>
      </c>
    </row>
    <row r="26" spans="1:3" ht="15" x14ac:dyDescent="0.25">
      <c r="A26" s="281" t="s">
        <v>25</v>
      </c>
      <c r="B26" s="280" t="s">
        <v>42</v>
      </c>
      <c r="C26" s="72" t="s">
        <v>28</v>
      </c>
    </row>
    <row r="27" spans="1:3" ht="15" x14ac:dyDescent="0.25">
      <c r="A27" s="281"/>
      <c r="B27" s="281"/>
      <c r="C27" s="72" t="s">
        <v>39</v>
      </c>
    </row>
    <row r="28" spans="1:3" ht="15" x14ac:dyDescent="0.25">
      <c r="A28" s="281"/>
      <c r="B28" s="281"/>
      <c r="C28" s="72" t="s">
        <v>29</v>
      </c>
    </row>
    <row r="29" spans="1:3" ht="15" x14ac:dyDescent="0.25">
      <c r="A29" s="281"/>
      <c r="B29" s="281"/>
      <c r="C29" s="72" t="s">
        <v>30</v>
      </c>
    </row>
    <row r="30" spans="1:3" ht="15" x14ac:dyDescent="0.25">
      <c r="A30" s="281"/>
      <c r="B30" s="281"/>
      <c r="C30" s="72" t="s">
        <v>40</v>
      </c>
    </row>
    <row r="31" spans="1:3" ht="15" x14ac:dyDescent="0.25">
      <c r="A31" s="281"/>
      <c r="B31" s="280" t="s">
        <v>41</v>
      </c>
      <c r="C31" s="72" t="s">
        <v>28</v>
      </c>
    </row>
    <row r="32" spans="1:3" ht="15" x14ac:dyDescent="0.25">
      <c r="A32" s="281"/>
      <c r="B32" s="281"/>
      <c r="C32" s="72" t="s">
        <v>39</v>
      </c>
    </row>
    <row r="33" spans="1:3" ht="15" x14ac:dyDescent="0.25">
      <c r="A33" s="281"/>
      <c r="B33" s="281"/>
      <c r="C33" s="72" t="s">
        <v>29</v>
      </c>
    </row>
    <row r="34" spans="1:3" ht="15" x14ac:dyDescent="0.25">
      <c r="A34" s="281"/>
      <c r="B34" s="281"/>
      <c r="C34" s="72" t="s">
        <v>30</v>
      </c>
    </row>
    <row r="35" spans="1:3" ht="15" x14ac:dyDescent="0.25">
      <c r="A35" s="281"/>
      <c r="B35" s="281"/>
      <c r="C35" s="72" t="s">
        <v>40</v>
      </c>
    </row>
    <row r="36" spans="1:3" ht="15" x14ac:dyDescent="0.25">
      <c r="A36" s="281"/>
      <c r="B36" s="280" t="s">
        <v>43</v>
      </c>
      <c r="C36" s="72" t="s">
        <v>28</v>
      </c>
    </row>
    <row r="37" spans="1:3" ht="15" x14ac:dyDescent="0.25">
      <c r="A37" s="281"/>
      <c r="B37" s="281"/>
      <c r="C37" s="72" t="s">
        <v>39</v>
      </c>
    </row>
    <row r="38" spans="1:3" ht="15" x14ac:dyDescent="0.25">
      <c r="A38" s="281"/>
      <c r="B38" s="281"/>
      <c r="C38" s="72" t="s">
        <v>29</v>
      </c>
    </row>
    <row r="39" spans="1:3" ht="15" x14ac:dyDescent="0.25">
      <c r="A39" s="281"/>
      <c r="B39" s="281"/>
      <c r="C39" s="72" t="s">
        <v>30</v>
      </c>
    </row>
    <row r="40" spans="1:3" ht="15" x14ac:dyDescent="0.25">
      <c r="A40" s="281"/>
      <c r="B40" s="281"/>
      <c r="C40" s="72" t="s">
        <v>40</v>
      </c>
    </row>
    <row r="41" spans="1:3" ht="15" x14ac:dyDescent="0.25">
      <c r="A41" s="281"/>
      <c r="B41" s="280" t="s">
        <v>44</v>
      </c>
      <c r="C41" s="72" t="s">
        <v>28</v>
      </c>
    </row>
    <row r="42" spans="1:3" ht="15" x14ac:dyDescent="0.25">
      <c r="A42" s="281"/>
      <c r="B42" s="281"/>
      <c r="C42" s="72" t="s">
        <v>39</v>
      </c>
    </row>
    <row r="43" spans="1:3" ht="15" x14ac:dyDescent="0.25">
      <c r="A43" s="281"/>
      <c r="B43" s="281"/>
      <c r="C43" s="72" t="s">
        <v>29</v>
      </c>
    </row>
    <row r="44" spans="1:3" ht="15" x14ac:dyDescent="0.25">
      <c r="A44" s="281"/>
      <c r="B44" s="281"/>
      <c r="C44" s="72" t="s">
        <v>30</v>
      </c>
    </row>
    <row r="45" spans="1:3" ht="15" x14ac:dyDescent="0.25">
      <c r="A45" s="281"/>
      <c r="B45" s="281"/>
      <c r="C45" s="72" t="s">
        <v>40</v>
      </c>
    </row>
    <row r="46" spans="1:3" ht="15" x14ac:dyDescent="0.25">
      <c r="A46" s="281"/>
      <c r="B46" s="281" t="s">
        <v>26</v>
      </c>
      <c r="C46" s="281"/>
    </row>
    <row r="47" spans="1:3" ht="15" x14ac:dyDescent="0.25">
      <c r="A47" s="280" t="s">
        <v>33</v>
      </c>
      <c r="B47" s="280"/>
      <c r="C47" s="73" t="s">
        <v>159</v>
      </c>
    </row>
    <row r="48" spans="1:3" ht="15" x14ac:dyDescent="0.25">
      <c r="A48" s="280"/>
      <c r="B48" s="280"/>
      <c r="C48" s="73" t="s">
        <v>158</v>
      </c>
    </row>
    <row r="49" spans="1:3" ht="15" x14ac:dyDescent="0.25">
      <c r="A49" s="280"/>
      <c r="B49" s="280"/>
      <c r="C49" s="73" t="s">
        <v>157</v>
      </c>
    </row>
    <row r="50" spans="1:3" ht="15" x14ac:dyDescent="0.25">
      <c r="A50" s="280"/>
      <c r="B50" s="280"/>
      <c r="C50" s="73" t="s">
        <v>160</v>
      </c>
    </row>
    <row r="51" spans="1:3" ht="15" x14ac:dyDescent="0.25">
      <c r="A51" s="280" t="s">
        <v>72</v>
      </c>
      <c r="B51" s="280"/>
      <c r="C51" s="280"/>
    </row>
  </sheetData>
  <mergeCells count="22">
    <mergeCell ref="A1:C1"/>
    <mergeCell ref="A2:C2"/>
    <mergeCell ref="A3:C3"/>
    <mergeCell ref="A4:B5"/>
    <mergeCell ref="A6:C6"/>
    <mergeCell ref="A7:C7"/>
    <mergeCell ref="A8:C8"/>
    <mergeCell ref="A9:C9"/>
    <mergeCell ref="A10:C10"/>
    <mergeCell ref="A11:C11"/>
    <mergeCell ref="A47:B50"/>
    <mergeCell ref="A51:C51"/>
    <mergeCell ref="A12:A25"/>
    <mergeCell ref="B12:B16"/>
    <mergeCell ref="B17:B22"/>
    <mergeCell ref="B23:B25"/>
    <mergeCell ref="A26:A46"/>
    <mergeCell ref="B26:B30"/>
    <mergeCell ref="B31:B35"/>
    <mergeCell ref="B36:B40"/>
    <mergeCell ref="B41:B45"/>
    <mergeCell ref="B46:C46"/>
  </mergeCells>
  <pageMargins left="0.7" right="0.7" top="0.75" bottom="0.75" header="0.3" footer="0.3"/>
  <pageSetup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20"/>
  <sheetViews>
    <sheetView topLeftCell="A718" zoomScale="90" zoomScaleNormal="90" workbookViewId="0">
      <selection activeCell="A745" sqref="A745:G745"/>
    </sheetView>
  </sheetViews>
  <sheetFormatPr baseColWidth="10" defaultRowHeight="15" x14ac:dyDescent="0.25"/>
  <cols>
    <col min="1" max="1" width="15.42578125" bestFit="1" customWidth="1"/>
    <col min="2" max="2" width="15.85546875" bestFit="1" customWidth="1"/>
    <col min="3" max="3" width="9.28515625" customWidth="1"/>
    <col min="4" max="4" width="11.42578125" customWidth="1"/>
    <col min="5" max="5" width="9.85546875" customWidth="1"/>
    <col min="6" max="6" width="10.140625" customWidth="1"/>
    <col min="7" max="7" width="23.28515625" bestFit="1" customWidth="1"/>
    <col min="9" max="9" width="15.42578125" customWidth="1"/>
    <col min="10" max="10" width="15.28515625" customWidth="1"/>
    <col min="12" max="12" width="13.28515625" customWidth="1"/>
    <col min="13" max="13" width="13" customWidth="1"/>
    <col min="14" max="14" width="12.85546875" customWidth="1"/>
    <col min="15" max="15" width="22.28515625" customWidth="1"/>
    <col min="17" max="17" width="12.7109375" customWidth="1"/>
    <col min="22" max="22" width="11.5703125" bestFit="1" customWidth="1"/>
  </cols>
  <sheetData>
    <row r="1" spans="1:23" hidden="1" x14ac:dyDescent="0.25"/>
    <row r="2" spans="1:23" ht="15" hidden="1" customHeight="1" x14ac:dyDescent="0.25">
      <c r="A2" s="306" t="s">
        <v>45</v>
      </c>
      <c r="B2" s="306"/>
      <c r="C2" s="306"/>
      <c r="D2" s="306"/>
      <c r="E2" s="306"/>
      <c r="F2" s="306"/>
      <c r="G2" s="307"/>
      <c r="I2" s="306" t="s">
        <v>45</v>
      </c>
      <c r="J2" s="306"/>
      <c r="K2" s="306"/>
      <c r="L2" s="306"/>
      <c r="M2" s="306"/>
      <c r="N2" s="306"/>
      <c r="O2" s="307"/>
      <c r="Q2" s="306" t="s">
        <v>45</v>
      </c>
      <c r="R2" s="306"/>
      <c r="S2" s="306"/>
      <c r="T2" s="306"/>
      <c r="U2" s="306"/>
      <c r="V2" s="306"/>
      <c r="W2" s="307"/>
    </row>
    <row r="3" spans="1:23" ht="15" hidden="1" customHeight="1" x14ac:dyDescent="0.25">
      <c r="A3" s="301" t="s">
        <v>54</v>
      </c>
      <c r="B3" s="301"/>
      <c r="C3" s="301"/>
      <c r="D3" s="301"/>
      <c r="E3" s="301"/>
      <c r="F3" s="301"/>
      <c r="G3" s="302"/>
      <c r="I3" s="301" t="s">
        <v>55</v>
      </c>
      <c r="J3" s="301"/>
      <c r="K3" s="301"/>
      <c r="L3" s="301"/>
      <c r="M3" s="301"/>
      <c r="N3" s="301"/>
      <c r="O3" s="302"/>
      <c r="Q3" s="301" t="s">
        <v>59</v>
      </c>
      <c r="R3" s="301"/>
      <c r="S3" s="301"/>
      <c r="T3" s="301"/>
      <c r="U3" s="301"/>
      <c r="V3" s="301"/>
      <c r="W3" s="302"/>
    </row>
    <row r="4" spans="1:23" ht="45" hidden="1" x14ac:dyDescent="0.25">
      <c r="A4" s="8" t="s">
        <v>51</v>
      </c>
      <c r="B4" s="8" t="s">
        <v>46</v>
      </c>
      <c r="C4" s="9" t="s">
        <v>52</v>
      </c>
      <c r="D4" s="9" t="s">
        <v>53</v>
      </c>
      <c r="E4" s="9" t="s">
        <v>48</v>
      </c>
      <c r="F4" s="9" t="s">
        <v>49</v>
      </c>
      <c r="G4" s="8" t="s">
        <v>47</v>
      </c>
      <c r="I4" s="8" t="s">
        <v>51</v>
      </c>
      <c r="J4" s="8" t="s">
        <v>46</v>
      </c>
      <c r="K4" s="9" t="s">
        <v>52</v>
      </c>
      <c r="L4" s="9" t="s">
        <v>53</v>
      </c>
      <c r="M4" s="9" t="s">
        <v>48</v>
      </c>
      <c r="N4" s="9" t="s">
        <v>49</v>
      </c>
      <c r="O4" s="8" t="s">
        <v>47</v>
      </c>
      <c r="Q4" s="8" t="s">
        <v>51</v>
      </c>
      <c r="R4" s="8" t="s">
        <v>46</v>
      </c>
      <c r="S4" s="9" t="s">
        <v>52</v>
      </c>
      <c r="T4" s="9" t="s">
        <v>53</v>
      </c>
      <c r="U4" s="9" t="s">
        <v>48</v>
      </c>
      <c r="V4" s="9" t="s">
        <v>49</v>
      </c>
      <c r="W4" s="8" t="s">
        <v>47</v>
      </c>
    </row>
    <row r="5" spans="1:23" hidden="1" x14ac:dyDescent="0.25">
      <c r="A5" s="1">
        <v>1</v>
      </c>
      <c r="B5" s="3">
        <v>26</v>
      </c>
      <c r="C5" s="3">
        <v>15</v>
      </c>
      <c r="D5" s="3">
        <v>21</v>
      </c>
      <c r="E5" s="7">
        <f>+C5*100/B5</f>
        <v>57.692307692307693</v>
      </c>
      <c r="F5" s="7">
        <f>+D5*100/B5</f>
        <v>80.769230769230774</v>
      </c>
      <c r="G5" s="7">
        <f>+F5-E5</f>
        <v>23.07692307692308</v>
      </c>
      <c r="I5" s="1">
        <v>1</v>
      </c>
      <c r="J5" s="3">
        <v>6</v>
      </c>
      <c r="K5" s="3">
        <v>5</v>
      </c>
      <c r="L5" s="3">
        <v>5</v>
      </c>
      <c r="M5" s="7">
        <f>+K5*100/J5</f>
        <v>83.333333333333329</v>
      </c>
      <c r="N5" s="7">
        <f>+L5*100/J5</f>
        <v>83.333333333333329</v>
      </c>
      <c r="O5" s="7">
        <f>+N5-M5</f>
        <v>0</v>
      </c>
      <c r="Q5" s="1">
        <v>1</v>
      </c>
      <c r="R5" s="1">
        <v>24</v>
      </c>
      <c r="S5" s="1">
        <v>12</v>
      </c>
      <c r="T5" s="1">
        <v>19</v>
      </c>
      <c r="U5" s="13">
        <f>+S5*100/R5</f>
        <v>50</v>
      </c>
      <c r="V5" s="13">
        <f>+T5*100/R5</f>
        <v>79.166666666666671</v>
      </c>
      <c r="W5" s="13">
        <f>+V5-U5</f>
        <v>29.166666666666671</v>
      </c>
    </row>
    <row r="6" spans="1:23" hidden="1" x14ac:dyDescent="0.25">
      <c r="A6" s="1">
        <v>2</v>
      </c>
      <c r="B6" s="3">
        <v>26</v>
      </c>
      <c r="C6" s="3">
        <v>23</v>
      </c>
      <c r="D6" s="3">
        <v>23</v>
      </c>
      <c r="E6" s="7">
        <f t="shared" ref="E6:E11" si="0">+C6*100/B6</f>
        <v>88.461538461538467</v>
      </c>
      <c r="F6" s="7">
        <f t="shared" ref="F6:F11" si="1">+D6*100/B6</f>
        <v>88.461538461538467</v>
      </c>
      <c r="G6" s="7">
        <f t="shared" ref="G6:G11" si="2">+F6-E6</f>
        <v>0</v>
      </c>
      <c r="I6" s="1">
        <v>2</v>
      </c>
      <c r="J6" s="3">
        <v>6</v>
      </c>
      <c r="K6" s="3">
        <v>5</v>
      </c>
      <c r="L6" s="3">
        <v>4</v>
      </c>
      <c r="M6" s="7">
        <f t="shared" ref="M6:M11" si="3">+K6*100/J6</f>
        <v>83.333333333333329</v>
      </c>
      <c r="N6" s="7">
        <f t="shared" ref="N6:N11" si="4">+L6*100/J6</f>
        <v>66.666666666666671</v>
      </c>
      <c r="O6" s="7">
        <f t="shared" ref="O6:O16" si="5">+N6-M6</f>
        <v>-16.666666666666657</v>
      </c>
      <c r="Q6" s="1">
        <v>2</v>
      </c>
      <c r="R6" s="1">
        <v>24</v>
      </c>
      <c r="S6" s="1">
        <v>11</v>
      </c>
      <c r="T6" s="1">
        <v>18</v>
      </c>
      <c r="U6" s="13">
        <f t="shared" ref="U6:U31" si="6">+S6*100/R6</f>
        <v>45.833333333333336</v>
      </c>
      <c r="V6" s="13">
        <f t="shared" ref="V6:V31" si="7">+T6*100/R6</f>
        <v>75</v>
      </c>
      <c r="W6" s="13">
        <f t="shared" ref="W6:W31" si="8">+V6-U6</f>
        <v>29.166666666666664</v>
      </c>
    </row>
    <row r="7" spans="1:23" hidden="1" x14ac:dyDescent="0.25">
      <c r="A7" s="1">
        <v>3</v>
      </c>
      <c r="B7" s="3">
        <v>26</v>
      </c>
      <c r="C7" s="3">
        <v>14</v>
      </c>
      <c r="D7" s="3">
        <v>13</v>
      </c>
      <c r="E7" s="7">
        <f t="shared" si="0"/>
        <v>53.846153846153847</v>
      </c>
      <c r="F7" s="7">
        <f t="shared" si="1"/>
        <v>50</v>
      </c>
      <c r="G7" s="7">
        <f t="shared" si="2"/>
        <v>-3.8461538461538467</v>
      </c>
      <c r="I7" s="1">
        <v>3</v>
      </c>
      <c r="J7" s="3">
        <v>6</v>
      </c>
      <c r="K7" s="3">
        <v>2</v>
      </c>
      <c r="L7" s="3">
        <v>1</v>
      </c>
      <c r="M7" s="7">
        <f t="shared" si="3"/>
        <v>33.333333333333336</v>
      </c>
      <c r="N7" s="7">
        <f t="shared" si="4"/>
        <v>16.666666666666668</v>
      </c>
      <c r="O7" s="7">
        <f t="shared" si="5"/>
        <v>-16.666666666666668</v>
      </c>
      <c r="Q7" s="1">
        <v>3</v>
      </c>
      <c r="R7" s="1">
        <v>24</v>
      </c>
      <c r="S7" s="1">
        <v>12</v>
      </c>
      <c r="T7" s="1">
        <v>17</v>
      </c>
      <c r="U7" s="13">
        <f t="shared" si="6"/>
        <v>50</v>
      </c>
      <c r="V7" s="13">
        <f t="shared" si="7"/>
        <v>70.833333333333329</v>
      </c>
      <c r="W7" s="13">
        <f t="shared" si="8"/>
        <v>20.833333333333329</v>
      </c>
    </row>
    <row r="8" spans="1:23" hidden="1" x14ac:dyDescent="0.25">
      <c r="A8" s="1">
        <v>4</v>
      </c>
      <c r="B8" s="3">
        <v>26</v>
      </c>
      <c r="C8" s="3">
        <v>20</v>
      </c>
      <c r="D8" s="3">
        <v>20</v>
      </c>
      <c r="E8" s="7">
        <f t="shared" si="0"/>
        <v>76.92307692307692</v>
      </c>
      <c r="F8" s="7">
        <f t="shared" si="1"/>
        <v>76.92307692307692</v>
      </c>
      <c r="G8" s="7">
        <f t="shared" si="2"/>
        <v>0</v>
      </c>
      <c r="I8" s="1">
        <v>4</v>
      </c>
      <c r="J8" s="3">
        <v>6</v>
      </c>
      <c r="K8" s="3">
        <v>4</v>
      </c>
      <c r="L8" s="3">
        <v>5</v>
      </c>
      <c r="M8" s="7">
        <f t="shared" si="3"/>
        <v>66.666666666666671</v>
      </c>
      <c r="N8" s="7">
        <f t="shared" si="4"/>
        <v>83.333333333333329</v>
      </c>
      <c r="O8" s="7">
        <f t="shared" si="5"/>
        <v>16.666666666666657</v>
      </c>
      <c r="Q8" s="1">
        <v>4</v>
      </c>
      <c r="R8" s="1">
        <v>24</v>
      </c>
      <c r="S8" s="1">
        <v>12</v>
      </c>
      <c r="T8" s="1">
        <v>19</v>
      </c>
      <c r="U8" s="13">
        <f t="shared" si="6"/>
        <v>50</v>
      </c>
      <c r="V8" s="13">
        <f t="shared" si="7"/>
        <v>79.166666666666671</v>
      </c>
      <c r="W8" s="13">
        <f t="shared" si="8"/>
        <v>29.166666666666671</v>
      </c>
    </row>
    <row r="9" spans="1:23" hidden="1" x14ac:dyDescent="0.25">
      <c r="A9" s="1">
        <v>5</v>
      </c>
      <c r="B9" s="3">
        <v>26</v>
      </c>
      <c r="C9" s="3">
        <v>23</v>
      </c>
      <c r="D9" s="3">
        <v>23</v>
      </c>
      <c r="E9" s="7">
        <f t="shared" si="0"/>
        <v>88.461538461538467</v>
      </c>
      <c r="F9" s="7">
        <f t="shared" si="1"/>
        <v>88.461538461538467</v>
      </c>
      <c r="G9" s="7">
        <f t="shared" si="2"/>
        <v>0</v>
      </c>
      <c r="I9" s="1">
        <v>5</v>
      </c>
      <c r="J9" s="3">
        <v>6</v>
      </c>
      <c r="K9" s="3">
        <v>4</v>
      </c>
      <c r="L9" s="3">
        <v>5</v>
      </c>
      <c r="M9" s="7">
        <f t="shared" si="3"/>
        <v>66.666666666666671</v>
      </c>
      <c r="N9" s="7">
        <f t="shared" si="4"/>
        <v>83.333333333333329</v>
      </c>
      <c r="O9" s="7">
        <f t="shared" si="5"/>
        <v>16.666666666666657</v>
      </c>
      <c r="Q9" s="1">
        <v>5</v>
      </c>
      <c r="R9" s="1">
        <v>24</v>
      </c>
      <c r="S9" s="1">
        <v>18</v>
      </c>
      <c r="T9" s="1">
        <v>0</v>
      </c>
      <c r="U9" s="13">
        <f t="shared" si="6"/>
        <v>75</v>
      </c>
      <c r="V9" s="13">
        <f t="shared" si="7"/>
        <v>0</v>
      </c>
      <c r="W9" s="13">
        <f t="shared" si="8"/>
        <v>-75</v>
      </c>
    </row>
    <row r="10" spans="1:23" hidden="1" x14ac:dyDescent="0.25">
      <c r="A10" s="1">
        <v>7</v>
      </c>
      <c r="B10" s="3">
        <v>26</v>
      </c>
      <c r="C10" s="3">
        <v>19</v>
      </c>
      <c r="D10" s="3">
        <v>21</v>
      </c>
      <c r="E10" s="7">
        <f t="shared" si="0"/>
        <v>73.07692307692308</v>
      </c>
      <c r="F10" s="7">
        <f t="shared" si="1"/>
        <v>80.769230769230774</v>
      </c>
      <c r="G10" s="7">
        <f t="shared" si="2"/>
        <v>7.6923076923076934</v>
      </c>
      <c r="I10" s="1">
        <v>6</v>
      </c>
      <c r="J10" s="3">
        <v>6</v>
      </c>
      <c r="K10" s="3">
        <v>5</v>
      </c>
      <c r="L10" s="3">
        <v>5</v>
      </c>
      <c r="M10" s="7">
        <f t="shared" si="3"/>
        <v>83.333333333333329</v>
      </c>
      <c r="N10" s="7">
        <f t="shared" si="4"/>
        <v>83.333333333333329</v>
      </c>
      <c r="O10" s="7">
        <f t="shared" si="5"/>
        <v>0</v>
      </c>
      <c r="Q10" s="1">
        <v>6</v>
      </c>
      <c r="R10" s="1">
        <v>24</v>
      </c>
      <c r="S10" s="1">
        <v>13</v>
      </c>
      <c r="T10" s="1">
        <v>20</v>
      </c>
      <c r="U10" s="13">
        <f t="shared" si="6"/>
        <v>54.166666666666664</v>
      </c>
      <c r="V10" s="13">
        <f t="shared" si="7"/>
        <v>83.333333333333329</v>
      </c>
      <c r="W10" s="13">
        <f t="shared" si="8"/>
        <v>29.166666666666664</v>
      </c>
    </row>
    <row r="11" spans="1:23" hidden="1" x14ac:dyDescent="0.25">
      <c r="A11" s="1">
        <v>8</v>
      </c>
      <c r="B11" s="4">
        <v>26</v>
      </c>
      <c r="C11" s="4">
        <v>16</v>
      </c>
      <c r="D11" s="4">
        <v>22</v>
      </c>
      <c r="E11" s="7">
        <f t="shared" si="0"/>
        <v>61.53846153846154</v>
      </c>
      <c r="F11" s="7">
        <f t="shared" si="1"/>
        <v>84.615384615384613</v>
      </c>
      <c r="G11" s="7">
        <f t="shared" si="2"/>
        <v>23.076923076923073</v>
      </c>
      <c r="I11" s="1">
        <v>7</v>
      </c>
      <c r="J11" s="3">
        <v>6</v>
      </c>
      <c r="K11" s="3">
        <v>5</v>
      </c>
      <c r="L11" s="3">
        <v>3</v>
      </c>
      <c r="M11" s="7">
        <f t="shared" si="3"/>
        <v>83.333333333333329</v>
      </c>
      <c r="N11" s="7">
        <f t="shared" si="4"/>
        <v>50</v>
      </c>
      <c r="O11" s="7">
        <f t="shared" si="5"/>
        <v>-33.333333333333329</v>
      </c>
      <c r="Q11" s="1">
        <v>7</v>
      </c>
      <c r="R11" s="1">
        <v>24</v>
      </c>
      <c r="S11" s="1">
        <v>15</v>
      </c>
      <c r="T11" s="1">
        <v>20</v>
      </c>
      <c r="U11" s="13">
        <f t="shared" si="6"/>
        <v>62.5</v>
      </c>
      <c r="V11" s="13">
        <f t="shared" si="7"/>
        <v>83.333333333333329</v>
      </c>
      <c r="W11" s="13">
        <f t="shared" si="8"/>
        <v>20.833333333333329</v>
      </c>
    </row>
    <row r="12" spans="1:23" hidden="1" x14ac:dyDescent="0.25">
      <c r="A12" s="5" t="s">
        <v>40</v>
      </c>
      <c r="B12" s="11">
        <f t="shared" ref="B12:G12" si="9">+AVERAGE(B5:B11)</f>
        <v>26</v>
      </c>
      <c r="C12" s="6">
        <f t="shared" si="9"/>
        <v>18.571428571428573</v>
      </c>
      <c r="D12" s="6">
        <f t="shared" si="9"/>
        <v>20.428571428571427</v>
      </c>
      <c r="E12" s="10">
        <f t="shared" si="9"/>
        <v>71.428571428571431</v>
      </c>
      <c r="F12" s="10">
        <f t="shared" si="9"/>
        <v>78.571428571428569</v>
      </c>
      <c r="G12" s="10">
        <f t="shared" si="9"/>
        <v>7.1428571428571432</v>
      </c>
      <c r="I12" s="1">
        <v>8</v>
      </c>
      <c r="J12" s="3">
        <v>6</v>
      </c>
      <c r="K12" s="3">
        <v>4</v>
      </c>
      <c r="L12" s="3">
        <v>5</v>
      </c>
      <c r="M12" s="7">
        <f>+K12*100/J17</f>
        <v>66.666666666666671</v>
      </c>
      <c r="N12" s="7">
        <f>+L12*100/J17</f>
        <v>83.333333333333329</v>
      </c>
      <c r="O12" s="7">
        <f t="shared" si="5"/>
        <v>16.666666666666657</v>
      </c>
      <c r="Q12" s="1">
        <v>8</v>
      </c>
      <c r="R12" s="1">
        <v>24</v>
      </c>
      <c r="S12" s="1">
        <v>13</v>
      </c>
      <c r="T12" s="1">
        <v>23</v>
      </c>
      <c r="U12" s="13">
        <f t="shared" si="6"/>
        <v>54.166666666666664</v>
      </c>
      <c r="V12" s="13">
        <f t="shared" si="7"/>
        <v>95.833333333333329</v>
      </c>
      <c r="W12" s="13">
        <f t="shared" si="8"/>
        <v>41.666666666666664</v>
      </c>
    </row>
    <row r="13" spans="1:23" hidden="1" x14ac:dyDescent="0.25">
      <c r="I13" s="1">
        <v>9</v>
      </c>
      <c r="J13" s="3">
        <v>6</v>
      </c>
      <c r="K13" s="3">
        <v>3</v>
      </c>
      <c r="L13" s="3">
        <v>5</v>
      </c>
      <c r="M13" s="7">
        <f>+K13*100/J13</f>
        <v>50</v>
      </c>
      <c r="N13" s="7">
        <f>+L13*100/J13</f>
        <v>83.333333333333329</v>
      </c>
      <c r="O13" s="7">
        <f t="shared" si="5"/>
        <v>33.333333333333329</v>
      </c>
      <c r="Q13" s="1">
        <v>9</v>
      </c>
      <c r="R13" s="1">
        <v>24</v>
      </c>
      <c r="S13" s="1">
        <v>12</v>
      </c>
      <c r="T13" s="1">
        <v>20</v>
      </c>
      <c r="U13" s="13">
        <f t="shared" si="6"/>
        <v>50</v>
      </c>
      <c r="V13" s="13">
        <f t="shared" si="7"/>
        <v>83.333333333333329</v>
      </c>
      <c r="W13" s="13">
        <f t="shared" si="8"/>
        <v>33.333333333333329</v>
      </c>
    </row>
    <row r="14" spans="1:23" hidden="1" x14ac:dyDescent="0.25">
      <c r="I14" s="1">
        <v>10</v>
      </c>
      <c r="J14" s="3">
        <v>6</v>
      </c>
      <c r="K14" s="3">
        <v>3</v>
      </c>
      <c r="L14" s="3">
        <v>5</v>
      </c>
      <c r="M14" s="7">
        <f>+K14*100/J14</f>
        <v>50</v>
      </c>
      <c r="N14" s="7">
        <f>+L14*100/J14</f>
        <v>83.333333333333329</v>
      </c>
      <c r="O14" s="7">
        <f t="shared" si="5"/>
        <v>33.333333333333329</v>
      </c>
      <c r="Q14" s="1">
        <v>10</v>
      </c>
      <c r="R14" s="1">
        <v>24</v>
      </c>
      <c r="S14" s="1">
        <v>16</v>
      </c>
      <c r="T14" s="1">
        <v>17</v>
      </c>
      <c r="U14" s="13">
        <f t="shared" si="6"/>
        <v>66.666666666666671</v>
      </c>
      <c r="V14" s="13">
        <f t="shared" si="7"/>
        <v>70.833333333333329</v>
      </c>
      <c r="W14" s="13">
        <f t="shared" si="8"/>
        <v>4.1666666666666572</v>
      </c>
    </row>
    <row r="15" spans="1:23" hidden="1" x14ac:dyDescent="0.25">
      <c r="I15" s="1">
        <v>11</v>
      </c>
      <c r="J15" s="3">
        <v>6</v>
      </c>
      <c r="K15" s="3">
        <v>4</v>
      </c>
      <c r="L15" s="3">
        <v>4</v>
      </c>
      <c r="M15" s="7">
        <f>+K15*100/J15</f>
        <v>66.666666666666671</v>
      </c>
      <c r="N15" s="7">
        <f>+L15*100/J15</f>
        <v>66.666666666666671</v>
      </c>
      <c r="O15" s="7">
        <f t="shared" si="5"/>
        <v>0</v>
      </c>
      <c r="Q15" s="1">
        <v>11</v>
      </c>
      <c r="R15" s="1">
        <v>24</v>
      </c>
      <c r="S15" s="1">
        <v>12</v>
      </c>
      <c r="T15" s="1">
        <v>20</v>
      </c>
      <c r="U15" s="13">
        <f t="shared" si="6"/>
        <v>50</v>
      </c>
      <c r="V15" s="13">
        <f t="shared" si="7"/>
        <v>83.333333333333329</v>
      </c>
      <c r="W15" s="13">
        <f t="shared" si="8"/>
        <v>33.333333333333329</v>
      </c>
    </row>
    <row r="16" spans="1:23" hidden="1" x14ac:dyDescent="0.25">
      <c r="I16" s="1">
        <v>12</v>
      </c>
      <c r="J16" s="3">
        <v>6</v>
      </c>
      <c r="K16" s="3">
        <v>3</v>
      </c>
      <c r="L16" s="3">
        <v>4</v>
      </c>
      <c r="M16" s="7">
        <f>+K16*100/J16</f>
        <v>50</v>
      </c>
      <c r="N16" s="7">
        <f>+L16*100/J16</f>
        <v>66.666666666666671</v>
      </c>
      <c r="O16" s="7">
        <f t="shared" si="5"/>
        <v>16.666666666666671</v>
      </c>
      <c r="Q16" s="1">
        <v>12</v>
      </c>
      <c r="R16" s="1">
        <v>24</v>
      </c>
      <c r="S16" s="1">
        <v>18</v>
      </c>
      <c r="T16" s="1">
        <v>20</v>
      </c>
      <c r="U16" s="13">
        <f t="shared" si="6"/>
        <v>75</v>
      </c>
      <c r="V16" s="13">
        <f t="shared" si="7"/>
        <v>83.333333333333329</v>
      </c>
      <c r="W16" s="13">
        <f t="shared" si="8"/>
        <v>8.3333333333333286</v>
      </c>
    </row>
    <row r="17" spans="1:23" ht="15" hidden="1" customHeight="1" x14ac:dyDescent="0.25">
      <c r="A17" s="306" t="s">
        <v>45</v>
      </c>
      <c r="B17" s="306"/>
      <c r="C17" s="306"/>
      <c r="D17" s="306"/>
      <c r="E17" s="306"/>
      <c r="F17" s="306"/>
      <c r="G17" s="307"/>
      <c r="I17" s="5" t="s">
        <v>40</v>
      </c>
      <c r="J17" s="11">
        <f>+AVERAGE(J5:J11)</f>
        <v>6</v>
      </c>
      <c r="K17" s="12">
        <f>+AVERAGE(K5:K16)</f>
        <v>3.9166666666666665</v>
      </c>
      <c r="L17" s="12">
        <f>+AVERAGE(L5:L16)</f>
        <v>4.25</v>
      </c>
      <c r="M17" s="10">
        <f>+AVERAGE(M5:M16)</f>
        <v>65.277777777777771</v>
      </c>
      <c r="N17" s="10">
        <f>+AVERAGE(N5:N16)</f>
        <v>70.833333333333329</v>
      </c>
      <c r="O17" s="10">
        <f>+AVERAGE(O5:O16)</f>
        <v>5.5555555555555536</v>
      </c>
      <c r="Q17" s="1">
        <v>13</v>
      </c>
      <c r="R17" s="1">
        <v>24</v>
      </c>
      <c r="S17" s="1">
        <v>15</v>
      </c>
      <c r="T17" s="1">
        <v>14</v>
      </c>
      <c r="U17" s="13">
        <f t="shared" si="6"/>
        <v>62.5</v>
      </c>
      <c r="V17" s="13">
        <f t="shared" si="7"/>
        <v>58.333333333333336</v>
      </c>
      <c r="W17" s="13">
        <f t="shared" si="8"/>
        <v>-4.1666666666666643</v>
      </c>
    </row>
    <row r="18" spans="1:23" ht="15" hidden="1" customHeight="1" x14ac:dyDescent="0.25">
      <c r="A18" s="301" t="s">
        <v>55</v>
      </c>
      <c r="B18" s="301"/>
      <c r="C18" s="301"/>
      <c r="D18" s="301"/>
      <c r="E18" s="301"/>
      <c r="F18" s="301"/>
      <c r="G18" s="302"/>
      <c r="Q18" s="1">
        <v>14</v>
      </c>
      <c r="R18" s="1">
        <v>24</v>
      </c>
      <c r="S18" s="1">
        <v>13</v>
      </c>
      <c r="T18" s="1">
        <v>19</v>
      </c>
      <c r="U18" s="13">
        <f t="shared" si="6"/>
        <v>54.166666666666664</v>
      </c>
      <c r="V18" s="13">
        <f t="shared" si="7"/>
        <v>79.166666666666671</v>
      </c>
      <c r="W18" s="13">
        <f t="shared" si="8"/>
        <v>25.000000000000007</v>
      </c>
    </row>
    <row r="19" spans="1:23" ht="30" hidden="1" x14ac:dyDescent="0.25">
      <c r="A19" s="8" t="s">
        <v>51</v>
      </c>
      <c r="B19" s="8" t="s">
        <v>46</v>
      </c>
      <c r="C19" s="9" t="s">
        <v>52</v>
      </c>
      <c r="D19" s="9" t="s">
        <v>53</v>
      </c>
      <c r="E19" s="9" t="s">
        <v>48</v>
      </c>
      <c r="F19" s="9" t="s">
        <v>49</v>
      </c>
      <c r="G19" s="8" t="s">
        <v>47</v>
      </c>
      <c r="I19" s="316" t="s">
        <v>45</v>
      </c>
      <c r="J19" s="316"/>
      <c r="K19" s="316"/>
      <c r="L19" s="316"/>
      <c r="M19" s="316"/>
      <c r="N19" s="316"/>
      <c r="O19" s="317"/>
      <c r="Q19" s="1">
        <v>15</v>
      </c>
      <c r="R19" s="1">
        <v>24</v>
      </c>
      <c r="S19" s="1">
        <v>12</v>
      </c>
      <c r="T19" s="1">
        <v>22</v>
      </c>
      <c r="U19" s="13">
        <f t="shared" si="6"/>
        <v>50</v>
      </c>
      <c r="V19" s="13">
        <f t="shared" si="7"/>
        <v>91.666666666666671</v>
      </c>
      <c r="W19" s="13">
        <f t="shared" si="8"/>
        <v>41.666666666666671</v>
      </c>
    </row>
    <row r="20" spans="1:23" hidden="1" x14ac:dyDescent="0.25">
      <c r="A20" s="1">
        <v>1</v>
      </c>
      <c r="B20" s="3">
        <v>25</v>
      </c>
      <c r="C20" s="3">
        <v>20</v>
      </c>
      <c r="D20" s="3">
        <v>23</v>
      </c>
      <c r="E20" s="7">
        <f>+C20*100/B20</f>
        <v>80</v>
      </c>
      <c r="F20" s="7">
        <f>+D20*100/B20</f>
        <v>92</v>
      </c>
      <c r="G20" s="7">
        <f>+F20-E20</f>
        <v>12</v>
      </c>
      <c r="I20" s="301" t="s">
        <v>60</v>
      </c>
      <c r="J20" s="301"/>
      <c r="K20" s="301"/>
      <c r="L20" s="301"/>
      <c r="M20" s="301"/>
      <c r="N20" s="301"/>
      <c r="O20" s="302"/>
      <c r="Q20" s="1">
        <v>16</v>
      </c>
      <c r="R20" s="1">
        <v>24</v>
      </c>
      <c r="S20" s="1">
        <v>11</v>
      </c>
      <c r="T20" s="1">
        <v>19</v>
      </c>
      <c r="U20" s="13">
        <f t="shared" si="6"/>
        <v>45.833333333333336</v>
      </c>
      <c r="V20" s="13">
        <f t="shared" si="7"/>
        <v>79.166666666666671</v>
      </c>
      <c r="W20" s="13">
        <f t="shared" si="8"/>
        <v>33.333333333333336</v>
      </c>
    </row>
    <row r="21" spans="1:23" s="2" customFormat="1" ht="30" hidden="1" x14ac:dyDescent="0.25">
      <c r="A21" s="1">
        <v>2</v>
      </c>
      <c r="B21" s="1">
        <v>25</v>
      </c>
      <c r="C21" s="1">
        <v>21</v>
      </c>
      <c r="D21" s="1">
        <v>20</v>
      </c>
      <c r="E21" s="13">
        <f t="shared" ref="E21:E62" si="10">+C21*100/B21</f>
        <v>84</v>
      </c>
      <c r="F21" s="13">
        <f t="shared" ref="F21:F62" si="11">+D21*100/B21</f>
        <v>80</v>
      </c>
      <c r="G21" s="13">
        <f t="shared" ref="G21:G62" si="12">+F21-E21</f>
        <v>-4</v>
      </c>
      <c r="I21" s="8" t="s">
        <v>51</v>
      </c>
      <c r="J21" s="8" t="s">
        <v>46</v>
      </c>
      <c r="K21" s="9" t="s">
        <v>52</v>
      </c>
      <c r="L21" s="9" t="s">
        <v>53</v>
      </c>
      <c r="M21" s="9" t="s">
        <v>48</v>
      </c>
      <c r="N21" s="9" t="s">
        <v>49</v>
      </c>
      <c r="O21" s="8" t="s">
        <v>47</v>
      </c>
      <c r="Q21" s="1">
        <v>17</v>
      </c>
      <c r="R21" s="1">
        <v>24</v>
      </c>
      <c r="S21" s="1">
        <v>17</v>
      </c>
      <c r="T21" s="1">
        <v>22</v>
      </c>
      <c r="U21" s="13">
        <f t="shared" si="6"/>
        <v>70.833333333333329</v>
      </c>
      <c r="V21" s="13">
        <f t="shared" si="7"/>
        <v>91.666666666666671</v>
      </c>
      <c r="W21" s="13">
        <f t="shared" si="8"/>
        <v>20.833333333333343</v>
      </c>
    </row>
    <row r="22" spans="1:23" hidden="1" x14ac:dyDescent="0.25">
      <c r="A22" s="1">
        <v>3</v>
      </c>
      <c r="B22" s="3">
        <v>25</v>
      </c>
      <c r="C22" s="3">
        <v>12</v>
      </c>
      <c r="D22" s="3">
        <v>20</v>
      </c>
      <c r="E22" s="7">
        <f t="shared" si="10"/>
        <v>48</v>
      </c>
      <c r="F22" s="7">
        <f t="shared" si="11"/>
        <v>80</v>
      </c>
      <c r="G22" s="7">
        <f t="shared" si="12"/>
        <v>32</v>
      </c>
      <c r="I22" s="1">
        <v>1</v>
      </c>
      <c r="J22" s="3">
        <v>5</v>
      </c>
      <c r="K22" s="3">
        <v>2</v>
      </c>
      <c r="L22" s="3">
        <v>4</v>
      </c>
      <c r="M22" s="7">
        <f t="shared" ref="M22:M37" si="13">+K22*100/J22</f>
        <v>40</v>
      </c>
      <c r="N22" s="7">
        <f t="shared" ref="N22:N37" si="14">+L22*100/J22</f>
        <v>80</v>
      </c>
      <c r="O22" s="7">
        <f t="shared" ref="O22:O37" si="15">+N22-M22</f>
        <v>40</v>
      </c>
      <c r="Q22" s="1">
        <v>18</v>
      </c>
      <c r="R22" s="1">
        <v>24</v>
      </c>
      <c r="S22" s="1">
        <v>11</v>
      </c>
      <c r="T22" s="1">
        <v>18</v>
      </c>
      <c r="U22" s="13">
        <f t="shared" si="6"/>
        <v>45.833333333333336</v>
      </c>
      <c r="V22" s="13">
        <f t="shared" si="7"/>
        <v>75</v>
      </c>
      <c r="W22" s="13">
        <f t="shared" si="8"/>
        <v>29.166666666666664</v>
      </c>
    </row>
    <row r="23" spans="1:23" hidden="1" x14ac:dyDescent="0.25">
      <c r="A23" s="1">
        <v>4</v>
      </c>
      <c r="B23" s="3">
        <v>25</v>
      </c>
      <c r="C23" s="3">
        <v>16</v>
      </c>
      <c r="D23" s="3">
        <v>20</v>
      </c>
      <c r="E23" s="7">
        <f t="shared" si="10"/>
        <v>64</v>
      </c>
      <c r="F23" s="7">
        <f t="shared" si="11"/>
        <v>80</v>
      </c>
      <c r="G23" s="7">
        <f t="shared" si="12"/>
        <v>16</v>
      </c>
      <c r="I23" s="1">
        <v>2</v>
      </c>
      <c r="J23" s="3">
        <v>5</v>
      </c>
      <c r="K23" s="3">
        <v>4</v>
      </c>
      <c r="L23" s="3">
        <v>4</v>
      </c>
      <c r="M23" s="7">
        <f t="shared" si="13"/>
        <v>80</v>
      </c>
      <c r="N23" s="7">
        <f t="shared" si="14"/>
        <v>80</v>
      </c>
      <c r="O23" s="7">
        <f t="shared" si="15"/>
        <v>0</v>
      </c>
      <c r="Q23" s="1">
        <v>19</v>
      </c>
      <c r="R23" s="1">
        <v>24</v>
      </c>
      <c r="S23" s="1">
        <v>15</v>
      </c>
      <c r="T23" s="1">
        <v>0</v>
      </c>
      <c r="U23" s="13">
        <f t="shared" si="6"/>
        <v>62.5</v>
      </c>
      <c r="V23" s="13">
        <f t="shared" si="7"/>
        <v>0</v>
      </c>
      <c r="W23" s="13">
        <f t="shared" si="8"/>
        <v>-62.5</v>
      </c>
    </row>
    <row r="24" spans="1:23" hidden="1" x14ac:dyDescent="0.25">
      <c r="A24" s="1">
        <v>5</v>
      </c>
      <c r="B24" s="3">
        <v>25</v>
      </c>
      <c r="C24" s="3">
        <v>12</v>
      </c>
      <c r="D24" s="3">
        <v>15</v>
      </c>
      <c r="E24" s="7">
        <f t="shared" si="10"/>
        <v>48</v>
      </c>
      <c r="F24" s="7">
        <f t="shared" si="11"/>
        <v>60</v>
      </c>
      <c r="G24" s="7">
        <f t="shared" si="12"/>
        <v>12</v>
      </c>
      <c r="I24" s="1">
        <v>3</v>
      </c>
      <c r="J24" s="3">
        <v>5</v>
      </c>
      <c r="K24" s="3">
        <v>4</v>
      </c>
      <c r="L24" s="3">
        <v>4</v>
      </c>
      <c r="M24" s="7">
        <f t="shared" si="13"/>
        <v>80</v>
      </c>
      <c r="N24" s="7">
        <f t="shared" si="14"/>
        <v>80</v>
      </c>
      <c r="O24" s="7">
        <f t="shared" si="15"/>
        <v>0</v>
      </c>
      <c r="Q24" s="1">
        <v>20</v>
      </c>
      <c r="R24" s="1">
        <v>24</v>
      </c>
      <c r="S24" s="1">
        <v>16</v>
      </c>
      <c r="T24" s="1">
        <v>23</v>
      </c>
      <c r="U24" s="13">
        <f t="shared" si="6"/>
        <v>66.666666666666671</v>
      </c>
      <c r="V24" s="13">
        <f t="shared" si="7"/>
        <v>95.833333333333329</v>
      </c>
      <c r="W24" s="13">
        <f t="shared" si="8"/>
        <v>29.166666666666657</v>
      </c>
    </row>
    <row r="25" spans="1:23" hidden="1" x14ac:dyDescent="0.25">
      <c r="A25" s="1">
        <v>6</v>
      </c>
      <c r="B25" s="3">
        <v>25</v>
      </c>
      <c r="C25" s="3">
        <v>12</v>
      </c>
      <c r="D25" s="3">
        <v>19</v>
      </c>
      <c r="E25" s="7">
        <f t="shared" si="10"/>
        <v>48</v>
      </c>
      <c r="F25" s="7">
        <f t="shared" si="11"/>
        <v>76</v>
      </c>
      <c r="G25" s="7">
        <f t="shared" si="12"/>
        <v>28</v>
      </c>
      <c r="I25" s="1">
        <v>4</v>
      </c>
      <c r="J25" s="3">
        <v>5</v>
      </c>
      <c r="K25" s="3">
        <v>4</v>
      </c>
      <c r="L25" s="3">
        <v>4</v>
      </c>
      <c r="M25" s="7">
        <f t="shared" si="13"/>
        <v>80</v>
      </c>
      <c r="N25" s="7">
        <f t="shared" si="14"/>
        <v>80</v>
      </c>
      <c r="O25" s="7">
        <f t="shared" si="15"/>
        <v>0</v>
      </c>
      <c r="Q25" s="1">
        <v>21</v>
      </c>
      <c r="R25" s="1">
        <v>24</v>
      </c>
      <c r="S25" s="1">
        <v>15</v>
      </c>
      <c r="T25" s="1">
        <v>20</v>
      </c>
      <c r="U25" s="13">
        <f t="shared" si="6"/>
        <v>62.5</v>
      </c>
      <c r="V25" s="13">
        <f t="shared" si="7"/>
        <v>83.333333333333329</v>
      </c>
      <c r="W25" s="13">
        <f t="shared" si="8"/>
        <v>20.833333333333329</v>
      </c>
    </row>
    <row r="26" spans="1:23" hidden="1" x14ac:dyDescent="0.25">
      <c r="A26" s="1">
        <v>7</v>
      </c>
      <c r="B26" s="3">
        <v>25</v>
      </c>
      <c r="C26" s="3">
        <v>15</v>
      </c>
      <c r="D26" s="3">
        <v>20</v>
      </c>
      <c r="E26" s="7">
        <f t="shared" si="10"/>
        <v>60</v>
      </c>
      <c r="F26" s="7">
        <f t="shared" si="11"/>
        <v>80</v>
      </c>
      <c r="G26" s="7">
        <f t="shared" si="12"/>
        <v>20</v>
      </c>
      <c r="I26" s="1">
        <v>5</v>
      </c>
      <c r="J26" s="3">
        <v>5</v>
      </c>
      <c r="K26" s="3">
        <v>2</v>
      </c>
      <c r="L26" s="3">
        <v>5</v>
      </c>
      <c r="M26" s="7">
        <f t="shared" si="13"/>
        <v>40</v>
      </c>
      <c r="N26" s="7">
        <f t="shared" si="14"/>
        <v>100</v>
      </c>
      <c r="O26" s="7">
        <f t="shared" si="15"/>
        <v>60</v>
      </c>
      <c r="Q26" s="1">
        <v>22</v>
      </c>
      <c r="R26" s="1">
        <v>24</v>
      </c>
      <c r="S26" s="1">
        <v>16</v>
      </c>
      <c r="T26" s="1">
        <v>20</v>
      </c>
      <c r="U26" s="13">
        <f t="shared" si="6"/>
        <v>66.666666666666671</v>
      </c>
      <c r="V26" s="13">
        <f t="shared" si="7"/>
        <v>83.333333333333329</v>
      </c>
      <c r="W26" s="13">
        <f t="shared" si="8"/>
        <v>16.666666666666657</v>
      </c>
    </row>
    <row r="27" spans="1:23" hidden="1" x14ac:dyDescent="0.25">
      <c r="A27" s="1">
        <v>8</v>
      </c>
      <c r="B27" s="3">
        <v>25</v>
      </c>
      <c r="C27" s="3">
        <v>19</v>
      </c>
      <c r="D27" s="3">
        <v>20</v>
      </c>
      <c r="E27" s="7">
        <f>+C27*100/B63</f>
        <v>76</v>
      </c>
      <c r="F27" s="7">
        <f>+D27*100/B63</f>
        <v>80</v>
      </c>
      <c r="G27" s="7">
        <f t="shared" si="12"/>
        <v>4</v>
      </c>
      <c r="I27" s="1">
        <v>6</v>
      </c>
      <c r="J27" s="3">
        <v>5</v>
      </c>
      <c r="K27" s="3">
        <v>4</v>
      </c>
      <c r="L27" s="3">
        <v>5</v>
      </c>
      <c r="M27" s="7">
        <f t="shared" si="13"/>
        <v>80</v>
      </c>
      <c r="N27" s="7">
        <f t="shared" si="14"/>
        <v>100</v>
      </c>
      <c r="O27" s="7">
        <f t="shared" si="15"/>
        <v>20</v>
      </c>
      <c r="Q27" s="1">
        <v>23</v>
      </c>
      <c r="R27" s="1">
        <v>24</v>
      </c>
      <c r="S27" s="1">
        <v>10</v>
      </c>
      <c r="T27" s="1">
        <v>17</v>
      </c>
      <c r="U27" s="13">
        <f t="shared" si="6"/>
        <v>41.666666666666664</v>
      </c>
      <c r="V27" s="13">
        <f t="shared" si="7"/>
        <v>70.833333333333329</v>
      </c>
      <c r="W27" s="13">
        <f t="shared" si="8"/>
        <v>29.166666666666664</v>
      </c>
    </row>
    <row r="28" spans="1:23" hidden="1" x14ac:dyDescent="0.25">
      <c r="A28" s="1">
        <v>9</v>
      </c>
      <c r="B28" s="3">
        <v>25</v>
      </c>
      <c r="C28" s="3">
        <v>18</v>
      </c>
      <c r="D28" s="3">
        <v>18</v>
      </c>
      <c r="E28" s="7">
        <f t="shared" si="10"/>
        <v>72</v>
      </c>
      <c r="F28" s="7">
        <f t="shared" si="11"/>
        <v>72</v>
      </c>
      <c r="G28" s="7">
        <f t="shared" si="12"/>
        <v>0</v>
      </c>
      <c r="I28" s="1">
        <v>7</v>
      </c>
      <c r="J28" s="3">
        <v>5</v>
      </c>
      <c r="K28" s="3">
        <v>2</v>
      </c>
      <c r="L28" s="3">
        <v>5</v>
      </c>
      <c r="M28" s="7">
        <f t="shared" si="13"/>
        <v>40</v>
      </c>
      <c r="N28" s="7">
        <f t="shared" si="14"/>
        <v>100</v>
      </c>
      <c r="O28" s="7">
        <f t="shared" si="15"/>
        <v>60</v>
      </c>
      <c r="Q28" s="1">
        <v>24</v>
      </c>
      <c r="R28" s="1">
        <v>24</v>
      </c>
      <c r="S28" s="1">
        <v>17</v>
      </c>
      <c r="T28" s="1">
        <v>22</v>
      </c>
      <c r="U28" s="13">
        <f t="shared" si="6"/>
        <v>70.833333333333329</v>
      </c>
      <c r="V28" s="13">
        <f t="shared" si="7"/>
        <v>91.666666666666671</v>
      </c>
      <c r="W28" s="13">
        <f t="shared" si="8"/>
        <v>20.833333333333343</v>
      </c>
    </row>
    <row r="29" spans="1:23" hidden="1" x14ac:dyDescent="0.25">
      <c r="A29" s="1">
        <v>10</v>
      </c>
      <c r="B29" s="3">
        <v>25</v>
      </c>
      <c r="C29" s="3">
        <v>15</v>
      </c>
      <c r="D29" s="3">
        <v>20</v>
      </c>
      <c r="E29" s="7">
        <f t="shared" si="10"/>
        <v>60</v>
      </c>
      <c r="F29" s="7">
        <f t="shared" si="11"/>
        <v>80</v>
      </c>
      <c r="G29" s="7">
        <f t="shared" si="12"/>
        <v>20</v>
      </c>
      <c r="I29" s="1">
        <v>8</v>
      </c>
      <c r="J29" s="3">
        <v>5</v>
      </c>
      <c r="K29" s="3">
        <v>3</v>
      </c>
      <c r="L29" s="3">
        <v>5</v>
      </c>
      <c r="M29" s="7">
        <f t="shared" si="13"/>
        <v>60</v>
      </c>
      <c r="N29" s="7">
        <f t="shared" si="14"/>
        <v>100</v>
      </c>
      <c r="O29" s="7">
        <f t="shared" si="15"/>
        <v>40</v>
      </c>
      <c r="Q29" s="1">
        <v>25</v>
      </c>
      <c r="R29" s="1">
        <v>24</v>
      </c>
      <c r="S29" s="1">
        <v>17</v>
      </c>
      <c r="T29" s="1">
        <v>18</v>
      </c>
      <c r="U29" s="13">
        <f t="shared" si="6"/>
        <v>70.833333333333329</v>
      </c>
      <c r="V29" s="13">
        <f t="shared" si="7"/>
        <v>75</v>
      </c>
      <c r="W29" s="13">
        <f t="shared" si="8"/>
        <v>4.1666666666666714</v>
      </c>
    </row>
    <row r="30" spans="1:23" hidden="1" x14ac:dyDescent="0.25">
      <c r="A30" s="1">
        <v>11</v>
      </c>
      <c r="B30" s="3">
        <v>25</v>
      </c>
      <c r="C30" s="3">
        <v>11</v>
      </c>
      <c r="D30" s="3">
        <v>19</v>
      </c>
      <c r="E30" s="7">
        <f t="shared" si="10"/>
        <v>44</v>
      </c>
      <c r="F30" s="7">
        <f t="shared" si="11"/>
        <v>76</v>
      </c>
      <c r="G30" s="7">
        <f t="shared" si="12"/>
        <v>32</v>
      </c>
      <c r="I30" s="1">
        <v>9</v>
      </c>
      <c r="J30" s="3">
        <v>5</v>
      </c>
      <c r="K30" s="3">
        <v>3</v>
      </c>
      <c r="L30" s="3">
        <v>5</v>
      </c>
      <c r="M30" s="7">
        <f t="shared" si="13"/>
        <v>60</v>
      </c>
      <c r="N30" s="7">
        <f t="shared" si="14"/>
        <v>100</v>
      </c>
      <c r="O30" s="7">
        <f t="shared" si="15"/>
        <v>40</v>
      </c>
      <c r="Q30" s="1">
        <v>26</v>
      </c>
      <c r="R30" s="1">
        <v>24</v>
      </c>
      <c r="S30" s="1">
        <v>10</v>
      </c>
      <c r="T30" s="1">
        <v>23</v>
      </c>
      <c r="U30" s="13">
        <f t="shared" si="6"/>
        <v>41.666666666666664</v>
      </c>
      <c r="V30" s="13">
        <f t="shared" si="7"/>
        <v>95.833333333333329</v>
      </c>
      <c r="W30" s="13">
        <f t="shared" si="8"/>
        <v>54.166666666666664</v>
      </c>
    </row>
    <row r="31" spans="1:23" hidden="1" x14ac:dyDescent="0.25">
      <c r="A31" s="1">
        <v>12</v>
      </c>
      <c r="B31" s="3">
        <v>25</v>
      </c>
      <c r="C31" s="3">
        <v>12</v>
      </c>
      <c r="D31" s="3">
        <v>20</v>
      </c>
      <c r="E31" s="7">
        <f t="shared" si="10"/>
        <v>48</v>
      </c>
      <c r="F31" s="7">
        <f t="shared" si="11"/>
        <v>80</v>
      </c>
      <c r="G31" s="7">
        <f t="shared" si="12"/>
        <v>32</v>
      </c>
      <c r="I31" s="1">
        <v>10</v>
      </c>
      <c r="J31" s="3">
        <v>5</v>
      </c>
      <c r="K31" s="3">
        <v>4</v>
      </c>
      <c r="L31" s="3">
        <v>5</v>
      </c>
      <c r="M31" s="7">
        <f t="shared" si="13"/>
        <v>80</v>
      </c>
      <c r="N31" s="7">
        <f t="shared" si="14"/>
        <v>100</v>
      </c>
      <c r="O31" s="7">
        <f t="shared" si="15"/>
        <v>20</v>
      </c>
      <c r="Q31" s="1">
        <v>27</v>
      </c>
      <c r="R31" s="1">
        <v>24</v>
      </c>
      <c r="S31" s="1">
        <v>14</v>
      </c>
      <c r="T31" s="1">
        <v>20</v>
      </c>
      <c r="U31" s="13">
        <f t="shared" si="6"/>
        <v>58.333333333333336</v>
      </c>
      <c r="V31" s="13">
        <f t="shared" si="7"/>
        <v>83.333333333333329</v>
      </c>
      <c r="W31" s="13">
        <f t="shared" si="8"/>
        <v>24.999999999999993</v>
      </c>
    </row>
    <row r="32" spans="1:23" hidden="1" x14ac:dyDescent="0.25">
      <c r="A32" s="1">
        <v>13</v>
      </c>
      <c r="B32" s="3">
        <v>25</v>
      </c>
      <c r="C32" s="3">
        <v>17</v>
      </c>
      <c r="D32" s="3">
        <v>20</v>
      </c>
      <c r="E32" s="7">
        <f t="shared" si="10"/>
        <v>68</v>
      </c>
      <c r="F32" s="7">
        <f t="shared" si="11"/>
        <v>80</v>
      </c>
      <c r="G32" s="7">
        <f t="shared" si="12"/>
        <v>12</v>
      </c>
      <c r="I32" s="1">
        <v>11</v>
      </c>
      <c r="J32" s="3">
        <v>5</v>
      </c>
      <c r="K32" s="3">
        <v>3</v>
      </c>
      <c r="L32" s="3">
        <v>5</v>
      </c>
      <c r="M32" s="7">
        <f t="shared" si="13"/>
        <v>60</v>
      </c>
      <c r="N32" s="7">
        <f t="shared" si="14"/>
        <v>100</v>
      </c>
      <c r="O32" s="7">
        <f t="shared" si="15"/>
        <v>40</v>
      </c>
      <c r="Q32" s="5" t="s">
        <v>40</v>
      </c>
      <c r="R32" s="11">
        <f t="shared" ref="R32:W32" si="16">+AVERAGE(R5:R31)</f>
        <v>24</v>
      </c>
      <c r="S32" s="12">
        <f t="shared" si="16"/>
        <v>13.814814814814815</v>
      </c>
      <c r="T32" s="12">
        <f t="shared" si="16"/>
        <v>18.148148148148149</v>
      </c>
      <c r="U32" s="10">
        <f t="shared" si="16"/>
        <v>57.561728395061728</v>
      </c>
      <c r="V32" s="10">
        <f t="shared" si="16"/>
        <v>75.617283950617292</v>
      </c>
      <c r="W32" s="10">
        <f t="shared" si="16"/>
        <v>18.055555555555557</v>
      </c>
    </row>
    <row r="33" spans="1:15" hidden="1" x14ac:dyDescent="0.25">
      <c r="A33" s="1">
        <v>14</v>
      </c>
      <c r="B33" s="3">
        <v>25</v>
      </c>
      <c r="C33" s="3">
        <v>20</v>
      </c>
      <c r="D33" s="3">
        <v>22</v>
      </c>
      <c r="E33" s="7">
        <f t="shared" si="10"/>
        <v>80</v>
      </c>
      <c r="F33" s="7">
        <f t="shared" si="11"/>
        <v>88</v>
      </c>
      <c r="G33" s="7">
        <f t="shared" si="12"/>
        <v>8</v>
      </c>
      <c r="I33" s="1">
        <v>12</v>
      </c>
      <c r="J33" s="3">
        <v>5</v>
      </c>
      <c r="K33" s="3">
        <v>4</v>
      </c>
      <c r="L33" s="3">
        <v>5</v>
      </c>
      <c r="M33" s="7">
        <f t="shared" si="13"/>
        <v>80</v>
      </c>
      <c r="N33" s="7">
        <f t="shared" si="14"/>
        <v>100</v>
      </c>
      <c r="O33" s="7">
        <f t="shared" si="15"/>
        <v>20</v>
      </c>
    </row>
    <row r="34" spans="1:15" hidden="1" x14ac:dyDescent="0.25">
      <c r="A34" s="1">
        <v>15</v>
      </c>
      <c r="B34" s="3">
        <v>25</v>
      </c>
      <c r="C34" s="3">
        <v>18</v>
      </c>
      <c r="D34" s="3">
        <v>22</v>
      </c>
      <c r="E34" s="7">
        <f t="shared" si="10"/>
        <v>72</v>
      </c>
      <c r="F34" s="7">
        <f t="shared" si="11"/>
        <v>88</v>
      </c>
      <c r="G34" s="7">
        <f t="shared" si="12"/>
        <v>16</v>
      </c>
      <c r="I34" s="1">
        <v>13</v>
      </c>
      <c r="J34" s="3">
        <v>5</v>
      </c>
      <c r="K34" s="3">
        <v>3</v>
      </c>
      <c r="L34" s="3">
        <v>5</v>
      </c>
      <c r="M34" s="7">
        <f t="shared" si="13"/>
        <v>60</v>
      </c>
      <c r="N34" s="7">
        <f t="shared" si="14"/>
        <v>100</v>
      </c>
      <c r="O34" s="7">
        <f t="shared" si="15"/>
        <v>40</v>
      </c>
    </row>
    <row r="35" spans="1:15" hidden="1" x14ac:dyDescent="0.25">
      <c r="A35" s="1">
        <v>16</v>
      </c>
      <c r="B35" s="3">
        <v>25</v>
      </c>
      <c r="C35" s="3">
        <v>17</v>
      </c>
      <c r="D35" s="3">
        <v>21</v>
      </c>
      <c r="E35" s="7">
        <f t="shared" si="10"/>
        <v>68</v>
      </c>
      <c r="F35" s="7">
        <f t="shared" si="11"/>
        <v>84</v>
      </c>
      <c r="G35" s="7">
        <f t="shared" si="12"/>
        <v>16</v>
      </c>
      <c r="I35" s="1">
        <v>14</v>
      </c>
      <c r="J35" s="3">
        <v>5</v>
      </c>
      <c r="K35" s="3">
        <v>2</v>
      </c>
      <c r="L35" s="3">
        <v>5</v>
      </c>
      <c r="M35" s="7">
        <f t="shared" si="13"/>
        <v>40</v>
      </c>
      <c r="N35" s="7">
        <f t="shared" si="14"/>
        <v>100</v>
      </c>
      <c r="O35" s="7">
        <f t="shared" si="15"/>
        <v>60</v>
      </c>
    </row>
    <row r="36" spans="1:15" hidden="1" x14ac:dyDescent="0.25">
      <c r="A36" s="1">
        <v>17</v>
      </c>
      <c r="B36" s="3">
        <v>25</v>
      </c>
      <c r="C36" s="3">
        <v>14</v>
      </c>
      <c r="D36" s="3">
        <v>21</v>
      </c>
      <c r="E36" s="7">
        <f t="shared" si="10"/>
        <v>56</v>
      </c>
      <c r="F36" s="7">
        <f t="shared" si="11"/>
        <v>84</v>
      </c>
      <c r="G36" s="7">
        <f t="shared" si="12"/>
        <v>28</v>
      </c>
      <c r="I36" s="1">
        <v>15</v>
      </c>
      <c r="J36" s="3">
        <v>5</v>
      </c>
      <c r="K36" s="3">
        <v>4</v>
      </c>
      <c r="L36" s="3">
        <v>3</v>
      </c>
      <c r="M36" s="7">
        <f t="shared" si="13"/>
        <v>80</v>
      </c>
      <c r="N36" s="7">
        <f t="shared" si="14"/>
        <v>60</v>
      </c>
      <c r="O36" s="7">
        <f t="shared" si="15"/>
        <v>-20</v>
      </c>
    </row>
    <row r="37" spans="1:15" hidden="1" x14ac:dyDescent="0.25">
      <c r="A37" s="1">
        <v>18</v>
      </c>
      <c r="B37" s="3">
        <v>25</v>
      </c>
      <c r="C37" s="3">
        <v>20</v>
      </c>
      <c r="D37" s="3">
        <v>19</v>
      </c>
      <c r="E37" s="7">
        <f t="shared" si="10"/>
        <v>80</v>
      </c>
      <c r="F37" s="7">
        <f t="shared" si="11"/>
        <v>76</v>
      </c>
      <c r="G37" s="7">
        <f t="shared" si="12"/>
        <v>-4</v>
      </c>
      <c r="I37" s="1">
        <v>16</v>
      </c>
      <c r="J37" s="3">
        <v>5</v>
      </c>
      <c r="K37" s="3">
        <v>1</v>
      </c>
      <c r="L37" s="3">
        <v>5</v>
      </c>
      <c r="M37" s="7">
        <f t="shared" si="13"/>
        <v>20</v>
      </c>
      <c r="N37" s="7">
        <f t="shared" si="14"/>
        <v>100</v>
      </c>
      <c r="O37" s="7">
        <f t="shared" si="15"/>
        <v>80</v>
      </c>
    </row>
    <row r="38" spans="1:15" hidden="1" x14ac:dyDescent="0.25">
      <c r="A38" s="1">
        <v>19</v>
      </c>
      <c r="B38" s="3">
        <v>25</v>
      </c>
      <c r="C38" s="3">
        <v>16</v>
      </c>
      <c r="D38" s="3">
        <v>18</v>
      </c>
      <c r="E38" s="7">
        <f t="shared" si="10"/>
        <v>64</v>
      </c>
      <c r="F38" s="7">
        <f t="shared" si="11"/>
        <v>72</v>
      </c>
      <c r="G38" s="7">
        <f t="shared" si="12"/>
        <v>8</v>
      </c>
      <c r="I38" s="1">
        <v>17</v>
      </c>
      <c r="J38" s="3">
        <v>5</v>
      </c>
      <c r="K38" s="3">
        <v>4</v>
      </c>
      <c r="L38" s="3">
        <v>5</v>
      </c>
      <c r="M38" s="7">
        <f>+K38*100/J38</f>
        <v>80</v>
      </c>
      <c r="N38" s="7">
        <f>+L38*100/J38</f>
        <v>100</v>
      </c>
      <c r="O38" s="7">
        <f>+N38-M38</f>
        <v>20</v>
      </c>
    </row>
    <row r="39" spans="1:15" hidden="1" x14ac:dyDescent="0.25">
      <c r="A39" s="1">
        <v>20</v>
      </c>
      <c r="B39" s="3">
        <v>25</v>
      </c>
      <c r="C39" s="3">
        <v>20</v>
      </c>
      <c r="D39" s="3">
        <v>16</v>
      </c>
      <c r="E39" s="7">
        <f t="shared" si="10"/>
        <v>80</v>
      </c>
      <c r="F39" s="7">
        <f t="shared" si="11"/>
        <v>64</v>
      </c>
      <c r="G39" s="7">
        <f t="shared" si="12"/>
        <v>-16</v>
      </c>
      <c r="I39" s="1">
        <v>18</v>
      </c>
      <c r="J39" s="3">
        <v>5</v>
      </c>
      <c r="K39" s="3">
        <v>2</v>
      </c>
      <c r="L39" s="3">
        <v>2</v>
      </c>
      <c r="M39" s="7">
        <v>2</v>
      </c>
      <c r="N39" s="7">
        <f>+L39*100/J39</f>
        <v>40</v>
      </c>
      <c r="O39" s="7">
        <f>+N39-M39</f>
        <v>38</v>
      </c>
    </row>
    <row r="40" spans="1:15" hidden="1" x14ac:dyDescent="0.25">
      <c r="A40" s="1">
        <v>21</v>
      </c>
      <c r="B40" s="3">
        <v>25</v>
      </c>
      <c r="C40" s="3">
        <v>19</v>
      </c>
      <c r="D40" s="3">
        <v>22</v>
      </c>
      <c r="E40" s="7">
        <f t="shared" si="10"/>
        <v>76</v>
      </c>
      <c r="F40" s="7">
        <f t="shared" si="11"/>
        <v>88</v>
      </c>
      <c r="G40" s="7">
        <f t="shared" si="12"/>
        <v>12</v>
      </c>
      <c r="I40" s="1">
        <v>19</v>
      </c>
      <c r="J40" s="14">
        <v>5</v>
      </c>
      <c r="K40" s="14">
        <v>5</v>
      </c>
      <c r="L40" s="14">
        <v>5</v>
      </c>
      <c r="M40" s="7">
        <v>2</v>
      </c>
      <c r="N40" s="15">
        <f>+L40*100/J40</f>
        <v>100</v>
      </c>
      <c r="O40" s="7">
        <f>+N40-M40</f>
        <v>98</v>
      </c>
    </row>
    <row r="41" spans="1:15" hidden="1" x14ac:dyDescent="0.25">
      <c r="A41" s="1">
        <v>22</v>
      </c>
      <c r="B41" s="3">
        <v>25</v>
      </c>
      <c r="C41" s="3">
        <v>17</v>
      </c>
      <c r="D41" s="3">
        <v>19</v>
      </c>
      <c r="E41" s="7">
        <f t="shared" si="10"/>
        <v>68</v>
      </c>
      <c r="F41" s="7">
        <f t="shared" si="11"/>
        <v>76</v>
      </c>
      <c r="G41" s="7">
        <f t="shared" si="12"/>
        <v>8</v>
      </c>
      <c r="I41" s="1">
        <v>20</v>
      </c>
      <c r="J41" s="14">
        <v>5</v>
      </c>
      <c r="K41" s="14">
        <v>3</v>
      </c>
      <c r="L41" s="14">
        <v>4</v>
      </c>
      <c r="M41" s="7">
        <v>2</v>
      </c>
      <c r="N41" s="15">
        <f>+L41*100/J41</f>
        <v>80</v>
      </c>
      <c r="O41" s="7">
        <f>+N41-M41</f>
        <v>78</v>
      </c>
    </row>
    <row r="42" spans="1:15" hidden="1" x14ac:dyDescent="0.25">
      <c r="A42" s="1">
        <v>23</v>
      </c>
      <c r="B42" s="3">
        <v>25</v>
      </c>
      <c r="C42" s="3">
        <v>14</v>
      </c>
      <c r="D42" s="3">
        <v>22</v>
      </c>
      <c r="E42" s="7">
        <f t="shared" si="10"/>
        <v>56</v>
      </c>
      <c r="F42" s="7">
        <f t="shared" si="11"/>
        <v>88</v>
      </c>
      <c r="G42" s="7">
        <f t="shared" si="12"/>
        <v>32</v>
      </c>
      <c r="I42" s="5" t="s">
        <v>40</v>
      </c>
      <c r="J42" s="11">
        <f t="shared" ref="J42:O42" si="17">+AVERAGE(J22:J41)</f>
        <v>5</v>
      </c>
      <c r="K42" s="12">
        <f t="shared" si="17"/>
        <v>3.15</v>
      </c>
      <c r="L42" s="12">
        <f t="shared" si="17"/>
        <v>4.5</v>
      </c>
      <c r="M42" s="10">
        <f t="shared" si="17"/>
        <v>53.3</v>
      </c>
      <c r="N42" s="10">
        <f t="shared" si="17"/>
        <v>90</v>
      </c>
      <c r="O42" s="10">
        <f t="shared" si="17"/>
        <v>36.700000000000003</v>
      </c>
    </row>
    <row r="43" spans="1:15" hidden="1" x14ac:dyDescent="0.25">
      <c r="A43" s="1">
        <v>24</v>
      </c>
      <c r="B43" s="3">
        <v>25</v>
      </c>
      <c r="C43" s="3">
        <v>16</v>
      </c>
      <c r="D43" s="3">
        <v>21</v>
      </c>
      <c r="E43" s="7">
        <f t="shared" si="10"/>
        <v>64</v>
      </c>
      <c r="F43" s="7">
        <f t="shared" si="11"/>
        <v>84</v>
      </c>
      <c r="G43" s="7">
        <f t="shared" si="12"/>
        <v>20</v>
      </c>
    </row>
    <row r="44" spans="1:15" hidden="1" x14ac:dyDescent="0.25">
      <c r="A44" s="1">
        <v>25</v>
      </c>
      <c r="B44" s="3">
        <v>25</v>
      </c>
      <c r="C44" s="3">
        <v>22</v>
      </c>
      <c r="D44" s="3">
        <v>24</v>
      </c>
      <c r="E44" s="7">
        <f t="shared" si="10"/>
        <v>88</v>
      </c>
      <c r="F44" s="7">
        <f t="shared" si="11"/>
        <v>96</v>
      </c>
      <c r="G44" s="7">
        <f t="shared" si="12"/>
        <v>8</v>
      </c>
    </row>
    <row r="45" spans="1:15" hidden="1" x14ac:dyDescent="0.25">
      <c r="A45" s="1">
        <v>26</v>
      </c>
      <c r="B45" s="3">
        <v>25</v>
      </c>
      <c r="C45" s="3">
        <v>16</v>
      </c>
      <c r="D45" s="3">
        <v>16</v>
      </c>
      <c r="E45" s="7">
        <f t="shared" si="10"/>
        <v>64</v>
      </c>
      <c r="F45" s="7">
        <f t="shared" si="11"/>
        <v>64</v>
      </c>
      <c r="G45" s="7">
        <f t="shared" si="12"/>
        <v>0</v>
      </c>
      <c r="I45" s="306" t="s">
        <v>45</v>
      </c>
      <c r="J45" s="306"/>
      <c r="K45" s="306"/>
      <c r="L45" s="306"/>
      <c r="M45" s="306"/>
      <c r="N45" s="306"/>
      <c r="O45" s="307"/>
    </row>
    <row r="46" spans="1:15" hidden="1" x14ac:dyDescent="0.25">
      <c r="A46" s="1">
        <v>27</v>
      </c>
      <c r="B46" s="3">
        <v>25</v>
      </c>
      <c r="C46" s="3">
        <v>20</v>
      </c>
      <c r="D46" s="3">
        <v>23</v>
      </c>
      <c r="E46" s="7">
        <f t="shared" si="10"/>
        <v>80</v>
      </c>
      <c r="F46" s="7">
        <f t="shared" si="11"/>
        <v>92</v>
      </c>
      <c r="G46" s="7">
        <f t="shared" si="12"/>
        <v>12</v>
      </c>
      <c r="I46" s="301" t="s">
        <v>61</v>
      </c>
      <c r="J46" s="301"/>
      <c r="K46" s="301"/>
      <c r="L46" s="301"/>
      <c r="M46" s="301"/>
      <c r="N46" s="301"/>
      <c r="O46" s="302"/>
    </row>
    <row r="47" spans="1:15" ht="30" hidden="1" x14ac:dyDescent="0.25">
      <c r="A47" s="1">
        <v>28</v>
      </c>
      <c r="B47" s="3">
        <v>25</v>
      </c>
      <c r="C47" s="3">
        <v>23</v>
      </c>
      <c r="D47" s="3">
        <v>24</v>
      </c>
      <c r="E47" s="7">
        <f t="shared" si="10"/>
        <v>92</v>
      </c>
      <c r="F47" s="7">
        <f t="shared" si="11"/>
        <v>96</v>
      </c>
      <c r="G47" s="7">
        <f t="shared" si="12"/>
        <v>4</v>
      </c>
      <c r="I47" s="8" t="s">
        <v>51</v>
      </c>
      <c r="J47" s="8" t="s">
        <v>46</v>
      </c>
      <c r="K47" s="9" t="s">
        <v>52</v>
      </c>
      <c r="L47" s="9" t="s">
        <v>53</v>
      </c>
      <c r="M47" s="9" t="s">
        <v>48</v>
      </c>
      <c r="N47" s="9" t="s">
        <v>49</v>
      </c>
      <c r="O47" s="8" t="s">
        <v>47</v>
      </c>
    </row>
    <row r="48" spans="1:15" hidden="1" x14ac:dyDescent="0.25">
      <c r="A48" s="1">
        <v>29</v>
      </c>
      <c r="B48" s="3">
        <v>25</v>
      </c>
      <c r="C48" s="3">
        <v>17</v>
      </c>
      <c r="D48" s="3">
        <v>21</v>
      </c>
      <c r="E48" s="7">
        <f t="shared" si="10"/>
        <v>68</v>
      </c>
      <c r="F48" s="7">
        <f t="shared" si="11"/>
        <v>84</v>
      </c>
      <c r="G48" s="7">
        <f t="shared" si="12"/>
        <v>16</v>
      </c>
      <c r="I48" s="1">
        <v>1</v>
      </c>
      <c r="J48" s="3">
        <v>5</v>
      </c>
      <c r="K48" s="3">
        <v>2</v>
      </c>
      <c r="L48" s="3">
        <v>2</v>
      </c>
      <c r="M48" s="7">
        <f t="shared" ref="M48:M59" si="18">+K48*100/J48</f>
        <v>40</v>
      </c>
      <c r="N48" s="7">
        <f t="shared" ref="N48:N59" si="19">+L48*100/J48</f>
        <v>40</v>
      </c>
      <c r="O48" s="7">
        <f t="shared" ref="O48:O59" si="20">+N48-M48</f>
        <v>0</v>
      </c>
    </row>
    <row r="49" spans="1:15" hidden="1" x14ac:dyDescent="0.25">
      <c r="A49" s="1">
        <v>30</v>
      </c>
      <c r="B49" s="3">
        <v>25</v>
      </c>
      <c r="C49" s="3">
        <v>19</v>
      </c>
      <c r="D49" s="3">
        <v>21</v>
      </c>
      <c r="E49" s="7">
        <f t="shared" si="10"/>
        <v>76</v>
      </c>
      <c r="F49" s="7">
        <f t="shared" si="11"/>
        <v>84</v>
      </c>
      <c r="G49" s="7">
        <f t="shared" si="12"/>
        <v>8</v>
      </c>
      <c r="I49" s="1">
        <v>2</v>
      </c>
      <c r="J49" s="3">
        <v>5</v>
      </c>
      <c r="K49" s="3">
        <v>3</v>
      </c>
      <c r="L49" s="3">
        <v>2</v>
      </c>
      <c r="M49" s="7">
        <f t="shared" si="18"/>
        <v>60</v>
      </c>
      <c r="N49" s="7">
        <f t="shared" si="19"/>
        <v>40</v>
      </c>
      <c r="O49" s="7">
        <f t="shared" si="20"/>
        <v>-20</v>
      </c>
    </row>
    <row r="50" spans="1:15" hidden="1" x14ac:dyDescent="0.25">
      <c r="A50" s="1">
        <v>31</v>
      </c>
      <c r="B50" s="3">
        <v>25</v>
      </c>
      <c r="C50" s="3">
        <v>13</v>
      </c>
      <c r="D50" s="3">
        <v>15</v>
      </c>
      <c r="E50" s="7">
        <f t="shared" si="10"/>
        <v>52</v>
      </c>
      <c r="F50" s="7">
        <f t="shared" si="11"/>
        <v>60</v>
      </c>
      <c r="G50" s="7">
        <f t="shared" si="12"/>
        <v>8</v>
      </c>
      <c r="I50" s="1">
        <v>3</v>
      </c>
      <c r="J50" s="3">
        <v>5</v>
      </c>
      <c r="K50" s="3">
        <v>4</v>
      </c>
      <c r="L50" s="3">
        <v>5</v>
      </c>
      <c r="M50" s="7">
        <f t="shared" si="18"/>
        <v>80</v>
      </c>
      <c r="N50" s="7">
        <f t="shared" si="19"/>
        <v>100</v>
      </c>
      <c r="O50" s="7">
        <f t="shared" si="20"/>
        <v>20</v>
      </c>
    </row>
    <row r="51" spans="1:15" hidden="1" x14ac:dyDescent="0.25">
      <c r="A51" s="1">
        <v>32</v>
      </c>
      <c r="B51" s="3">
        <v>25</v>
      </c>
      <c r="C51" s="3">
        <v>17</v>
      </c>
      <c r="D51" s="3">
        <v>18</v>
      </c>
      <c r="E51" s="7">
        <f t="shared" si="10"/>
        <v>68</v>
      </c>
      <c r="F51" s="7">
        <f t="shared" si="11"/>
        <v>72</v>
      </c>
      <c r="G51" s="7">
        <f t="shared" si="12"/>
        <v>4</v>
      </c>
      <c r="I51" s="1">
        <v>4</v>
      </c>
      <c r="J51" s="3">
        <v>5</v>
      </c>
      <c r="K51" s="3">
        <v>1</v>
      </c>
      <c r="L51" s="3">
        <v>3</v>
      </c>
      <c r="M51" s="7">
        <f t="shared" si="18"/>
        <v>20</v>
      </c>
      <c r="N51" s="7">
        <f t="shared" si="19"/>
        <v>60</v>
      </c>
      <c r="O51" s="7">
        <f t="shared" si="20"/>
        <v>40</v>
      </c>
    </row>
    <row r="52" spans="1:15" hidden="1" x14ac:dyDescent="0.25">
      <c r="A52" s="1">
        <v>33</v>
      </c>
      <c r="B52" s="3">
        <v>25</v>
      </c>
      <c r="C52" s="3">
        <v>11</v>
      </c>
      <c r="D52" s="3">
        <v>19</v>
      </c>
      <c r="E52" s="7">
        <f t="shared" si="10"/>
        <v>44</v>
      </c>
      <c r="F52" s="7">
        <f t="shared" si="11"/>
        <v>76</v>
      </c>
      <c r="G52" s="7">
        <f t="shared" si="12"/>
        <v>32</v>
      </c>
      <c r="I52" s="1">
        <v>5</v>
      </c>
      <c r="J52" s="3">
        <v>5</v>
      </c>
      <c r="K52" s="3">
        <v>1</v>
      </c>
      <c r="L52" s="3">
        <v>1</v>
      </c>
      <c r="M52" s="7">
        <f t="shared" si="18"/>
        <v>20</v>
      </c>
      <c r="N52" s="7">
        <f t="shared" si="19"/>
        <v>20</v>
      </c>
      <c r="O52" s="7">
        <f t="shared" si="20"/>
        <v>0</v>
      </c>
    </row>
    <row r="53" spans="1:15" hidden="1" x14ac:dyDescent="0.25">
      <c r="A53" s="1">
        <v>34</v>
      </c>
      <c r="B53" s="3">
        <v>25</v>
      </c>
      <c r="C53" s="3">
        <v>14</v>
      </c>
      <c r="D53" s="3">
        <v>19</v>
      </c>
      <c r="E53" s="7">
        <f t="shared" si="10"/>
        <v>56</v>
      </c>
      <c r="F53" s="7">
        <f t="shared" si="11"/>
        <v>76</v>
      </c>
      <c r="G53" s="7">
        <f t="shared" si="12"/>
        <v>20</v>
      </c>
      <c r="I53" s="1">
        <v>6</v>
      </c>
      <c r="J53" s="3">
        <v>5</v>
      </c>
      <c r="K53" s="3">
        <v>1</v>
      </c>
      <c r="L53" s="3">
        <v>3</v>
      </c>
      <c r="M53" s="7">
        <f t="shared" si="18"/>
        <v>20</v>
      </c>
      <c r="N53" s="7">
        <f t="shared" si="19"/>
        <v>60</v>
      </c>
      <c r="O53" s="7">
        <f t="shared" si="20"/>
        <v>40</v>
      </c>
    </row>
    <row r="54" spans="1:15" hidden="1" x14ac:dyDescent="0.25">
      <c r="A54" s="1">
        <v>35</v>
      </c>
      <c r="B54" s="3">
        <v>25</v>
      </c>
      <c r="C54" s="3">
        <v>18</v>
      </c>
      <c r="D54" s="3">
        <v>20</v>
      </c>
      <c r="E54" s="7">
        <f t="shared" si="10"/>
        <v>72</v>
      </c>
      <c r="F54" s="7">
        <f t="shared" si="11"/>
        <v>80</v>
      </c>
      <c r="G54" s="7">
        <f t="shared" si="12"/>
        <v>8</v>
      </c>
      <c r="I54" s="1">
        <v>7</v>
      </c>
      <c r="J54" s="3">
        <v>5</v>
      </c>
      <c r="K54" s="3">
        <v>3</v>
      </c>
      <c r="L54" s="3">
        <v>3</v>
      </c>
      <c r="M54" s="7">
        <f t="shared" si="18"/>
        <v>60</v>
      </c>
      <c r="N54" s="7">
        <f t="shared" si="19"/>
        <v>60</v>
      </c>
      <c r="O54" s="7">
        <f t="shared" si="20"/>
        <v>0</v>
      </c>
    </row>
    <row r="55" spans="1:15" hidden="1" x14ac:dyDescent="0.25">
      <c r="A55" s="1">
        <v>36</v>
      </c>
      <c r="B55" s="3">
        <v>25</v>
      </c>
      <c r="C55" s="3">
        <v>17</v>
      </c>
      <c r="D55" s="3">
        <v>4</v>
      </c>
      <c r="E55" s="7">
        <f t="shared" si="10"/>
        <v>68</v>
      </c>
      <c r="F55" s="7">
        <f t="shared" si="11"/>
        <v>16</v>
      </c>
      <c r="G55" s="7">
        <f t="shared" si="12"/>
        <v>-52</v>
      </c>
      <c r="I55" s="1">
        <v>8</v>
      </c>
      <c r="J55" s="3">
        <v>5</v>
      </c>
      <c r="K55" s="3">
        <v>1</v>
      </c>
      <c r="L55" s="3">
        <v>1</v>
      </c>
      <c r="M55" s="7">
        <f t="shared" si="18"/>
        <v>20</v>
      </c>
      <c r="N55" s="7">
        <f t="shared" si="19"/>
        <v>20</v>
      </c>
      <c r="O55" s="7">
        <f t="shared" si="20"/>
        <v>0</v>
      </c>
    </row>
    <row r="56" spans="1:15" hidden="1" x14ac:dyDescent="0.25">
      <c r="A56" s="1">
        <v>37</v>
      </c>
      <c r="B56" s="3">
        <v>25</v>
      </c>
      <c r="C56" s="3">
        <v>20</v>
      </c>
      <c r="D56" s="3">
        <v>21</v>
      </c>
      <c r="E56" s="7">
        <f t="shared" si="10"/>
        <v>80</v>
      </c>
      <c r="F56" s="7">
        <f t="shared" si="11"/>
        <v>84</v>
      </c>
      <c r="G56" s="7">
        <f t="shared" si="12"/>
        <v>4</v>
      </c>
      <c r="I56" s="1">
        <v>9</v>
      </c>
      <c r="J56" s="3">
        <v>5</v>
      </c>
      <c r="K56" s="3">
        <v>2</v>
      </c>
      <c r="L56" s="3">
        <v>4</v>
      </c>
      <c r="M56" s="7">
        <f t="shared" si="18"/>
        <v>40</v>
      </c>
      <c r="N56" s="7">
        <f t="shared" si="19"/>
        <v>80</v>
      </c>
      <c r="O56" s="7">
        <f t="shared" si="20"/>
        <v>40</v>
      </c>
    </row>
    <row r="57" spans="1:15" hidden="1" x14ac:dyDescent="0.25">
      <c r="A57" s="1">
        <v>38</v>
      </c>
      <c r="B57" s="3">
        <v>25</v>
      </c>
      <c r="C57" s="3">
        <v>17</v>
      </c>
      <c r="D57" s="3">
        <v>21</v>
      </c>
      <c r="E57" s="7">
        <f t="shared" si="10"/>
        <v>68</v>
      </c>
      <c r="F57" s="7">
        <f t="shared" si="11"/>
        <v>84</v>
      </c>
      <c r="G57" s="7">
        <f t="shared" si="12"/>
        <v>16</v>
      </c>
      <c r="I57" s="1">
        <v>10</v>
      </c>
      <c r="J57" s="3">
        <v>5</v>
      </c>
      <c r="K57" s="3">
        <v>0</v>
      </c>
      <c r="L57" s="3">
        <v>2</v>
      </c>
      <c r="M57" s="7">
        <f t="shared" si="18"/>
        <v>0</v>
      </c>
      <c r="N57" s="7">
        <f t="shared" si="19"/>
        <v>40</v>
      </c>
      <c r="O57" s="7">
        <f t="shared" si="20"/>
        <v>40</v>
      </c>
    </row>
    <row r="58" spans="1:15" hidden="1" x14ac:dyDescent="0.25">
      <c r="A58" s="1">
        <v>39</v>
      </c>
      <c r="B58" s="3">
        <v>25</v>
      </c>
      <c r="C58" s="3">
        <v>16</v>
      </c>
      <c r="D58" s="3">
        <v>18</v>
      </c>
      <c r="E58" s="7">
        <f t="shared" si="10"/>
        <v>64</v>
      </c>
      <c r="F58" s="7">
        <f t="shared" si="11"/>
        <v>72</v>
      </c>
      <c r="G58" s="7">
        <f t="shared" si="12"/>
        <v>8</v>
      </c>
      <c r="I58" s="1">
        <v>11</v>
      </c>
      <c r="J58" s="3">
        <v>5</v>
      </c>
      <c r="K58" s="3">
        <v>0</v>
      </c>
      <c r="L58" s="3">
        <v>2</v>
      </c>
      <c r="M58" s="7">
        <f t="shared" si="18"/>
        <v>0</v>
      </c>
      <c r="N58" s="7">
        <f t="shared" si="19"/>
        <v>40</v>
      </c>
      <c r="O58" s="7">
        <f t="shared" si="20"/>
        <v>40</v>
      </c>
    </row>
    <row r="59" spans="1:15" hidden="1" x14ac:dyDescent="0.25">
      <c r="A59" s="1">
        <v>40</v>
      </c>
      <c r="B59" s="3">
        <v>25</v>
      </c>
      <c r="C59" s="3">
        <v>14</v>
      </c>
      <c r="D59" s="3">
        <v>18</v>
      </c>
      <c r="E59" s="7">
        <f t="shared" si="10"/>
        <v>56</v>
      </c>
      <c r="F59" s="7">
        <f t="shared" si="11"/>
        <v>72</v>
      </c>
      <c r="G59" s="7">
        <f t="shared" si="12"/>
        <v>16</v>
      </c>
      <c r="I59" s="1">
        <v>12</v>
      </c>
      <c r="J59" s="3">
        <v>5</v>
      </c>
      <c r="K59" s="3">
        <v>3</v>
      </c>
      <c r="L59" s="3">
        <v>2</v>
      </c>
      <c r="M59" s="7">
        <f t="shared" si="18"/>
        <v>60</v>
      </c>
      <c r="N59" s="7">
        <f t="shared" si="19"/>
        <v>40</v>
      </c>
      <c r="O59" s="7">
        <f t="shared" si="20"/>
        <v>-20</v>
      </c>
    </row>
    <row r="60" spans="1:15" hidden="1" x14ac:dyDescent="0.25">
      <c r="A60" s="1">
        <v>41</v>
      </c>
      <c r="B60" s="3">
        <v>25</v>
      </c>
      <c r="C60" s="3">
        <v>19</v>
      </c>
      <c r="D60" s="3">
        <v>20</v>
      </c>
      <c r="E60" s="7">
        <f t="shared" si="10"/>
        <v>76</v>
      </c>
      <c r="F60" s="7">
        <f t="shared" si="11"/>
        <v>80</v>
      </c>
      <c r="G60" s="7">
        <f t="shared" si="12"/>
        <v>4</v>
      </c>
      <c r="I60" s="1">
        <v>13</v>
      </c>
      <c r="J60" s="3">
        <v>5</v>
      </c>
      <c r="K60" s="3">
        <v>1</v>
      </c>
      <c r="L60" s="3">
        <v>1</v>
      </c>
      <c r="M60" s="7">
        <f>+K60*100/J60</f>
        <v>20</v>
      </c>
      <c r="N60" s="7">
        <f>+L60*100/J60</f>
        <v>20</v>
      </c>
      <c r="O60" s="7">
        <f>+N60-M60</f>
        <v>0</v>
      </c>
    </row>
    <row r="61" spans="1:15" hidden="1" x14ac:dyDescent="0.25">
      <c r="A61" s="1">
        <v>42</v>
      </c>
      <c r="B61" s="3">
        <v>25</v>
      </c>
      <c r="C61" s="3">
        <v>18</v>
      </c>
      <c r="D61" s="3">
        <v>19</v>
      </c>
      <c r="E61" s="7">
        <f t="shared" si="10"/>
        <v>72</v>
      </c>
      <c r="F61" s="7">
        <f t="shared" si="11"/>
        <v>76</v>
      </c>
      <c r="G61" s="7">
        <f t="shared" si="12"/>
        <v>4</v>
      </c>
      <c r="I61" s="1">
        <v>14</v>
      </c>
      <c r="J61" s="3">
        <v>5</v>
      </c>
      <c r="K61" s="3">
        <v>2</v>
      </c>
      <c r="L61" s="3">
        <v>5</v>
      </c>
      <c r="M61" s="7">
        <f>+K61*100/J61</f>
        <v>40</v>
      </c>
      <c r="N61" s="7">
        <f>+L61*100/J61</f>
        <v>100</v>
      </c>
      <c r="O61" s="7">
        <f>+N61-M61</f>
        <v>60</v>
      </c>
    </row>
    <row r="62" spans="1:15" hidden="1" x14ac:dyDescent="0.25">
      <c r="A62" s="1">
        <v>43</v>
      </c>
      <c r="B62" s="3">
        <v>25</v>
      </c>
      <c r="C62" s="3">
        <v>18</v>
      </c>
      <c r="D62" s="3">
        <v>18</v>
      </c>
      <c r="E62" s="7">
        <f t="shared" si="10"/>
        <v>72</v>
      </c>
      <c r="F62" s="7">
        <f t="shared" si="11"/>
        <v>72</v>
      </c>
      <c r="G62" s="7">
        <f t="shared" si="12"/>
        <v>0</v>
      </c>
      <c r="I62" s="1">
        <v>15</v>
      </c>
      <c r="J62" s="3">
        <v>5</v>
      </c>
      <c r="K62" s="3">
        <v>4</v>
      </c>
      <c r="L62" s="3">
        <v>5</v>
      </c>
      <c r="M62" s="7">
        <f>+K62*100/J62</f>
        <v>80</v>
      </c>
      <c r="N62" s="7">
        <f>+L62*100/J62</f>
        <v>100</v>
      </c>
      <c r="O62" s="7">
        <f>+N62-M62</f>
        <v>20</v>
      </c>
    </row>
    <row r="63" spans="1:15" hidden="1" x14ac:dyDescent="0.25">
      <c r="A63" s="5" t="s">
        <v>40</v>
      </c>
      <c r="B63" s="11">
        <f>+AVERAGE(B20:B26)</f>
        <v>25</v>
      </c>
      <c r="C63" s="12">
        <f>+AVERAGE(C20:C62)</f>
        <v>16.744186046511629</v>
      </c>
      <c r="D63" s="12">
        <f>+AVERAGE(D20:D62)</f>
        <v>19.441860465116278</v>
      </c>
      <c r="E63" s="10">
        <f>+AVERAGE(E20:E26)</f>
        <v>61.714285714285715</v>
      </c>
      <c r="F63" s="10">
        <f>+AVERAGE(F20:F26)</f>
        <v>78.285714285714292</v>
      </c>
      <c r="G63" s="10">
        <f>+AVERAGE(G20:G26)</f>
        <v>16.571428571428573</v>
      </c>
      <c r="I63" s="1">
        <v>16</v>
      </c>
      <c r="J63" s="3">
        <v>5</v>
      </c>
      <c r="K63" s="3">
        <v>2</v>
      </c>
      <c r="L63" s="3">
        <v>3</v>
      </c>
      <c r="M63" s="7">
        <f>+K63*100/J63</f>
        <v>40</v>
      </c>
      <c r="N63" s="7">
        <f>+L63*100/J63</f>
        <v>60</v>
      </c>
      <c r="O63" s="7">
        <f>+N63-M63</f>
        <v>20</v>
      </c>
    </row>
    <row r="64" spans="1:15" hidden="1" x14ac:dyDescent="0.25">
      <c r="I64" s="1">
        <v>17</v>
      </c>
      <c r="J64" s="3">
        <v>5</v>
      </c>
      <c r="K64" s="3">
        <v>1</v>
      </c>
      <c r="L64" s="3">
        <v>4</v>
      </c>
      <c r="M64" s="7">
        <f>+K64*100/J64</f>
        <v>20</v>
      </c>
      <c r="N64" s="7">
        <f>+L64*100/J64</f>
        <v>80</v>
      </c>
      <c r="O64" s="7">
        <f>+N64-M64</f>
        <v>60</v>
      </c>
    </row>
    <row r="65" spans="1:15" hidden="1" x14ac:dyDescent="0.25">
      <c r="I65" s="5" t="s">
        <v>40</v>
      </c>
      <c r="J65" s="11">
        <f>+AVERAGE(J54:J62)</f>
        <v>5</v>
      </c>
      <c r="K65" s="12">
        <f>+AVERAGE(K48:K62)</f>
        <v>1.8666666666666667</v>
      </c>
      <c r="L65" s="12">
        <f>+AVERAGE(L48:L62)</f>
        <v>2.7333333333333334</v>
      </c>
      <c r="M65" s="10">
        <f>+AVERAGE(M48:M62)</f>
        <v>37.333333333333336</v>
      </c>
      <c r="N65" s="10">
        <f>+AVERAGE(N48:N62)</f>
        <v>54.666666666666664</v>
      </c>
      <c r="O65" s="10">
        <f>+AVERAGE(O48:O62)</f>
        <v>17.333333333333332</v>
      </c>
    </row>
    <row r="66" spans="1:15" ht="15" hidden="1" customHeight="1" x14ac:dyDescent="0.25">
      <c r="A66" s="306" t="s">
        <v>45</v>
      </c>
      <c r="B66" s="306"/>
      <c r="C66" s="306"/>
      <c r="D66" s="306"/>
      <c r="E66" s="306"/>
      <c r="F66" s="306"/>
      <c r="G66" s="307"/>
    </row>
    <row r="67" spans="1:15" ht="15" hidden="1" customHeight="1" x14ac:dyDescent="0.25">
      <c r="A67" s="301" t="s">
        <v>56</v>
      </c>
      <c r="B67" s="301"/>
      <c r="C67" s="301"/>
      <c r="D67" s="301"/>
      <c r="E67" s="301"/>
      <c r="F67" s="301"/>
      <c r="G67" s="302"/>
      <c r="I67" s="301" t="s">
        <v>62</v>
      </c>
      <c r="J67" s="301"/>
      <c r="K67" s="301"/>
      <c r="L67" s="301"/>
      <c r="M67" s="301"/>
      <c r="N67" s="301"/>
      <c r="O67" s="302"/>
    </row>
    <row r="68" spans="1:15" ht="30" hidden="1" x14ac:dyDescent="0.25">
      <c r="A68" s="8" t="s">
        <v>51</v>
      </c>
      <c r="B68" s="8" t="s">
        <v>46</v>
      </c>
      <c r="C68" s="9" t="s">
        <v>52</v>
      </c>
      <c r="D68" s="9" t="s">
        <v>53</v>
      </c>
      <c r="E68" s="9" t="s">
        <v>48</v>
      </c>
      <c r="F68" s="9" t="s">
        <v>49</v>
      </c>
      <c r="G68" s="8" t="s">
        <v>47</v>
      </c>
      <c r="I68" s="8" t="s">
        <v>51</v>
      </c>
      <c r="J68" s="8" t="s">
        <v>46</v>
      </c>
      <c r="K68" s="9" t="s">
        <v>52</v>
      </c>
      <c r="L68" s="9" t="s">
        <v>53</v>
      </c>
      <c r="M68" s="9" t="s">
        <v>48</v>
      </c>
      <c r="N68" s="9" t="s">
        <v>49</v>
      </c>
      <c r="O68" s="8" t="s">
        <v>47</v>
      </c>
    </row>
    <row r="69" spans="1:15" hidden="1" x14ac:dyDescent="0.25">
      <c r="A69" s="1">
        <v>1</v>
      </c>
      <c r="B69" s="3">
        <v>5</v>
      </c>
      <c r="C69" s="3">
        <v>0</v>
      </c>
      <c r="D69" s="3">
        <v>2</v>
      </c>
      <c r="E69" s="7">
        <f>+C69*100/B69</f>
        <v>0</v>
      </c>
      <c r="F69" s="7">
        <f t="shared" ref="F69:F83" si="21">+D69*100/B69</f>
        <v>40</v>
      </c>
      <c r="G69" s="7">
        <f t="shared" ref="G69:G83" si="22">+F69-E69</f>
        <v>40</v>
      </c>
      <c r="I69" s="1">
        <v>1</v>
      </c>
      <c r="J69" s="3">
        <v>5</v>
      </c>
      <c r="K69" s="3">
        <v>3</v>
      </c>
      <c r="L69" s="3">
        <v>5</v>
      </c>
      <c r="M69" s="7">
        <f t="shared" ref="M69:M79" si="23">+K69*100/J69</f>
        <v>60</v>
      </c>
      <c r="N69" s="7">
        <f t="shared" ref="N69:N79" si="24">+L69*100/J69</f>
        <v>100</v>
      </c>
      <c r="O69" s="7">
        <f t="shared" ref="O69:O79" si="25">+N69-M69</f>
        <v>40</v>
      </c>
    </row>
    <row r="70" spans="1:15" hidden="1" x14ac:dyDescent="0.25">
      <c r="A70" s="1">
        <v>2</v>
      </c>
      <c r="B70" s="3">
        <v>5</v>
      </c>
      <c r="C70" s="3">
        <v>3</v>
      </c>
      <c r="D70" s="3">
        <v>4</v>
      </c>
      <c r="E70" s="7">
        <f t="shared" ref="E70:E83" si="26">+C70*100/B70</f>
        <v>60</v>
      </c>
      <c r="F70" s="7">
        <f t="shared" si="21"/>
        <v>80</v>
      </c>
      <c r="G70" s="7">
        <f t="shared" si="22"/>
        <v>20</v>
      </c>
      <c r="I70" s="1">
        <v>2</v>
      </c>
      <c r="J70" s="3">
        <v>5</v>
      </c>
      <c r="K70" s="3">
        <v>2</v>
      </c>
      <c r="L70" s="3">
        <v>4</v>
      </c>
      <c r="M70" s="7">
        <f t="shared" si="23"/>
        <v>40</v>
      </c>
      <c r="N70" s="7">
        <f t="shared" si="24"/>
        <v>80</v>
      </c>
      <c r="O70" s="7">
        <f t="shared" si="25"/>
        <v>40</v>
      </c>
    </row>
    <row r="71" spans="1:15" hidden="1" x14ac:dyDescent="0.25">
      <c r="A71" s="1">
        <v>3</v>
      </c>
      <c r="B71" s="3">
        <v>5</v>
      </c>
      <c r="C71" s="3">
        <v>4</v>
      </c>
      <c r="D71" s="3">
        <v>5</v>
      </c>
      <c r="E71" s="7">
        <f t="shared" si="26"/>
        <v>80</v>
      </c>
      <c r="F71" s="7">
        <f t="shared" si="21"/>
        <v>100</v>
      </c>
      <c r="G71" s="7">
        <f t="shared" si="22"/>
        <v>20</v>
      </c>
      <c r="I71" s="1">
        <v>3</v>
      </c>
      <c r="J71" s="3">
        <v>5</v>
      </c>
      <c r="K71" s="3">
        <v>3</v>
      </c>
      <c r="L71" s="3">
        <v>5</v>
      </c>
      <c r="M71" s="7">
        <f t="shared" si="23"/>
        <v>60</v>
      </c>
      <c r="N71" s="7">
        <f t="shared" si="24"/>
        <v>100</v>
      </c>
      <c r="O71" s="7">
        <f t="shared" si="25"/>
        <v>40</v>
      </c>
    </row>
    <row r="72" spans="1:15" hidden="1" x14ac:dyDescent="0.25">
      <c r="A72" s="1">
        <v>4</v>
      </c>
      <c r="B72" s="3">
        <v>5</v>
      </c>
      <c r="C72" s="3">
        <v>3</v>
      </c>
      <c r="D72" s="3">
        <v>3</v>
      </c>
      <c r="E72" s="7">
        <f t="shared" si="26"/>
        <v>60</v>
      </c>
      <c r="F72" s="7">
        <f t="shared" si="21"/>
        <v>60</v>
      </c>
      <c r="G72" s="7">
        <f t="shared" si="22"/>
        <v>0</v>
      </c>
      <c r="I72" s="1">
        <v>4</v>
      </c>
      <c r="J72" s="3">
        <v>5</v>
      </c>
      <c r="K72" s="3">
        <v>2</v>
      </c>
      <c r="L72" s="3">
        <v>5</v>
      </c>
      <c r="M72" s="7">
        <f t="shared" si="23"/>
        <v>40</v>
      </c>
      <c r="N72" s="7">
        <f t="shared" si="24"/>
        <v>100</v>
      </c>
      <c r="O72" s="7">
        <f t="shared" si="25"/>
        <v>60</v>
      </c>
    </row>
    <row r="73" spans="1:15" hidden="1" x14ac:dyDescent="0.25">
      <c r="A73" s="1">
        <v>5</v>
      </c>
      <c r="B73" s="3">
        <v>5</v>
      </c>
      <c r="C73" s="3">
        <v>5</v>
      </c>
      <c r="D73" s="3">
        <v>4</v>
      </c>
      <c r="E73" s="7">
        <f t="shared" si="26"/>
        <v>100</v>
      </c>
      <c r="F73" s="7">
        <f t="shared" si="21"/>
        <v>80</v>
      </c>
      <c r="G73" s="7">
        <f t="shared" si="22"/>
        <v>-20</v>
      </c>
      <c r="I73" s="1">
        <v>5</v>
      </c>
      <c r="J73" s="3">
        <v>5</v>
      </c>
      <c r="K73" s="3">
        <v>2</v>
      </c>
      <c r="L73" s="3">
        <v>5</v>
      </c>
      <c r="M73" s="7">
        <f t="shared" si="23"/>
        <v>40</v>
      </c>
      <c r="N73" s="7">
        <f t="shared" si="24"/>
        <v>100</v>
      </c>
      <c r="O73" s="7">
        <f t="shared" si="25"/>
        <v>60</v>
      </c>
    </row>
    <row r="74" spans="1:15" hidden="1" x14ac:dyDescent="0.25">
      <c r="A74" s="1">
        <v>6</v>
      </c>
      <c r="B74" s="3">
        <v>5</v>
      </c>
      <c r="C74" s="3">
        <v>5</v>
      </c>
      <c r="D74" s="3">
        <v>5</v>
      </c>
      <c r="E74" s="7">
        <f t="shared" si="26"/>
        <v>100</v>
      </c>
      <c r="F74" s="7">
        <f t="shared" si="21"/>
        <v>100</v>
      </c>
      <c r="G74" s="7">
        <f t="shared" si="22"/>
        <v>0</v>
      </c>
      <c r="I74" s="1">
        <v>6</v>
      </c>
      <c r="J74" s="3">
        <v>5</v>
      </c>
      <c r="K74" s="3">
        <v>3</v>
      </c>
      <c r="L74" s="3">
        <v>5</v>
      </c>
      <c r="M74" s="7">
        <f t="shared" si="23"/>
        <v>60</v>
      </c>
      <c r="N74" s="7">
        <f t="shared" si="24"/>
        <v>100</v>
      </c>
      <c r="O74" s="7">
        <f t="shared" si="25"/>
        <v>40</v>
      </c>
    </row>
    <row r="75" spans="1:15" hidden="1" x14ac:dyDescent="0.25">
      <c r="A75" s="1">
        <v>7</v>
      </c>
      <c r="B75" s="3">
        <v>5</v>
      </c>
      <c r="C75" s="3">
        <v>4</v>
      </c>
      <c r="D75" s="3">
        <v>4</v>
      </c>
      <c r="E75" s="7">
        <f t="shared" si="26"/>
        <v>80</v>
      </c>
      <c r="F75" s="7">
        <f t="shared" si="21"/>
        <v>80</v>
      </c>
      <c r="G75" s="7">
        <f t="shared" si="22"/>
        <v>0</v>
      </c>
      <c r="I75" s="1">
        <v>7</v>
      </c>
      <c r="J75" s="3">
        <v>5</v>
      </c>
      <c r="K75" s="3">
        <v>5</v>
      </c>
      <c r="L75" s="3">
        <v>5</v>
      </c>
      <c r="M75" s="7">
        <f t="shared" si="23"/>
        <v>100</v>
      </c>
      <c r="N75" s="7">
        <f t="shared" si="24"/>
        <v>100</v>
      </c>
      <c r="O75" s="7">
        <f t="shared" si="25"/>
        <v>0</v>
      </c>
    </row>
    <row r="76" spans="1:15" hidden="1" x14ac:dyDescent="0.25">
      <c r="A76" s="1">
        <v>8</v>
      </c>
      <c r="B76" s="3">
        <v>5</v>
      </c>
      <c r="C76" s="3">
        <v>2</v>
      </c>
      <c r="D76" s="3">
        <v>4</v>
      </c>
      <c r="E76" s="7">
        <f t="shared" si="26"/>
        <v>40</v>
      </c>
      <c r="F76" s="7">
        <f t="shared" si="21"/>
        <v>80</v>
      </c>
      <c r="G76" s="7">
        <f t="shared" si="22"/>
        <v>40</v>
      </c>
      <c r="I76" s="1">
        <v>8</v>
      </c>
      <c r="J76" s="3">
        <v>5</v>
      </c>
      <c r="K76" s="3">
        <v>4</v>
      </c>
      <c r="L76" s="3">
        <v>4</v>
      </c>
      <c r="M76" s="7">
        <f t="shared" si="23"/>
        <v>80</v>
      </c>
      <c r="N76" s="7">
        <f t="shared" si="24"/>
        <v>80</v>
      </c>
      <c r="O76" s="7">
        <f t="shared" si="25"/>
        <v>0</v>
      </c>
    </row>
    <row r="77" spans="1:15" hidden="1" x14ac:dyDescent="0.25">
      <c r="A77" s="1">
        <v>9</v>
      </c>
      <c r="B77" s="3">
        <v>5</v>
      </c>
      <c r="C77" s="3">
        <v>2</v>
      </c>
      <c r="D77" s="3">
        <v>3</v>
      </c>
      <c r="E77" s="7">
        <f t="shared" si="26"/>
        <v>40</v>
      </c>
      <c r="F77" s="7">
        <f t="shared" si="21"/>
        <v>60</v>
      </c>
      <c r="G77" s="7">
        <f t="shared" si="22"/>
        <v>20</v>
      </c>
      <c r="I77" s="1">
        <v>9</v>
      </c>
      <c r="J77" s="3">
        <v>5</v>
      </c>
      <c r="K77" s="3">
        <v>2</v>
      </c>
      <c r="L77" s="3">
        <v>4</v>
      </c>
      <c r="M77" s="7">
        <f t="shared" si="23"/>
        <v>40</v>
      </c>
      <c r="N77" s="7">
        <f t="shared" si="24"/>
        <v>80</v>
      </c>
      <c r="O77" s="7">
        <f t="shared" si="25"/>
        <v>40</v>
      </c>
    </row>
    <row r="78" spans="1:15" hidden="1" x14ac:dyDescent="0.25">
      <c r="A78" s="1">
        <v>10</v>
      </c>
      <c r="B78" s="3">
        <v>5</v>
      </c>
      <c r="C78" s="3">
        <v>3</v>
      </c>
      <c r="D78" s="3">
        <v>4</v>
      </c>
      <c r="E78" s="7">
        <f t="shared" si="26"/>
        <v>60</v>
      </c>
      <c r="F78" s="7">
        <f t="shared" si="21"/>
        <v>80</v>
      </c>
      <c r="G78" s="7">
        <f t="shared" si="22"/>
        <v>20</v>
      </c>
      <c r="I78" s="1">
        <v>10</v>
      </c>
      <c r="J78" s="3">
        <v>5</v>
      </c>
      <c r="K78" s="3">
        <v>0</v>
      </c>
      <c r="L78" s="3">
        <v>4</v>
      </c>
      <c r="M78" s="7">
        <f t="shared" si="23"/>
        <v>0</v>
      </c>
      <c r="N78" s="7">
        <f t="shared" si="24"/>
        <v>80</v>
      </c>
      <c r="O78" s="7">
        <f t="shared" si="25"/>
        <v>80</v>
      </c>
    </row>
    <row r="79" spans="1:15" hidden="1" x14ac:dyDescent="0.25">
      <c r="A79" s="1">
        <v>11</v>
      </c>
      <c r="B79" s="3">
        <v>5</v>
      </c>
      <c r="C79" s="3">
        <v>2</v>
      </c>
      <c r="D79" s="3">
        <v>4</v>
      </c>
      <c r="E79" s="7">
        <f t="shared" si="26"/>
        <v>40</v>
      </c>
      <c r="F79" s="7">
        <f t="shared" si="21"/>
        <v>80</v>
      </c>
      <c r="G79" s="7">
        <f t="shared" si="22"/>
        <v>40</v>
      </c>
      <c r="I79" s="1">
        <v>11</v>
      </c>
      <c r="J79" s="3">
        <v>5</v>
      </c>
      <c r="K79" s="3">
        <v>2</v>
      </c>
      <c r="L79" s="3">
        <v>5</v>
      </c>
      <c r="M79" s="7">
        <f t="shared" si="23"/>
        <v>40</v>
      </c>
      <c r="N79" s="7">
        <f t="shared" si="24"/>
        <v>100</v>
      </c>
      <c r="O79" s="7">
        <f t="shared" si="25"/>
        <v>60</v>
      </c>
    </row>
    <row r="80" spans="1:15" hidden="1" x14ac:dyDescent="0.25">
      <c r="A80" s="1">
        <v>12</v>
      </c>
      <c r="B80" s="3">
        <v>5</v>
      </c>
      <c r="C80" s="3">
        <v>3</v>
      </c>
      <c r="D80" s="3">
        <v>3</v>
      </c>
      <c r="E80" s="7">
        <f t="shared" si="26"/>
        <v>60</v>
      </c>
      <c r="F80" s="7">
        <f t="shared" si="21"/>
        <v>60</v>
      </c>
      <c r="G80" s="7">
        <f t="shared" si="22"/>
        <v>0</v>
      </c>
      <c r="I80" s="1">
        <v>12</v>
      </c>
      <c r="J80" s="3">
        <v>5</v>
      </c>
      <c r="K80" s="3">
        <v>2</v>
      </c>
      <c r="L80" s="3">
        <v>4</v>
      </c>
      <c r="M80" s="7">
        <f>+K80*100/J80</f>
        <v>40</v>
      </c>
      <c r="N80" s="7">
        <f>+L80*100/J80</f>
        <v>80</v>
      </c>
      <c r="O80" s="7">
        <f>+N80-M80</f>
        <v>40</v>
      </c>
    </row>
    <row r="81" spans="1:15" hidden="1" x14ac:dyDescent="0.25">
      <c r="A81" s="1">
        <v>13</v>
      </c>
      <c r="B81" s="3">
        <v>5</v>
      </c>
      <c r="C81" s="3">
        <v>3</v>
      </c>
      <c r="D81" s="3">
        <v>3</v>
      </c>
      <c r="E81" s="7">
        <f t="shared" si="26"/>
        <v>60</v>
      </c>
      <c r="F81" s="7">
        <f t="shared" si="21"/>
        <v>60</v>
      </c>
      <c r="G81" s="7">
        <f t="shared" si="22"/>
        <v>0</v>
      </c>
      <c r="I81" s="1">
        <v>13</v>
      </c>
      <c r="J81" s="3">
        <v>5</v>
      </c>
      <c r="K81" s="3">
        <v>3</v>
      </c>
      <c r="L81" s="3">
        <v>4</v>
      </c>
      <c r="M81" s="7">
        <f>+K81*100/J81</f>
        <v>60</v>
      </c>
      <c r="N81" s="7">
        <f>+L81*100/J81</f>
        <v>80</v>
      </c>
      <c r="O81" s="7">
        <f>+N81-M81</f>
        <v>20</v>
      </c>
    </row>
    <row r="82" spans="1:15" hidden="1" x14ac:dyDescent="0.25">
      <c r="A82" s="1">
        <v>14</v>
      </c>
      <c r="B82" s="3">
        <v>5</v>
      </c>
      <c r="C82" s="3">
        <v>4</v>
      </c>
      <c r="D82" s="3">
        <v>4</v>
      </c>
      <c r="E82" s="7">
        <f t="shared" si="26"/>
        <v>80</v>
      </c>
      <c r="F82" s="7">
        <f t="shared" si="21"/>
        <v>80</v>
      </c>
      <c r="G82" s="7">
        <f t="shared" si="22"/>
        <v>0</v>
      </c>
      <c r="I82" s="1">
        <v>14</v>
      </c>
      <c r="J82" s="3">
        <v>5</v>
      </c>
      <c r="K82" s="3">
        <v>3</v>
      </c>
      <c r="L82" s="3">
        <v>5</v>
      </c>
      <c r="M82" s="7">
        <f>+K82*100/J82</f>
        <v>60</v>
      </c>
      <c r="N82" s="7">
        <f>+L82*100/J82</f>
        <v>100</v>
      </c>
      <c r="O82" s="7">
        <f>+N82-M82</f>
        <v>40</v>
      </c>
    </row>
    <row r="83" spans="1:15" hidden="1" x14ac:dyDescent="0.25">
      <c r="A83" s="1">
        <v>15</v>
      </c>
      <c r="B83" s="3">
        <v>5</v>
      </c>
      <c r="C83" s="3">
        <v>1</v>
      </c>
      <c r="D83" s="3">
        <v>2</v>
      </c>
      <c r="E83" s="7">
        <f t="shared" si="26"/>
        <v>20</v>
      </c>
      <c r="F83" s="7">
        <f t="shared" si="21"/>
        <v>40</v>
      </c>
      <c r="G83" s="7">
        <f t="shared" si="22"/>
        <v>20</v>
      </c>
      <c r="I83" s="5" t="s">
        <v>40</v>
      </c>
      <c r="J83" s="11">
        <f>+AVERAGE(J75:J82)</f>
        <v>5</v>
      </c>
      <c r="K83" s="12">
        <f>+AVERAGE(K69:K82)</f>
        <v>2.5714285714285716</v>
      </c>
      <c r="L83" s="12">
        <f>+AVERAGE(L69:L82)</f>
        <v>4.5714285714285712</v>
      </c>
      <c r="M83" s="10">
        <f>+AVERAGE(M69:M82)</f>
        <v>51.428571428571431</v>
      </c>
      <c r="N83" s="10">
        <f>+AVERAGE(N69:N82)</f>
        <v>91.428571428571431</v>
      </c>
      <c r="O83" s="10">
        <f>+AVERAGE(O69:O82)</f>
        <v>40</v>
      </c>
    </row>
    <row r="84" spans="1:15" hidden="1" x14ac:dyDescent="0.25">
      <c r="A84" s="5" t="s">
        <v>40</v>
      </c>
      <c r="B84" s="11">
        <f t="shared" ref="B84:G84" si="27">+AVERAGE(B69:B83)</f>
        <v>5</v>
      </c>
      <c r="C84" s="12">
        <f t="shared" si="27"/>
        <v>2.9333333333333331</v>
      </c>
      <c r="D84" s="12">
        <f t="shared" si="27"/>
        <v>3.6</v>
      </c>
      <c r="E84" s="10">
        <f t="shared" si="27"/>
        <v>58.666666666666664</v>
      </c>
      <c r="F84" s="10">
        <f t="shared" si="27"/>
        <v>72</v>
      </c>
      <c r="G84" s="10">
        <f t="shared" si="27"/>
        <v>13.333333333333334</v>
      </c>
    </row>
    <row r="85" spans="1:15" hidden="1" x14ac:dyDescent="0.25"/>
    <row r="86" spans="1:15" hidden="1" x14ac:dyDescent="0.25"/>
    <row r="87" spans="1:15" ht="15" hidden="1" customHeight="1" x14ac:dyDescent="0.25">
      <c r="A87" s="306" t="s">
        <v>45</v>
      </c>
      <c r="B87" s="306"/>
      <c r="C87" s="306"/>
      <c r="D87" s="306"/>
      <c r="E87" s="306"/>
      <c r="F87" s="306"/>
      <c r="G87" s="307"/>
      <c r="I87" s="316" t="s">
        <v>45</v>
      </c>
      <c r="J87" s="316"/>
      <c r="K87" s="316"/>
      <c r="L87" s="316"/>
      <c r="M87" s="316"/>
      <c r="N87" s="316"/>
      <c r="O87" s="317"/>
    </row>
    <row r="88" spans="1:15" ht="15" hidden="1" customHeight="1" x14ac:dyDescent="0.25">
      <c r="A88" s="301" t="s">
        <v>57</v>
      </c>
      <c r="B88" s="301"/>
      <c r="C88" s="301"/>
      <c r="D88" s="301"/>
      <c r="E88" s="301"/>
      <c r="F88" s="301"/>
      <c r="G88" s="302"/>
      <c r="I88" s="318" t="s">
        <v>63</v>
      </c>
      <c r="J88" s="318"/>
      <c r="K88" s="318"/>
      <c r="L88" s="318"/>
      <c r="M88" s="318"/>
      <c r="N88" s="318"/>
      <c r="O88" s="318"/>
    </row>
    <row r="89" spans="1:15" ht="30" hidden="1" x14ac:dyDescent="0.25">
      <c r="A89" s="8" t="s">
        <v>51</v>
      </c>
      <c r="B89" s="8" t="s">
        <v>46</v>
      </c>
      <c r="C89" s="9" t="s">
        <v>52</v>
      </c>
      <c r="D89" s="9" t="s">
        <v>53</v>
      </c>
      <c r="E89" s="9" t="s">
        <v>48</v>
      </c>
      <c r="F89" s="9" t="s">
        <v>49</v>
      </c>
      <c r="G89" s="8" t="s">
        <v>47</v>
      </c>
      <c r="I89" s="8" t="s">
        <v>51</v>
      </c>
      <c r="J89" s="8" t="s">
        <v>46</v>
      </c>
      <c r="K89" s="9" t="s">
        <v>52</v>
      </c>
      <c r="L89" s="9" t="s">
        <v>53</v>
      </c>
      <c r="M89" s="9" t="s">
        <v>48</v>
      </c>
      <c r="N89" s="9" t="s">
        <v>49</v>
      </c>
      <c r="O89" s="8" t="s">
        <v>47</v>
      </c>
    </row>
    <row r="90" spans="1:15" hidden="1" x14ac:dyDescent="0.25">
      <c r="A90" s="1">
        <v>1</v>
      </c>
      <c r="B90" s="3">
        <v>5</v>
      </c>
      <c r="C90" s="3">
        <v>3</v>
      </c>
      <c r="D90" s="3">
        <v>2</v>
      </c>
      <c r="E90" s="7">
        <f t="shared" ref="E90:E106" si="28">+C90*100/B90</f>
        <v>60</v>
      </c>
      <c r="F90" s="7">
        <f t="shared" ref="F90:F106" si="29">+D90*100/B90</f>
        <v>40</v>
      </c>
      <c r="G90" s="7">
        <f t="shared" ref="G90:G106" si="30">+F90-E90</f>
        <v>-20</v>
      </c>
      <c r="I90" s="1">
        <v>1</v>
      </c>
      <c r="J90" s="3">
        <v>5</v>
      </c>
      <c r="K90" s="3">
        <v>3</v>
      </c>
      <c r="L90" s="3">
        <v>4</v>
      </c>
      <c r="M90" s="7">
        <f t="shared" ref="M90:M100" si="31">+K90*100/J90</f>
        <v>60</v>
      </c>
      <c r="N90" s="7">
        <f t="shared" ref="N90:N100" si="32">+L90*100/J90</f>
        <v>80</v>
      </c>
      <c r="O90" s="7">
        <f t="shared" ref="O90:O100" si="33">+N90-M90</f>
        <v>20</v>
      </c>
    </row>
    <row r="91" spans="1:15" hidden="1" x14ac:dyDescent="0.25">
      <c r="A91" s="1">
        <v>2</v>
      </c>
      <c r="B91" s="3">
        <v>5</v>
      </c>
      <c r="C91" s="3">
        <v>3</v>
      </c>
      <c r="D91" s="3">
        <v>1</v>
      </c>
      <c r="E91" s="7">
        <f t="shared" si="28"/>
        <v>60</v>
      </c>
      <c r="F91" s="7">
        <f t="shared" si="29"/>
        <v>20</v>
      </c>
      <c r="G91" s="7">
        <f t="shared" si="30"/>
        <v>-40</v>
      </c>
      <c r="I91" s="1">
        <v>2</v>
      </c>
      <c r="J91" s="3">
        <v>5</v>
      </c>
      <c r="K91" s="3">
        <v>3</v>
      </c>
      <c r="L91" s="3">
        <v>1</v>
      </c>
      <c r="M91" s="7">
        <f t="shared" si="31"/>
        <v>60</v>
      </c>
      <c r="N91" s="7">
        <f t="shared" si="32"/>
        <v>20</v>
      </c>
      <c r="O91" s="7">
        <f t="shared" si="33"/>
        <v>-40</v>
      </c>
    </row>
    <row r="92" spans="1:15" hidden="1" x14ac:dyDescent="0.25">
      <c r="A92" s="1">
        <v>3</v>
      </c>
      <c r="B92" s="3">
        <v>5</v>
      </c>
      <c r="C92" s="3">
        <v>2</v>
      </c>
      <c r="D92" s="3">
        <v>3</v>
      </c>
      <c r="E92" s="7">
        <f t="shared" si="28"/>
        <v>40</v>
      </c>
      <c r="F92" s="7">
        <f t="shared" si="29"/>
        <v>60</v>
      </c>
      <c r="G92" s="7">
        <f t="shared" si="30"/>
        <v>20</v>
      </c>
      <c r="I92" s="1">
        <v>3</v>
      </c>
      <c r="J92" s="3">
        <v>5</v>
      </c>
      <c r="K92" s="3">
        <v>2</v>
      </c>
      <c r="L92" s="3">
        <v>2</v>
      </c>
      <c r="M92" s="7">
        <f t="shared" si="31"/>
        <v>40</v>
      </c>
      <c r="N92" s="7">
        <f t="shared" si="32"/>
        <v>40</v>
      </c>
      <c r="O92" s="7">
        <f t="shared" si="33"/>
        <v>0</v>
      </c>
    </row>
    <row r="93" spans="1:15" hidden="1" x14ac:dyDescent="0.25">
      <c r="A93" s="1">
        <v>4</v>
      </c>
      <c r="B93" s="3">
        <v>5</v>
      </c>
      <c r="C93" s="3">
        <v>1</v>
      </c>
      <c r="D93" s="3">
        <v>2</v>
      </c>
      <c r="E93" s="7">
        <f t="shared" si="28"/>
        <v>20</v>
      </c>
      <c r="F93" s="7">
        <f t="shared" si="29"/>
        <v>40</v>
      </c>
      <c r="G93" s="7">
        <f t="shared" si="30"/>
        <v>20</v>
      </c>
      <c r="I93" s="1">
        <v>4</v>
      </c>
      <c r="J93" s="3">
        <v>5</v>
      </c>
      <c r="K93" s="3">
        <v>0</v>
      </c>
      <c r="L93" s="3">
        <v>2</v>
      </c>
      <c r="M93" s="7">
        <f t="shared" si="31"/>
        <v>0</v>
      </c>
      <c r="N93" s="7">
        <f t="shared" si="32"/>
        <v>40</v>
      </c>
      <c r="O93" s="7">
        <f t="shared" si="33"/>
        <v>40</v>
      </c>
    </row>
    <row r="94" spans="1:15" hidden="1" x14ac:dyDescent="0.25">
      <c r="A94" s="1">
        <v>5</v>
      </c>
      <c r="B94" s="3">
        <v>5</v>
      </c>
      <c r="C94" s="3">
        <v>4</v>
      </c>
      <c r="D94" s="3">
        <v>5</v>
      </c>
      <c r="E94" s="7">
        <f t="shared" si="28"/>
        <v>80</v>
      </c>
      <c r="F94" s="7">
        <f t="shared" si="29"/>
        <v>100</v>
      </c>
      <c r="G94" s="7">
        <f t="shared" si="30"/>
        <v>20</v>
      </c>
      <c r="I94" s="1">
        <v>5</v>
      </c>
      <c r="J94" s="3">
        <v>5</v>
      </c>
      <c r="K94" s="3">
        <v>3</v>
      </c>
      <c r="L94" s="3">
        <v>4</v>
      </c>
      <c r="M94" s="7">
        <f t="shared" si="31"/>
        <v>60</v>
      </c>
      <c r="N94" s="7">
        <f t="shared" si="32"/>
        <v>80</v>
      </c>
      <c r="O94" s="7">
        <f t="shared" si="33"/>
        <v>20</v>
      </c>
    </row>
    <row r="95" spans="1:15" hidden="1" x14ac:dyDescent="0.25">
      <c r="A95" s="1">
        <v>6</v>
      </c>
      <c r="B95" s="3">
        <v>5</v>
      </c>
      <c r="C95" s="3">
        <v>3</v>
      </c>
      <c r="D95" s="3">
        <v>1</v>
      </c>
      <c r="E95" s="7">
        <f t="shared" si="28"/>
        <v>60</v>
      </c>
      <c r="F95" s="7">
        <f t="shared" si="29"/>
        <v>20</v>
      </c>
      <c r="G95" s="7">
        <f t="shared" si="30"/>
        <v>-40</v>
      </c>
      <c r="I95" s="1">
        <v>6</v>
      </c>
      <c r="J95" s="3">
        <v>5</v>
      </c>
      <c r="K95" s="3">
        <v>0</v>
      </c>
      <c r="L95" s="3">
        <v>4</v>
      </c>
      <c r="M95" s="7">
        <f t="shared" si="31"/>
        <v>0</v>
      </c>
      <c r="N95" s="7">
        <f t="shared" si="32"/>
        <v>80</v>
      </c>
      <c r="O95" s="7">
        <f t="shared" si="33"/>
        <v>80</v>
      </c>
    </row>
    <row r="96" spans="1:15" hidden="1" x14ac:dyDescent="0.25">
      <c r="A96" s="1">
        <v>7</v>
      </c>
      <c r="B96" s="3">
        <v>5</v>
      </c>
      <c r="C96" s="3">
        <v>3</v>
      </c>
      <c r="D96" s="3">
        <v>2</v>
      </c>
      <c r="E96" s="7">
        <f t="shared" si="28"/>
        <v>60</v>
      </c>
      <c r="F96" s="7">
        <f t="shared" si="29"/>
        <v>40</v>
      </c>
      <c r="G96" s="7">
        <f t="shared" si="30"/>
        <v>-20</v>
      </c>
      <c r="I96" s="1">
        <v>7</v>
      </c>
      <c r="J96" s="3">
        <v>5</v>
      </c>
      <c r="K96" s="3">
        <v>0</v>
      </c>
      <c r="L96" s="3">
        <v>3</v>
      </c>
      <c r="M96" s="7">
        <f t="shared" si="31"/>
        <v>0</v>
      </c>
      <c r="N96" s="7">
        <f t="shared" si="32"/>
        <v>60</v>
      </c>
      <c r="O96" s="7">
        <f t="shared" si="33"/>
        <v>60</v>
      </c>
    </row>
    <row r="97" spans="1:15" hidden="1" x14ac:dyDescent="0.25">
      <c r="A97" s="1">
        <v>8</v>
      </c>
      <c r="B97" s="3">
        <v>5</v>
      </c>
      <c r="C97" s="3">
        <v>1</v>
      </c>
      <c r="D97" s="3">
        <v>3</v>
      </c>
      <c r="E97" s="7">
        <f t="shared" si="28"/>
        <v>20</v>
      </c>
      <c r="F97" s="7">
        <f t="shared" si="29"/>
        <v>60</v>
      </c>
      <c r="G97" s="7">
        <f t="shared" si="30"/>
        <v>40</v>
      </c>
      <c r="I97" s="1">
        <v>8</v>
      </c>
      <c r="J97" s="3">
        <v>5</v>
      </c>
      <c r="K97" s="3">
        <v>2</v>
      </c>
      <c r="L97" s="3">
        <v>3</v>
      </c>
      <c r="M97" s="7">
        <f t="shared" si="31"/>
        <v>40</v>
      </c>
      <c r="N97" s="7">
        <f t="shared" si="32"/>
        <v>60</v>
      </c>
      <c r="O97" s="7">
        <f t="shared" si="33"/>
        <v>20</v>
      </c>
    </row>
    <row r="98" spans="1:15" hidden="1" x14ac:dyDescent="0.25">
      <c r="A98" s="1">
        <v>9</v>
      </c>
      <c r="B98" s="3">
        <v>5</v>
      </c>
      <c r="C98" s="3">
        <v>1</v>
      </c>
      <c r="D98" s="3">
        <v>2</v>
      </c>
      <c r="E98" s="7">
        <f t="shared" si="28"/>
        <v>20</v>
      </c>
      <c r="F98" s="7">
        <f t="shared" si="29"/>
        <v>40</v>
      </c>
      <c r="G98" s="7">
        <f t="shared" si="30"/>
        <v>20</v>
      </c>
      <c r="I98" s="1">
        <v>9</v>
      </c>
      <c r="J98" s="3">
        <v>5</v>
      </c>
      <c r="K98" s="3">
        <v>0</v>
      </c>
      <c r="L98" s="3">
        <v>4</v>
      </c>
      <c r="M98" s="7">
        <f t="shared" si="31"/>
        <v>0</v>
      </c>
      <c r="N98" s="7">
        <f t="shared" si="32"/>
        <v>80</v>
      </c>
      <c r="O98" s="7">
        <f t="shared" si="33"/>
        <v>80</v>
      </c>
    </row>
    <row r="99" spans="1:15" hidden="1" x14ac:dyDescent="0.25">
      <c r="A99" s="1">
        <v>10</v>
      </c>
      <c r="B99" s="3">
        <v>5</v>
      </c>
      <c r="C99" s="3">
        <v>1</v>
      </c>
      <c r="D99" s="3">
        <v>2</v>
      </c>
      <c r="E99" s="7">
        <f t="shared" si="28"/>
        <v>20</v>
      </c>
      <c r="F99" s="7">
        <f t="shared" si="29"/>
        <v>40</v>
      </c>
      <c r="G99" s="7">
        <f t="shared" si="30"/>
        <v>20</v>
      </c>
      <c r="I99" s="1">
        <v>10</v>
      </c>
      <c r="J99" s="3">
        <v>5</v>
      </c>
      <c r="K99" s="3">
        <v>0</v>
      </c>
      <c r="L99" s="3">
        <v>4</v>
      </c>
      <c r="M99" s="7">
        <f t="shared" si="31"/>
        <v>0</v>
      </c>
      <c r="N99" s="7">
        <f t="shared" si="32"/>
        <v>80</v>
      </c>
      <c r="O99" s="7">
        <f t="shared" si="33"/>
        <v>80</v>
      </c>
    </row>
    <row r="100" spans="1:15" hidden="1" x14ac:dyDescent="0.25">
      <c r="A100" s="1">
        <v>11</v>
      </c>
      <c r="B100" s="3">
        <v>5</v>
      </c>
      <c r="C100" s="3">
        <v>2</v>
      </c>
      <c r="D100" s="3">
        <v>2</v>
      </c>
      <c r="E100" s="7">
        <f t="shared" si="28"/>
        <v>40</v>
      </c>
      <c r="F100" s="7">
        <f t="shared" si="29"/>
        <v>40</v>
      </c>
      <c r="G100" s="7">
        <f t="shared" si="30"/>
        <v>0</v>
      </c>
      <c r="I100" s="1">
        <v>11</v>
      </c>
      <c r="J100" s="3">
        <v>5</v>
      </c>
      <c r="K100" s="3">
        <v>3</v>
      </c>
      <c r="L100" s="3">
        <v>4</v>
      </c>
      <c r="M100" s="7">
        <f t="shared" si="31"/>
        <v>60</v>
      </c>
      <c r="N100" s="7">
        <f t="shared" si="32"/>
        <v>80</v>
      </c>
      <c r="O100" s="7">
        <f t="shared" si="33"/>
        <v>20</v>
      </c>
    </row>
    <row r="101" spans="1:15" hidden="1" x14ac:dyDescent="0.25">
      <c r="A101" s="1">
        <v>12</v>
      </c>
      <c r="B101" s="3">
        <v>5</v>
      </c>
      <c r="C101" s="3">
        <v>3</v>
      </c>
      <c r="D101" s="3">
        <v>4</v>
      </c>
      <c r="E101" s="7">
        <f t="shared" si="28"/>
        <v>60</v>
      </c>
      <c r="F101" s="7">
        <f t="shared" si="29"/>
        <v>80</v>
      </c>
      <c r="G101" s="7">
        <f t="shared" si="30"/>
        <v>20</v>
      </c>
      <c r="I101" s="1">
        <v>12</v>
      </c>
      <c r="J101" s="3">
        <v>5</v>
      </c>
      <c r="K101" s="3">
        <v>4</v>
      </c>
      <c r="L101" s="3">
        <v>3</v>
      </c>
      <c r="M101" s="7">
        <f>+K101*100/J101</f>
        <v>80</v>
      </c>
      <c r="N101" s="7">
        <f>+L101*100/J101</f>
        <v>60</v>
      </c>
      <c r="O101" s="7">
        <f>+N101-M101</f>
        <v>-20</v>
      </c>
    </row>
    <row r="102" spans="1:15" hidden="1" x14ac:dyDescent="0.25">
      <c r="A102" s="1">
        <v>13</v>
      </c>
      <c r="B102" s="3">
        <v>5</v>
      </c>
      <c r="C102" s="3">
        <v>3</v>
      </c>
      <c r="D102" s="3">
        <v>5</v>
      </c>
      <c r="E102" s="7">
        <f t="shared" si="28"/>
        <v>60</v>
      </c>
      <c r="F102" s="7">
        <f t="shared" si="29"/>
        <v>100</v>
      </c>
      <c r="G102" s="7">
        <f t="shared" si="30"/>
        <v>40</v>
      </c>
      <c r="I102" s="1">
        <v>13</v>
      </c>
      <c r="J102" s="3">
        <v>5</v>
      </c>
      <c r="K102" s="3">
        <v>0</v>
      </c>
      <c r="L102" s="3">
        <v>2</v>
      </c>
      <c r="M102" s="7">
        <f>+K102*100/J102</f>
        <v>0</v>
      </c>
      <c r="N102" s="7">
        <f>+L102*100/J102</f>
        <v>40</v>
      </c>
      <c r="O102" s="7">
        <f>+N102-M102</f>
        <v>40</v>
      </c>
    </row>
    <row r="103" spans="1:15" hidden="1" x14ac:dyDescent="0.25">
      <c r="A103" s="1">
        <v>14</v>
      </c>
      <c r="B103" s="3">
        <v>5</v>
      </c>
      <c r="C103" s="3">
        <v>2</v>
      </c>
      <c r="D103" s="3">
        <v>2</v>
      </c>
      <c r="E103" s="7">
        <f t="shared" si="28"/>
        <v>40</v>
      </c>
      <c r="F103" s="7">
        <f t="shared" si="29"/>
        <v>40</v>
      </c>
      <c r="G103" s="7">
        <f t="shared" si="30"/>
        <v>0</v>
      </c>
      <c r="I103" s="1">
        <v>14</v>
      </c>
      <c r="J103" s="3">
        <v>5</v>
      </c>
      <c r="K103" s="3">
        <v>2</v>
      </c>
      <c r="L103" s="3">
        <v>4</v>
      </c>
      <c r="M103" s="7">
        <f>+K103*100/J103</f>
        <v>40</v>
      </c>
      <c r="N103" s="7">
        <f>+L103*100/J103</f>
        <v>80</v>
      </c>
      <c r="O103" s="7">
        <f>+N103-M103</f>
        <v>40</v>
      </c>
    </row>
    <row r="104" spans="1:15" hidden="1" x14ac:dyDescent="0.25">
      <c r="A104" s="1">
        <v>15</v>
      </c>
      <c r="B104" s="3">
        <v>5</v>
      </c>
      <c r="C104" s="3">
        <v>1</v>
      </c>
      <c r="D104" s="3">
        <v>1</v>
      </c>
      <c r="E104" s="7">
        <f t="shared" si="28"/>
        <v>20</v>
      </c>
      <c r="F104" s="7">
        <f t="shared" si="29"/>
        <v>20</v>
      </c>
      <c r="G104" s="7">
        <f t="shared" si="30"/>
        <v>0</v>
      </c>
      <c r="I104" s="1">
        <v>15</v>
      </c>
      <c r="J104" s="3">
        <v>5</v>
      </c>
      <c r="K104" s="3">
        <v>3</v>
      </c>
      <c r="L104" s="3">
        <v>3</v>
      </c>
      <c r="M104" s="7">
        <f>+K104*100/J104</f>
        <v>60</v>
      </c>
      <c r="N104" s="7">
        <f>+L104*100/J104</f>
        <v>60</v>
      </c>
      <c r="O104" s="7">
        <f>+N104-M104</f>
        <v>0</v>
      </c>
    </row>
    <row r="105" spans="1:15" hidden="1" x14ac:dyDescent="0.25">
      <c r="A105" s="1">
        <v>16</v>
      </c>
      <c r="B105" s="3">
        <v>5</v>
      </c>
      <c r="C105" s="3">
        <v>1</v>
      </c>
      <c r="D105" s="3">
        <v>3</v>
      </c>
      <c r="E105" s="7">
        <f t="shared" si="28"/>
        <v>20</v>
      </c>
      <c r="F105" s="7">
        <f t="shared" si="29"/>
        <v>60</v>
      </c>
      <c r="G105" s="7">
        <f t="shared" si="30"/>
        <v>40</v>
      </c>
      <c r="I105" s="1">
        <v>16</v>
      </c>
      <c r="J105" s="3">
        <v>5</v>
      </c>
      <c r="K105" s="3">
        <v>2</v>
      </c>
      <c r="L105" s="3">
        <v>4</v>
      </c>
      <c r="M105" s="7">
        <f>+K105*100/J105</f>
        <v>40</v>
      </c>
      <c r="N105" s="7">
        <f>+L105*100/J105</f>
        <v>80</v>
      </c>
      <c r="O105" s="7">
        <f>+N105-M105</f>
        <v>40</v>
      </c>
    </row>
    <row r="106" spans="1:15" hidden="1" x14ac:dyDescent="0.25">
      <c r="A106" s="1">
        <v>17</v>
      </c>
      <c r="B106" s="3">
        <v>5</v>
      </c>
      <c r="C106" s="3">
        <v>1</v>
      </c>
      <c r="D106" s="3">
        <v>3</v>
      </c>
      <c r="E106" s="7">
        <f t="shared" si="28"/>
        <v>20</v>
      </c>
      <c r="F106" s="7">
        <f t="shared" si="29"/>
        <v>60</v>
      </c>
      <c r="G106" s="7">
        <f t="shared" si="30"/>
        <v>40</v>
      </c>
      <c r="I106" s="5" t="s">
        <v>40</v>
      </c>
      <c r="J106" s="11">
        <f>+AVERAGE(J96:J104)</f>
        <v>5</v>
      </c>
      <c r="K106" s="12">
        <f>+AVERAGE(K90:K105)</f>
        <v>1.6875</v>
      </c>
      <c r="L106" s="12">
        <f>+AVERAGE(L90:L105)</f>
        <v>3.1875</v>
      </c>
      <c r="M106" s="10">
        <f>+AVERAGE(M90:M105)</f>
        <v>33.75</v>
      </c>
      <c r="N106" s="10">
        <f>+AVERAGE(N90:N105)</f>
        <v>63.75</v>
      </c>
      <c r="O106" s="10">
        <f>+AVERAGE(O90:O105)</f>
        <v>30</v>
      </c>
    </row>
    <row r="107" spans="1:15" hidden="1" x14ac:dyDescent="0.25">
      <c r="A107" s="5" t="s">
        <v>40</v>
      </c>
      <c r="B107" s="11">
        <f t="shared" ref="B107:G107" si="34">+AVERAGE(B90:B106)</f>
        <v>5</v>
      </c>
      <c r="C107" s="12">
        <f t="shared" si="34"/>
        <v>2.0588235294117645</v>
      </c>
      <c r="D107" s="12">
        <f t="shared" si="34"/>
        <v>2.5294117647058822</v>
      </c>
      <c r="E107" s="10">
        <f t="shared" si="34"/>
        <v>41.176470588235297</v>
      </c>
      <c r="F107" s="10">
        <f t="shared" si="34"/>
        <v>50.588235294117645</v>
      </c>
      <c r="G107" s="10">
        <f t="shared" si="34"/>
        <v>9.4117647058823533</v>
      </c>
    </row>
    <row r="108" spans="1:15" hidden="1" x14ac:dyDescent="0.25"/>
    <row r="109" spans="1:15" hidden="1" x14ac:dyDescent="0.25"/>
    <row r="110" spans="1:15" ht="15" hidden="1" customHeight="1" x14ac:dyDescent="0.25">
      <c r="A110" s="316" t="s">
        <v>45</v>
      </c>
      <c r="B110" s="316"/>
      <c r="C110" s="316"/>
      <c r="D110" s="316"/>
      <c r="E110" s="316"/>
      <c r="F110" s="316"/>
      <c r="G110" s="317"/>
      <c r="I110" s="316" t="s">
        <v>45</v>
      </c>
      <c r="J110" s="316"/>
      <c r="K110" s="316"/>
      <c r="L110" s="316"/>
      <c r="M110" s="316"/>
      <c r="N110" s="316"/>
      <c r="O110" s="317"/>
    </row>
    <row r="111" spans="1:15" ht="15" hidden="1" customHeight="1" x14ac:dyDescent="0.25">
      <c r="A111" s="301" t="s">
        <v>58</v>
      </c>
      <c r="B111" s="301"/>
      <c r="C111" s="301"/>
      <c r="D111" s="301"/>
      <c r="E111" s="301"/>
      <c r="F111" s="301"/>
      <c r="G111" s="302"/>
      <c r="I111" s="301" t="s">
        <v>64</v>
      </c>
      <c r="J111" s="301"/>
      <c r="K111" s="301"/>
      <c r="L111" s="301"/>
      <c r="M111" s="301"/>
      <c r="N111" s="301"/>
      <c r="O111" s="302"/>
    </row>
    <row r="112" spans="1:15" ht="30" hidden="1" x14ac:dyDescent="0.25">
      <c r="A112" s="8" t="s">
        <v>51</v>
      </c>
      <c r="B112" s="8" t="s">
        <v>46</v>
      </c>
      <c r="C112" s="9" t="s">
        <v>52</v>
      </c>
      <c r="D112" s="9" t="s">
        <v>53</v>
      </c>
      <c r="E112" s="9" t="s">
        <v>48</v>
      </c>
      <c r="F112" s="9" t="s">
        <v>49</v>
      </c>
      <c r="G112" s="8" t="s">
        <v>47</v>
      </c>
      <c r="I112" s="8" t="s">
        <v>51</v>
      </c>
      <c r="J112" s="8" t="s">
        <v>46</v>
      </c>
      <c r="K112" s="9" t="s">
        <v>52</v>
      </c>
      <c r="L112" s="9" t="s">
        <v>53</v>
      </c>
      <c r="M112" s="9" t="s">
        <v>48</v>
      </c>
      <c r="N112" s="9" t="s">
        <v>49</v>
      </c>
      <c r="O112" s="8" t="s">
        <v>47</v>
      </c>
    </row>
    <row r="113" spans="1:15" hidden="1" x14ac:dyDescent="0.25">
      <c r="A113" s="1">
        <v>1</v>
      </c>
      <c r="B113" s="3">
        <v>5</v>
      </c>
      <c r="C113" s="3">
        <v>3</v>
      </c>
      <c r="D113" s="3">
        <v>2</v>
      </c>
      <c r="E113" s="7">
        <f t="shared" ref="E113:E130" si="35">+C113*100/B113</f>
        <v>60</v>
      </c>
      <c r="F113" s="7">
        <f t="shared" ref="F113:F130" si="36">+D113*100/B113</f>
        <v>40</v>
      </c>
      <c r="G113" s="7">
        <f t="shared" ref="G113:G130" si="37">+F113-E113</f>
        <v>-20</v>
      </c>
      <c r="I113" s="1">
        <v>1</v>
      </c>
      <c r="J113" s="3">
        <v>5</v>
      </c>
      <c r="K113" s="3">
        <v>2</v>
      </c>
      <c r="L113" s="3">
        <v>4</v>
      </c>
      <c r="M113" s="7">
        <f t="shared" ref="M113:M123" si="38">+K113*100/J113</f>
        <v>40</v>
      </c>
      <c r="N113" s="7">
        <f t="shared" ref="N113:N123" si="39">+L113*100/J113</f>
        <v>80</v>
      </c>
      <c r="O113" s="7">
        <f t="shared" ref="O113:O123" si="40">+N113-M113</f>
        <v>40</v>
      </c>
    </row>
    <row r="114" spans="1:15" hidden="1" x14ac:dyDescent="0.25">
      <c r="A114" s="1">
        <v>2</v>
      </c>
      <c r="B114" s="3">
        <v>5</v>
      </c>
      <c r="C114" s="3">
        <v>2</v>
      </c>
      <c r="D114" s="3">
        <v>5</v>
      </c>
      <c r="E114" s="7">
        <f t="shared" si="35"/>
        <v>40</v>
      </c>
      <c r="F114" s="7">
        <f t="shared" si="36"/>
        <v>100</v>
      </c>
      <c r="G114" s="7">
        <f t="shared" si="37"/>
        <v>60</v>
      </c>
      <c r="I114" s="1">
        <v>2</v>
      </c>
      <c r="J114" s="3">
        <v>5</v>
      </c>
      <c r="K114" s="3">
        <v>3</v>
      </c>
      <c r="L114" s="3">
        <v>3</v>
      </c>
      <c r="M114" s="7">
        <f t="shared" si="38"/>
        <v>60</v>
      </c>
      <c r="N114" s="7">
        <f t="shared" si="39"/>
        <v>60</v>
      </c>
      <c r="O114" s="7">
        <f t="shared" si="40"/>
        <v>0</v>
      </c>
    </row>
    <row r="115" spans="1:15" hidden="1" x14ac:dyDescent="0.25">
      <c r="A115" s="1">
        <v>3</v>
      </c>
      <c r="B115" s="3">
        <v>5</v>
      </c>
      <c r="C115" s="3">
        <v>3</v>
      </c>
      <c r="D115" s="3">
        <v>3</v>
      </c>
      <c r="E115" s="7">
        <f t="shared" si="35"/>
        <v>60</v>
      </c>
      <c r="F115" s="7">
        <f t="shared" si="36"/>
        <v>60</v>
      </c>
      <c r="G115" s="7">
        <f t="shared" si="37"/>
        <v>0</v>
      </c>
      <c r="I115" s="1">
        <v>3</v>
      </c>
      <c r="J115" s="3">
        <v>5</v>
      </c>
      <c r="K115" s="3">
        <v>1</v>
      </c>
      <c r="L115" s="3">
        <v>3</v>
      </c>
      <c r="M115" s="7">
        <f t="shared" si="38"/>
        <v>20</v>
      </c>
      <c r="N115" s="7">
        <f t="shared" si="39"/>
        <v>60</v>
      </c>
      <c r="O115" s="7">
        <f t="shared" si="40"/>
        <v>40</v>
      </c>
    </row>
    <row r="116" spans="1:15" hidden="1" x14ac:dyDescent="0.25">
      <c r="A116" s="1">
        <v>4</v>
      </c>
      <c r="B116" s="3">
        <v>5</v>
      </c>
      <c r="C116" s="3">
        <v>5</v>
      </c>
      <c r="D116" s="3">
        <v>5</v>
      </c>
      <c r="E116" s="7">
        <f t="shared" si="35"/>
        <v>100</v>
      </c>
      <c r="F116" s="7">
        <f t="shared" si="36"/>
        <v>100</v>
      </c>
      <c r="G116" s="7">
        <f t="shared" si="37"/>
        <v>0</v>
      </c>
      <c r="I116" s="1">
        <v>4</v>
      </c>
      <c r="J116" s="3">
        <v>5</v>
      </c>
      <c r="K116" s="3">
        <v>1</v>
      </c>
      <c r="L116" s="3">
        <v>4</v>
      </c>
      <c r="M116" s="7">
        <f t="shared" si="38"/>
        <v>20</v>
      </c>
      <c r="N116" s="7">
        <f t="shared" si="39"/>
        <v>80</v>
      </c>
      <c r="O116" s="7">
        <f t="shared" si="40"/>
        <v>60</v>
      </c>
    </row>
    <row r="117" spans="1:15" hidden="1" x14ac:dyDescent="0.25">
      <c r="A117" s="1">
        <v>5</v>
      </c>
      <c r="B117" s="3">
        <v>5</v>
      </c>
      <c r="C117" s="3">
        <v>2</v>
      </c>
      <c r="D117" s="3">
        <v>4</v>
      </c>
      <c r="E117" s="7">
        <f t="shared" si="35"/>
        <v>40</v>
      </c>
      <c r="F117" s="7">
        <f t="shared" si="36"/>
        <v>80</v>
      </c>
      <c r="G117" s="7">
        <f t="shared" si="37"/>
        <v>40</v>
      </c>
      <c r="I117" s="1">
        <v>5</v>
      </c>
      <c r="J117" s="3">
        <v>5</v>
      </c>
      <c r="K117" s="3">
        <v>3</v>
      </c>
      <c r="L117" s="3">
        <v>4</v>
      </c>
      <c r="M117" s="7">
        <f t="shared" si="38"/>
        <v>60</v>
      </c>
      <c r="N117" s="7">
        <f t="shared" si="39"/>
        <v>80</v>
      </c>
      <c r="O117" s="7">
        <f t="shared" si="40"/>
        <v>20</v>
      </c>
    </row>
    <row r="118" spans="1:15" hidden="1" x14ac:dyDescent="0.25">
      <c r="A118" s="1">
        <v>6</v>
      </c>
      <c r="B118" s="3">
        <v>5</v>
      </c>
      <c r="C118" s="3">
        <v>3</v>
      </c>
      <c r="D118" s="3">
        <v>5</v>
      </c>
      <c r="E118" s="7">
        <f t="shared" si="35"/>
        <v>60</v>
      </c>
      <c r="F118" s="7">
        <f t="shared" si="36"/>
        <v>100</v>
      </c>
      <c r="G118" s="7">
        <f t="shared" si="37"/>
        <v>40</v>
      </c>
      <c r="I118" s="1">
        <v>6</v>
      </c>
      <c r="J118" s="3">
        <v>5</v>
      </c>
      <c r="K118" s="3">
        <v>3</v>
      </c>
      <c r="L118" s="3">
        <v>5</v>
      </c>
      <c r="M118" s="7">
        <f t="shared" si="38"/>
        <v>60</v>
      </c>
      <c r="N118" s="7">
        <f t="shared" si="39"/>
        <v>100</v>
      </c>
      <c r="O118" s="7">
        <f t="shared" si="40"/>
        <v>40</v>
      </c>
    </row>
    <row r="119" spans="1:15" hidden="1" x14ac:dyDescent="0.25">
      <c r="A119" s="1">
        <v>7</v>
      </c>
      <c r="B119" s="3">
        <v>5</v>
      </c>
      <c r="C119" s="3">
        <v>4</v>
      </c>
      <c r="D119" s="3">
        <v>3</v>
      </c>
      <c r="E119" s="7">
        <f t="shared" si="35"/>
        <v>80</v>
      </c>
      <c r="F119" s="7">
        <f t="shared" si="36"/>
        <v>60</v>
      </c>
      <c r="G119" s="7">
        <f t="shared" si="37"/>
        <v>-20</v>
      </c>
      <c r="I119" s="1">
        <v>7</v>
      </c>
      <c r="J119" s="3">
        <v>5</v>
      </c>
      <c r="K119" s="3">
        <v>2</v>
      </c>
      <c r="L119" s="3">
        <v>2</v>
      </c>
      <c r="M119" s="7">
        <f t="shared" si="38"/>
        <v>40</v>
      </c>
      <c r="N119" s="7">
        <f t="shared" si="39"/>
        <v>40</v>
      </c>
      <c r="O119" s="7">
        <f t="shared" si="40"/>
        <v>0</v>
      </c>
    </row>
    <row r="120" spans="1:15" hidden="1" x14ac:dyDescent="0.25">
      <c r="A120" s="1">
        <v>8</v>
      </c>
      <c r="B120" s="3">
        <v>5</v>
      </c>
      <c r="C120" s="3">
        <v>3</v>
      </c>
      <c r="D120" s="3">
        <v>5</v>
      </c>
      <c r="E120" s="7">
        <f t="shared" si="35"/>
        <v>60</v>
      </c>
      <c r="F120" s="7">
        <f t="shared" si="36"/>
        <v>100</v>
      </c>
      <c r="G120" s="7">
        <f t="shared" si="37"/>
        <v>40</v>
      </c>
      <c r="I120" s="1">
        <v>8</v>
      </c>
      <c r="J120" s="3">
        <v>5</v>
      </c>
      <c r="K120" s="3">
        <v>1</v>
      </c>
      <c r="L120" s="3">
        <v>3</v>
      </c>
      <c r="M120" s="7">
        <f t="shared" si="38"/>
        <v>20</v>
      </c>
      <c r="N120" s="7">
        <f t="shared" si="39"/>
        <v>60</v>
      </c>
      <c r="O120" s="7">
        <f t="shared" si="40"/>
        <v>40</v>
      </c>
    </row>
    <row r="121" spans="1:15" hidden="1" x14ac:dyDescent="0.25">
      <c r="A121" s="1">
        <v>9</v>
      </c>
      <c r="B121" s="3">
        <v>5</v>
      </c>
      <c r="C121" s="3">
        <v>3</v>
      </c>
      <c r="D121" s="3">
        <v>5</v>
      </c>
      <c r="E121" s="7">
        <f t="shared" si="35"/>
        <v>60</v>
      </c>
      <c r="F121" s="7">
        <f t="shared" si="36"/>
        <v>100</v>
      </c>
      <c r="G121" s="7">
        <f t="shared" si="37"/>
        <v>40</v>
      </c>
      <c r="I121" s="1">
        <v>9</v>
      </c>
      <c r="J121" s="3">
        <v>5</v>
      </c>
      <c r="K121" s="3">
        <v>3</v>
      </c>
      <c r="L121" s="3">
        <v>3</v>
      </c>
      <c r="M121" s="7">
        <f t="shared" si="38"/>
        <v>60</v>
      </c>
      <c r="N121" s="7">
        <f t="shared" si="39"/>
        <v>60</v>
      </c>
      <c r="O121" s="7">
        <f t="shared" si="40"/>
        <v>0</v>
      </c>
    </row>
    <row r="122" spans="1:15" hidden="1" x14ac:dyDescent="0.25">
      <c r="A122" s="1">
        <v>10</v>
      </c>
      <c r="B122" s="3">
        <v>5</v>
      </c>
      <c r="C122" s="3">
        <v>2</v>
      </c>
      <c r="D122" s="3">
        <v>4</v>
      </c>
      <c r="E122" s="7">
        <f t="shared" si="35"/>
        <v>40</v>
      </c>
      <c r="F122" s="7">
        <f t="shared" si="36"/>
        <v>80</v>
      </c>
      <c r="G122" s="7">
        <f t="shared" si="37"/>
        <v>40</v>
      </c>
      <c r="I122" s="1">
        <v>10</v>
      </c>
      <c r="J122" s="3">
        <v>5</v>
      </c>
      <c r="K122" s="3">
        <v>1</v>
      </c>
      <c r="L122" s="3">
        <v>3</v>
      </c>
      <c r="M122" s="7">
        <f t="shared" si="38"/>
        <v>20</v>
      </c>
      <c r="N122" s="7">
        <f t="shared" si="39"/>
        <v>60</v>
      </c>
      <c r="O122" s="7">
        <f t="shared" si="40"/>
        <v>40</v>
      </c>
    </row>
    <row r="123" spans="1:15" hidden="1" x14ac:dyDescent="0.25">
      <c r="A123" s="1">
        <v>11</v>
      </c>
      <c r="B123" s="3">
        <v>5</v>
      </c>
      <c r="C123" s="3">
        <v>4</v>
      </c>
      <c r="D123" s="3">
        <v>4</v>
      </c>
      <c r="E123" s="7">
        <f t="shared" si="35"/>
        <v>80</v>
      </c>
      <c r="F123" s="7">
        <f t="shared" si="36"/>
        <v>80</v>
      </c>
      <c r="G123" s="7">
        <f t="shared" si="37"/>
        <v>0</v>
      </c>
      <c r="I123" s="1">
        <v>11</v>
      </c>
      <c r="J123" s="3">
        <v>5</v>
      </c>
      <c r="K123" s="3">
        <v>1</v>
      </c>
      <c r="L123" s="3">
        <v>2</v>
      </c>
      <c r="M123" s="7">
        <f t="shared" si="38"/>
        <v>20</v>
      </c>
      <c r="N123" s="7">
        <f t="shared" si="39"/>
        <v>40</v>
      </c>
      <c r="O123" s="7">
        <f t="shared" si="40"/>
        <v>20</v>
      </c>
    </row>
    <row r="124" spans="1:15" hidden="1" x14ac:dyDescent="0.25">
      <c r="A124" s="1">
        <v>12</v>
      </c>
      <c r="B124" s="3">
        <v>5</v>
      </c>
      <c r="C124" s="3">
        <v>5</v>
      </c>
      <c r="D124" s="3">
        <v>5</v>
      </c>
      <c r="E124" s="7">
        <f t="shared" si="35"/>
        <v>100</v>
      </c>
      <c r="F124" s="7">
        <f t="shared" si="36"/>
        <v>100</v>
      </c>
      <c r="G124" s="7">
        <f t="shared" si="37"/>
        <v>0</v>
      </c>
      <c r="I124" s="1">
        <v>12</v>
      </c>
      <c r="J124" s="3">
        <v>5</v>
      </c>
      <c r="K124" s="3">
        <v>1</v>
      </c>
      <c r="L124" s="3">
        <v>1</v>
      </c>
      <c r="M124" s="7">
        <f>+K124*100/J124</f>
        <v>20</v>
      </c>
      <c r="N124" s="7">
        <f>+L124*100/J124</f>
        <v>20</v>
      </c>
      <c r="O124" s="7">
        <f>+N124-M124</f>
        <v>0</v>
      </c>
    </row>
    <row r="125" spans="1:15" hidden="1" x14ac:dyDescent="0.25">
      <c r="A125" s="1">
        <v>13</v>
      </c>
      <c r="B125" s="3">
        <v>5</v>
      </c>
      <c r="C125" s="3">
        <v>3</v>
      </c>
      <c r="D125" s="3">
        <v>5</v>
      </c>
      <c r="E125" s="7">
        <f t="shared" si="35"/>
        <v>60</v>
      </c>
      <c r="F125" s="7">
        <f t="shared" si="36"/>
        <v>100</v>
      </c>
      <c r="G125" s="7">
        <f t="shared" si="37"/>
        <v>40</v>
      </c>
      <c r="I125" s="1">
        <v>13</v>
      </c>
      <c r="J125" s="3">
        <v>5</v>
      </c>
      <c r="K125" s="3">
        <v>3</v>
      </c>
      <c r="L125" s="3">
        <v>2</v>
      </c>
      <c r="M125" s="7">
        <f>+K125*100/J125</f>
        <v>60</v>
      </c>
      <c r="N125" s="7">
        <f>+L125*100/J125</f>
        <v>40</v>
      </c>
      <c r="O125" s="7">
        <f>+N125-M125</f>
        <v>-20</v>
      </c>
    </row>
    <row r="126" spans="1:15" hidden="1" x14ac:dyDescent="0.25">
      <c r="A126" s="1">
        <v>14</v>
      </c>
      <c r="B126" s="3">
        <v>5</v>
      </c>
      <c r="C126" s="3">
        <v>5</v>
      </c>
      <c r="D126" s="3">
        <v>5</v>
      </c>
      <c r="E126" s="7">
        <f t="shared" si="35"/>
        <v>100</v>
      </c>
      <c r="F126" s="7">
        <f t="shared" si="36"/>
        <v>100</v>
      </c>
      <c r="G126" s="7">
        <f t="shared" si="37"/>
        <v>0</v>
      </c>
      <c r="I126" s="1">
        <v>14</v>
      </c>
      <c r="J126" s="3">
        <v>5</v>
      </c>
      <c r="K126" s="3">
        <v>1</v>
      </c>
      <c r="L126" s="3">
        <v>2</v>
      </c>
      <c r="M126" s="7">
        <f>+K126*100/J126</f>
        <v>20</v>
      </c>
      <c r="N126" s="7">
        <f>+L126*100/J126</f>
        <v>40</v>
      </c>
      <c r="O126" s="7">
        <f>+N126-M126</f>
        <v>20</v>
      </c>
    </row>
    <row r="127" spans="1:15" hidden="1" x14ac:dyDescent="0.25">
      <c r="A127" s="1">
        <v>15</v>
      </c>
      <c r="B127" s="3">
        <v>5</v>
      </c>
      <c r="C127" s="3">
        <v>2</v>
      </c>
      <c r="D127" s="3">
        <v>5</v>
      </c>
      <c r="E127" s="7">
        <f t="shared" si="35"/>
        <v>40</v>
      </c>
      <c r="F127" s="7">
        <f t="shared" si="36"/>
        <v>100</v>
      </c>
      <c r="G127" s="7">
        <f t="shared" si="37"/>
        <v>60</v>
      </c>
      <c r="I127" s="1">
        <v>15</v>
      </c>
      <c r="J127" s="3">
        <v>5</v>
      </c>
      <c r="K127" s="3">
        <v>2</v>
      </c>
      <c r="L127" s="3">
        <v>2</v>
      </c>
      <c r="M127" s="7">
        <f>+K127*100/J127</f>
        <v>40</v>
      </c>
      <c r="N127" s="7">
        <f>+L127*100/J127</f>
        <v>40</v>
      </c>
      <c r="O127" s="7">
        <f>+N127-M127</f>
        <v>0</v>
      </c>
    </row>
    <row r="128" spans="1:15" hidden="1" x14ac:dyDescent="0.25">
      <c r="A128" s="1">
        <v>16</v>
      </c>
      <c r="B128" s="3">
        <v>5</v>
      </c>
      <c r="C128" s="3">
        <v>3</v>
      </c>
      <c r="D128" s="3">
        <v>5</v>
      </c>
      <c r="E128" s="7">
        <f t="shared" si="35"/>
        <v>60</v>
      </c>
      <c r="F128" s="7">
        <f t="shared" si="36"/>
        <v>100</v>
      </c>
      <c r="G128" s="7">
        <f t="shared" si="37"/>
        <v>40</v>
      </c>
      <c r="I128" s="5" t="s">
        <v>40</v>
      </c>
      <c r="J128" s="11">
        <f>+AVERAGE(J119:J126)</f>
        <v>5</v>
      </c>
      <c r="K128" s="12">
        <f>+AVERAGE(K113:K127)</f>
        <v>1.8666666666666667</v>
      </c>
      <c r="L128" s="12">
        <f>+AVERAGE(L113:L127)</f>
        <v>2.8666666666666667</v>
      </c>
      <c r="M128" s="10">
        <f>+AVERAGE(M113:M127)</f>
        <v>37.333333333333336</v>
      </c>
      <c r="N128" s="10">
        <f>+AVERAGE(N113:N127)</f>
        <v>57.333333333333336</v>
      </c>
      <c r="O128" s="10">
        <f>+AVERAGE(O113:O127)</f>
        <v>20</v>
      </c>
    </row>
    <row r="129" spans="1:15" hidden="1" x14ac:dyDescent="0.25">
      <c r="A129" s="1">
        <v>17</v>
      </c>
      <c r="B129" s="3">
        <v>5</v>
      </c>
      <c r="C129" s="3">
        <v>2</v>
      </c>
      <c r="D129" s="3">
        <v>5</v>
      </c>
      <c r="E129" s="7">
        <f t="shared" si="35"/>
        <v>40</v>
      </c>
      <c r="F129" s="7">
        <f t="shared" si="36"/>
        <v>100</v>
      </c>
      <c r="G129" s="7">
        <f t="shared" si="37"/>
        <v>60</v>
      </c>
    </row>
    <row r="130" spans="1:15" hidden="1" x14ac:dyDescent="0.25">
      <c r="A130" s="1">
        <v>18</v>
      </c>
      <c r="B130" s="3">
        <v>5</v>
      </c>
      <c r="C130" s="3">
        <v>2</v>
      </c>
      <c r="D130" s="3">
        <v>4</v>
      </c>
      <c r="E130" s="7">
        <f t="shared" si="35"/>
        <v>40</v>
      </c>
      <c r="F130" s="7">
        <f t="shared" si="36"/>
        <v>80</v>
      </c>
      <c r="G130" s="7">
        <f t="shared" si="37"/>
        <v>40</v>
      </c>
    </row>
    <row r="131" spans="1:15" hidden="1" x14ac:dyDescent="0.25">
      <c r="A131" s="5" t="s">
        <v>40</v>
      </c>
      <c r="B131" s="11">
        <f t="shared" ref="B131:G131" si="41">+AVERAGE(B113:B130)</f>
        <v>5</v>
      </c>
      <c r="C131" s="12">
        <f t="shared" si="41"/>
        <v>3.1111111111111112</v>
      </c>
      <c r="D131" s="12">
        <f t="shared" si="41"/>
        <v>4.3888888888888893</v>
      </c>
      <c r="E131" s="10">
        <f t="shared" si="41"/>
        <v>62.222222222222221</v>
      </c>
      <c r="F131" s="10">
        <f t="shared" si="41"/>
        <v>87.777777777777771</v>
      </c>
      <c r="G131" s="10">
        <f t="shared" si="41"/>
        <v>25.555555555555557</v>
      </c>
    </row>
    <row r="132" spans="1:15" hidden="1" x14ac:dyDescent="0.25"/>
    <row r="133" spans="1:15" ht="15" hidden="1" customHeight="1" x14ac:dyDescent="0.25">
      <c r="A133" s="316" t="s">
        <v>45</v>
      </c>
      <c r="B133" s="316"/>
      <c r="C133" s="316"/>
      <c r="D133" s="316"/>
      <c r="E133" s="316"/>
      <c r="F133" s="316"/>
      <c r="G133" s="317"/>
      <c r="I133" s="316" t="s">
        <v>45</v>
      </c>
      <c r="J133" s="316"/>
      <c r="K133" s="316"/>
      <c r="L133" s="316"/>
      <c r="M133" s="316"/>
      <c r="N133" s="316"/>
      <c r="O133" s="317"/>
    </row>
    <row r="134" spans="1:15" ht="15" hidden="1" customHeight="1" x14ac:dyDescent="0.25">
      <c r="A134" s="301" t="s">
        <v>65</v>
      </c>
      <c r="B134" s="301"/>
      <c r="C134" s="301"/>
      <c r="D134" s="301"/>
      <c r="E134" s="301"/>
      <c r="F134" s="301"/>
      <c r="G134" s="302"/>
      <c r="I134" s="301" t="s">
        <v>66</v>
      </c>
      <c r="J134" s="301"/>
      <c r="K134" s="301"/>
      <c r="L134" s="301"/>
      <c r="M134" s="301"/>
      <c r="N134" s="301"/>
      <c r="O134" s="302"/>
    </row>
    <row r="135" spans="1:15" ht="30" hidden="1" x14ac:dyDescent="0.25">
      <c r="A135" s="8" t="s">
        <v>51</v>
      </c>
      <c r="B135" s="8" t="s">
        <v>46</v>
      </c>
      <c r="C135" s="9" t="s">
        <v>52</v>
      </c>
      <c r="D135" s="9" t="s">
        <v>53</v>
      </c>
      <c r="E135" s="9" t="s">
        <v>48</v>
      </c>
      <c r="F135" s="9" t="s">
        <v>49</v>
      </c>
      <c r="G135" s="8" t="s">
        <v>47</v>
      </c>
      <c r="I135" s="8" t="s">
        <v>51</v>
      </c>
      <c r="J135" s="8" t="s">
        <v>46</v>
      </c>
      <c r="K135" s="9" t="s">
        <v>52</v>
      </c>
      <c r="L135" s="9" t="s">
        <v>53</v>
      </c>
      <c r="M135" s="9" t="s">
        <v>48</v>
      </c>
      <c r="N135" s="9" t="s">
        <v>49</v>
      </c>
      <c r="O135" s="8" t="s">
        <v>47</v>
      </c>
    </row>
    <row r="136" spans="1:15" hidden="1" x14ac:dyDescent="0.25">
      <c r="A136" s="1">
        <v>1</v>
      </c>
      <c r="B136" s="3">
        <v>5</v>
      </c>
      <c r="C136" s="3">
        <v>1</v>
      </c>
      <c r="D136" s="3">
        <v>1</v>
      </c>
      <c r="E136" s="7">
        <f t="shared" ref="E136:E146" si="42">+C136*100/B136</f>
        <v>20</v>
      </c>
      <c r="F136" s="7">
        <f t="shared" ref="F136:F146" si="43">+D136*100/B136</f>
        <v>20</v>
      </c>
      <c r="G136" s="7">
        <f t="shared" ref="G136:G146" si="44">+F136-E136</f>
        <v>0</v>
      </c>
      <c r="I136" s="1">
        <v>1</v>
      </c>
      <c r="J136" s="3">
        <v>5</v>
      </c>
      <c r="K136" s="3">
        <v>2</v>
      </c>
      <c r="L136" s="3">
        <v>2</v>
      </c>
      <c r="M136" s="7">
        <f t="shared" ref="M136:M147" si="45">+K136*100/J136</f>
        <v>40</v>
      </c>
      <c r="N136" s="7">
        <f t="shared" ref="N136:N147" si="46">+L136*100/J136</f>
        <v>40</v>
      </c>
      <c r="O136" s="7">
        <f t="shared" ref="O136:O147" si="47">+N136-M136</f>
        <v>0</v>
      </c>
    </row>
    <row r="137" spans="1:15" hidden="1" x14ac:dyDescent="0.25">
      <c r="A137" s="1">
        <v>2</v>
      </c>
      <c r="B137" s="3">
        <v>5</v>
      </c>
      <c r="C137" s="3">
        <v>4</v>
      </c>
      <c r="D137" s="3">
        <v>3</v>
      </c>
      <c r="E137" s="7">
        <f t="shared" si="42"/>
        <v>80</v>
      </c>
      <c r="F137" s="7">
        <f t="shared" si="43"/>
        <v>60</v>
      </c>
      <c r="G137" s="7">
        <f t="shared" si="44"/>
        <v>-20</v>
      </c>
      <c r="I137" s="1">
        <v>2</v>
      </c>
      <c r="J137" s="3">
        <v>5</v>
      </c>
      <c r="K137" s="3">
        <v>3</v>
      </c>
      <c r="L137" s="3">
        <v>3</v>
      </c>
      <c r="M137" s="7">
        <f t="shared" si="45"/>
        <v>60</v>
      </c>
      <c r="N137" s="7">
        <f t="shared" si="46"/>
        <v>60</v>
      </c>
      <c r="O137" s="7">
        <f t="shared" si="47"/>
        <v>0</v>
      </c>
    </row>
    <row r="138" spans="1:15" hidden="1" x14ac:dyDescent="0.25">
      <c r="A138" s="1">
        <v>3</v>
      </c>
      <c r="B138" s="3">
        <v>5</v>
      </c>
      <c r="C138" s="3">
        <v>1</v>
      </c>
      <c r="D138" s="3">
        <v>4</v>
      </c>
      <c r="E138" s="7">
        <f t="shared" si="42"/>
        <v>20</v>
      </c>
      <c r="F138" s="7">
        <f t="shared" si="43"/>
        <v>80</v>
      </c>
      <c r="G138" s="7">
        <f t="shared" si="44"/>
        <v>60</v>
      </c>
      <c r="I138" s="1">
        <v>3</v>
      </c>
      <c r="J138" s="3">
        <v>5</v>
      </c>
      <c r="K138" s="3">
        <v>2</v>
      </c>
      <c r="L138" s="3">
        <v>3</v>
      </c>
      <c r="M138" s="7">
        <f t="shared" si="45"/>
        <v>40</v>
      </c>
      <c r="N138" s="7">
        <f t="shared" si="46"/>
        <v>60</v>
      </c>
      <c r="O138" s="7">
        <f t="shared" si="47"/>
        <v>20</v>
      </c>
    </row>
    <row r="139" spans="1:15" hidden="1" x14ac:dyDescent="0.25">
      <c r="A139" s="1">
        <v>4</v>
      </c>
      <c r="B139" s="3">
        <v>5</v>
      </c>
      <c r="C139" s="3">
        <v>3</v>
      </c>
      <c r="D139" s="3">
        <v>2</v>
      </c>
      <c r="E139" s="7">
        <f t="shared" si="42"/>
        <v>60</v>
      </c>
      <c r="F139" s="7">
        <f t="shared" si="43"/>
        <v>40</v>
      </c>
      <c r="G139" s="7">
        <f t="shared" si="44"/>
        <v>-20</v>
      </c>
      <c r="I139" s="1">
        <v>4</v>
      </c>
      <c r="J139" s="3">
        <v>5</v>
      </c>
      <c r="K139" s="3">
        <v>4</v>
      </c>
      <c r="L139" s="3">
        <v>1</v>
      </c>
      <c r="M139" s="7">
        <f t="shared" si="45"/>
        <v>80</v>
      </c>
      <c r="N139" s="7">
        <f t="shared" si="46"/>
        <v>20</v>
      </c>
      <c r="O139" s="7">
        <f t="shared" si="47"/>
        <v>-60</v>
      </c>
    </row>
    <row r="140" spans="1:15" hidden="1" x14ac:dyDescent="0.25">
      <c r="A140" s="1">
        <v>5</v>
      </c>
      <c r="B140" s="3">
        <v>5</v>
      </c>
      <c r="C140" s="3">
        <v>2</v>
      </c>
      <c r="D140" s="3">
        <v>3</v>
      </c>
      <c r="E140" s="7">
        <f t="shared" si="42"/>
        <v>40</v>
      </c>
      <c r="F140" s="7">
        <f t="shared" si="43"/>
        <v>60</v>
      </c>
      <c r="G140" s="7">
        <f t="shared" si="44"/>
        <v>20</v>
      </c>
      <c r="I140" s="1">
        <v>5</v>
      </c>
      <c r="J140" s="3">
        <v>5</v>
      </c>
      <c r="K140" s="3">
        <v>4</v>
      </c>
      <c r="L140" s="3">
        <v>4</v>
      </c>
      <c r="M140" s="7">
        <f t="shared" si="45"/>
        <v>80</v>
      </c>
      <c r="N140" s="7">
        <f t="shared" si="46"/>
        <v>80</v>
      </c>
      <c r="O140" s="7">
        <f t="shared" si="47"/>
        <v>0</v>
      </c>
    </row>
    <row r="141" spans="1:15" hidden="1" x14ac:dyDescent="0.25">
      <c r="A141" s="1">
        <v>6</v>
      </c>
      <c r="B141" s="3">
        <v>5</v>
      </c>
      <c r="C141" s="3">
        <v>3</v>
      </c>
      <c r="D141" s="3">
        <v>2</v>
      </c>
      <c r="E141" s="7">
        <f t="shared" si="42"/>
        <v>60</v>
      </c>
      <c r="F141" s="7">
        <f t="shared" si="43"/>
        <v>40</v>
      </c>
      <c r="G141" s="7">
        <f t="shared" si="44"/>
        <v>-20</v>
      </c>
      <c r="I141" s="1">
        <v>6</v>
      </c>
      <c r="J141" s="3">
        <v>5</v>
      </c>
      <c r="K141" s="3">
        <v>3</v>
      </c>
      <c r="L141" s="3">
        <v>3</v>
      </c>
      <c r="M141" s="7">
        <f t="shared" si="45"/>
        <v>60</v>
      </c>
      <c r="N141" s="7">
        <f t="shared" si="46"/>
        <v>60</v>
      </c>
      <c r="O141" s="7">
        <f t="shared" si="47"/>
        <v>0</v>
      </c>
    </row>
    <row r="142" spans="1:15" hidden="1" x14ac:dyDescent="0.25">
      <c r="A142" s="1">
        <v>7</v>
      </c>
      <c r="B142" s="3">
        <v>5</v>
      </c>
      <c r="C142" s="3">
        <v>3</v>
      </c>
      <c r="D142" s="3">
        <v>3</v>
      </c>
      <c r="E142" s="7">
        <f t="shared" si="42"/>
        <v>60</v>
      </c>
      <c r="F142" s="7">
        <f t="shared" si="43"/>
        <v>60</v>
      </c>
      <c r="G142" s="7">
        <f t="shared" si="44"/>
        <v>0</v>
      </c>
      <c r="I142" s="1">
        <v>7</v>
      </c>
      <c r="J142" s="3">
        <v>5</v>
      </c>
      <c r="K142" s="3">
        <v>3</v>
      </c>
      <c r="L142" s="3">
        <v>4</v>
      </c>
      <c r="M142" s="7">
        <f t="shared" si="45"/>
        <v>60</v>
      </c>
      <c r="N142" s="7">
        <f t="shared" si="46"/>
        <v>80</v>
      </c>
      <c r="O142" s="7">
        <f t="shared" si="47"/>
        <v>20</v>
      </c>
    </row>
    <row r="143" spans="1:15" hidden="1" x14ac:dyDescent="0.25">
      <c r="A143" s="1">
        <v>8</v>
      </c>
      <c r="B143" s="3">
        <v>5</v>
      </c>
      <c r="C143" s="3">
        <v>1</v>
      </c>
      <c r="D143" s="3">
        <v>3</v>
      </c>
      <c r="E143" s="7">
        <f t="shared" si="42"/>
        <v>20</v>
      </c>
      <c r="F143" s="7">
        <f t="shared" si="43"/>
        <v>60</v>
      </c>
      <c r="G143" s="7">
        <f t="shared" si="44"/>
        <v>40</v>
      </c>
      <c r="I143" s="1">
        <v>8</v>
      </c>
      <c r="J143" s="3">
        <v>5</v>
      </c>
      <c r="K143" s="3">
        <v>4</v>
      </c>
      <c r="L143" s="3">
        <v>1</v>
      </c>
      <c r="M143" s="7">
        <f t="shared" si="45"/>
        <v>80</v>
      </c>
      <c r="N143" s="7">
        <f t="shared" si="46"/>
        <v>20</v>
      </c>
      <c r="O143" s="7">
        <f t="shared" si="47"/>
        <v>-60</v>
      </c>
    </row>
    <row r="144" spans="1:15" hidden="1" x14ac:dyDescent="0.25">
      <c r="A144" s="1">
        <v>9</v>
      </c>
      <c r="B144" s="3">
        <v>5</v>
      </c>
      <c r="C144" s="3">
        <v>4</v>
      </c>
      <c r="D144" s="3">
        <v>3</v>
      </c>
      <c r="E144" s="7">
        <f t="shared" si="42"/>
        <v>80</v>
      </c>
      <c r="F144" s="7">
        <f t="shared" si="43"/>
        <v>60</v>
      </c>
      <c r="G144" s="7">
        <f t="shared" si="44"/>
        <v>-20</v>
      </c>
      <c r="I144" s="1">
        <v>9</v>
      </c>
      <c r="J144" s="3">
        <v>5</v>
      </c>
      <c r="K144" s="3">
        <v>4</v>
      </c>
      <c r="L144" s="3">
        <v>3</v>
      </c>
      <c r="M144" s="7">
        <f t="shared" si="45"/>
        <v>80</v>
      </c>
      <c r="N144" s="7">
        <f t="shared" si="46"/>
        <v>60</v>
      </c>
      <c r="O144" s="7">
        <f t="shared" si="47"/>
        <v>-20</v>
      </c>
    </row>
    <row r="145" spans="1:15" hidden="1" x14ac:dyDescent="0.25">
      <c r="A145" s="1">
        <v>10</v>
      </c>
      <c r="B145" s="3">
        <v>5</v>
      </c>
      <c r="C145" s="3">
        <v>4</v>
      </c>
      <c r="D145" s="3">
        <v>5</v>
      </c>
      <c r="E145" s="7">
        <f t="shared" si="42"/>
        <v>80</v>
      </c>
      <c r="F145" s="7">
        <f t="shared" si="43"/>
        <v>100</v>
      </c>
      <c r="G145" s="7">
        <f t="shared" si="44"/>
        <v>20</v>
      </c>
      <c r="I145" s="1">
        <v>10</v>
      </c>
      <c r="J145" s="3">
        <v>5</v>
      </c>
      <c r="K145" s="3">
        <v>2</v>
      </c>
      <c r="L145" s="3">
        <v>1</v>
      </c>
      <c r="M145" s="7">
        <f t="shared" si="45"/>
        <v>40</v>
      </c>
      <c r="N145" s="7">
        <f t="shared" si="46"/>
        <v>20</v>
      </c>
      <c r="O145" s="7">
        <f t="shared" si="47"/>
        <v>-20</v>
      </c>
    </row>
    <row r="146" spans="1:15" hidden="1" x14ac:dyDescent="0.25">
      <c r="A146" s="1">
        <v>11</v>
      </c>
      <c r="B146" s="3">
        <v>5</v>
      </c>
      <c r="C146" s="3">
        <v>5</v>
      </c>
      <c r="D146" s="3">
        <v>5</v>
      </c>
      <c r="E146" s="7">
        <f t="shared" si="42"/>
        <v>100</v>
      </c>
      <c r="F146" s="7">
        <f t="shared" si="43"/>
        <v>100</v>
      </c>
      <c r="G146" s="7">
        <f t="shared" si="44"/>
        <v>0</v>
      </c>
      <c r="I146" s="1">
        <v>11</v>
      </c>
      <c r="J146" s="3">
        <v>5</v>
      </c>
      <c r="K146" s="3">
        <v>2</v>
      </c>
      <c r="L146" s="3">
        <v>2</v>
      </c>
      <c r="M146" s="7">
        <f t="shared" si="45"/>
        <v>40</v>
      </c>
      <c r="N146" s="7">
        <f t="shared" si="46"/>
        <v>40</v>
      </c>
      <c r="O146" s="7">
        <f t="shared" si="47"/>
        <v>0</v>
      </c>
    </row>
    <row r="147" spans="1:15" hidden="1" x14ac:dyDescent="0.25">
      <c r="A147" s="1">
        <v>12</v>
      </c>
      <c r="B147" s="3">
        <v>5</v>
      </c>
      <c r="C147" s="3">
        <v>2</v>
      </c>
      <c r="D147" s="3">
        <v>3</v>
      </c>
      <c r="E147" s="7">
        <f>+C147*100/B147</f>
        <v>40</v>
      </c>
      <c r="F147" s="7">
        <f>+D147*100/B147</f>
        <v>60</v>
      </c>
      <c r="G147" s="7">
        <f>+F147-E147</f>
        <v>20</v>
      </c>
      <c r="I147" s="1">
        <v>12</v>
      </c>
      <c r="J147" s="3">
        <v>5</v>
      </c>
      <c r="K147" s="3">
        <v>3</v>
      </c>
      <c r="L147" s="3">
        <v>2</v>
      </c>
      <c r="M147" s="7">
        <f t="shared" si="45"/>
        <v>60</v>
      </c>
      <c r="N147" s="7">
        <f t="shared" si="46"/>
        <v>40</v>
      </c>
      <c r="O147" s="7">
        <f t="shared" si="47"/>
        <v>-20</v>
      </c>
    </row>
    <row r="148" spans="1:15" hidden="1" x14ac:dyDescent="0.25">
      <c r="A148" s="1">
        <v>13</v>
      </c>
      <c r="B148" s="3">
        <v>5</v>
      </c>
      <c r="C148" s="3">
        <v>3</v>
      </c>
      <c r="D148" s="3">
        <v>4</v>
      </c>
      <c r="E148" s="7">
        <f>+C148*100/B148</f>
        <v>60</v>
      </c>
      <c r="F148" s="7">
        <f>+D148*100/B148</f>
        <v>80</v>
      </c>
      <c r="G148" s="7">
        <f>+F148-E148</f>
        <v>20</v>
      </c>
      <c r="I148" s="1">
        <v>13</v>
      </c>
      <c r="J148" s="3">
        <v>5</v>
      </c>
      <c r="K148" s="3">
        <v>4</v>
      </c>
      <c r="L148" s="3">
        <v>3</v>
      </c>
      <c r="M148" s="7">
        <f>+K148*100/J148</f>
        <v>80</v>
      </c>
      <c r="N148" s="7">
        <f>+L148*100/J148</f>
        <v>60</v>
      </c>
      <c r="O148" s="7">
        <f>+N148-M148</f>
        <v>-20</v>
      </c>
    </row>
    <row r="149" spans="1:15" hidden="1" x14ac:dyDescent="0.25">
      <c r="A149" s="1">
        <v>13</v>
      </c>
      <c r="B149" s="3">
        <v>5</v>
      </c>
      <c r="C149" s="3">
        <v>0</v>
      </c>
      <c r="D149" s="3">
        <v>1</v>
      </c>
      <c r="E149" s="7">
        <f>+C149*100/B149</f>
        <v>0</v>
      </c>
      <c r="F149" s="7">
        <f>+D149*100/B149</f>
        <v>20</v>
      </c>
      <c r="G149" s="7">
        <f>+F149-E149</f>
        <v>20</v>
      </c>
      <c r="I149" s="1">
        <v>14</v>
      </c>
      <c r="J149" s="3">
        <v>5</v>
      </c>
      <c r="K149" s="3">
        <v>3</v>
      </c>
      <c r="L149" s="3">
        <v>3</v>
      </c>
      <c r="M149" s="7">
        <f>+K149*100/J149</f>
        <v>60</v>
      </c>
      <c r="N149" s="7">
        <f>+L149*100/J149</f>
        <v>60</v>
      </c>
      <c r="O149" s="7">
        <f>+N149-M149</f>
        <v>0</v>
      </c>
    </row>
    <row r="150" spans="1:15" hidden="1" x14ac:dyDescent="0.25">
      <c r="A150" s="5" t="s">
        <v>40</v>
      </c>
      <c r="B150" s="11">
        <f>+AVERAGE(B142:B147)</f>
        <v>5</v>
      </c>
      <c r="C150" s="12">
        <f>+AVERAGE(C136:C149)</f>
        <v>2.5714285714285716</v>
      </c>
      <c r="D150" s="12">
        <f>+AVERAGE(D136:D149)</f>
        <v>3</v>
      </c>
      <c r="E150" s="10">
        <f>+AVERAGE(E136:E149)</f>
        <v>51.428571428571431</v>
      </c>
      <c r="F150" s="10">
        <f>+AVERAGE(F136:F149)</f>
        <v>60</v>
      </c>
      <c r="G150" s="10">
        <f>+AVERAGE(G136:G149)</f>
        <v>8.5714285714285712</v>
      </c>
      <c r="I150" s="16">
        <v>15</v>
      </c>
      <c r="J150" s="17">
        <v>5</v>
      </c>
      <c r="K150" s="17">
        <v>3</v>
      </c>
      <c r="L150" s="17">
        <v>5</v>
      </c>
      <c r="M150" s="18">
        <f>+K150*100/J150</f>
        <v>60</v>
      </c>
      <c r="N150" s="18">
        <f>+L150*100/J150</f>
        <v>100</v>
      </c>
      <c r="O150" s="18">
        <f>+N150-M150</f>
        <v>40</v>
      </c>
    </row>
    <row r="151" spans="1:15" hidden="1" x14ac:dyDescent="0.25">
      <c r="I151" s="1">
        <v>15</v>
      </c>
      <c r="J151" s="14">
        <v>5</v>
      </c>
      <c r="K151" s="14">
        <v>2</v>
      </c>
      <c r="L151" s="14">
        <v>0</v>
      </c>
      <c r="M151" s="15">
        <f>+K151*100/J151</f>
        <v>40</v>
      </c>
      <c r="N151" s="15">
        <f>+L151*100/J151</f>
        <v>0</v>
      </c>
      <c r="O151" s="15">
        <f>+N151-M151</f>
        <v>-40</v>
      </c>
    </row>
    <row r="152" spans="1:15" hidden="1" x14ac:dyDescent="0.25">
      <c r="I152" s="5" t="s">
        <v>40</v>
      </c>
      <c r="J152" s="11">
        <f>+AVERAGE(J142:J149)</f>
        <v>5</v>
      </c>
      <c r="K152" s="12">
        <f>+AVERAGE(K136:K151)</f>
        <v>3</v>
      </c>
      <c r="L152" s="12">
        <f>+AVERAGE(L136:L151)</f>
        <v>2.5</v>
      </c>
      <c r="M152" s="10">
        <f>+AVERAGE(M136:M151)</f>
        <v>60</v>
      </c>
      <c r="N152" s="10">
        <f>+AVERAGE(N136:N151)</f>
        <v>50</v>
      </c>
      <c r="O152" s="10">
        <f>+AVERAGE(O136:O151)</f>
        <v>-10</v>
      </c>
    </row>
    <row r="153" spans="1:15" hidden="1" x14ac:dyDescent="0.25"/>
    <row r="154" spans="1:15" hidden="1" x14ac:dyDescent="0.25"/>
    <row r="155" spans="1:15" ht="15" hidden="1" customHeight="1" x14ac:dyDescent="0.25">
      <c r="A155" s="306" t="s">
        <v>45</v>
      </c>
      <c r="B155" s="306"/>
      <c r="C155" s="306"/>
      <c r="D155" s="306"/>
      <c r="E155" s="306"/>
      <c r="F155" s="306"/>
      <c r="G155" s="307"/>
      <c r="I155" s="306" t="s">
        <v>45</v>
      </c>
      <c r="J155" s="306"/>
      <c r="K155" s="306"/>
      <c r="L155" s="306"/>
      <c r="M155" s="306"/>
      <c r="N155" s="306"/>
      <c r="O155" s="307"/>
    </row>
    <row r="156" spans="1:15" ht="15" hidden="1" customHeight="1" x14ac:dyDescent="0.25">
      <c r="A156" s="301" t="s">
        <v>69</v>
      </c>
      <c r="B156" s="301"/>
      <c r="C156" s="301"/>
      <c r="D156" s="301"/>
      <c r="E156" s="301"/>
      <c r="F156" s="301"/>
      <c r="G156" s="302"/>
      <c r="I156" s="301" t="s">
        <v>70</v>
      </c>
      <c r="J156" s="301"/>
      <c r="K156" s="301"/>
      <c r="L156" s="301"/>
      <c r="M156" s="301"/>
      <c r="N156" s="301"/>
      <c r="O156" s="302"/>
    </row>
    <row r="157" spans="1:15" ht="30" hidden="1" x14ac:dyDescent="0.25">
      <c r="A157" s="8" t="s">
        <v>51</v>
      </c>
      <c r="B157" s="8" t="s">
        <v>46</v>
      </c>
      <c r="C157" s="9" t="s">
        <v>52</v>
      </c>
      <c r="D157" s="9" t="s">
        <v>53</v>
      </c>
      <c r="E157" s="9" t="s">
        <v>48</v>
      </c>
      <c r="F157" s="9" t="s">
        <v>49</v>
      </c>
      <c r="G157" s="8" t="s">
        <v>47</v>
      </c>
      <c r="I157" s="8" t="s">
        <v>51</v>
      </c>
      <c r="J157" s="8" t="s">
        <v>46</v>
      </c>
      <c r="K157" s="9" t="s">
        <v>52</v>
      </c>
      <c r="L157" s="9" t="s">
        <v>53</v>
      </c>
      <c r="M157" s="9" t="s">
        <v>48</v>
      </c>
      <c r="N157" s="9" t="s">
        <v>49</v>
      </c>
      <c r="O157" s="8" t="s">
        <v>47</v>
      </c>
    </row>
    <row r="158" spans="1:15" hidden="1" x14ac:dyDescent="0.25">
      <c r="A158" s="1">
        <v>1</v>
      </c>
      <c r="B158" s="3">
        <v>4</v>
      </c>
      <c r="C158" s="3">
        <v>4</v>
      </c>
      <c r="D158" s="3">
        <v>4</v>
      </c>
      <c r="E158" s="7">
        <f t="shared" ref="E158:E171" si="48">+C158*100/B158</f>
        <v>100</v>
      </c>
      <c r="F158" s="7">
        <f t="shared" ref="F158:F171" si="49">+D158*100/B158</f>
        <v>100</v>
      </c>
      <c r="G158" s="7">
        <f t="shared" ref="G158:G171" si="50">+F158-E158</f>
        <v>0</v>
      </c>
      <c r="I158" s="1">
        <v>1</v>
      </c>
      <c r="J158" s="3">
        <v>5</v>
      </c>
      <c r="K158" s="3">
        <v>4</v>
      </c>
      <c r="L158" s="3">
        <v>4</v>
      </c>
      <c r="M158" s="7">
        <f t="shared" ref="M158:M172" si="51">+K158*100/J158</f>
        <v>80</v>
      </c>
      <c r="N158" s="7">
        <f t="shared" ref="N158:N172" si="52">+L158*100/J158</f>
        <v>80</v>
      </c>
      <c r="O158" s="7">
        <f t="shared" ref="O158:O172" si="53">+N158-M158</f>
        <v>0</v>
      </c>
    </row>
    <row r="159" spans="1:15" hidden="1" x14ac:dyDescent="0.25">
      <c r="A159" s="1">
        <v>2</v>
      </c>
      <c r="B159" s="3">
        <v>4</v>
      </c>
      <c r="C159" s="3">
        <v>2</v>
      </c>
      <c r="D159" s="3">
        <v>2</v>
      </c>
      <c r="E159" s="7">
        <f t="shared" si="48"/>
        <v>50</v>
      </c>
      <c r="F159" s="7">
        <f t="shared" si="49"/>
        <v>50</v>
      </c>
      <c r="G159" s="7">
        <f t="shared" si="50"/>
        <v>0</v>
      </c>
      <c r="I159" s="1">
        <v>2</v>
      </c>
      <c r="J159" s="3">
        <v>5</v>
      </c>
      <c r="K159" s="3">
        <v>3</v>
      </c>
      <c r="L159" s="3">
        <v>5</v>
      </c>
      <c r="M159" s="7">
        <f t="shared" si="51"/>
        <v>60</v>
      </c>
      <c r="N159" s="7">
        <f t="shared" si="52"/>
        <v>100</v>
      </c>
      <c r="O159" s="7">
        <f t="shared" si="53"/>
        <v>40</v>
      </c>
    </row>
    <row r="160" spans="1:15" hidden="1" x14ac:dyDescent="0.25">
      <c r="A160" s="1">
        <v>3</v>
      </c>
      <c r="B160" s="3">
        <v>4</v>
      </c>
      <c r="C160" s="3">
        <v>3</v>
      </c>
      <c r="D160" s="3">
        <v>4</v>
      </c>
      <c r="E160" s="7">
        <f t="shared" si="48"/>
        <v>75</v>
      </c>
      <c r="F160" s="7">
        <f t="shared" si="49"/>
        <v>100</v>
      </c>
      <c r="G160" s="7">
        <f t="shared" si="50"/>
        <v>25</v>
      </c>
      <c r="I160" s="1">
        <v>3</v>
      </c>
      <c r="J160" s="3">
        <v>5</v>
      </c>
      <c r="K160" s="3">
        <v>3</v>
      </c>
      <c r="L160" s="3">
        <v>5</v>
      </c>
      <c r="M160" s="7">
        <f t="shared" si="51"/>
        <v>60</v>
      </c>
      <c r="N160" s="7">
        <f t="shared" si="52"/>
        <v>100</v>
      </c>
      <c r="O160" s="7">
        <f t="shared" si="53"/>
        <v>40</v>
      </c>
    </row>
    <row r="161" spans="1:15" hidden="1" x14ac:dyDescent="0.25">
      <c r="A161" s="1">
        <v>4</v>
      </c>
      <c r="B161" s="3">
        <v>4</v>
      </c>
      <c r="C161" s="3">
        <v>3</v>
      </c>
      <c r="D161" s="3">
        <v>3</v>
      </c>
      <c r="E161" s="7">
        <f t="shared" si="48"/>
        <v>75</v>
      </c>
      <c r="F161" s="7">
        <f t="shared" si="49"/>
        <v>75</v>
      </c>
      <c r="G161" s="7">
        <f t="shared" si="50"/>
        <v>0</v>
      </c>
      <c r="I161" s="1">
        <v>4</v>
      </c>
      <c r="J161" s="3">
        <v>5</v>
      </c>
      <c r="K161" s="3">
        <v>1</v>
      </c>
      <c r="L161" s="3">
        <v>5</v>
      </c>
      <c r="M161" s="7">
        <f t="shared" si="51"/>
        <v>20</v>
      </c>
      <c r="N161" s="7">
        <f t="shared" si="52"/>
        <v>100</v>
      </c>
      <c r="O161" s="7">
        <f t="shared" si="53"/>
        <v>80</v>
      </c>
    </row>
    <row r="162" spans="1:15" hidden="1" x14ac:dyDescent="0.25">
      <c r="A162" s="1">
        <v>5</v>
      </c>
      <c r="B162" s="3">
        <v>4</v>
      </c>
      <c r="C162" s="3">
        <v>4</v>
      </c>
      <c r="D162" s="3">
        <v>3</v>
      </c>
      <c r="E162" s="7">
        <f t="shared" si="48"/>
        <v>100</v>
      </c>
      <c r="F162" s="7">
        <f t="shared" si="49"/>
        <v>75</v>
      </c>
      <c r="G162" s="7">
        <f t="shared" si="50"/>
        <v>-25</v>
      </c>
      <c r="I162" s="1">
        <v>5</v>
      </c>
      <c r="J162" s="3">
        <v>5</v>
      </c>
      <c r="K162" s="3">
        <v>2</v>
      </c>
      <c r="L162" s="3">
        <v>2</v>
      </c>
      <c r="M162" s="7">
        <f t="shared" si="51"/>
        <v>40</v>
      </c>
      <c r="N162" s="7">
        <f t="shared" si="52"/>
        <v>40</v>
      </c>
      <c r="O162" s="7">
        <f t="shared" si="53"/>
        <v>0</v>
      </c>
    </row>
    <row r="163" spans="1:15" hidden="1" x14ac:dyDescent="0.25">
      <c r="A163" s="1">
        <v>6</v>
      </c>
      <c r="B163" s="3">
        <v>4</v>
      </c>
      <c r="C163" s="3">
        <v>2</v>
      </c>
      <c r="D163" s="3">
        <v>3</v>
      </c>
      <c r="E163" s="7">
        <f t="shared" si="48"/>
        <v>50</v>
      </c>
      <c r="F163" s="7">
        <f t="shared" si="49"/>
        <v>75</v>
      </c>
      <c r="G163" s="7">
        <f t="shared" si="50"/>
        <v>25</v>
      </c>
      <c r="I163" s="1">
        <v>6</v>
      </c>
      <c r="J163" s="3">
        <v>5</v>
      </c>
      <c r="K163" s="3">
        <v>2</v>
      </c>
      <c r="L163" s="3">
        <v>5</v>
      </c>
      <c r="M163" s="7">
        <f t="shared" si="51"/>
        <v>40</v>
      </c>
      <c r="N163" s="7">
        <f t="shared" si="52"/>
        <v>100</v>
      </c>
      <c r="O163" s="7">
        <f t="shared" si="53"/>
        <v>60</v>
      </c>
    </row>
    <row r="164" spans="1:15" hidden="1" x14ac:dyDescent="0.25">
      <c r="A164" s="1">
        <v>7</v>
      </c>
      <c r="B164" s="3">
        <v>4</v>
      </c>
      <c r="C164" s="3">
        <v>4</v>
      </c>
      <c r="D164" s="3">
        <v>0</v>
      </c>
      <c r="E164" s="7">
        <f t="shared" si="48"/>
        <v>100</v>
      </c>
      <c r="F164" s="7">
        <f t="shared" si="49"/>
        <v>0</v>
      </c>
      <c r="G164" s="7">
        <f t="shared" si="50"/>
        <v>-100</v>
      </c>
      <c r="I164" s="1">
        <v>7</v>
      </c>
      <c r="J164" s="3">
        <v>5</v>
      </c>
      <c r="K164" s="3">
        <v>0</v>
      </c>
      <c r="L164" s="3">
        <v>5</v>
      </c>
      <c r="M164" s="7">
        <f t="shared" si="51"/>
        <v>0</v>
      </c>
      <c r="N164" s="7">
        <f t="shared" si="52"/>
        <v>100</v>
      </c>
      <c r="O164" s="7">
        <f t="shared" si="53"/>
        <v>100</v>
      </c>
    </row>
    <row r="165" spans="1:15" hidden="1" x14ac:dyDescent="0.25">
      <c r="A165" s="1">
        <v>8</v>
      </c>
      <c r="B165" s="3">
        <v>4</v>
      </c>
      <c r="C165" s="3">
        <v>4</v>
      </c>
      <c r="D165" s="3">
        <v>4</v>
      </c>
      <c r="E165" s="7">
        <f t="shared" si="48"/>
        <v>100</v>
      </c>
      <c r="F165" s="7">
        <f t="shared" si="49"/>
        <v>100</v>
      </c>
      <c r="G165" s="7">
        <f t="shared" si="50"/>
        <v>0</v>
      </c>
      <c r="I165" s="1">
        <v>8</v>
      </c>
      <c r="J165" s="3">
        <v>5</v>
      </c>
      <c r="K165" s="3">
        <v>1</v>
      </c>
      <c r="L165" s="3">
        <v>1</v>
      </c>
      <c r="M165" s="7">
        <f t="shared" si="51"/>
        <v>20</v>
      </c>
      <c r="N165" s="7">
        <f t="shared" si="52"/>
        <v>20</v>
      </c>
      <c r="O165" s="7">
        <f t="shared" si="53"/>
        <v>0</v>
      </c>
    </row>
    <row r="166" spans="1:15" hidden="1" x14ac:dyDescent="0.25">
      <c r="A166" s="1">
        <v>9</v>
      </c>
      <c r="B166" s="3">
        <v>4</v>
      </c>
      <c r="C166" s="3">
        <v>3</v>
      </c>
      <c r="D166" s="3">
        <v>4</v>
      </c>
      <c r="E166" s="7">
        <f t="shared" si="48"/>
        <v>75</v>
      </c>
      <c r="F166" s="7">
        <f t="shared" si="49"/>
        <v>100</v>
      </c>
      <c r="G166" s="7">
        <f t="shared" si="50"/>
        <v>25</v>
      </c>
      <c r="I166" s="1">
        <v>9</v>
      </c>
      <c r="J166" s="3">
        <v>5</v>
      </c>
      <c r="K166" s="3">
        <v>1</v>
      </c>
      <c r="L166" s="3">
        <v>1</v>
      </c>
      <c r="M166" s="7">
        <f t="shared" si="51"/>
        <v>20</v>
      </c>
      <c r="N166" s="7">
        <f t="shared" si="52"/>
        <v>20</v>
      </c>
      <c r="O166" s="7">
        <f t="shared" si="53"/>
        <v>0</v>
      </c>
    </row>
    <row r="167" spans="1:15" hidden="1" x14ac:dyDescent="0.25">
      <c r="A167" s="1">
        <v>10</v>
      </c>
      <c r="B167" s="3">
        <v>4</v>
      </c>
      <c r="C167" s="3">
        <v>3</v>
      </c>
      <c r="D167" s="3">
        <v>3</v>
      </c>
      <c r="E167" s="7">
        <f t="shared" si="48"/>
        <v>75</v>
      </c>
      <c r="F167" s="7">
        <f t="shared" si="49"/>
        <v>75</v>
      </c>
      <c r="G167" s="7">
        <f t="shared" si="50"/>
        <v>0</v>
      </c>
      <c r="I167" s="1">
        <v>10</v>
      </c>
      <c r="J167" s="3">
        <v>5</v>
      </c>
      <c r="K167" s="3">
        <v>1</v>
      </c>
      <c r="L167" s="3">
        <v>5</v>
      </c>
      <c r="M167" s="7">
        <f t="shared" si="51"/>
        <v>20</v>
      </c>
      <c r="N167" s="7">
        <f t="shared" si="52"/>
        <v>100</v>
      </c>
      <c r="O167" s="7">
        <f t="shared" si="53"/>
        <v>80</v>
      </c>
    </row>
    <row r="168" spans="1:15" hidden="1" x14ac:dyDescent="0.25">
      <c r="A168" s="1">
        <v>11</v>
      </c>
      <c r="B168" s="3">
        <v>4</v>
      </c>
      <c r="C168" s="3">
        <v>3</v>
      </c>
      <c r="D168" s="3">
        <v>4</v>
      </c>
      <c r="E168" s="7">
        <f t="shared" si="48"/>
        <v>75</v>
      </c>
      <c r="F168" s="7">
        <f t="shared" si="49"/>
        <v>100</v>
      </c>
      <c r="G168" s="7">
        <f t="shared" si="50"/>
        <v>25</v>
      </c>
      <c r="I168" s="1">
        <v>11</v>
      </c>
      <c r="J168" s="3">
        <v>5</v>
      </c>
      <c r="K168" s="3">
        <v>2</v>
      </c>
      <c r="L168" s="3">
        <v>2</v>
      </c>
      <c r="M168" s="7">
        <f t="shared" si="51"/>
        <v>40</v>
      </c>
      <c r="N168" s="7">
        <f t="shared" si="52"/>
        <v>40</v>
      </c>
      <c r="O168" s="7">
        <f t="shared" si="53"/>
        <v>0</v>
      </c>
    </row>
    <row r="169" spans="1:15" hidden="1" x14ac:dyDescent="0.25">
      <c r="A169" s="1">
        <v>12</v>
      </c>
      <c r="B169" s="3">
        <v>4</v>
      </c>
      <c r="C169" s="3">
        <v>4</v>
      </c>
      <c r="D169" s="3">
        <v>4</v>
      </c>
      <c r="E169" s="7">
        <f t="shared" si="48"/>
        <v>100</v>
      </c>
      <c r="F169" s="7">
        <f t="shared" si="49"/>
        <v>100</v>
      </c>
      <c r="G169" s="7">
        <f t="shared" si="50"/>
        <v>0</v>
      </c>
      <c r="I169" s="1">
        <v>12</v>
      </c>
      <c r="J169" s="3">
        <v>5</v>
      </c>
      <c r="K169" s="3">
        <v>2</v>
      </c>
      <c r="L169" s="3">
        <v>5</v>
      </c>
      <c r="M169" s="7">
        <f t="shared" si="51"/>
        <v>40</v>
      </c>
      <c r="N169" s="7">
        <f t="shared" si="52"/>
        <v>100</v>
      </c>
      <c r="O169" s="7">
        <f t="shared" si="53"/>
        <v>60</v>
      </c>
    </row>
    <row r="170" spans="1:15" hidden="1" x14ac:dyDescent="0.25">
      <c r="A170" s="1">
        <v>13</v>
      </c>
      <c r="B170" s="3">
        <v>4</v>
      </c>
      <c r="C170" s="3">
        <v>3</v>
      </c>
      <c r="D170" s="3">
        <v>3</v>
      </c>
      <c r="E170" s="7">
        <f t="shared" si="48"/>
        <v>75</v>
      </c>
      <c r="F170" s="7">
        <f t="shared" si="49"/>
        <v>75</v>
      </c>
      <c r="G170" s="7">
        <f t="shared" si="50"/>
        <v>0</v>
      </c>
      <c r="I170" s="1">
        <v>13</v>
      </c>
      <c r="J170" s="3">
        <v>5</v>
      </c>
      <c r="K170" s="3">
        <v>1</v>
      </c>
      <c r="L170" s="3">
        <v>5</v>
      </c>
      <c r="M170" s="7">
        <f t="shared" si="51"/>
        <v>20</v>
      </c>
      <c r="N170" s="7">
        <f t="shared" si="52"/>
        <v>100</v>
      </c>
      <c r="O170" s="7">
        <f t="shared" si="53"/>
        <v>80</v>
      </c>
    </row>
    <row r="171" spans="1:15" hidden="1" x14ac:dyDescent="0.25">
      <c r="A171" s="1">
        <v>14</v>
      </c>
      <c r="B171" s="3">
        <v>4</v>
      </c>
      <c r="C171" s="3">
        <v>4</v>
      </c>
      <c r="D171" s="3">
        <v>4</v>
      </c>
      <c r="E171" s="7">
        <f t="shared" si="48"/>
        <v>100</v>
      </c>
      <c r="F171" s="7">
        <f t="shared" si="49"/>
        <v>100</v>
      </c>
      <c r="G171" s="7">
        <f t="shared" si="50"/>
        <v>0</v>
      </c>
      <c r="I171" s="1">
        <v>14</v>
      </c>
      <c r="J171" s="3">
        <v>5</v>
      </c>
      <c r="K171" s="3">
        <v>0</v>
      </c>
      <c r="L171" s="3">
        <v>5</v>
      </c>
      <c r="M171" s="7">
        <f t="shared" si="51"/>
        <v>0</v>
      </c>
      <c r="N171" s="7">
        <f t="shared" si="52"/>
        <v>100</v>
      </c>
      <c r="O171" s="7">
        <f t="shared" si="53"/>
        <v>100</v>
      </c>
    </row>
    <row r="172" spans="1:15" hidden="1" x14ac:dyDescent="0.25">
      <c r="A172" s="1">
        <v>15</v>
      </c>
      <c r="B172" s="3">
        <v>4</v>
      </c>
      <c r="C172" s="3">
        <v>3</v>
      </c>
      <c r="D172" s="3">
        <v>4</v>
      </c>
      <c r="E172" s="7">
        <f>+C172*100/B172</f>
        <v>75</v>
      </c>
      <c r="F172" s="7">
        <f>+D172*100/B172</f>
        <v>100</v>
      </c>
      <c r="G172" s="7">
        <f>+F172-E172</f>
        <v>25</v>
      </c>
      <c r="I172" s="1">
        <v>15</v>
      </c>
      <c r="J172" s="3">
        <v>5</v>
      </c>
      <c r="K172" s="3">
        <v>2</v>
      </c>
      <c r="L172" s="3">
        <v>2</v>
      </c>
      <c r="M172" s="7">
        <f t="shared" si="51"/>
        <v>40</v>
      </c>
      <c r="N172" s="7">
        <f t="shared" si="52"/>
        <v>40</v>
      </c>
      <c r="O172" s="7">
        <f t="shared" si="53"/>
        <v>0</v>
      </c>
    </row>
    <row r="173" spans="1:15" hidden="1" x14ac:dyDescent="0.25">
      <c r="A173" s="1">
        <v>16</v>
      </c>
      <c r="B173" s="3">
        <v>4</v>
      </c>
      <c r="C173" s="3">
        <v>3</v>
      </c>
      <c r="D173" s="3">
        <v>3</v>
      </c>
      <c r="E173" s="7">
        <f>+C173*100/B173</f>
        <v>75</v>
      </c>
      <c r="F173" s="7">
        <f>+D173*100/B173</f>
        <v>75</v>
      </c>
      <c r="G173" s="7">
        <f>+F173-E173</f>
        <v>0</v>
      </c>
      <c r="I173" s="1">
        <v>16</v>
      </c>
      <c r="J173" s="3">
        <v>5</v>
      </c>
      <c r="K173" s="3">
        <v>0</v>
      </c>
      <c r="L173" s="3">
        <v>4</v>
      </c>
      <c r="M173" s="7">
        <f>+K173*100/J173</f>
        <v>0</v>
      </c>
      <c r="N173" s="7">
        <f>+L173*100/J173</f>
        <v>80</v>
      </c>
      <c r="O173" s="7">
        <f>+N173-M173</f>
        <v>80</v>
      </c>
    </row>
    <row r="174" spans="1:15" hidden="1" x14ac:dyDescent="0.25">
      <c r="A174" s="1">
        <v>17</v>
      </c>
      <c r="B174" s="3">
        <v>4</v>
      </c>
      <c r="C174" s="3">
        <v>2</v>
      </c>
      <c r="D174" s="3">
        <v>4</v>
      </c>
      <c r="E174" s="7">
        <f>+C174*100/B174</f>
        <v>50</v>
      </c>
      <c r="F174" s="7">
        <f>+D174*100/B174</f>
        <v>100</v>
      </c>
      <c r="G174" s="7">
        <f>+F174-E174</f>
        <v>50</v>
      </c>
      <c r="I174" s="1">
        <v>17</v>
      </c>
      <c r="J174" s="3">
        <v>5</v>
      </c>
      <c r="K174" s="3">
        <v>2</v>
      </c>
      <c r="L174" s="3">
        <v>2</v>
      </c>
      <c r="M174" s="7">
        <f>+K174*100/J174</f>
        <v>40</v>
      </c>
      <c r="N174" s="7">
        <f>+L174*100/J174</f>
        <v>40</v>
      </c>
      <c r="O174" s="7">
        <f>+N174-M174</f>
        <v>0</v>
      </c>
    </row>
    <row r="175" spans="1:15" hidden="1" x14ac:dyDescent="0.25">
      <c r="A175" s="5" t="s">
        <v>40</v>
      </c>
      <c r="B175" s="19">
        <v>4</v>
      </c>
      <c r="C175" s="12">
        <f>+AVERAGE(C158:C174)</f>
        <v>3.1764705882352939</v>
      </c>
      <c r="D175" s="12">
        <f>+AVERAGE(D158:D174)</f>
        <v>3.2941176470588234</v>
      </c>
      <c r="E175" s="10">
        <f>+AVERAGE(E158:E174)</f>
        <v>79.411764705882348</v>
      </c>
      <c r="F175" s="10">
        <f>+AVERAGE(F158:F174)</f>
        <v>82.352941176470594</v>
      </c>
      <c r="G175" s="10">
        <f>+AVERAGE(G158:G174)</f>
        <v>2.9411764705882355</v>
      </c>
      <c r="I175" s="1">
        <v>18</v>
      </c>
      <c r="J175" s="3">
        <v>5</v>
      </c>
      <c r="K175" s="3">
        <v>4</v>
      </c>
      <c r="L175" s="3">
        <v>2</v>
      </c>
      <c r="M175" s="7">
        <f>+K175*100/J175</f>
        <v>80</v>
      </c>
      <c r="N175" s="7">
        <f>+L175*100/J175</f>
        <v>40</v>
      </c>
      <c r="O175" s="7">
        <f>+N175-M175</f>
        <v>-40</v>
      </c>
    </row>
    <row r="176" spans="1:15" hidden="1" x14ac:dyDescent="0.25">
      <c r="I176" s="5" t="s">
        <v>40</v>
      </c>
      <c r="J176" s="11">
        <f>+AVERAGE(J164:J175)</f>
        <v>5</v>
      </c>
      <c r="K176" s="12">
        <f>+AVERAGE(K158:K175)</f>
        <v>1.7222222222222223</v>
      </c>
      <c r="L176" s="12">
        <f>+AVERAGE(L158:L175)</f>
        <v>3.6111111111111112</v>
      </c>
      <c r="M176" s="10">
        <f>+AVERAGE(M158:M175)</f>
        <v>34.444444444444443</v>
      </c>
      <c r="N176" s="10">
        <f>+AVERAGE(N158:N175)</f>
        <v>72.222222222222229</v>
      </c>
      <c r="O176" s="10">
        <f>+AVERAGE(O158:O175)</f>
        <v>37.777777777777779</v>
      </c>
    </row>
    <row r="177" spans="1:15" hidden="1" x14ac:dyDescent="0.25"/>
    <row r="178" spans="1:15" hidden="1" x14ac:dyDescent="0.25"/>
    <row r="179" spans="1:15" ht="15" hidden="1" customHeight="1" x14ac:dyDescent="0.25">
      <c r="A179" s="306" t="s">
        <v>45</v>
      </c>
      <c r="B179" s="306"/>
      <c r="C179" s="306"/>
      <c r="D179" s="306"/>
      <c r="E179" s="306"/>
      <c r="F179" s="306"/>
      <c r="G179" s="307"/>
      <c r="I179" s="306" t="s">
        <v>45</v>
      </c>
      <c r="J179" s="306"/>
      <c r="K179" s="306"/>
      <c r="L179" s="306"/>
      <c r="M179" s="306"/>
      <c r="N179" s="306"/>
      <c r="O179" s="307"/>
    </row>
    <row r="180" spans="1:15" ht="15" hidden="1" customHeight="1" x14ac:dyDescent="0.25">
      <c r="A180" s="301" t="s">
        <v>67</v>
      </c>
      <c r="B180" s="301"/>
      <c r="C180" s="301"/>
      <c r="D180" s="301"/>
      <c r="E180" s="301"/>
      <c r="F180" s="301"/>
      <c r="G180" s="302"/>
      <c r="I180" s="301" t="s">
        <v>68</v>
      </c>
      <c r="J180" s="301"/>
      <c r="K180" s="301"/>
      <c r="L180" s="301"/>
      <c r="M180" s="301"/>
      <c r="N180" s="301"/>
      <c r="O180" s="302"/>
    </row>
    <row r="181" spans="1:15" ht="30" hidden="1" x14ac:dyDescent="0.25">
      <c r="A181" s="8" t="s">
        <v>51</v>
      </c>
      <c r="B181" s="8" t="s">
        <v>46</v>
      </c>
      <c r="C181" s="9" t="s">
        <v>52</v>
      </c>
      <c r="D181" s="9" t="s">
        <v>53</v>
      </c>
      <c r="E181" s="9" t="s">
        <v>48</v>
      </c>
      <c r="F181" s="9" t="s">
        <v>49</v>
      </c>
      <c r="G181" s="8" t="s">
        <v>47</v>
      </c>
      <c r="I181" s="8" t="s">
        <v>51</v>
      </c>
      <c r="J181" s="8" t="s">
        <v>46</v>
      </c>
      <c r="K181" s="9" t="s">
        <v>52</v>
      </c>
      <c r="L181" s="9" t="s">
        <v>53</v>
      </c>
      <c r="M181" s="9" t="s">
        <v>48</v>
      </c>
      <c r="N181" s="9" t="s">
        <v>49</v>
      </c>
      <c r="O181" s="8" t="s">
        <v>47</v>
      </c>
    </row>
    <row r="182" spans="1:15" hidden="1" x14ac:dyDescent="0.25">
      <c r="A182" s="1">
        <v>1</v>
      </c>
      <c r="B182" s="3">
        <v>5</v>
      </c>
      <c r="C182" s="3">
        <v>3</v>
      </c>
      <c r="D182" s="3">
        <v>3</v>
      </c>
      <c r="E182" s="7">
        <f t="shared" ref="E182:E194" si="54">+C182*100/B182</f>
        <v>60</v>
      </c>
      <c r="F182" s="7">
        <f t="shared" ref="F182:F194" si="55">+D182*100/B182</f>
        <v>60</v>
      </c>
      <c r="G182" s="7">
        <f t="shared" ref="G182:G194" si="56">+F182-E182</f>
        <v>0</v>
      </c>
      <c r="I182" s="1">
        <v>1</v>
      </c>
      <c r="J182" s="3">
        <v>5</v>
      </c>
      <c r="K182" s="3">
        <v>5</v>
      </c>
      <c r="L182" s="3">
        <v>4</v>
      </c>
      <c r="M182" s="7">
        <f t="shared" ref="M182:M201" si="57">+K182*100/J182</f>
        <v>100</v>
      </c>
      <c r="N182" s="7">
        <f t="shared" ref="N182:N201" si="58">+L182*100/J182</f>
        <v>80</v>
      </c>
      <c r="O182" s="7">
        <f t="shared" ref="O182:O201" si="59">+N182-M182</f>
        <v>-20</v>
      </c>
    </row>
    <row r="183" spans="1:15" hidden="1" x14ac:dyDescent="0.25">
      <c r="A183" s="1">
        <v>2</v>
      </c>
      <c r="B183" s="3">
        <v>5</v>
      </c>
      <c r="C183" s="3">
        <v>4</v>
      </c>
      <c r="D183" s="3">
        <v>4</v>
      </c>
      <c r="E183" s="7">
        <f t="shared" si="54"/>
        <v>80</v>
      </c>
      <c r="F183" s="7">
        <f t="shared" si="55"/>
        <v>80</v>
      </c>
      <c r="G183" s="7">
        <f t="shared" si="56"/>
        <v>0</v>
      </c>
      <c r="I183" s="1">
        <v>2</v>
      </c>
      <c r="J183" s="3">
        <v>5</v>
      </c>
      <c r="K183" s="3">
        <v>4</v>
      </c>
      <c r="L183" s="3">
        <v>3</v>
      </c>
      <c r="M183" s="7">
        <f t="shared" si="57"/>
        <v>80</v>
      </c>
      <c r="N183" s="7">
        <f t="shared" si="58"/>
        <v>60</v>
      </c>
      <c r="O183" s="7">
        <f t="shared" si="59"/>
        <v>-20</v>
      </c>
    </row>
    <row r="184" spans="1:15" hidden="1" x14ac:dyDescent="0.25">
      <c r="A184" s="1">
        <v>3</v>
      </c>
      <c r="B184" s="3">
        <v>5</v>
      </c>
      <c r="C184" s="3">
        <v>4</v>
      </c>
      <c r="D184" s="3">
        <v>5</v>
      </c>
      <c r="E184" s="7">
        <f t="shared" si="54"/>
        <v>80</v>
      </c>
      <c r="F184" s="7">
        <f t="shared" si="55"/>
        <v>100</v>
      </c>
      <c r="G184" s="7">
        <f t="shared" si="56"/>
        <v>20</v>
      </c>
      <c r="I184" s="1">
        <v>3</v>
      </c>
      <c r="J184" s="3">
        <v>5</v>
      </c>
      <c r="K184" s="3">
        <v>4</v>
      </c>
      <c r="L184" s="3">
        <v>3</v>
      </c>
      <c r="M184" s="7">
        <f t="shared" si="57"/>
        <v>80</v>
      </c>
      <c r="N184" s="7">
        <f t="shared" si="58"/>
        <v>60</v>
      </c>
      <c r="O184" s="7">
        <f t="shared" si="59"/>
        <v>-20</v>
      </c>
    </row>
    <row r="185" spans="1:15" hidden="1" x14ac:dyDescent="0.25">
      <c r="A185" s="1">
        <v>4</v>
      </c>
      <c r="B185" s="3">
        <v>5</v>
      </c>
      <c r="C185" s="3">
        <v>5</v>
      </c>
      <c r="D185" s="3">
        <v>5</v>
      </c>
      <c r="E185" s="7">
        <f t="shared" si="54"/>
        <v>100</v>
      </c>
      <c r="F185" s="7">
        <f t="shared" si="55"/>
        <v>100</v>
      </c>
      <c r="G185" s="7">
        <f t="shared" si="56"/>
        <v>0</v>
      </c>
      <c r="I185" s="1">
        <v>4</v>
      </c>
      <c r="J185" s="3">
        <v>5</v>
      </c>
      <c r="K185" s="3">
        <v>2</v>
      </c>
      <c r="L185" s="3">
        <v>3</v>
      </c>
      <c r="M185" s="7">
        <f t="shared" si="57"/>
        <v>40</v>
      </c>
      <c r="N185" s="7">
        <f t="shared" si="58"/>
        <v>60</v>
      </c>
      <c r="O185" s="7">
        <f t="shared" si="59"/>
        <v>20</v>
      </c>
    </row>
    <row r="186" spans="1:15" hidden="1" x14ac:dyDescent="0.25">
      <c r="A186" s="1">
        <v>5</v>
      </c>
      <c r="B186" s="3">
        <v>5</v>
      </c>
      <c r="C186" s="3">
        <v>4</v>
      </c>
      <c r="D186" s="3">
        <v>5</v>
      </c>
      <c r="E186" s="7">
        <f t="shared" si="54"/>
        <v>80</v>
      </c>
      <c r="F186" s="7">
        <f t="shared" si="55"/>
        <v>100</v>
      </c>
      <c r="G186" s="7">
        <f t="shared" si="56"/>
        <v>20</v>
      </c>
      <c r="I186" s="1">
        <v>5</v>
      </c>
      <c r="J186" s="3">
        <v>5</v>
      </c>
      <c r="K186" s="3">
        <v>3</v>
      </c>
      <c r="L186" s="3">
        <v>5</v>
      </c>
      <c r="M186" s="7">
        <f t="shared" si="57"/>
        <v>60</v>
      </c>
      <c r="N186" s="7">
        <f t="shared" si="58"/>
        <v>100</v>
      </c>
      <c r="O186" s="7">
        <f t="shared" si="59"/>
        <v>40</v>
      </c>
    </row>
    <row r="187" spans="1:15" hidden="1" x14ac:dyDescent="0.25">
      <c r="A187" s="1">
        <v>6</v>
      </c>
      <c r="B187" s="3">
        <v>5</v>
      </c>
      <c r="C187" s="3">
        <v>2</v>
      </c>
      <c r="D187" s="3">
        <v>5</v>
      </c>
      <c r="E187" s="7">
        <f t="shared" si="54"/>
        <v>40</v>
      </c>
      <c r="F187" s="7">
        <f t="shared" si="55"/>
        <v>100</v>
      </c>
      <c r="G187" s="7">
        <f t="shared" si="56"/>
        <v>60</v>
      </c>
      <c r="I187" s="1">
        <v>6</v>
      </c>
      <c r="J187" s="3">
        <v>5</v>
      </c>
      <c r="K187" s="3">
        <v>3</v>
      </c>
      <c r="L187" s="3">
        <v>3</v>
      </c>
      <c r="M187" s="7">
        <f t="shared" si="57"/>
        <v>60</v>
      </c>
      <c r="N187" s="7">
        <f t="shared" si="58"/>
        <v>60</v>
      </c>
      <c r="O187" s="7">
        <f t="shared" si="59"/>
        <v>0</v>
      </c>
    </row>
    <row r="188" spans="1:15" hidden="1" x14ac:dyDescent="0.25">
      <c r="A188" s="1">
        <v>7</v>
      </c>
      <c r="B188" s="3">
        <v>5</v>
      </c>
      <c r="C188" s="3">
        <v>3</v>
      </c>
      <c r="D188" s="3">
        <v>5</v>
      </c>
      <c r="E188" s="7">
        <f t="shared" si="54"/>
        <v>60</v>
      </c>
      <c r="F188" s="7">
        <f t="shared" si="55"/>
        <v>100</v>
      </c>
      <c r="G188" s="7">
        <f t="shared" si="56"/>
        <v>40</v>
      </c>
      <c r="I188" s="1">
        <v>7</v>
      </c>
      <c r="J188" s="3">
        <v>5</v>
      </c>
      <c r="K188" s="3">
        <v>2</v>
      </c>
      <c r="L188" s="3">
        <v>3</v>
      </c>
      <c r="M188" s="7">
        <f t="shared" si="57"/>
        <v>40</v>
      </c>
      <c r="N188" s="7">
        <f t="shared" si="58"/>
        <v>60</v>
      </c>
      <c r="O188" s="7">
        <f t="shared" si="59"/>
        <v>20</v>
      </c>
    </row>
    <row r="189" spans="1:15" hidden="1" x14ac:dyDescent="0.25">
      <c r="A189" s="1">
        <v>8</v>
      </c>
      <c r="B189" s="3">
        <v>5</v>
      </c>
      <c r="C189" s="3">
        <v>4</v>
      </c>
      <c r="D189" s="3">
        <v>4</v>
      </c>
      <c r="E189" s="7">
        <f t="shared" si="54"/>
        <v>80</v>
      </c>
      <c r="F189" s="7">
        <f t="shared" si="55"/>
        <v>80</v>
      </c>
      <c r="G189" s="7">
        <f t="shared" si="56"/>
        <v>0</v>
      </c>
      <c r="I189" s="1">
        <v>8</v>
      </c>
      <c r="J189" s="3">
        <v>5</v>
      </c>
      <c r="K189" s="3">
        <v>3</v>
      </c>
      <c r="L189" s="3">
        <v>3</v>
      </c>
      <c r="M189" s="7">
        <f t="shared" si="57"/>
        <v>60</v>
      </c>
      <c r="N189" s="7">
        <f t="shared" si="58"/>
        <v>60</v>
      </c>
      <c r="O189" s="7">
        <f t="shared" si="59"/>
        <v>0</v>
      </c>
    </row>
    <row r="190" spans="1:15" hidden="1" x14ac:dyDescent="0.25">
      <c r="A190" s="1">
        <v>9</v>
      </c>
      <c r="B190" s="3">
        <v>5</v>
      </c>
      <c r="C190" s="3">
        <v>0</v>
      </c>
      <c r="D190" s="3">
        <v>3</v>
      </c>
      <c r="E190" s="7">
        <f t="shared" si="54"/>
        <v>0</v>
      </c>
      <c r="F190" s="7">
        <f t="shared" si="55"/>
        <v>60</v>
      </c>
      <c r="G190" s="7">
        <f t="shared" si="56"/>
        <v>60</v>
      </c>
      <c r="I190" s="1">
        <v>9</v>
      </c>
      <c r="J190" s="3">
        <v>5</v>
      </c>
      <c r="K190" s="3">
        <v>5</v>
      </c>
      <c r="L190" s="3">
        <v>5</v>
      </c>
      <c r="M190" s="7">
        <f t="shared" si="57"/>
        <v>100</v>
      </c>
      <c r="N190" s="7">
        <f t="shared" si="58"/>
        <v>100</v>
      </c>
      <c r="O190" s="7">
        <f t="shared" si="59"/>
        <v>0</v>
      </c>
    </row>
    <row r="191" spans="1:15" hidden="1" x14ac:dyDescent="0.25">
      <c r="A191" s="1">
        <v>10</v>
      </c>
      <c r="B191" s="3">
        <v>5</v>
      </c>
      <c r="C191" s="3">
        <v>2</v>
      </c>
      <c r="D191" s="3">
        <v>2</v>
      </c>
      <c r="E191" s="7">
        <f t="shared" si="54"/>
        <v>40</v>
      </c>
      <c r="F191" s="7">
        <f t="shared" si="55"/>
        <v>40</v>
      </c>
      <c r="G191" s="7">
        <f t="shared" si="56"/>
        <v>0</v>
      </c>
      <c r="I191" s="1">
        <v>10</v>
      </c>
      <c r="J191" s="3">
        <v>5</v>
      </c>
      <c r="K191" s="3">
        <v>4</v>
      </c>
      <c r="L191" s="3">
        <v>5</v>
      </c>
      <c r="M191" s="7">
        <f t="shared" si="57"/>
        <v>80</v>
      </c>
      <c r="N191" s="7">
        <f t="shared" si="58"/>
        <v>100</v>
      </c>
      <c r="O191" s="7">
        <f t="shared" si="59"/>
        <v>20</v>
      </c>
    </row>
    <row r="192" spans="1:15" hidden="1" x14ac:dyDescent="0.25">
      <c r="A192" s="1">
        <v>11</v>
      </c>
      <c r="B192" s="3">
        <v>5</v>
      </c>
      <c r="C192" s="3">
        <v>3</v>
      </c>
      <c r="D192" s="3">
        <v>4</v>
      </c>
      <c r="E192" s="7">
        <f t="shared" si="54"/>
        <v>60</v>
      </c>
      <c r="F192" s="7">
        <f t="shared" si="55"/>
        <v>80</v>
      </c>
      <c r="G192" s="7">
        <f t="shared" si="56"/>
        <v>20</v>
      </c>
      <c r="I192" s="1">
        <v>11</v>
      </c>
      <c r="J192" s="3">
        <v>5</v>
      </c>
      <c r="K192" s="3">
        <v>2</v>
      </c>
      <c r="L192" s="3">
        <v>5</v>
      </c>
      <c r="M192" s="7">
        <f t="shared" si="57"/>
        <v>40</v>
      </c>
      <c r="N192" s="7">
        <f t="shared" si="58"/>
        <v>100</v>
      </c>
      <c r="O192" s="7">
        <f t="shared" si="59"/>
        <v>60</v>
      </c>
    </row>
    <row r="193" spans="1:15" hidden="1" x14ac:dyDescent="0.25">
      <c r="A193" s="1">
        <v>12</v>
      </c>
      <c r="B193" s="3">
        <v>5</v>
      </c>
      <c r="C193" s="3">
        <v>1</v>
      </c>
      <c r="D193" s="3">
        <v>0</v>
      </c>
      <c r="E193" s="7">
        <f t="shared" si="54"/>
        <v>20</v>
      </c>
      <c r="F193" s="7">
        <f t="shared" si="55"/>
        <v>0</v>
      </c>
      <c r="G193" s="7">
        <f t="shared" si="56"/>
        <v>-20</v>
      </c>
      <c r="I193" s="1">
        <v>12</v>
      </c>
      <c r="J193" s="3">
        <v>5</v>
      </c>
      <c r="K193" s="3">
        <v>4</v>
      </c>
      <c r="L193" s="3">
        <v>5</v>
      </c>
      <c r="M193" s="7">
        <f t="shared" si="57"/>
        <v>80</v>
      </c>
      <c r="N193" s="7">
        <f t="shared" si="58"/>
        <v>100</v>
      </c>
      <c r="O193" s="7">
        <f t="shared" si="59"/>
        <v>20</v>
      </c>
    </row>
    <row r="194" spans="1:15" hidden="1" x14ac:dyDescent="0.25">
      <c r="A194" s="1">
        <v>13</v>
      </c>
      <c r="B194" s="3">
        <v>5</v>
      </c>
      <c r="C194" s="3">
        <v>2</v>
      </c>
      <c r="D194" s="3">
        <v>2</v>
      </c>
      <c r="E194" s="7">
        <f t="shared" si="54"/>
        <v>40</v>
      </c>
      <c r="F194" s="7">
        <f t="shared" si="55"/>
        <v>40</v>
      </c>
      <c r="G194" s="7">
        <f t="shared" si="56"/>
        <v>0</v>
      </c>
      <c r="I194" s="1">
        <v>13</v>
      </c>
      <c r="J194" s="3">
        <v>5</v>
      </c>
      <c r="K194" s="3">
        <v>3</v>
      </c>
      <c r="L194" s="3">
        <v>4</v>
      </c>
      <c r="M194" s="7">
        <f t="shared" si="57"/>
        <v>60</v>
      </c>
      <c r="N194" s="7">
        <f t="shared" si="58"/>
        <v>80</v>
      </c>
      <c r="O194" s="7">
        <f t="shared" si="59"/>
        <v>20</v>
      </c>
    </row>
    <row r="195" spans="1:15" hidden="1" x14ac:dyDescent="0.25">
      <c r="A195" s="5" t="s">
        <v>40</v>
      </c>
      <c r="B195" s="11">
        <f>+AVERAGE(B188:B194)</f>
        <v>5</v>
      </c>
      <c r="C195" s="12">
        <f>+AVERAGE(C182:C194)</f>
        <v>2.8461538461538463</v>
      </c>
      <c r="D195" s="12">
        <f>+AVERAGE(D182:D194)</f>
        <v>3.6153846153846154</v>
      </c>
      <c r="E195" s="10">
        <f>+AVERAGE(E182:E194)</f>
        <v>56.92307692307692</v>
      </c>
      <c r="F195" s="10">
        <f>+AVERAGE(F182:F194)</f>
        <v>72.307692307692307</v>
      </c>
      <c r="G195" s="10">
        <f>+AVERAGE(G182:G194)</f>
        <v>15.384615384615385</v>
      </c>
      <c r="I195" s="1">
        <v>14</v>
      </c>
      <c r="J195" s="3">
        <v>5</v>
      </c>
      <c r="K195" s="3">
        <v>3</v>
      </c>
      <c r="L195" s="3">
        <v>4</v>
      </c>
      <c r="M195" s="7">
        <f t="shared" si="57"/>
        <v>60</v>
      </c>
      <c r="N195" s="7">
        <f t="shared" si="58"/>
        <v>80</v>
      </c>
      <c r="O195" s="7">
        <f t="shared" si="59"/>
        <v>20</v>
      </c>
    </row>
    <row r="196" spans="1:15" hidden="1" x14ac:dyDescent="0.25">
      <c r="I196" s="1">
        <v>15</v>
      </c>
      <c r="J196" s="3">
        <v>5</v>
      </c>
      <c r="K196" s="3">
        <v>5</v>
      </c>
      <c r="L196" s="3">
        <v>4</v>
      </c>
      <c r="M196" s="7">
        <f t="shared" si="57"/>
        <v>100</v>
      </c>
      <c r="N196" s="7">
        <f t="shared" si="58"/>
        <v>80</v>
      </c>
      <c r="O196" s="7">
        <f t="shared" si="59"/>
        <v>-20</v>
      </c>
    </row>
    <row r="197" spans="1:15" hidden="1" x14ac:dyDescent="0.25">
      <c r="I197" s="1">
        <v>16</v>
      </c>
      <c r="J197" s="3">
        <v>5</v>
      </c>
      <c r="K197" s="3">
        <v>3</v>
      </c>
      <c r="L197" s="3">
        <v>3</v>
      </c>
      <c r="M197" s="7">
        <f t="shared" si="57"/>
        <v>60</v>
      </c>
      <c r="N197" s="7">
        <f t="shared" si="58"/>
        <v>60</v>
      </c>
      <c r="O197" s="7">
        <f t="shared" si="59"/>
        <v>0</v>
      </c>
    </row>
    <row r="198" spans="1:15" ht="15" hidden="1" customHeight="1" x14ac:dyDescent="0.25">
      <c r="A198" s="306" t="s">
        <v>45</v>
      </c>
      <c r="B198" s="306"/>
      <c r="C198" s="306"/>
      <c r="D198" s="306"/>
      <c r="E198" s="306"/>
      <c r="F198" s="306"/>
      <c r="G198" s="307"/>
      <c r="I198" s="1">
        <v>16</v>
      </c>
      <c r="J198" s="3">
        <v>5</v>
      </c>
      <c r="K198" s="3">
        <v>3</v>
      </c>
      <c r="L198" s="3">
        <v>2</v>
      </c>
      <c r="M198" s="7">
        <f t="shared" si="57"/>
        <v>60</v>
      </c>
      <c r="N198" s="7">
        <f t="shared" si="58"/>
        <v>40</v>
      </c>
      <c r="O198" s="7">
        <f t="shared" si="59"/>
        <v>-20</v>
      </c>
    </row>
    <row r="199" spans="1:15" ht="15" hidden="1" customHeight="1" x14ac:dyDescent="0.25">
      <c r="A199" s="301" t="s">
        <v>71</v>
      </c>
      <c r="B199" s="301"/>
      <c r="C199" s="301"/>
      <c r="D199" s="301"/>
      <c r="E199" s="301"/>
      <c r="F199" s="301"/>
      <c r="G199" s="302"/>
      <c r="I199" s="1">
        <v>16</v>
      </c>
      <c r="J199" s="3">
        <v>5</v>
      </c>
      <c r="K199" s="3">
        <v>2</v>
      </c>
      <c r="L199" s="3">
        <v>1</v>
      </c>
      <c r="M199" s="7">
        <f t="shared" si="57"/>
        <v>40</v>
      </c>
      <c r="N199" s="7">
        <f t="shared" si="58"/>
        <v>20</v>
      </c>
      <c r="O199" s="7">
        <f t="shared" si="59"/>
        <v>-20</v>
      </c>
    </row>
    <row r="200" spans="1:15" s="2" customFormat="1" ht="30" hidden="1" x14ac:dyDescent="0.25">
      <c r="A200" s="8" t="s">
        <v>51</v>
      </c>
      <c r="B200" s="8" t="s">
        <v>46</v>
      </c>
      <c r="C200" s="9" t="s">
        <v>52</v>
      </c>
      <c r="D200" s="9" t="s">
        <v>53</v>
      </c>
      <c r="E200" s="9" t="s">
        <v>48</v>
      </c>
      <c r="F200" s="9" t="s">
        <v>49</v>
      </c>
      <c r="G200" s="8" t="s">
        <v>47</v>
      </c>
      <c r="I200" s="1">
        <v>19</v>
      </c>
      <c r="J200" s="1">
        <v>5</v>
      </c>
      <c r="K200" s="1">
        <v>1</v>
      </c>
      <c r="L200" s="1">
        <v>1</v>
      </c>
      <c r="M200" s="13">
        <f t="shared" si="57"/>
        <v>20</v>
      </c>
      <c r="N200" s="13">
        <f t="shared" si="58"/>
        <v>20</v>
      </c>
      <c r="O200" s="13">
        <f t="shared" si="59"/>
        <v>0</v>
      </c>
    </row>
    <row r="201" spans="1:15" hidden="1" x14ac:dyDescent="0.25">
      <c r="A201" s="1">
        <v>1</v>
      </c>
      <c r="B201" s="3">
        <v>5</v>
      </c>
      <c r="C201" s="3">
        <v>0</v>
      </c>
      <c r="D201" s="3">
        <v>3</v>
      </c>
      <c r="E201" s="7">
        <f t="shared" ref="E201:E226" si="60">+C201*100/B201</f>
        <v>0</v>
      </c>
      <c r="F201" s="7">
        <f t="shared" ref="F201:F226" si="61">+D201*100/B201</f>
        <v>60</v>
      </c>
      <c r="G201" s="7">
        <f t="shared" ref="G201:G226" si="62">+F201-E201</f>
        <v>60</v>
      </c>
      <c r="I201" s="1">
        <v>20</v>
      </c>
      <c r="J201" s="3">
        <v>5</v>
      </c>
      <c r="K201" s="3">
        <v>3</v>
      </c>
      <c r="L201" s="3">
        <v>4</v>
      </c>
      <c r="M201" s="7">
        <f t="shared" si="57"/>
        <v>60</v>
      </c>
      <c r="N201" s="7">
        <f t="shared" si="58"/>
        <v>80</v>
      </c>
      <c r="O201" s="7">
        <f t="shared" si="59"/>
        <v>20</v>
      </c>
    </row>
    <row r="202" spans="1:15" hidden="1" x14ac:dyDescent="0.25">
      <c r="A202" s="1">
        <v>2</v>
      </c>
      <c r="B202" s="3">
        <v>5</v>
      </c>
      <c r="C202" s="3">
        <v>4</v>
      </c>
      <c r="D202" s="3">
        <v>4</v>
      </c>
      <c r="E202" s="7">
        <f t="shared" si="60"/>
        <v>80</v>
      </c>
      <c r="F202" s="7">
        <f t="shared" si="61"/>
        <v>80</v>
      </c>
      <c r="G202" s="7">
        <f t="shared" si="62"/>
        <v>0</v>
      </c>
      <c r="I202" s="5" t="s">
        <v>40</v>
      </c>
      <c r="J202" s="11">
        <f>+AVERAGE(J188:J201)</f>
        <v>5</v>
      </c>
      <c r="K202" s="12">
        <f>+AVERAGE(K182:K201)</f>
        <v>3.2</v>
      </c>
      <c r="L202" s="12">
        <f>+AVERAGE(L182:L201)</f>
        <v>3.5</v>
      </c>
      <c r="M202" s="10">
        <f>+AVERAGE(M182:M201)</f>
        <v>64</v>
      </c>
      <c r="N202" s="10">
        <f>+AVERAGE(N182:N201)</f>
        <v>70</v>
      </c>
      <c r="O202" s="10">
        <f>+AVERAGE(O182:O201)</f>
        <v>6</v>
      </c>
    </row>
    <row r="203" spans="1:15" hidden="1" x14ac:dyDescent="0.25">
      <c r="A203" s="1">
        <v>3</v>
      </c>
      <c r="B203" s="3">
        <v>5</v>
      </c>
      <c r="C203" s="3">
        <v>2</v>
      </c>
      <c r="D203" s="3">
        <v>3</v>
      </c>
      <c r="E203" s="7">
        <f t="shared" si="60"/>
        <v>40</v>
      </c>
      <c r="F203" s="7">
        <f t="shared" si="61"/>
        <v>60</v>
      </c>
      <c r="G203" s="7">
        <f t="shared" si="62"/>
        <v>20</v>
      </c>
    </row>
    <row r="204" spans="1:15" hidden="1" x14ac:dyDescent="0.25">
      <c r="A204" s="1">
        <v>4</v>
      </c>
      <c r="B204" s="3">
        <v>5</v>
      </c>
      <c r="C204" s="3">
        <v>0</v>
      </c>
      <c r="D204" s="3">
        <v>5</v>
      </c>
      <c r="E204" s="7">
        <f t="shared" si="60"/>
        <v>0</v>
      </c>
      <c r="F204" s="7">
        <f t="shared" si="61"/>
        <v>100</v>
      </c>
      <c r="G204" s="7">
        <f t="shared" si="62"/>
        <v>100</v>
      </c>
    </row>
    <row r="205" spans="1:15" hidden="1" x14ac:dyDescent="0.25">
      <c r="A205" s="1">
        <v>5</v>
      </c>
      <c r="B205" s="3">
        <v>5</v>
      </c>
      <c r="C205" s="3">
        <v>2</v>
      </c>
      <c r="D205" s="3">
        <v>4</v>
      </c>
      <c r="E205" s="7">
        <f t="shared" si="60"/>
        <v>40</v>
      </c>
      <c r="F205" s="7">
        <f t="shared" si="61"/>
        <v>80</v>
      </c>
      <c r="G205" s="7">
        <f t="shared" si="62"/>
        <v>40</v>
      </c>
    </row>
    <row r="206" spans="1:15" hidden="1" x14ac:dyDescent="0.25">
      <c r="A206" s="1">
        <v>6</v>
      </c>
      <c r="B206" s="3">
        <v>5</v>
      </c>
      <c r="C206" s="3">
        <v>3</v>
      </c>
      <c r="D206" s="3">
        <v>4</v>
      </c>
      <c r="E206" s="7">
        <f t="shared" si="60"/>
        <v>60</v>
      </c>
      <c r="F206" s="7">
        <f t="shared" si="61"/>
        <v>80</v>
      </c>
      <c r="G206" s="7">
        <f t="shared" si="62"/>
        <v>20</v>
      </c>
    </row>
    <row r="207" spans="1:15" hidden="1" x14ac:dyDescent="0.25">
      <c r="A207" s="1">
        <v>7</v>
      </c>
      <c r="B207" s="3">
        <v>5</v>
      </c>
      <c r="C207" s="3">
        <v>2</v>
      </c>
      <c r="D207" s="3">
        <v>2</v>
      </c>
      <c r="E207" s="7">
        <f t="shared" si="60"/>
        <v>40</v>
      </c>
      <c r="F207" s="7">
        <f t="shared" si="61"/>
        <v>40</v>
      </c>
      <c r="G207" s="7">
        <f t="shared" si="62"/>
        <v>0</v>
      </c>
    </row>
    <row r="208" spans="1:15" hidden="1" x14ac:dyDescent="0.25">
      <c r="A208" s="1">
        <v>8</v>
      </c>
      <c r="B208" s="3">
        <v>5</v>
      </c>
      <c r="C208" s="3">
        <v>3</v>
      </c>
      <c r="D208" s="3">
        <v>4</v>
      </c>
      <c r="E208" s="7">
        <f t="shared" si="60"/>
        <v>60</v>
      </c>
      <c r="F208" s="7">
        <f t="shared" si="61"/>
        <v>80</v>
      </c>
      <c r="G208" s="7">
        <f t="shared" si="62"/>
        <v>20</v>
      </c>
    </row>
    <row r="209" spans="1:7" hidden="1" x14ac:dyDescent="0.25">
      <c r="A209" s="1">
        <v>9</v>
      </c>
      <c r="B209" s="3">
        <v>5</v>
      </c>
      <c r="C209" s="3">
        <v>1</v>
      </c>
      <c r="D209" s="3">
        <v>4</v>
      </c>
      <c r="E209" s="7">
        <f t="shared" si="60"/>
        <v>20</v>
      </c>
      <c r="F209" s="7">
        <f t="shared" si="61"/>
        <v>80</v>
      </c>
      <c r="G209" s="7">
        <f t="shared" si="62"/>
        <v>60</v>
      </c>
    </row>
    <row r="210" spans="1:7" hidden="1" x14ac:dyDescent="0.25">
      <c r="A210" s="1">
        <v>10</v>
      </c>
      <c r="B210" s="3">
        <v>5</v>
      </c>
      <c r="C210" s="3">
        <v>3</v>
      </c>
      <c r="D210" s="3">
        <v>3</v>
      </c>
      <c r="E210" s="7">
        <f t="shared" si="60"/>
        <v>60</v>
      </c>
      <c r="F210" s="7">
        <f t="shared" si="61"/>
        <v>60</v>
      </c>
      <c r="G210" s="7">
        <f t="shared" si="62"/>
        <v>0</v>
      </c>
    </row>
    <row r="211" spans="1:7" hidden="1" x14ac:dyDescent="0.25">
      <c r="A211" s="1">
        <v>11</v>
      </c>
      <c r="B211" s="3">
        <v>5</v>
      </c>
      <c r="C211" s="3">
        <v>3</v>
      </c>
      <c r="D211" s="3">
        <v>3</v>
      </c>
      <c r="E211" s="7">
        <f t="shared" si="60"/>
        <v>60</v>
      </c>
      <c r="F211" s="7">
        <f t="shared" si="61"/>
        <v>60</v>
      </c>
      <c r="G211" s="7">
        <f t="shared" si="62"/>
        <v>0</v>
      </c>
    </row>
    <row r="212" spans="1:7" hidden="1" x14ac:dyDescent="0.25">
      <c r="A212" s="1">
        <v>12</v>
      </c>
      <c r="B212" s="3">
        <v>5</v>
      </c>
      <c r="C212" s="3">
        <v>1</v>
      </c>
      <c r="D212" s="3">
        <v>3</v>
      </c>
      <c r="E212" s="7">
        <f t="shared" si="60"/>
        <v>20</v>
      </c>
      <c r="F212" s="7">
        <f t="shared" si="61"/>
        <v>60</v>
      </c>
      <c r="G212" s="7">
        <f t="shared" si="62"/>
        <v>40</v>
      </c>
    </row>
    <row r="213" spans="1:7" hidden="1" x14ac:dyDescent="0.25">
      <c r="A213" s="1">
        <v>13</v>
      </c>
      <c r="B213" s="3">
        <v>5</v>
      </c>
      <c r="C213" s="3">
        <v>3</v>
      </c>
      <c r="D213" s="3">
        <v>3</v>
      </c>
      <c r="E213" s="7">
        <f t="shared" si="60"/>
        <v>60</v>
      </c>
      <c r="F213" s="7">
        <f t="shared" si="61"/>
        <v>60</v>
      </c>
      <c r="G213" s="7">
        <f t="shared" si="62"/>
        <v>0</v>
      </c>
    </row>
    <row r="214" spans="1:7" hidden="1" x14ac:dyDescent="0.25">
      <c r="A214" s="1">
        <v>14</v>
      </c>
      <c r="B214" s="3">
        <v>5</v>
      </c>
      <c r="C214" s="3">
        <v>2</v>
      </c>
      <c r="D214" s="3">
        <v>4</v>
      </c>
      <c r="E214" s="7">
        <v>4</v>
      </c>
      <c r="F214" s="7">
        <f t="shared" si="61"/>
        <v>80</v>
      </c>
      <c r="G214" s="7">
        <f t="shared" si="62"/>
        <v>76</v>
      </c>
    </row>
    <row r="215" spans="1:7" hidden="1" x14ac:dyDescent="0.25">
      <c r="A215" s="1">
        <v>15</v>
      </c>
      <c r="B215" s="3">
        <v>5</v>
      </c>
      <c r="C215" s="3">
        <v>3</v>
      </c>
      <c r="D215" s="3">
        <v>4</v>
      </c>
      <c r="E215" s="7">
        <f>+C215*100/B215</f>
        <v>60</v>
      </c>
      <c r="F215" s="7">
        <f t="shared" si="61"/>
        <v>80</v>
      </c>
      <c r="G215" s="7">
        <f t="shared" si="62"/>
        <v>20</v>
      </c>
    </row>
    <row r="216" spans="1:7" hidden="1" x14ac:dyDescent="0.25">
      <c r="A216" s="1">
        <v>16</v>
      </c>
      <c r="B216" s="3">
        <v>5</v>
      </c>
      <c r="C216" s="3">
        <v>3</v>
      </c>
      <c r="D216" s="3">
        <v>3</v>
      </c>
      <c r="E216" s="7">
        <f>+C216*100/B216</f>
        <v>60</v>
      </c>
      <c r="F216" s="7">
        <f t="shared" si="61"/>
        <v>60</v>
      </c>
      <c r="G216" s="7">
        <f t="shared" si="62"/>
        <v>0</v>
      </c>
    </row>
    <row r="217" spans="1:7" hidden="1" x14ac:dyDescent="0.25">
      <c r="A217" s="1">
        <v>17</v>
      </c>
      <c r="B217" s="3">
        <v>5</v>
      </c>
      <c r="C217" s="3">
        <v>3</v>
      </c>
      <c r="D217" s="3">
        <v>3</v>
      </c>
      <c r="E217" s="7">
        <f>+C217*100/B217</f>
        <v>60</v>
      </c>
      <c r="F217" s="7">
        <f t="shared" si="61"/>
        <v>60</v>
      </c>
      <c r="G217" s="7">
        <f t="shared" si="62"/>
        <v>0</v>
      </c>
    </row>
    <row r="218" spans="1:7" hidden="1" x14ac:dyDescent="0.25">
      <c r="A218" s="1">
        <v>18</v>
      </c>
      <c r="B218" s="3">
        <v>5</v>
      </c>
      <c r="C218" s="3">
        <v>2</v>
      </c>
      <c r="D218" s="3">
        <v>3</v>
      </c>
      <c r="E218" s="7">
        <f>+C218*100/B218</f>
        <v>40</v>
      </c>
      <c r="F218" s="7">
        <f t="shared" si="61"/>
        <v>60</v>
      </c>
      <c r="G218" s="7">
        <f t="shared" si="62"/>
        <v>20</v>
      </c>
    </row>
    <row r="219" spans="1:7" hidden="1" x14ac:dyDescent="0.25">
      <c r="A219" s="1">
        <v>19</v>
      </c>
      <c r="B219" s="3">
        <v>5</v>
      </c>
      <c r="C219" s="3">
        <v>2</v>
      </c>
      <c r="D219" s="3">
        <v>4</v>
      </c>
      <c r="E219" s="7">
        <f>+C219*100/B219</f>
        <v>40</v>
      </c>
      <c r="F219" s="7">
        <f t="shared" si="61"/>
        <v>80</v>
      </c>
      <c r="G219" s="7">
        <f t="shared" si="62"/>
        <v>40</v>
      </c>
    </row>
    <row r="220" spans="1:7" hidden="1" x14ac:dyDescent="0.25">
      <c r="A220" s="1">
        <v>20</v>
      </c>
      <c r="B220" s="3">
        <v>5</v>
      </c>
      <c r="C220" s="3">
        <v>2</v>
      </c>
      <c r="D220" s="3">
        <v>2</v>
      </c>
      <c r="E220" s="7">
        <f t="shared" si="60"/>
        <v>40</v>
      </c>
      <c r="F220" s="7">
        <f t="shared" si="61"/>
        <v>40</v>
      </c>
      <c r="G220" s="7">
        <f t="shared" si="62"/>
        <v>0</v>
      </c>
    </row>
    <row r="221" spans="1:7" hidden="1" x14ac:dyDescent="0.25">
      <c r="A221" s="1">
        <v>21</v>
      </c>
      <c r="B221" s="3">
        <v>5</v>
      </c>
      <c r="C221" s="3">
        <v>1</v>
      </c>
      <c r="D221" s="3">
        <v>3</v>
      </c>
      <c r="E221" s="7">
        <f t="shared" si="60"/>
        <v>20</v>
      </c>
      <c r="F221" s="7">
        <f t="shared" si="61"/>
        <v>60</v>
      </c>
      <c r="G221" s="7">
        <f t="shared" si="62"/>
        <v>40</v>
      </c>
    </row>
    <row r="222" spans="1:7" hidden="1" x14ac:dyDescent="0.25">
      <c r="A222" s="1">
        <v>22</v>
      </c>
      <c r="B222" s="3">
        <v>5</v>
      </c>
      <c r="C222" s="3">
        <v>2</v>
      </c>
      <c r="D222" s="3">
        <v>3</v>
      </c>
      <c r="E222" s="7">
        <f t="shared" si="60"/>
        <v>40</v>
      </c>
      <c r="F222" s="7">
        <f t="shared" si="61"/>
        <v>60</v>
      </c>
      <c r="G222" s="7">
        <f t="shared" si="62"/>
        <v>20</v>
      </c>
    </row>
    <row r="223" spans="1:7" hidden="1" x14ac:dyDescent="0.25">
      <c r="A223" s="1">
        <v>23</v>
      </c>
      <c r="B223" s="3">
        <v>5</v>
      </c>
      <c r="C223" s="3">
        <v>1</v>
      </c>
      <c r="D223" s="3">
        <v>2</v>
      </c>
      <c r="E223" s="7">
        <f t="shared" si="60"/>
        <v>20</v>
      </c>
      <c r="F223" s="7">
        <f t="shared" si="61"/>
        <v>40</v>
      </c>
      <c r="G223" s="7">
        <f t="shared" si="62"/>
        <v>20</v>
      </c>
    </row>
    <row r="224" spans="1:7" hidden="1" x14ac:dyDescent="0.25">
      <c r="A224" s="1">
        <v>24</v>
      </c>
      <c r="B224" s="3">
        <v>5</v>
      </c>
      <c r="C224" s="3">
        <v>1</v>
      </c>
      <c r="D224" s="3">
        <v>3</v>
      </c>
      <c r="E224" s="7">
        <f t="shared" si="60"/>
        <v>20</v>
      </c>
      <c r="F224" s="7">
        <f t="shared" si="61"/>
        <v>60</v>
      </c>
      <c r="G224" s="7">
        <f t="shared" si="62"/>
        <v>40</v>
      </c>
    </row>
    <row r="225" spans="1:15" hidden="1" x14ac:dyDescent="0.25">
      <c r="A225" s="1">
        <v>25</v>
      </c>
      <c r="B225" s="3">
        <v>5</v>
      </c>
      <c r="C225" s="3">
        <v>3</v>
      </c>
      <c r="D225" s="3">
        <v>2</v>
      </c>
      <c r="E225" s="7">
        <f t="shared" si="60"/>
        <v>60</v>
      </c>
      <c r="F225" s="7">
        <f t="shared" si="61"/>
        <v>40</v>
      </c>
      <c r="G225" s="7">
        <f t="shared" si="62"/>
        <v>-20</v>
      </c>
    </row>
    <row r="226" spans="1:15" hidden="1" x14ac:dyDescent="0.25">
      <c r="A226" s="1">
        <v>26</v>
      </c>
      <c r="B226" s="3">
        <v>5</v>
      </c>
      <c r="C226" s="3">
        <v>2</v>
      </c>
      <c r="D226" s="3">
        <v>4</v>
      </c>
      <c r="E226" s="7">
        <f t="shared" si="60"/>
        <v>40</v>
      </c>
      <c r="F226" s="7">
        <f t="shared" si="61"/>
        <v>80</v>
      </c>
      <c r="G226" s="7">
        <f t="shared" si="62"/>
        <v>40</v>
      </c>
    </row>
    <row r="227" spans="1:15" hidden="1" x14ac:dyDescent="0.25">
      <c r="A227" s="5" t="s">
        <v>40</v>
      </c>
      <c r="B227" s="11">
        <f>+AVERAGE(B207:B226)</f>
        <v>5</v>
      </c>
      <c r="C227" s="12">
        <f>+AVERAGE(C201:C226)</f>
        <v>2.0769230769230771</v>
      </c>
      <c r="D227" s="12">
        <f>+AVERAGE(D201:D226)</f>
        <v>3.2692307692307692</v>
      </c>
      <c r="E227" s="10">
        <f>+AVERAGE(E201:E226)</f>
        <v>40.153846153846153</v>
      </c>
      <c r="F227" s="10">
        <f>+AVERAGE(F201:F226)</f>
        <v>65.384615384615387</v>
      </c>
      <c r="G227" s="10">
        <f>+AVERAGE(G201:G226)</f>
        <v>25.23076923076923</v>
      </c>
    </row>
    <row r="228" spans="1:15" ht="12" hidden="1" customHeight="1" x14ac:dyDescent="0.25"/>
    <row r="229" spans="1:15" x14ac:dyDescent="0.25">
      <c r="A229" s="306" t="s">
        <v>45</v>
      </c>
      <c r="B229" s="306"/>
      <c r="C229" s="306"/>
      <c r="D229" s="306"/>
      <c r="E229" s="306"/>
      <c r="F229" s="306"/>
      <c r="G229" s="307"/>
      <c r="I229" s="299" t="s">
        <v>45</v>
      </c>
      <c r="J229" s="299"/>
      <c r="K229" s="299"/>
      <c r="L229" s="299"/>
      <c r="M229" s="299"/>
      <c r="N229" s="299"/>
      <c r="O229" s="300"/>
    </row>
    <row r="230" spans="1:15" x14ac:dyDescent="0.25">
      <c r="A230" s="301" t="s">
        <v>140</v>
      </c>
      <c r="B230" s="301"/>
      <c r="C230" s="301"/>
      <c r="D230" s="301"/>
      <c r="E230" s="301"/>
      <c r="F230" s="301"/>
      <c r="G230" s="302"/>
      <c r="I230" s="301" t="s">
        <v>136</v>
      </c>
      <c r="J230" s="301"/>
      <c r="K230" s="301"/>
      <c r="L230" s="301"/>
      <c r="M230" s="301"/>
      <c r="N230" s="301"/>
      <c r="O230" s="302"/>
    </row>
    <row r="231" spans="1:15" ht="23.25" customHeight="1" x14ac:dyDescent="0.25">
      <c r="A231" s="34" t="s">
        <v>51</v>
      </c>
      <c r="B231" s="34" t="s">
        <v>80</v>
      </c>
      <c r="C231" s="35" t="s">
        <v>52</v>
      </c>
      <c r="D231" s="35" t="s">
        <v>53</v>
      </c>
      <c r="E231" s="35" t="s">
        <v>48</v>
      </c>
      <c r="F231" s="35" t="s">
        <v>49</v>
      </c>
      <c r="G231" s="34" t="s">
        <v>47</v>
      </c>
      <c r="I231" s="56" t="s">
        <v>51</v>
      </c>
      <c r="J231" s="56" t="s">
        <v>80</v>
      </c>
      <c r="K231" s="57" t="s">
        <v>52</v>
      </c>
      <c r="L231" s="57" t="s">
        <v>53</v>
      </c>
      <c r="M231" s="57" t="s">
        <v>48</v>
      </c>
      <c r="N231" s="57" t="s">
        <v>49</v>
      </c>
      <c r="O231" s="56" t="s">
        <v>47</v>
      </c>
    </row>
    <row r="232" spans="1:15" ht="12.75" customHeight="1" x14ac:dyDescent="0.25">
      <c r="A232" s="36">
        <v>1</v>
      </c>
      <c r="B232" s="37">
        <v>24</v>
      </c>
      <c r="C232" s="38">
        <v>14</v>
      </c>
      <c r="D232" s="38">
        <v>23</v>
      </c>
      <c r="E232" s="39">
        <f>+C232*100/B232</f>
        <v>58.333333333333336</v>
      </c>
      <c r="F232" s="39">
        <f>+D232*100/B232</f>
        <v>95.833333333333329</v>
      </c>
      <c r="G232" s="39">
        <f>+F232-E232</f>
        <v>37.499999999999993</v>
      </c>
      <c r="I232" s="36">
        <v>1</v>
      </c>
      <c r="J232" s="37">
        <v>7</v>
      </c>
      <c r="K232" s="52">
        <v>4</v>
      </c>
      <c r="L232" s="52">
        <v>4</v>
      </c>
      <c r="M232" s="39">
        <f>+K232*100/J232</f>
        <v>57.142857142857146</v>
      </c>
      <c r="N232" s="39">
        <f>+L232*100/J232</f>
        <v>57.142857142857146</v>
      </c>
      <c r="O232" s="39">
        <f>+N232-M232</f>
        <v>0</v>
      </c>
    </row>
    <row r="233" spans="1:15" x14ac:dyDescent="0.25">
      <c r="A233" s="36">
        <v>2</v>
      </c>
      <c r="B233" s="36">
        <v>24</v>
      </c>
      <c r="C233" s="38">
        <v>18</v>
      </c>
      <c r="D233" s="38">
        <v>18</v>
      </c>
      <c r="E233" s="40">
        <f t="shared" ref="E233:E238" si="63">+C233*100/B233</f>
        <v>75</v>
      </c>
      <c r="F233" s="40">
        <f t="shared" ref="F233:F238" si="64">+D233*100/B233</f>
        <v>75</v>
      </c>
      <c r="G233" s="39">
        <f t="shared" ref="G233:G278" si="65">+F233-E233</f>
        <v>0</v>
      </c>
      <c r="I233" s="36">
        <v>2</v>
      </c>
      <c r="J233" s="36">
        <v>7</v>
      </c>
      <c r="K233" s="52">
        <v>1</v>
      </c>
      <c r="L233" s="52">
        <v>2</v>
      </c>
      <c r="M233" s="40">
        <f t="shared" ref="M233:M238" si="66">+K233*100/J233</f>
        <v>14.285714285714286</v>
      </c>
      <c r="N233" s="40">
        <f t="shared" ref="N233:N238" si="67">+L233*100/J233</f>
        <v>28.571428571428573</v>
      </c>
      <c r="O233" s="39">
        <f t="shared" ref="O233:O277" si="68">+N233-M233</f>
        <v>14.285714285714286</v>
      </c>
    </row>
    <row r="234" spans="1:15" x14ac:dyDescent="0.25">
      <c r="A234" s="36">
        <v>3</v>
      </c>
      <c r="B234" s="37">
        <v>24</v>
      </c>
      <c r="C234" s="38">
        <v>19</v>
      </c>
      <c r="D234" s="38">
        <v>21</v>
      </c>
      <c r="E234" s="39">
        <f t="shared" si="63"/>
        <v>79.166666666666671</v>
      </c>
      <c r="F234" s="39">
        <f t="shared" si="64"/>
        <v>87.5</v>
      </c>
      <c r="G234" s="39">
        <f t="shared" si="65"/>
        <v>8.3333333333333286</v>
      </c>
      <c r="I234" s="36">
        <v>3</v>
      </c>
      <c r="J234" s="37">
        <v>7</v>
      </c>
      <c r="K234" s="52">
        <v>5</v>
      </c>
      <c r="L234" s="52">
        <v>4</v>
      </c>
      <c r="M234" s="39">
        <f t="shared" si="66"/>
        <v>71.428571428571431</v>
      </c>
      <c r="N234" s="39">
        <f t="shared" si="67"/>
        <v>57.142857142857146</v>
      </c>
      <c r="O234" s="39">
        <f t="shared" si="68"/>
        <v>-14.285714285714285</v>
      </c>
    </row>
    <row r="235" spans="1:15" x14ac:dyDescent="0.25">
      <c r="A235" s="36">
        <v>4</v>
      </c>
      <c r="B235" s="37">
        <v>24</v>
      </c>
      <c r="C235" s="38">
        <v>12</v>
      </c>
      <c r="D235" s="38">
        <v>20</v>
      </c>
      <c r="E235" s="39">
        <f t="shared" si="63"/>
        <v>50</v>
      </c>
      <c r="F235" s="39">
        <f t="shared" si="64"/>
        <v>83.333333333333329</v>
      </c>
      <c r="G235" s="39">
        <f t="shared" si="65"/>
        <v>33.333333333333329</v>
      </c>
      <c r="I235" s="36">
        <v>4</v>
      </c>
      <c r="J235" s="37">
        <v>7</v>
      </c>
      <c r="K235" s="52">
        <v>4</v>
      </c>
      <c r="L235" s="52">
        <v>3</v>
      </c>
      <c r="M235" s="39">
        <f t="shared" si="66"/>
        <v>57.142857142857146</v>
      </c>
      <c r="N235" s="39">
        <f t="shared" si="67"/>
        <v>42.857142857142854</v>
      </c>
      <c r="O235" s="39">
        <f t="shared" si="68"/>
        <v>-14.285714285714292</v>
      </c>
    </row>
    <row r="236" spans="1:15" x14ac:dyDescent="0.25">
      <c r="A236" s="36">
        <v>5</v>
      </c>
      <c r="B236" s="37">
        <v>24</v>
      </c>
      <c r="C236" s="38">
        <v>19</v>
      </c>
      <c r="D236" s="38">
        <v>24</v>
      </c>
      <c r="E236" s="39">
        <f t="shared" si="63"/>
        <v>79.166666666666671</v>
      </c>
      <c r="F236" s="39">
        <f t="shared" si="64"/>
        <v>100</v>
      </c>
      <c r="G236" s="39">
        <f t="shared" si="65"/>
        <v>20.833333333333329</v>
      </c>
      <c r="I236" s="36">
        <v>5</v>
      </c>
      <c r="J236" s="36">
        <v>7</v>
      </c>
      <c r="K236" s="52">
        <v>4</v>
      </c>
      <c r="L236" s="52">
        <v>4</v>
      </c>
      <c r="M236" s="39">
        <f t="shared" si="66"/>
        <v>57.142857142857146</v>
      </c>
      <c r="N236" s="39">
        <f t="shared" si="67"/>
        <v>57.142857142857146</v>
      </c>
      <c r="O236" s="39">
        <f t="shared" si="68"/>
        <v>0</v>
      </c>
    </row>
    <row r="237" spans="1:15" x14ac:dyDescent="0.25">
      <c r="A237" s="36">
        <v>6</v>
      </c>
      <c r="B237" s="37">
        <v>24</v>
      </c>
      <c r="C237" s="38">
        <v>18</v>
      </c>
      <c r="D237" s="38">
        <v>22</v>
      </c>
      <c r="E237" s="39">
        <f t="shared" si="63"/>
        <v>75</v>
      </c>
      <c r="F237" s="39">
        <f t="shared" si="64"/>
        <v>91.666666666666671</v>
      </c>
      <c r="G237" s="39">
        <f t="shared" si="65"/>
        <v>16.666666666666671</v>
      </c>
      <c r="I237" s="36">
        <v>6</v>
      </c>
      <c r="J237" s="37">
        <v>7</v>
      </c>
      <c r="K237" s="52">
        <v>5</v>
      </c>
      <c r="L237" s="52">
        <v>4</v>
      </c>
      <c r="M237" s="39">
        <f t="shared" si="66"/>
        <v>71.428571428571431</v>
      </c>
      <c r="N237" s="39">
        <f t="shared" si="67"/>
        <v>57.142857142857146</v>
      </c>
      <c r="O237" s="39">
        <f t="shared" si="68"/>
        <v>-14.285714285714285</v>
      </c>
    </row>
    <row r="238" spans="1:15" x14ac:dyDescent="0.25">
      <c r="A238" s="36">
        <v>7</v>
      </c>
      <c r="B238" s="37">
        <v>24</v>
      </c>
      <c r="C238" s="38">
        <v>9</v>
      </c>
      <c r="D238" s="38">
        <v>10</v>
      </c>
      <c r="E238" s="39">
        <f t="shared" si="63"/>
        <v>37.5</v>
      </c>
      <c r="F238" s="39">
        <f t="shared" si="64"/>
        <v>41.666666666666664</v>
      </c>
      <c r="G238" s="39">
        <f t="shared" si="65"/>
        <v>4.1666666666666643</v>
      </c>
      <c r="I238" s="36">
        <v>7</v>
      </c>
      <c r="J238" s="37">
        <v>7</v>
      </c>
      <c r="K238" s="52">
        <v>3</v>
      </c>
      <c r="L238" s="52">
        <v>3</v>
      </c>
      <c r="M238" s="39">
        <f t="shared" si="66"/>
        <v>42.857142857142854</v>
      </c>
      <c r="N238" s="39">
        <f t="shared" si="67"/>
        <v>42.857142857142854</v>
      </c>
      <c r="O238" s="39">
        <f t="shared" si="68"/>
        <v>0</v>
      </c>
    </row>
    <row r="239" spans="1:15" x14ac:dyDescent="0.25">
      <c r="A239" s="36">
        <v>8</v>
      </c>
      <c r="B239" s="37">
        <v>24</v>
      </c>
      <c r="C239" s="38">
        <v>13</v>
      </c>
      <c r="D239" s="38">
        <v>23</v>
      </c>
      <c r="E239" s="39">
        <f>+C239*100/B278</f>
        <v>54.166666666666664</v>
      </c>
      <c r="F239" s="39">
        <f>+D239*100/B278</f>
        <v>95.833333333333329</v>
      </c>
      <c r="G239" s="39">
        <f t="shared" si="65"/>
        <v>41.666666666666664</v>
      </c>
      <c r="I239" s="36">
        <v>8</v>
      </c>
      <c r="J239" s="37">
        <v>7</v>
      </c>
      <c r="K239" s="52">
        <v>1</v>
      </c>
      <c r="L239" s="52">
        <v>4</v>
      </c>
      <c r="M239" s="39">
        <f>+K239*100/J278</f>
        <v>14.285714285714286</v>
      </c>
      <c r="N239" s="39">
        <f>+L239*100/J278</f>
        <v>57.142857142857146</v>
      </c>
      <c r="O239" s="39">
        <f t="shared" si="68"/>
        <v>42.857142857142861</v>
      </c>
    </row>
    <row r="240" spans="1:15" x14ac:dyDescent="0.25">
      <c r="A240" s="36">
        <v>9</v>
      </c>
      <c r="B240" s="37">
        <v>24</v>
      </c>
      <c r="C240" s="41">
        <v>15</v>
      </c>
      <c r="D240" s="41">
        <v>24</v>
      </c>
      <c r="E240" s="39">
        <f t="shared" ref="E240:E273" si="69">+C240*100/B240</f>
        <v>62.5</v>
      </c>
      <c r="F240" s="39">
        <f t="shared" ref="F240:F277" si="70">+D240*100/B240</f>
        <v>100</v>
      </c>
      <c r="G240" s="39">
        <f t="shared" si="65"/>
        <v>37.5</v>
      </c>
      <c r="I240" s="36">
        <v>9</v>
      </c>
      <c r="J240" s="36">
        <v>7</v>
      </c>
      <c r="K240" s="52">
        <v>4</v>
      </c>
      <c r="L240" s="52">
        <v>4</v>
      </c>
      <c r="M240" s="39">
        <f t="shared" ref="M240:M277" si="71">+K240*100/J240</f>
        <v>57.142857142857146</v>
      </c>
      <c r="N240" s="39">
        <f t="shared" ref="N240:N277" si="72">+L240*100/J240</f>
        <v>57.142857142857146</v>
      </c>
      <c r="O240" s="39">
        <f t="shared" si="68"/>
        <v>0</v>
      </c>
    </row>
    <row r="241" spans="1:15" x14ac:dyDescent="0.25">
      <c r="A241" s="36">
        <v>10</v>
      </c>
      <c r="B241" s="37">
        <v>24</v>
      </c>
      <c r="C241" s="38">
        <v>22</v>
      </c>
      <c r="D241" s="38">
        <v>22</v>
      </c>
      <c r="E241" s="39">
        <f t="shared" si="69"/>
        <v>91.666666666666671</v>
      </c>
      <c r="F241" s="39">
        <f t="shared" si="70"/>
        <v>91.666666666666671</v>
      </c>
      <c r="G241" s="39">
        <f t="shared" si="65"/>
        <v>0</v>
      </c>
      <c r="I241" s="36">
        <v>10</v>
      </c>
      <c r="J241" s="37">
        <v>7</v>
      </c>
      <c r="K241" s="52">
        <v>7</v>
      </c>
      <c r="L241" s="52">
        <v>7</v>
      </c>
      <c r="M241" s="39">
        <f t="shared" si="71"/>
        <v>100</v>
      </c>
      <c r="N241" s="39">
        <f t="shared" si="72"/>
        <v>100</v>
      </c>
      <c r="O241" s="39">
        <f t="shared" si="68"/>
        <v>0</v>
      </c>
    </row>
    <row r="242" spans="1:15" x14ac:dyDescent="0.25">
      <c r="A242" s="36">
        <v>11</v>
      </c>
      <c r="B242" s="37">
        <v>24</v>
      </c>
      <c r="C242" s="38">
        <v>20</v>
      </c>
      <c r="D242" s="38">
        <v>23</v>
      </c>
      <c r="E242" s="39">
        <f t="shared" si="69"/>
        <v>83.333333333333329</v>
      </c>
      <c r="F242" s="39">
        <f t="shared" si="70"/>
        <v>95.833333333333329</v>
      </c>
      <c r="G242" s="39">
        <f t="shared" si="65"/>
        <v>12.5</v>
      </c>
      <c r="I242" s="36">
        <v>11</v>
      </c>
      <c r="J242" s="37">
        <v>7</v>
      </c>
      <c r="K242" s="52">
        <v>1</v>
      </c>
      <c r="L242" s="52">
        <v>4</v>
      </c>
      <c r="M242" s="39">
        <f t="shared" si="71"/>
        <v>14.285714285714286</v>
      </c>
      <c r="N242" s="39">
        <f t="shared" si="72"/>
        <v>57.142857142857146</v>
      </c>
      <c r="O242" s="39">
        <f t="shared" si="68"/>
        <v>42.857142857142861</v>
      </c>
    </row>
    <row r="243" spans="1:15" x14ac:dyDescent="0.25">
      <c r="A243" s="36">
        <v>12</v>
      </c>
      <c r="B243" s="37">
        <v>24</v>
      </c>
      <c r="C243" s="38">
        <v>21</v>
      </c>
      <c r="D243" s="38">
        <v>24</v>
      </c>
      <c r="E243" s="39">
        <f t="shared" si="69"/>
        <v>87.5</v>
      </c>
      <c r="F243" s="39">
        <f t="shared" si="70"/>
        <v>100</v>
      </c>
      <c r="G243" s="39">
        <f t="shared" si="65"/>
        <v>12.5</v>
      </c>
      <c r="I243" s="36">
        <v>12</v>
      </c>
      <c r="J243" s="36">
        <v>7</v>
      </c>
      <c r="K243" s="52">
        <v>0</v>
      </c>
      <c r="L243" s="52">
        <v>4</v>
      </c>
      <c r="M243" s="39">
        <f t="shared" si="71"/>
        <v>0</v>
      </c>
      <c r="N243" s="39">
        <f t="shared" si="72"/>
        <v>57.142857142857146</v>
      </c>
      <c r="O243" s="39">
        <f t="shared" si="68"/>
        <v>57.142857142857146</v>
      </c>
    </row>
    <row r="244" spans="1:15" x14ac:dyDescent="0.25">
      <c r="A244" s="36">
        <v>13</v>
      </c>
      <c r="B244" s="37">
        <v>24</v>
      </c>
      <c r="C244" s="38">
        <v>16</v>
      </c>
      <c r="D244" s="38">
        <v>22</v>
      </c>
      <c r="E244" s="39">
        <f t="shared" si="69"/>
        <v>66.666666666666671</v>
      </c>
      <c r="F244" s="39">
        <f t="shared" si="70"/>
        <v>91.666666666666671</v>
      </c>
      <c r="G244" s="39">
        <f t="shared" si="65"/>
        <v>25</v>
      </c>
      <c r="I244" s="36">
        <v>13</v>
      </c>
      <c r="J244" s="37">
        <v>7</v>
      </c>
      <c r="K244" s="52">
        <v>3</v>
      </c>
      <c r="L244" s="52">
        <v>3</v>
      </c>
      <c r="M244" s="39">
        <f t="shared" si="71"/>
        <v>42.857142857142854</v>
      </c>
      <c r="N244" s="39">
        <f t="shared" si="72"/>
        <v>42.857142857142854</v>
      </c>
      <c r="O244" s="39">
        <f t="shared" si="68"/>
        <v>0</v>
      </c>
    </row>
    <row r="245" spans="1:15" x14ac:dyDescent="0.25">
      <c r="A245" s="36">
        <v>14</v>
      </c>
      <c r="B245" s="37">
        <v>24</v>
      </c>
      <c r="C245" s="38">
        <v>17</v>
      </c>
      <c r="D245" s="38">
        <v>19</v>
      </c>
      <c r="E245" s="39">
        <f t="shared" si="69"/>
        <v>70.833333333333329</v>
      </c>
      <c r="F245" s="39">
        <f t="shared" si="70"/>
        <v>79.166666666666671</v>
      </c>
      <c r="G245" s="39">
        <f t="shared" si="65"/>
        <v>8.3333333333333428</v>
      </c>
      <c r="I245" s="36">
        <v>14</v>
      </c>
      <c r="J245" s="37">
        <v>7</v>
      </c>
      <c r="K245" s="52">
        <v>1</v>
      </c>
      <c r="L245" s="52">
        <v>5</v>
      </c>
      <c r="M245" s="39">
        <f t="shared" si="71"/>
        <v>14.285714285714286</v>
      </c>
      <c r="N245" s="39">
        <f t="shared" si="72"/>
        <v>71.428571428571431</v>
      </c>
      <c r="O245" s="39">
        <f t="shared" si="68"/>
        <v>57.142857142857146</v>
      </c>
    </row>
    <row r="246" spans="1:15" x14ac:dyDescent="0.25">
      <c r="A246" s="36">
        <v>15</v>
      </c>
      <c r="B246" s="37">
        <v>24</v>
      </c>
      <c r="C246" s="38">
        <v>17</v>
      </c>
      <c r="D246" s="38">
        <v>20</v>
      </c>
      <c r="E246" s="39">
        <f t="shared" si="69"/>
        <v>70.833333333333329</v>
      </c>
      <c r="F246" s="39">
        <f t="shared" si="70"/>
        <v>83.333333333333329</v>
      </c>
      <c r="G246" s="39">
        <f t="shared" si="65"/>
        <v>12.5</v>
      </c>
      <c r="I246" s="36">
        <v>15</v>
      </c>
      <c r="J246" s="37">
        <v>7</v>
      </c>
      <c r="K246" s="52">
        <v>2</v>
      </c>
      <c r="L246" s="52">
        <v>2</v>
      </c>
      <c r="M246" s="39">
        <f t="shared" si="71"/>
        <v>28.571428571428573</v>
      </c>
      <c r="N246" s="39">
        <f t="shared" si="72"/>
        <v>28.571428571428573</v>
      </c>
      <c r="O246" s="39">
        <f t="shared" si="68"/>
        <v>0</v>
      </c>
    </row>
    <row r="247" spans="1:15" x14ac:dyDescent="0.25">
      <c r="A247" s="36">
        <v>16</v>
      </c>
      <c r="B247" s="37">
        <v>24</v>
      </c>
      <c r="C247" s="38">
        <v>18</v>
      </c>
      <c r="D247" s="38">
        <v>21</v>
      </c>
      <c r="E247" s="39">
        <f t="shared" si="69"/>
        <v>75</v>
      </c>
      <c r="F247" s="39">
        <f t="shared" si="70"/>
        <v>87.5</v>
      </c>
      <c r="G247" s="39">
        <f t="shared" si="65"/>
        <v>12.5</v>
      </c>
      <c r="I247" s="36">
        <v>16</v>
      </c>
      <c r="J247" s="36">
        <v>7</v>
      </c>
      <c r="K247" s="52">
        <v>4</v>
      </c>
      <c r="L247" s="52">
        <v>7</v>
      </c>
      <c r="M247" s="39">
        <f t="shared" si="71"/>
        <v>57.142857142857146</v>
      </c>
      <c r="N247" s="39">
        <f t="shared" si="72"/>
        <v>100</v>
      </c>
      <c r="O247" s="39">
        <f t="shared" si="68"/>
        <v>42.857142857142854</v>
      </c>
    </row>
    <row r="248" spans="1:15" x14ac:dyDescent="0.25">
      <c r="A248" s="36">
        <v>17</v>
      </c>
      <c r="B248" s="37">
        <v>24</v>
      </c>
      <c r="C248" s="38">
        <v>17</v>
      </c>
      <c r="D248" s="38">
        <v>21</v>
      </c>
      <c r="E248" s="39">
        <f t="shared" si="69"/>
        <v>70.833333333333329</v>
      </c>
      <c r="F248" s="39">
        <f t="shared" si="70"/>
        <v>87.5</v>
      </c>
      <c r="G248" s="39">
        <f t="shared" si="65"/>
        <v>16.666666666666671</v>
      </c>
      <c r="I248" s="36">
        <v>17</v>
      </c>
      <c r="J248" s="37">
        <v>7</v>
      </c>
      <c r="K248" s="52">
        <v>6</v>
      </c>
      <c r="L248" s="52">
        <v>6</v>
      </c>
      <c r="M248" s="39">
        <f t="shared" si="71"/>
        <v>85.714285714285708</v>
      </c>
      <c r="N248" s="39">
        <f t="shared" si="72"/>
        <v>85.714285714285708</v>
      </c>
      <c r="O248" s="39">
        <f t="shared" si="68"/>
        <v>0</v>
      </c>
    </row>
    <row r="249" spans="1:15" x14ac:dyDescent="0.25">
      <c r="A249" s="36">
        <v>18</v>
      </c>
      <c r="B249" s="37">
        <v>24</v>
      </c>
      <c r="C249" s="38">
        <v>21</v>
      </c>
      <c r="D249" s="38">
        <v>23</v>
      </c>
      <c r="E249" s="39">
        <f t="shared" si="69"/>
        <v>87.5</v>
      </c>
      <c r="F249" s="39">
        <f t="shared" si="70"/>
        <v>95.833333333333329</v>
      </c>
      <c r="G249" s="39">
        <f t="shared" si="65"/>
        <v>8.3333333333333286</v>
      </c>
      <c r="I249" s="36">
        <v>18</v>
      </c>
      <c r="J249" s="37">
        <v>7</v>
      </c>
      <c r="K249" s="52">
        <v>4</v>
      </c>
      <c r="L249" s="52">
        <v>5</v>
      </c>
      <c r="M249" s="39">
        <f t="shared" si="71"/>
        <v>57.142857142857146</v>
      </c>
      <c r="N249" s="39">
        <f t="shared" si="72"/>
        <v>71.428571428571431</v>
      </c>
      <c r="O249" s="39">
        <f t="shared" si="68"/>
        <v>14.285714285714285</v>
      </c>
    </row>
    <row r="250" spans="1:15" x14ac:dyDescent="0.25">
      <c r="A250" s="36">
        <v>19</v>
      </c>
      <c r="B250" s="37">
        <v>24</v>
      </c>
      <c r="C250" s="42">
        <v>0</v>
      </c>
      <c r="D250" s="42">
        <v>0</v>
      </c>
      <c r="E250" s="39">
        <f t="shared" si="69"/>
        <v>0</v>
      </c>
      <c r="F250" s="39">
        <f t="shared" si="70"/>
        <v>0</v>
      </c>
      <c r="G250" s="39">
        <f t="shared" si="65"/>
        <v>0</v>
      </c>
      <c r="I250" s="36">
        <v>19</v>
      </c>
      <c r="J250" s="36">
        <v>7</v>
      </c>
      <c r="K250" s="52">
        <v>4</v>
      </c>
      <c r="L250" s="52">
        <v>4</v>
      </c>
      <c r="M250" s="39">
        <f t="shared" si="71"/>
        <v>57.142857142857146</v>
      </c>
      <c r="N250" s="39">
        <f t="shared" si="72"/>
        <v>57.142857142857146</v>
      </c>
      <c r="O250" s="39">
        <f t="shared" si="68"/>
        <v>0</v>
      </c>
    </row>
    <row r="251" spans="1:15" x14ac:dyDescent="0.25">
      <c r="A251" s="36">
        <v>20</v>
      </c>
      <c r="B251" s="37">
        <v>24</v>
      </c>
      <c r="C251" s="38">
        <v>17</v>
      </c>
      <c r="D251" s="38">
        <v>20</v>
      </c>
      <c r="E251" s="39">
        <f t="shared" si="69"/>
        <v>70.833333333333329</v>
      </c>
      <c r="F251" s="39">
        <f t="shared" si="70"/>
        <v>83.333333333333329</v>
      </c>
      <c r="G251" s="39">
        <f t="shared" si="65"/>
        <v>12.5</v>
      </c>
      <c r="I251" s="36">
        <v>20</v>
      </c>
      <c r="J251" s="37">
        <v>7</v>
      </c>
      <c r="K251" s="52">
        <v>6</v>
      </c>
      <c r="L251" s="52">
        <v>6</v>
      </c>
      <c r="M251" s="39">
        <f t="shared" si="71"/>
        <v>85.714285714285708</v>
      </c>
      <c r="N251" s="39">
        <f t="shared" si="72"/>
        <v>85.714285714285708</v>
      </c>
      <c r="O251" s="39">
        <f t="shared" si="68"/>
        <v>0</v>
      </c>
    </row>
    <row r="252" spans="1:15" x14ac:dyDescent="0.25">
      <c r="A252" s="36">
        <v>21</v>
      </c>
      <c r="B252" s="37">
        <v>24</v>
      </c>
      <c r="C252" s="38">
        <v>10</v>
      </c>
      <c r="D252" s="38">
        <v>24</v>
      </c>
      <c r="E252" s="39">
        <f t="shared" si="69"/>
        <v>41.666666666666664</v>
      </c>
      <c r="F252" s="39">
        <f t="shared" si="70"/>
        <v>100</v>
      </c>
      <c r="G252" s="39">
        <f t="shared" si="65"/>
        <v>58.333333333333336</v>
      </c>
      <c r="I252" s="36">
        <v>21</v>
      </c>
      <c r="J252" s="37">
        <v>7</v>
      </c>
      <c r="K252" s="52">
        <v>4</v>
      </c>
      <c r="L252" s="52">
        <v>7</v>
      </c>
      <c r="M252" s="39">
        <f t="shared" si="71"/>
        <v>57.142857142857146</v>
      </c>
      <c r="N252" s="39">
        <f t="shared" si="72"/>
        <v>100</v>
      </c>
      <c r="O252" s="39">
        <f t="shared" si="68"/>
        <v>42.857142857142854</v>
      </c>
    </row>
    <row r="253" spans="1:15" x14ac:dyDescent="0.25">
      <c r="A253" s="36">
        <v>22</v>
      </c>
      <c r="B253" s="37">
        <v>24</v>
      </c>
      <c r="C253" s="38">
        <v>18</v>
      </c>
      <c r="D253" s="38">
        <v>20</v>
      </c>
      <c r="E253" s="39">
        <f t="shared" si="69"/>
        <v>75</v>
      </c>
      <c r="F253" s="39">
        <f t="shared" si="70"/>
        <v>83.333333333333329</v>
      </c>
      <c r="G253" s="39">
        <f t="shared" si="65"/>
        <v>8.3333333333333286</v>
      </c>
      <c r="I253" s="36">
        <v>22</v>
      </c>
      <c r="J253" s="37">
        <v>7</v>
      </c>
      <c r="K253" s="52">
        <v>2</v>
      </c>
      <c r="L253" s="52">
        <v>7</v>
      </c>
      <c r="M253" s="39">
        <f t="shared" si="71"/>
        <v>28.571428571428573</v>
      </c>
      <c r="N253" s="39">
        <f t="shared" si="72"/>
        <v>100</v>
      </c>
      <c r="O253" s="39">
        <f t="shared" si="68"/>
        <v>71.428571428571431</v>
      </c>
    </row>
    <row r="254" spans="1:15" x14ac:dyDescent="0.25">
      <c r="A254" s="36">
        <v>23</v>
      </c>
      <c r="B254" s="37">
        <v>24</v>
      </c>
      <c r="C254" s="38">
        <v>20</v>
      </c>
      <c r="D254" s="38">
        <v>22</v>
      </c>
      <c r="E254" s="39">
        <f t="shared" si="69"/>
        <v>83.333333333333329</v>
      </c>
      <c r="F254" s="39">
        <f t="shared" si="70"/>
        <v>91.666666666666671</v>
      </c>
      <c r="G254" s="39">
        <f t="shared" si="65"/>
        <v>8.3333333333333428</v>
      </c>
      <c r="I254" s="36">
        <v>23</v>
      </c>
      <c r="J254" s="36">
        <v>7</v>
      </c>
      <c r="K254" s="52">
        <v>5</v>
      </c>
      <c r="L254" s="52">
        <v>6</v>
      </c>
      <c r="M254" s="39">
        <f t="shared" si="71"/>
        <v>71.428571428571431</v>
      </c>
      <c r="N254" s="39">
        <f t="shared" si="72"/>
        <v>85.714285714285708</v>
      </c>
      <c r="O254" s="39">
        <f t="shared" si="68"/>
        <v>14.285714285714278</v>
      </c>
    </row>
    <row r="255" spans="1:15" x14ac:dyDescent="0.25">
      <c r="A255" s="36">
        <v>24</v>
      </c>
      <c r="B255" s="37">
        <v>24</v>
      </c>
      <c r="C255" s="38">
        <v>19</v>
      </c>
      <c r="D255" s="38">
        <v>20</v>
      </c>
      <c r="E255" s="39">
        <f t="shared" si="69"/>
        <v>79.166666666666671</v>
      </c>
      <c r="F255" s="39">
        <f t="shared" si="70"/>
        <v>83.333333333333329</v>
      </c>
      <c r="G255" s="39">
        <f t="shared" si="65"/>
        <v>4.1666666666666572</v>
      </c>
      <c r="I255" s="36">
        <v>24</v>
      </c>
      <c r="J255" s="37">
        <v>7</v>
      </c>
      <c r="K255" s="52">
        <v>6</v>
      </c>
      <c r="L255" s="52">
        <v>7</v>
      </c>
      <c r="M255" s="39">
        <f t="shared" si="71"/>
        <v>85.714285714285708</v>
      </c>
      <c r="N255" s="39">
        <f t="shared" si="72"/>
        <v>100</v>
      </c>
      <c r="O255" s="39">
        <f t="shared" si="68"/>
        <v>14.285714285714292</v>
      </c>
    </row>
    <row r="256" spans="1:15" x14ac:dyDescent="0.25">
      <c r="A256" s="36">
        <v>25</v>
      </c>
      <c r="B256" s="37">
        <v>24</v>
      </c>
      <c r="C256" s="38">
        <v>19</v>
      </c>
      <c r="D256" s="38">
        <v>19</v>
      </c>
      <c r="E256" s="39">
        <f t="shared" si="69"/>
        <v>79.166666666666671</v>
      </c>
      <c r="F256" s="39">
        <f t="shared" si="70"/>
        <v>79.166666666666671</v>
      </c>
      <c r="G256" s="39">
        <f t="shared" si="65"/>
        <v>0</v>
      </c>
      <c r="I256" s="36">
        <v>25</v>
      </c>
      <c r="J256" s="37">
        <v>7</v>
      </c>
      <c r="K256" s="52">
        <v>7</v>
      </c>
      <c r="L256" s="52">
        <v>7</v>
      </c>
      <c r="M256" s="39">
        <f t="shared" si="71"/>
        <v>100</v>
      </c>
      <c r="N256" s="39">
        <f t="shared" si="72"/>
        <v>100</v>
      </c>
      <c r="O256" s="39">
        <f t="shared" si="68"/>
        <v>0</v>
      </c>
    </row>
    <row r="257" spans="1:15" x14ac:dyDescent="0.25">
      <c r="A257" s="36">
        <v>26</v>
      </c>
      <c r="B257" s="37">
        <v>24</v>
      </c>
      <c r="C257" s="38">
        <v>15</v>
      </c>
      <c r="D257" s="38">
        <v>15</v>
      </c>
      <c r="E257" s="39">
        <f t="shared" si="69"/>
        <v>62.5</v>
      </c>
      <c r="F257" s="39">
        <f t="shared" si="70"/>
        <v>62.5</v>
      </c>
      <c r="G257" s="39">
        <f t="shared" si="65"/>
        <v>0</v>
      </c>
      <c r="I257" s="36">
        <v>26</v>
      </c>
      <c r="J257" s="36">
        <v>7</v>
      </c>
      <c r="K257" s="52">
        <v>6</v>
      </c>
      <c r="L257" s="52">
        <v>7</v>
      </c>
      <c r="M257" s="39">
        <f t="shared" si="71"/>
        <v>85.714285714285708</v>
      </c>
      <c r="N257" s="39">
        <f t="shared" si="72"/>
        <v>100</v>
      </c>
      <c r="O257" s="39">
        <f t="shared" si="68"/>
        <v>14.285714285714292</v>
      </c>
    </row>
    <row r="258" spans="1:15" x14ac:dyDescent="0.25">
      <c r="A258" s="36">
        <v>27</v>
      </c>
      <c r="B258" s="37">
        <v>24</v>
      </c>
      <c r="C258" s="38">
        <v>21</v>
      </c>
      <c r="D258" s="38">
        <v>21</v>
      </c>
      <c r="E258" s="39">
        <f t="shared" si="69"/>
        <v>87.5</v>
      </c>
      <c r="F258" s="39">
        <f t="shared" si="70"/>
        <v>87.5</v>
      </c>
      <c r="G258" s="39">
        <f t="shared" si="65"/>
        <v>0</v>
      </c>
      <c r="I258" s="36">
        <v>27</v>
      </c>
      <c r="J258" s="37">
        <v>7</v>
      </c>
      <c r="K258" s="52">
        <v>4</v>
      </c>
      <c r="L258" s="52">
        <v>3</v>
      </c>
      <c r="M258" s="39">
        <f t="shared" si="71"/>
        <v>57.142857142857146</v>
      </c>
      <c r="N258" s="39">
        <f t="shared" si="72"/>
        <v>42.857142857142854</v>
      </c>
      <c r="O258" s="39">
        <f t="shared" si="68"/>
        <v>-14.285714285714292</v>
      </c>
    </row>
    <row r="259" spans="1:15" x14ac:dyDescent="0.25">
      <c r="A259" s="36">
        <v>28</v>
      </c>
      <c r="B259" s="37">
        <v>24</v>
      </c>
      <c r="C259" s="38">
        <v>17</v>
      </c>
      <c r="D259" s="38">
        <v>20</v>
      </c>
      <c r="E259" s="39">
        <f t="shared" si="69"/>
        <v>70.833333333333329</v>
      </c>
      <c r="F259" s="39">
        <f t="shared" si="70"/>
        <v>83.333333333333329</v>
      </c>
      <c r="G259" s="39">
        <f t="shared" si="65"/>
        <v>12.5</v>
      </c>
      <c r="I259" s="36">
        <v>28</v>
      </c>
      <c r="J259" s="37">
        <v>7</v>
      </c>
      <c r="K259" s="52">
        <v>3</v>
      </c>
      <c r="L259" s="52">
        <v>3</v>
      </c>
      <c r="M259" s="39">
        <f t="shared" si="71"/>
        <v>42.857142857142854</v>
      </c>
      <c r="N259" s="39">
        <f t="shared" si="72"/>
        <v>42.857142857142854</v>
      </c>
      <c r="O259" s="39">
        <f t="shared" si="68"/>
        <v>0</v>
      </c>
    </row>
    <row r="260" spans="1:15" x14ac:dyDescent="0.25">
      <c r="A260" s="36">
        <v>29</v>
      </c>
      <c r="B260" s="37">
        <v>24</v>
      </c>
      <c r="C260" s="38">
        <v>20</v>
      </c>
      <c r="D260" s="38">
        <v>20</v>
      </c>
      <c r="E260" s="39">
        <f t="shared" si="69"/>
        <v>83.333333333333329</v>
      </c>
      <c r="F260" s="39">
        <f t="shared" si="70"/>
        <v>83.333333333333329</v>
      </c>
      <c r="G260" s="39">
        <f t="shared" si="65"/>
        <v>0</v>
      </c>
      <c r="I260" s="36">
        <v>29</v>
      </c>
      <c r="J260" s="37">
        <v>7</v>
      </c>
      <c r="K260" s="52">
        <v>2</v>
      </c>
      <c r="L260" s="52">
        <v>2</v>
      </c>
      <c r="M260" s="39">
        <f t="shared" si="71"/>
        <v>28.571428571428573</v>
      </c>
      <c r="N260" s="39">
        <f t="shared" si="72"/>
        <v>28.571428571428573</v>
      </c>
      <c r="O260" s="39">
        <f t="shared" si="68"/>
        <v>0</v>
      </c>
    </row>
    <row r="261" spans="1:15" x14ac:dyDescent="0.25">
      <c r="A261" s="36">
        <v>30</v>
      </c>
      <c r="B261" s="37">
        <v>24</v>
      </c>
      <c r="C261" s="43">
        <v>16</v>
      </c>
      <c r="D261" s="43">
        <v>21</v>
      </c>
      <c r="E261" s="39">
        <f t="shared" si="69"/>
        <v>66.666666666666671</v>
      </c>
      <c r="F261" s="39">
        <f t="shared" si="70"/>
        <v>87.5</v>
      </c>
      <c r="G261" s="39">
        <f t="shared" si="65"/>
        <v>20.833333333333329</v>
      </c>
      <c r="I261" s="36">
        <v>30</v>
      </c>
      <c r="J261" s="36">
        <v>7</v>
      </c>
      <c r="K261" s="52">
        <v>1</v>
      </c>
      <c r="L261" s="52">
        <v>5</v>
      </c>
      <c r="M261" s="39">
        <f t="shared" si="71"/>
        <v>14.285714285714286</v>
      </c>
      <c r="N261" s="39">
        <f t="shared" si="72"/>
        <v>71.428571428571431</v>
      </c>
      <c r="O261" s="39">
        <f t="shared" si="68"/>
        <v>57.142857142857146</v>
      </c>
    </row>
    <row r="262" spans="1:15" x14ac:dyDescent="0.25">
      <c r="A262" s="36">
        <v>31</v>
      </c>
      <c r="B262" s="37">
        <v>24</v>
      </c>
      <c r="C262" s="43">
        <v>16</v>
      </c>
      <c r="D262" s="43">
        <v>19</v>
      </c>
      <c r="E262" s="39">
        <f t="shared" si="69"/>
        <v>66.666666666666671</v>
      </c>
      <c r="F262" s="39">
        <f t="shared" si="70"/>
        <v>79.166666666666671</v>
      </c>
      <c r="G262" s="39">
        <f t="shared" si="65"/>
        <v>12.5</v>
      </c>
      <c r="I262" s="36">
        <v>31</v>
      </c>
      <c r="J262" s="37">
        <v>7</v>
      </c>
      <c r="K262" s="52">
        <v>1</v>
      </c>
      <c r="L262" s="52">
        <v>0</v>
      </c>
      <c r="M262" s="39">
        <f t="shared" si="71"/>
        <v>14.285714285714286</v>
      </c>
      <c r="N262" s="39">
        <f t="shared" si="72"/>
        <v>0</v>
      </c>
      <c r="O262" s="39">
        <f t="shared" si="68"/>
        <v>-14.285714285714286</v>
      </c>
    </row>
    <row r="263" spans="1:15" x14ac:dyDescent="0.25">
      <c r="A263" s="36">
        <v>32</v>
      </c>
      <c r="B263" s="37">
        <v>24</v>
      </c>
      <c r="C263" s="38">
        <v>18</v>
      </c>
      <c r="D263" s="38">
        <v>20</v>
      </c>
      <c r="E263" s="39">
        <f t="shared" si="69"/>
        <v>75</v>
      </c>
      <c r="F263" s="39">
        <f t="shared" si="70"/>
        <v>83.333333333333329</v>
      </c>
      <c r="G263" s="39">
        <f t="shared" si="65"/>
        <v>8.3333333333333286</v>
      </c>
      <c r="I263" s="36">
        <v>32</v>
      </c>
      <c r="J263" s="37">
        <v>7</v>
      </c>
      <c r="K263" s="52">
        <v>6</v>
      </c>
      <c r="L263" s="52">
        <v>7</v>
      </c>
      <c r="M263" s="39">
        <f t="shared" si="71"/>
        <v>85.714285714285708</v>
      </c>
      <c r="N263" s="39">
        <f t="shared" si="72"/>
        <v>100</v>
      </c>
      <c r="O263" s="39">
        <f t="shared" si="68"/>
        <v>14.285714285714292</v>
      </c>
    </row>
    <row r="264" spans="1:15" x14ac:dyDescent="0.25">
      <c r="A264" s="36">
        <v>33</v>
      </c>
      <c r="B264" s="37">
        <v>24</v>
      </c>
      <c r="C264" s="38">
        <v>15</v>
      </c>
      <c r="D264" s="38">
        <v>20</v>
      </c>
      <c r="E264" s="39">
        <f t="shared" si="69"/>
        <v>62.5</v>
      </c>
      <c r="F264" s="39">
        <f t="shared" si="70"/>
        <v>83.333333333333329</v>
      </c>
      <c r="G264" s="39">
        <f t="shared" si="65"/>
        <v>20.833333333333329</v>
      </c>
      <c r="I264" s="36">
        <v>33</v>
      </c>
      <c r="J264" s="36">
        <v>7</v>
      </c>
      <c r="K264" s="52">
        <v>3</v>
      </c>
      <c r="L264" s="52">
        <v>7</v>
      </c>
      <c r="M264" s="39">
        <f t="shared" si="71"/>
        <v>42.857142857142854</v>
      </c>
      <c r="N264" s="39">
        <f t="shared" si="72"/>
        <v>100</v>
      </c>
      <c r="O264" s="39">
        <f t="shared" si="68"/>
        <v>57.142857142857146</v>
      </c>
    </row>
    <row r="265" spans="1:15" x14ac:dyDescent="0.25">
      <c r="A265" s="36">
        <v>34</v>
      </c>
      <c r="B265" s="37">
        <v>24</v>
      </c>
      <c r="C265" s="38">
        <v>11</v>
      </c>
      <c r="D265" s="38">
        <v>20</v>
      </c>
      <c r="E265" s="39">
        <f t="shared" si="69"/>
        <v>45.833333333333336</v>
      </c>
      <c r="F265" s="39">
        <f t="shared" si="70"/>
        <v>83.333333333333329</v>
      </c>
      <c r="G265" s="39">
        <f t="shared" si="65"/>
        <v>37.499999999999993</v>
      </c>
      <c r="I265" s="36">
        <v>34</v>
      </c>
      <c r="J265" s="37">
        <v>7</v>
      </c>
      <c r="K265" s="52">
        <v>5</v>
      </c>
      <c r="L265" s="52">
        <v>7</v>
      </c>
      <c r="M265" s="39">
        <f t="shared" si="71"/>
        <v>71.428571428571431</v>
      </c>
      <c r="N265" s="39">
        <f t="shared" si="72"/>
        <v>100</v>
      </c>
      <c r="O265" s="39">
        <f t="shared" si="68"/>
        <v>28.571428571428569</v>
      </c>
    </row>
    <row r="266" spans="1:15" x14ac:dyDescent="0.25">
      <c r="A266" s="36">
        <v>35</v>
      </c>
      <c r="B266" s="37">
        <v>24</v>
      </c>
      <c r="C266" s="38">
        <v>19</v>
      </c>
      <c r="D266" s="38">
        <v>20</v>
      </c>
      <c r="E266" s="39">
        <f t="shared" si="69"/>
        <v>79.166666666666671</v>
      </c>
      <c r="F266" s="39">
        <f t="shared" si="70"/>
        <v>83.333333333333329</v>
      </c>
      <c r="G266" s="39">
        <f t="shared" si="65"/>
        <v>4.1666666666666572</v>
      </c>
      <c r="I266" s="36">
        <v>35</v>
      </c>
      <c r="J266" s="37">
        <v>7</v>
      </c>
      <c r="K266" s="52">
        <v>4</v>
      </c>
      <c r="L266" s="52">
        <v>6</v>
      </c>
      <c r="M266" s="39">
        <f t="shared" si="71"/>
        <v>57.142857142857146</v>
      </c>
      <c r="N266" s="39">
        <f t="shared" si="72"/>
        <v>85.714285714285708</v>
      </c>
      <c r="O266" s="39">
        <f t="shared" si="68"/>
        <v>28.571428571428562</v>
      </c>
    </row>
    <row r="267" spans="1:15" x14ac:dyDescent="0.25">
      <c r="A267" s="36">
        <v>36</v>
      </c>
      <c r="B267" s="37">
        <v>24</v>
      </c>
      <c r="C267" s="38">
        <v>19</v>
      </c>
      <c r="D267" s="38">
        <v>22</v>
      </c>
      <c r="E267" s="39">
        <f t="shared" si="69"/>
        <v>79.166666666666671</v>
      </c>
      <c r="F267" s="39">
        <f t="shared" si="70"/>
        <v>91.666666666666671</v>
      </c>
      <c r="G267" s="39">
        <f t="shared" si="65"/>
        <v>12.5</v>
      </c>
      <c r="I267" s="36">
        <v>36</v>
      </c>
      <c r="J267" s="37">
        <v>7</v>
      </c>
      <c r="K267" s="52">
        <v>1</v>
      </c>
      <c r="L267" s="52">
        <v>3</v>
      </c>
      <c r="M267" s="39">
        <f t="shared" si="71"/>
        <v>14.285714285714286</v>
      </c>
      <c r="N267" s="39">
        <f t="shared" si="72"/>
        <v>42.857142857142854</v>
      </c>
      <c r="O267" s="39">
        <f t="shared" si="68"/>
        <v>28.571428571428569</v>
      </c>
    </row>
    <row r="268" spans="1:15" x14ac:dyDescent="0.25">
      <c r="A268" s="36">
        <v>37</v>
      </c>
      <c r="B268" s="37">
        <v>24</v>
      </c>
      <c r="C268" s="38">
        <v>16</v>
      </c>
      <c r="D268" s="38">
        <v>18</v>
      </c>
      <c r="E268" s="39">
        <f t="shared" si="69"/>
        <v>66.666666666666671</v>
      </c>
      <c r="F268" s="39">
        <f t="shared" si="70"/>
        <v>75</v>
      </c>
      <c r="G268" s="39">
        <f t="shared" si="65"/>
        <v>8.3333333333333286</v>
      </c>
      <c r="I268" s="36">
        <v>37</v>
      </c>
      <c r="J268" s="36">
        <v>7</v>
      </c>
      <c r="K268" s="52">
        <v>2</v>
      </c>
      <c r="L268" s="52">
        <v>4</v>
      </c>
      <c r="M268" s="39">
        <f t="shared" si="71"/>
        <v>28.571428571428573</v>
      </c>
      <c r="N268" s="39">
        <f t="shared" si="72"/>
        <v>57.142857142857146</v>
      </c>
      <c r="O268" s="39">
        <f t="shared" si="68"/>
        <v>28.571428571428573</v>
      </c>
    </row>
    <row r="269" spans="1:15" x14ac:dyDescent="0.25">
      <c r="A269" s="36">
        <v>38</v>
      </c>
      <c r="B269" s="37">
        <v>24</v>
      </c>
      <c r="C269" s="38">
        <v>19</v>
      </c>
      <c r="D269" s="38">
        <v>24</v>
      </c>
      <c r="E269" s="39">
        <f t="shared" si="69"/>
        <v>79.166666666666671</v>
      </c>
      <c r="F269" s="39">
        <f t="shared" si="70"/>
        <v>100</v>
      </c>
      <c r="G269" s="39">
        <f t="shared" si="65"/>
        <v>20.833333333333329</v>
      </c>
      <c r="I269" s="36">
        <v>38</v>
      </c>
      <c r="J269" s="37">
        <v>7</v>
      </c>
      <c r="K269" s="52">
        <v>2</v>
      </c>
      <c r="L269" s="52">
        <v>5</v>
      </c>
      <c r="M269" s="39">
        <f t="shared" si="71"/>
        <v>28.571428571428573</v>
      </c>
      <c r="N269" s="39">
        <f t="shared" si="72"/>
        <v>71.428571428571431</v>
      </c>
      <c r="O269" s="39">
        <f t="shared" si="68"/>
        <v>42.857142857142861</v>
      </c>
    </row>
    <row r="270" spans="1:15" x14ac:dyDescent="0.25">
      <c r="A270" s="36">
        <v>39</v>
      </c>
      <c r="B270" s="37">
        <v>24</v>
      </c>
      <c r="C270" s="38">
        <v>14</v>
      </c>
      <c r="D270" s="38">
        <v>24</v>
      </c>
      <c r="E270" s="39">
        <f t="shared" si="69"/>
        <v>58.333333333333336</v>
      </c>
      <c r="F270" s="39">
        <f t="shared" si="70"/>
        <v>100</v>
      </c>
      <c r="G270" s="39">
        <f t="shared" si="65"/>
        <v>41.666666666666664</v>
      </c>
      <c r="I270" s="36">
        <v>39</v>
      </c>
      <c r="J270" s="37">
        <v>7</v>
      </c>
      <c r="K270" s="52">
        <v>4</v>
      </c>
      <c r="L270" s="52">
        <v>7</v>
      </c>
      <c r="M270" s="39">
        <f t="shared" si="71"/>
        <v>57.142857142857146</v>
      </c>
      <c r="N270" s="39">
        <f t="shared" si="72"/>
        <v>100</v>
      </c>
      <c r="O270" s="39">
        <f t="shared" si="68"/>
        <v>42.857142857142854</v>
      </c>
    </row>
    <row r="271" spans="1:15" x14ac:dyDescent="0.25">
      <c r="A271" s="36">
        <v>40</v>
      </c>
      <c r="B271" s="37">
        <v>24</v>
      </c>
      <c r="C271" s="38">
        <v>11</v>
      </c>
      <c r="D271" s="38">
        <v>14</v>
      </c>
      <c r="E271" s="39">
        <f t="shared" si="69"/>
        <v>45.833333333333336</v>
      </c>
      <c r="F271" s="39">
        <f t="shared" si="70"/>
        <v>58.333333333333336</v>
      </c>
      <c r="G271" s="39">
        <f t="shared" si="65"/>
        <v>12.5</v>
      </c>
      <c r="I271" s="36">
        <v>40</v>
      </c>
      <c r="J271" s="36">
        <v>7</v>
      </c>
      <c r="K271" s="52">
        <v>4</v>
      </c>
      <c r="L271" s="52">
        <v>2</v>
      </c>
      <c r="M271" s="39">
        <f t="shared" si="71"/>
        <v>57.142857142857146</v>
      </c>
      <c r="N271" s="39">
        <f t="shared" si="72"/>
        <v>28.571428571428573</v>
      </c>
      <c r="O271" s="39">
        <f t="shared" si="68"/>
        <v>-28.571428571428573</v>
      </c>
    </row>
    <row r="272" spans="1:15" x14ac:dyDescent="0.25">
      <c r="A272" s="36">
        <v>41</v>
      </c>
      <c r="B272" s="37">
        <v>24</v>
      </c>
      <c r="C272" s="38">
        <v>15</v>
      </c>
      <c r="D272" s="38">
        <v>23</v>
      </c>
      <c r="E272" s="39">
        <f t="shared" si="69"/>
        <v>62.5</v>
      </c>
      <c r="F272" s="39">
        <f t="shared" si="70"/>
        <v>95.833333333333329</v>
      </c>
      <c r="G272" s="39">
        <f t="shared" si="65"/>
        <v>33.333333333333329</v>
      </c>
      <c r="I272" s="36">
        <v>41</v>
      </c>
      <c r="J272" s="37">
        <v>7</v>
      </c>
      <c r="K272" s="52">
        <v>2</v>
      </c>
      <c r="L272" s="52">
        <v>4</v>
      </c>
      <c r="M272" s="39">
        <f t="shared" si="71"/>
        <v>28.571428571428573</v>
      </c>
      <c r="N272" s="39">
        <f t="shared" si="72"/>
        <v>57.142857142857146</v>
      </c>
      <c r="O272" s="39">
        <f t="shared" si="68"/>
        <v>28.571428571428573</v>
      </c>
    </row>
    <row r="273" spans="1:15" x14ac:dyDescent="0.25">
      <c r="A273" s="36">
        <v>42</v>
      </c>
      <c r="B273" s="37">
        <v>24</v>
      </c>
      <c r="C273" s="38">
        <v>16</v>
      </c>
      <c r="D273" s="38">
        <v>17</v>
      </c>
      <c r="E273" s="39">
        <f t="shared" si="69"/>
        <v>66.666666666666671</v>
      </c>
      <c r="F273" s="39">
        <f t="shared" si="70"/>
        <v>70.833333333333329</v>
      </c>
      <c r="G273" s="39">
        <f t="shared" si="65"/>
        <v>4.1666666666666572</v>
      </c>
      <c r="I273" s="36">
        <v>42</v>
      </c>
      <c r="J273" s="37">
        <v>7</v>
      </c>
      <c r="K273" s="52">
        <v>5</v>
      </c>
      <c r="L273" s="52">
        <v>7</v>
      </c>
      <c r="M273" s="39">
        <f t="shared" si="71"/>
        <v>71.428571428571431</v>
      </c>
      <c r="N273" s="39">
        <f t="shared" si="72"/>
        <v>100</v>
      </c>
      <c r="O273" s="39">
        <f t="shared" si="68"/>
        <v>28.571428571428569</v>
      </c>
    </row>
    <row r="274" spans="1:15" x14ac:dyDescent="0.25">
      <c r="A274" s="36">
        <v>43</v>
      </c>
      <c r="B274" s="37">
        <v>24</v>
      </c>
      <c r="C274" s="44">
        <v>8</v>
      </c>
      <c r="D274" s="38">
        <v>24</v>
      </c>
      <c r="E274" s="39">
        <f>+C274*100/B274</f>
        <v>33.333333333333336</v>
      </c>
      <c r="F274" s="39">
        <f>+D274*100/B274</f>
        <v>100</v>
      </c>
      <c r="G274" s="39">
        <f t="shared" si="65"/>
        <v>66.666666666666657</v>
      </c>
      <c r="I274" s="36">
        <v>43</v>
      </c>
      <c r="J274" s="37">
        <v>7</v>
      </c>
      <c r="K274" s="52">
        <v>3</v>
      </c>
      <c r="L274" s="52">
        <v>3</v>
      </c>
      <c r="M274" s="39">
        <f t="shared" si="71"/>
        <v>42.857142857142854</v>
      </c>
      <c r="N274" s="39">
        <f t="shared" si="72"/>
        <v>42.857142857142854</v>
      </c>
      <c r="O274" s="39">
        <f t="shared" si="68"/>
        <v>0</v>
      </c>
    </row>
    <row r="275" spans="1:15" x14ac:dyDescent="0.25">
      <c r="A275" s="36">
        <v>44</v>
      </c>
      <c r="B275" s="37">
        <v>24</v>
      </c>
      <c r="C275" s="38">
        <v>14</v>
      </c>
      <c r="D275" s="38">
        <v>24</v>
      </c>
      <c r="E275" s="39">
        <f>+C275*100/B275</f>
        <v>58.333333333333336</v>
      </c>
      <c r="F275" s="39">
        <f>+D275*100/B275</f>
        <v>100</v>
      </c>
      <c r="G275" s="39">
        <f t="shared" si="65"/>
        <v>41.666666666666664</v>
      </c>
      <c r="I275" s="36">
        <v>44</v>
      </c>
      <c r="J275" s="36">
        <v>7</v>
      </c>
      <c r="K275" s="52">
        <v>4</v>
      </c>
      <c r="L275" s="52">
        <v>7</v>
      </c>
      <c r="M275" s="39">
        <f t="shared" si="71"/>
        <v>57.142857142857146</v>
      </c>
      <c r="N275" s="39">
        <f t="shared" si="72"/>
        <v>100</v>
      </c>
      <c r="O275" s="39">
        <f t="shared" si="68"/>
        <v>42.857142857142854</v>
      </c>
    </row>
    <row r="276" spans="1:15" x14ac:dyDescent="0.25">
      <c r="A276" s="36">
        <v>45</v>
      </c>
      <c r="B276" s="37">
        <v>24</v>
      </c>
      <c r="C276" s="38">
        <v>18</v>
      </c>
      <c r="D276" s="38">
        <v>20</v>
      </c>
      <c r="E276" s="39">
        <f>+C276*100/B276</f>
        <v>75</v>
      </c>
      <c r="F276" s="39">
        <f>+D276*100/B276</f>
        <v>83.333333333333329</v>
      </c>
      <c r="G276" s="39">
        <f t="shared" si="65"/>
        <v>8.3333333333333286</v>
      </c>
      <c r="I276" s="36">
        <v>45</v>
      </c>
      <c r="J276" s="37">
        <v>7</v>
      </c>
      <c r="K276" s="52">
        <v>3</v>
      </c>
      <c r="L276" s="52">
        <v>3</v>
      </c>
      <c r="M276" s="39">
        <f t="shared" si="71"/>
        <v>42.857142857142854</v>
      </c>
      <c r="N276" s="39">
        <f t="shared" si="72"/>
        <v>42.857142857142854</v>
      </c>
      <c r="O276" s="39">
        <f t="shared" si="68"/>
        <v>0</v>
      </c>
    </row>
    <row r="277" spans="1:15" x14ac:dyDescent="0.25">
      <c r="A277" s="36">
        <v>46</v>
      </c>
      <c r="B277" s="37">
        <v>24</v>
      </c>
      <c r="C277" s="38">
        <v>21</v>
      </c>
      <c r="D277" s="38">
        <v>23</v>
      </c>
      <c r="E277" s="39">
        <f>+C277*100/B277</f>
        <v>87.5</v>
      </c>
      <c r="F277" s="39">
        <f t="shared" si="70"/>
        <v>95.833333333333329</v>
      </c>
      <c r="G277" s="39">
        <f t="shared" si="65"/>
        <v>8.3333333333333286</v>
      </c>
      <c r="I277" s="36">
        <v>46</v>
      </c>
      <c r="J277" s="37">
        <v>7</v>
      </c>
      <c r="K277" s="52">
        <v>2</v>
      </c>
      <c r="L277" s="52">
        <v>3</v>
      </c>
      <c r="M277" s="39">
        <f t="shared" si="71"/>
        <v>28.571428571428573</v>
      </c>
      <c r="N277" s="39">
        <f t="shared" si="72"/>
        <v>42.857142857142854</v>
      </c>
      <c r="O277" s="39">
        <f t="shared" si="68"/>
        <v>14.285714285714281</v>
      </c>
    </row>
    <row r="278" spans="1:15" x14ac:dyDescent="0.25">
      <c r="A278" s="45" t="s">
        <v>40</v>
      </c>
      <c r="B278" s="46">
        <f>+AVERAGE(B232:B238)</f>
        <v>24</v>
      </c>
      <c r="C278" s="47">
        <f>+AVERAGE(C232:C277)</f>
        <v>16.260869565217391</v>
      </c>
      <c r="D278" s="47">
        <f>+AVERAGE(D232:D277)</f>
        <v>20.304347826086957</v>
      </c>
      <c r="E278" s="47">
        <f>+AVERAGE(E232:E277)</f>
        <v>67.753623188405797</v>
      </c>
      <c r="F278" s="47">
        <f>+AVERAGE(F232:F277)</f>
        <v>84.601449275362341</v>
      </c>
      <c r="G278" s="47">
        <f t="shared" si="65"/>
        <v>16.847826086956545</v>
      </c>
      <c r="I278" s="36">
        <v>47</v>
      </c>
      <c r="J278" s="36">
        <v>7</v>
      </c>
      <c r="K278" s="52">
        <v>5</v>
      </c>
      <c r="L278" s="52">
        <v>7</v>
      </c>
      <c r="M278" s="39">
        <f t="shared" ref="M278:M287" si="73">+K278*100/J278</f>
        <v>71.428571428571431</v>
      </c>
      <c r="N278" s="39">
        <f t="shared" ref="N278:N287" si="74">+L278*100/J278</f>
        <v>100</v>
      </c>
      <c r="O278" s="39">
        <f t="shared" ref="O278:O287" si="75">+N278-M278</f>
        <v>28.571428571428569</v>
      </c>
    </row>
    <row r="279" spans="1:15" x14ac:dyDescent="0.25">
      <c r="I279" s="36">
        <v>48</v>
      </c>
      <c r="J279" s="37">
        <v>7</v>
      </c>
      <c r="K279" s="52">
        <v>2</v>
      </c>
      <c r="L279" s="52">
        <v>1</v>
      </c>
      <c r="M279" s="39">
        <f t="shared" si="73"/>
        <v>28.571428571428573</v>
      </c>
      <c r="N279" s="39">
        <f t="shared" si="74"/>
        <v>14.285714285714286</v>
      </c>
      <c r="O279" s="39">
        <f t="shared" si="75"/>
        <v>-14.285714285714286</v>
      </c>
    </row>
    <row r="280" spans="1:15" x14ac:dyDescent="0.25">
      <c r="A280" s="340" t="s">
        <v>45</v>
      </c>
      <c r="B280" s="340"/>
      <c r="C280" s="340"/>
      <c r="D280" s="340"/>
      <c r="E280" s="340"/>
      <c r="F280" s="340"/>
      <c r="G280" s="341"/>
      <c r="I280" s="36">
        <v>49</v>
      </c>
      <c r="J280" s="37">
        <v>7</v>
      </c>
      <c r="K280" s="52">
        <v>3</v>
      </c>
      <c r="L280" s="52">
        <v>5</v>
      </c>
      <c r="M280" s="39">
        <f t="shared" si="73"/>
        <v>42.857142857142854</v>
      </c>
      <c r="N280" s="39">
        <f t="shared" si="74"/>
        <v>71.428571428571431</v>
      </c>
      <c r="O280" s="39">
        <f t="shared" si="75"/>
        <v>28.571428571428577</v>
      </c>
    </row>
    <row r="281" spans="1:15" x14ac:dyDescent="0.25">
      <c r="A281" s="338" t="s">
        <v>139</v>
      </c>
      <c r="B281" s="338"/>
      <c r="C281" s="338"/>
      <c r="D281" s="338"/>
      <c r="E281" s="338"/>
      <c r="F281" s="338"/>
      <c r="G281" s="339"/>
      <c r="I281" s="36">
        <v>50</v>
      </c>
      <c r="J281" s="37">
        <v>7</v>
      </c>
      <c r="K281" s="52">
        <v>7</v>
      </c>
      <c r="L281" s="52">
        <v>7</v>
      </c>
      <c r="M281" s="39">
        <f t="shared" si="73"/>
        <v>100</v>
      </c>
      <c r="N281" s="39">
        <f t="shared" si="74"/>
        <v>100</v>
      </c>
      <c r="O281" s="39">
        <f t="shared" si="75"/>
        <v>0</v>
      </c>
    </row>
    <row r="282" spans="1:15" ht="18.75" customHeight="1" x14ac:dyDescent="0.25">
      <c r="A282" s="53" t="s">
        <v>51</v>
      </c>
      <c r="B282" s="53" t="s">
        <v>80</v>
      </c>
      <c r="C282" s="54" t="s">
        <v>52</v>
      </c>
      <c r="D282" s="54" t="s">
        <v>53</v>
      </c>
      <c r="E282" s="54" t="s">
        <v>48</v>
      </c>
      <c r="F282" s="54" t="s">
        <v>49</v>
      </c>
      <c r="G282" s="53" t="s">
        <v>47</v>
      </c>
      <c r="I282" s="36">
        <v>51</v>
      </c>
      <c r="J282" s="36">
        <v>7</v>
      </c>
      <c r="K282" s="52">
        <v>7</v>
      </c>
      <c r="L282" s="52">
        <v>7</v>
      </c>
      <c r="M282" s="39">
        <f t="shared" si="73"/>
        <v>100</v>
      </c>
      <c r="N282" s="39">
        <f t="shared" si="74"/>
        <v>100</v>
      </c>
      <c r="O282" s="39">
        <f t="shared" si="75"/>
        <v>0</v>
      </c>
    </row>
    <row r="283" spans="1:15" x14ac:dyDescent="0.25">
      <c r="A283" s="36">
        <v>1</v>
      </c>
      <c r="B283" s="37">
        <v>5</v>
      </c>
      <c r="C283" s="37">
        <v>3</v>
      </c>
      <c r="D283" s="37">
        <v>3</v>
      </c>
      <c r="E283" s="39">
        <f>+C283*100/B283</f>
        <v>60</v>
      </c>
      <c r="F283" s="39">
        <f>+D283*100/B283</f>
        <v>60</v>
      </c>
      <c r="G283" s="39">
        <f>+F283-E283</f>
        <v>0</v>
      </c>
      <c r="I283" s="36">
        <v>52</v>
      </c>
      <c r="J283" s="37">
        <v>7</v>
      </c>
      <c r="K283" s="52">
        <v>3</v>
      </c>
      <c r="L283" s="52">
        <v>6</v>
      </c>
      <c r="M283" s="39">
        <f t="shared" si="73"/>
        <v>42.857142857142854</v>
      </c>
      <c r="N283" s="39">
        <f t="shared" si="74"/>
        <v>85.714285714285708</v>
      </c>
      <c r="O283" s="39">
        <f t="shared" si="75"/>
        <v>42.857142857142854</v>
      </c>
    </row>
    <row r="284" spans="1:15" x14ac:dyDescent="0.25">
      <c r="A284" s="36">
        <v>2</v>
      </c>
      <c r="B284" s="36">
        <v>5</v>
      </c>
      <c r="C284" s="37">
        <v>3</v>
      </c>
      <c r="D284" s="37">
        <v>3</v>
      </c>
      <c r="E284" s="40">
        <f t="shared" ref="E284:E289" si="76">+C284*100/B284</f>
        <v>60</v>
      </c>
      <c r="F284" s="40">
        <f t="shared" ref="F284:F289" si="77">+D284*100/B284</f>
        <v>60</v>
      </c>
      <c r="G284" s="39">
        <f t="shared" ref="G284:G322" si="78">+F284-E284</f>
        <v>0</v>
      </c>
      <c r="I284" s="36">
        <v>53</v>
      </c>
      <c r="J284" s="37">
        <v>7</v>
      </c>
      <c r="K284" s="52">
        <v>1</v>
      </c>
      <c r="L284" s="52">
        <v>1</v>
      </c>
      <c r="M284" s="39">
        <f t="shared" si="73"/>
        <v>14.285714285714286</v>
      </c>
      <c r="N284" s="39">
        <f t="shared" si="74"/>
        <v>14.285714285714286</v>
      </c>
      <c r="O284" s="39">
        <f t="shared" si="75"/>
        <v>0</v>
      </c>
    </row>
    <row r="285" spans="1:15" x14ac:dyDescent="0.25">
      <c r="A285" s="36">
        <v>3</v>
      </c>
      <c r="B285" s="37">
        <v>5</v>
      </c>
      <c r="C285" s="37">
        <v>3</v>
      </c>
      <c r="D285" s="37">
        <v>5</v>
      </c>
      <c r="E285" s="39">
        <f t="shared" si="76"/>
        <v>60</v>
      </c>
      <c r="F285" s="39">
        <f t="shared" si="77"/>
        <v>100</v>
      </c>
      <c r="G285" s="39">
        <f t="shared" si="78"/>
        <v>40</v>
      </c>
      <c r="I285" s="36">
        <v>54</v>
      </c>
      <c r="J285" s="36">
        <v>7</v>
      </c>
      <c r="K285" s="52">
        <v>5</v>
      </c>
      <c r="L285" s="52">
        <v>7</v>
      </c>
      <c r="M285" s="39">
        <f t="shared" si="73"/>
        <v>71.428571428571431</v>
      </c>
      <c r="N285" s="39">
        <f t="shared" si="74"/>
        <v>100</v>
      </c>
      <c r="O285" s="39">
        <f t="shared" si="75"/>
        <v>28.571428571428569</v>
      </c>
    </row>
    <row r="286" spans="1:15" x14ac:dyDescent="0.25">
      <c r="A286" s="36">
        <v>4</v>
      </c>
      <c r="B286" s="37">
        <v>5</v>
      </c>
      <c r="C286" s="37">
        <v>2</v>
      </c>
      <c r="D286" s="37">
        <v>2</v>
      </c>
      <c r="E286" s="39">
        <f t="shared" si="76"/>
        <v>40</v>
      </c>
      <c r="F286" s="39">
        <f t="shared" si="77"/>
        <v>40</v>
      </c>
      <c r="G286" s="39">
        <f t="shared" si="78"/>
        <v>0</v>
      </c>
      <c r="I286" s="36">
        <v>55</v>
      </c>
      <c r="J286" s="37">
        <v>7</v>
      </c>
      <c r="K286" s="52">
        <v>2</v>
      </c>
      <c r="L286" s="52">
        <v>6</v>
      </c>
      <c r="M286" s="39">
        <f t="shared" si="73"/>
        <v>28.571428571428573</v>
      </c>
      <c r="N286" s="39">
        <f t="shared" si="74"/>
        <v>85.714285714285708</v>
      </c>
      <c r="O286" s="39">
        <f t="shared" si="75"/>
        <v>57.142857142857139</v>
      </c>
    </row>
    <row r="287" spans="1:15" x14ac:dyDescent="0.25">
      <c r="A287" s="36">
        <v>5</v>
      </c>
      <c r="B287" s="36">
        <v>5</v>
      </c>
      <c r="C287" s="37">
        <v>2</v>
      </c>
      <c r="D287" s="37">
        <v>2</v>
      </c>
      <c r="E287" s="39">
        <f t="shared" si="76"/>
        <v>40</v>
      </c>
      <c r="F287" s="39">
        <f t="shared" si="77"/>
        <v>40</v>
      </c>
      <c r="G287" s="39">
        <f t="shared" si="78"/>
        <v>0</v>
      </c>
      <c r="I287" s="36">
        <v>56</v>
      </c>
      <c r="J287" s="37">
        <v>7</v>
      </c>
      <c r="K287" s="52">
        <v>3</v>
      </c>
      <c r="L287" s="52">
        <v>3</v>
      </c>
      <c r="M287" s="39">
        <f t="shared" si="73"/>
        <v>42.857142857142854</v>
      </c>
      <c r="N287" s="39">
        <f t="shared" si="74"/>
        <v>42.857142857142854</v>
      </c>
      <c r="O287" s="39">
        <f t="shared" si="75"/>
        <v>0</v>
      </c>
    </row>
    <row r="288" spans="1:15" x14ac:dyDescent="0.25">
      <c r="A288" s="36">
        <v>6</v>
      </c>
      <c r="B288" s="37">
        <v>5</v>
      </c>
      <c r="C288" s="37">
        <v>2</v>
      </c>
      <c r="D288" s="37">
        <v>2</v>
      </c>
      <c r="E288" s="39">
        <f t="shared" si="76"/>
        <v>40</v>
      </c>
      <c r="F288" s="39">
        <f t="shared" si="77"/>
        <v>40</v>
      </c>
      <c r="G288" s="39">
        <f t="shared" si="78"/>
        <v>0</v>
      </c>
      <c r="I288" s="45" t="s">
        <v>40</v>
      </c>
      <c r="J288" s="46">
        <f>+AVERAGE(J242:J248)</f>
        <v>7</v>
      </c>
      <c r="K288" s="47">
        <f>+AVERAGE(K242:K287)</f>
        <v>3.4782608695652173</v>
      </c>
      <c r="L288" s="47">
        <f>+AVERAGE(L242:L287)</f>
        <v>4.8913043478260869</v>
      </c>
      <c r="M288" s="47">
        <f>+AVERAGE(M242:M287)</f>
        <v>49.689440993788821</v>
      </c>
      <c r="N288" s="47">
        <f>+AVERAGE(N242:N287)</f>
        <v>69.875776397515509</v>
      </c>
      <c r="O288" s="47">
        <f>+N288-M288</f>
        <v>20.186335403726687</v>
      </c>
    </row>
    <row r="289" spans="1:15" x14ac:dyDescent="0.25">
      <c r="A289" s="36">
        <v>7</v>
      </c>
      <c r="B289" s="37">
        <v>5</v>
      </c>
      <c r="C289" s="37">
        <v>5</v>
      </c>
      <c r="D289" s="37">
        <v>5</v>
      </c>
      <c r="E289" s="39">
        <f t="shared" si="76"/>
        <v>100</v>
      </c>
      <c r="F289" s="39">
        <f t="shared" si="77"/>
        <v>100</v>
      </c>
      <c r="G289" s="39">
        <f t="shared" si="78"/>
        <v>0</v>
      </c>
    </row>
    <row r="290" spans="1:15" x14ac:dyDescent="0.25">
      <c r="A290" s="36">
        <v>8</v>
      </c>
      <c r="B290" s="36">
        <v>5</v>
      </c>
      <c r="C290" s="37">
        <v>2</v>
      </c>
      <c r="D290" s="37">
        <v>2</v>
      </c>
      <c r="E290" s="39">
        <f>+C290*100/B322</f>
        <v>40</v>
      </c>
      <c r="F290" s="39">
        <f>+D290*100/B322</f>
        <v>40</v>
      </c>
      <c r="G290" s="39">
        <f t="shared" si="78"/>
        <v>0</v>
      </c>
    </row>
    <row r="291" spans="1:15" x14ac:dyDescent="0.25">
      <c r="A291" s="36">
        <v>9</v>
      </c>
      <c r="B291" s="37">
        <v>5</v>
      </c>
      <c r="C291" s="37">
        <v>2</v>
      </c>
      <c r="D291" s="37">
        <v>5</v>
      </c>
      <c r="E291" s="39">
        <f t="shared" ref="E291:E321" si="79">+C291*100/B291</f>
        <v>40</v>
      </c>
      <c r="F291" s="39">
        <f t="shared" ref="F291:F321" si="80">+D291*100/B291</f>
        <v>100</v>
      </c>
      <c r="G291" s="39">
        <f t="shared" si="78"/>
        <v>60</v>
      </c>
      <c r="I291" s="303" t="s">
        <v>153</v>
      </c>
      <c r="J291" s="303"/>
      <c r="K291" s="303"/>
      <c r="L291" s="303"/>
      <c r="M291" s="303"/>
      <c r="N291" s="303"/>
      <c r="O291" s="303"/>
    </row>
    <row r="292" spans="1:15" x14ac:dyDescent="0.25">
      <c r="A292" s="36">
        <v>10</v>
      </c>
      <c r="B292" s="37">
        <v>5</v>
      </c>
      <c r="C292" s="37">
        <v>4</v>
      </c>
      <c r="D292" s="37">
        <v>5</v>
      </c>
      <c r="E292" s="39">
        <f t="shared" si="79"/>
        <v>80</v>
      </c>
      <c r="F292" s="39">
        <f t="shared" si="80"/>
        <v>100</v>
      </c>
      <c r="G292" s="39">
        <f t="shared" si="78"/>
        <v>20</v>
      </c>
      <c r="I292" s="335" t="s">
        <v>141</v>
      </c>
      <c r="J292" s="335"/>
      <c r="K292" s="335"/>
      <c r="L292" s="335"/>
      <c r="M292" s="335"/>
      <c r="N292" s="335"/>
      <c r="O292" s="335"/>
    </row>
    <row r="293" spans="1:15" ht="24" x14ac:dyDescent="0.25">
      <c r="A293" s="36">
        <v>11</v>
      </c>
      <c r="B293" s="36">
        <v>5</v>
      </c>
      <c r="C293" s="37">
        <v>5</v>
      </c>
      <c r="D293" s="37">
        <v>5</v>
      </c>
      <c r="E293" s="39">
        <f t="shared" si="79"/>
        <v>100</v>
      </c>
      <c r="F293" s="39">
        <f t="shared" si="80"/>
        <v>100</v>
      </c>
      <c r="G293" s="39">
        <f t="shared" si="78"/>
        <v>0</v>
      </c>
      <c r="I293" s="58" t="s">
        <v>51</v>
      </c>
      <c r="J293" s="58" t="s">
        <v>80</v>
      </c>
      <c r="K293" s="59" t="s">
        <v>52</v>
      </c>
      <c r="L293" s="59" t="s">
        <v>53</v>
      </c>
      <c r="M293" s="59" t="s">
        <v>48</v>
      </c>
      <c r="N293" s="59" t="s">
        <v>49</v>
      </c>
      <c r="O293" s="58" t="s">
        <v>47</v>
      </c>
    </row>
    <row r="294" spans="1:15" x14ac:dyDescent="0.25">
      <c r="A294" s="36">
        <v>12</v>
      </c>
      <c r="B294" s="37">
        <v>5</v>
      </c>
      <c r="C294" s="37">
        <v>4</v>
      </c>
      <c r="D294" s="37">
        <v>4</v>
      </c>
      <c r="E294" s="39">
        <f t="shared" si="79"/>
        <v>80</v>
      </c>
      <c r="F294" s="39">
        <f t="shared" si="80"/>
        <v>80</v>
      </c>
      <c r="G294" s="39">
        <f t="shared" si="78"/>
        <v>0</v>
      </c>
      <c r="I294" s="36">
        <v>1</v>
      </c>
      <c r="J294" s="37">
        <v>10</v>
      </c>
      <c r="K294" s="37">
        <v>5</v>
      </c>
      <c r="L294" s="37">
        <v>5</v>
      </c>
      <c r="M294" s="39">
        <f>+K294*100/J294</f>
        <v>50</v>
      </c>
      <c r="N294" s="39">
        <f>+L294*100/J294</f>
        <v>50</v>
      </c>
      <c r="O294" s="39">
        <f>+N294-M294</f>
        <v>0</v>
      </c>
    </row>
    <row r="295" spans="1:15" x14ac:dyDescent="0.25">
      <c r="A295" s="36">
        <v>13</v>
      </c>
      <c r="B295" s="37">
        <v>5</v>
      </c>
      <c r="C295" s="37">
        <v>4</v>
      </c>
      <c r="D295" s="37">
        <v>5</v>
      </c>
      <c r="E295" s="39">
        <f t="shared" si="79"/>
        <v>80</v>
      </c>
      <c r="F295" s="39">
        <f t="shared" si="80"/>
        <v>100</v>
      </c>
      <c r="G295" s="39">
        <f t="shared" si="78"/>
        <v>20</v>
      </c>
      <c r="I295" s="36">
        <v>2</v>
      </c>
      <c r="J295" s="36">
        <v>10</v>
      </c>
      <c r="K295" s="37">
        <v>7</v>
      </c>
      <c r="L295" s="37">
        <v>10</v>
      </c>
      <c r="M295" s="40">
        <f t="shared" ref="M295:M300" si="81">+K295*100/J295</f>
        <v>70</v>
      </c>
      <c r="N295" s="40">
        <f t="shared" ref="N295:N300" si="82">+L295*100/J295</f>
        <v>100</v>
      </c>
      <c r="O295" s="39">
        <f t="shared" ref="O295:O336" si="83">+N295-M295</f>
        <v>30</v>
      </c>
    </row>
    <row r="296" spans="1:15" x14ac:dyDescent="0.25">
      <c r="A296" s="36">
        <v>14</v>
      </c>
      <c r="B296" s="36">
        <v>5</v>
      </c>
      <c r="C296" s="37">
        <v>2</v>
      </c>
      <c r="D296" s="37">
        <v>5</v>
      </c>
      <c r="E296" s="39">
        <f t="shared" si="79"/>
        <v>40</v>
      </c>
      <c r="F296" s="39">
        <f t="shared" si="80"/>
        <v>100</v>
      </c>
      <c r="G296" s="39">
        <f t="shared" si="78"/>
        <v>60</v>
      </c>
      <c r="I296" s="36">
        <v>3</v>
      </c>
      <c r="J296" s="37">
        <v>10</v>
      </c>
      <c r="K296" s="37">
        <v>5</v>
      </c>
      <c r="L296" s="37">
        <v>5</v>
      </c>
      <c r="M296" s="39">
        <f t="shared" si="81"/>
        <v>50</v>
      </c>
      <c r="N296" s="39">
        <f t="shared" si="82"/>
        <v>50</v>
      </c>
      <c r="O296" s="39">
        <f t="shared" si="83"/>
        <v>0</v>
      </c>
    </row>
    <row r="297" spans="1:15" x14ac:dyDescent="0.25">
      <c r="A297" s="36">
        <v>15</v>
      </c>
      <c r="B297" s="37">
        <v>5</v>
      </c>
      <c r="C297" s="37">
        <v>4</v>
      </c>
      <c r="D297" s="37">
        <v>5</v>
      </c>
      <c r="E297" s="39">
        <f t="shared" si="79"/>
        <v>80</v>
      </c>
      <c r="F297" s="39">
        <f t="shared" si="80"/>
        <v>100</v>
      </c>
      <c r="G297" s="39">
        <f t="shared" si="78"/>
        <v>20</v>
      </c>
      <c r="I297" s="36">
        <v>4</v>
      </c>
      <c r="J297" s="37">
        <v>10</v>
      </c>
      <c r="K297" s="37">
        <v>5</v>
      </c>
      <c r="L297" s="37">
        <v>5</v>
      </c>
      <c r="M297" s="39">
        <f t="shared" si="81"/>
        <v>50</v>
      </c>
      <c r="N297" s="39">
        <f t="shared" si="82"/>
        <v>50</v>
      </c>
      <c r="O297" s="39">
        <f t="shared" si="83"/>
        <v>0</v>
      </c>
    </row>
    <row r="298" spans="1:15" x14ac:dyDescent="0.25">
      <c r="A298" s="36">
        <v>16</v>
      </c>
      <c r="B298" s="37">
        <v>5</v>
      </c>
      <c r="C298" s="37">
        <v>5</v>
      </c>
      <c r="D298" s="37">
        <v>5</v>
      </c>
      <c r="E298" s="39">
        <f t="shared" si="79"/>
        <v>100</v>
      </c>
      <c r="F298" s="39">
        <f t="shared" si="80"/>
        <v>100</v>
      </c>
      <c r="G298" s="39">
        <f t="shared" si="78"/>
        <v>0</v>
      </c>
      <c r="I298" s="36">
        <v>5</v>
      </c>
      <c r="J298" s="36">
        <v>10</v>
      </c>
      <c r="K298" s="37">
        <v>6</v>
      </c>
      <c r="L298" s="37">
        <v>7</v>
      </c>
      <c r="M298" s="39">
        <f t="shared" si="81"/>
        <v>60</v>
      </c>
      <c r="N298" s="39">
        <f t="shared" si="82"/>
        <v>70</v>
      </c>
      <c r="O298" s="39">
        <f t="shared" si="83"/>
        <v>10</v>
      </c>
    </row>
    <row r="299" spans="1:15" x14ac:dyDescent="0.25">
      <c r="A299" s="36">
        <v>17</v>
      </c>
      <c r="B299" s="36">
        <v>5</v>
      </c>
      <c r="C299" s="37">
        <v>4</v>
      </c>
      <c r="D299" s="37">
        <v>5</v>
      </c>
      <c r="E299" s="39">
        <f t="shared" si="79"/>
        <v>80</v>
      </c>
      <c r="F299" s="39">
        <f t="shared" si="80"/>
        <v>100</v>
      </c>
      <c r="G299" s="39">
        <f t="shared" si="78"/>
        <v>20</v>
      </c>
      <c r="I299" s="36">
        <v>6</v>
      </c>
      <c r="J299" s="37">
        <v>10</v>
      </c>
      <c r="K299" s="37">
        <v>7</v>
      </c>
      <c r="L299" s="37">
        <v>7</v>
      </c>
      <c r="M299" s="39">
        <f t="shared" si="81"/>
        <v>70</v>
      </c>
      <c r="N299" s="39">
        <f t="shared" si="82"/>
        <v>70</v>
      </c>
      <c r="O299" s="39">
        <f t="shared" si="83"/>
        <v>0</v>
      </c>
    </row>
    <row r="300" spans="1:15" x14ac:dyDescent="0.25">
      <c r="A300" s="36">
        <v>18</v>
      </c>
      <c r="B300" s="37">
        <v>5</v>
      </c>
      <c r="C300" s="37">
        <v>2</v>
      </c>
      <c r="D300" s="37">
        <v>4</v>
      </c>
      <c r="E300" s="39">
        <f t="shared" si="79"/>
        <v>40</v>
      </c>
      <c r="F300" s="39">
        <f t="shared" si="80"/>
        <v>80</v>
      </c>
      <c r="G300" s="39">
        <f t="shared" si="78"/>
        <v>40</v>
      </c>
      <c r="I300" s="36">
        <v>7</v>
      </c>
      <c r="J300" s="37">
        <v>10</v>
      </c>
      <c r="K300" s="37">
        <v>2</v>
      </c>
      <c r="L300" s="37">
        <v>2</v>
      </c>
      <c r="M300" s="39">
        <f t="shared" si="81"/>
        <v>20</v>
      </c>
      <c r="N300" s="39">
        <f t="shared" si="82"/>
        <v>20</v>
      </c>
      <c r="O300" s="39">
        <f t="shared" si="83"/>
        <v>0</v>
      </c>
    </row>
    <row r="301" spans="1:15" x14ac:dyDescent="0.25">
      <c r="A301" s="36">
        <v>19</v>
      </c>
      <c r="B301" s="37">
        <v>5</v>
      </c>
      <c r="C301" s="37">
        <v>1</v>
      </c>
      <c r="D301" s="37">
        <v>5</v>
      </c>
      <c r="E301" s="39">
        <f t="shared" si="79"/>
        <v>20</v>
      </c>
      <c r="F301" s="39">
        <f t="shared" si="80"/>
        <v>100</v>
      </c>
      <c r="G301" s="39">
        <f t="shared" si="78"/>
        <v>80</v>
      </c>
      <c r="I301" s="36">
        <v>8</v>
      </c>
      <c r="J301" s="36">
        <v>10</v>
      </c>
      <c r="K301" s="37">
        <v>7</v>
      </c>
      <c r="L301" s="37">
        <v>7</v>
      </c>
      <c r="M301" s="39">
        <f>+K301*100/J336</f>
        <v>70</v>
      </c>
      <c r="N301" s="39">
        <f>+L301*100/J336</f>
        <v>70</v>
      </c>
      <c r="O301" s="39">
        <f t="shared" si="83"/>
        <v>0</v>
      </c>
    </row>
    <row r="302" spans="1:15" x14ac:dyDescent="0.25">
      <c r="A302" s="36">
        <v>20</v>
      </c>
      <c r="B302" s="36">
        <v>5</v>
      </c>
      <c r="C302" s="37">
        <v>2</v>
      </c>
      <c r="D302" s="37">
        <v>2</v>
      </c>
      <c r="E302" s="39">
        <f t="shared" si="79"/>
        <v>40</v>
      </c>
      <c r="F302" s="39">
        <f t="shared" si="80"/>
        <v>40</v>
      </c>
      <c r="G302" s="39">
        <f t="shared" si="78"/>
        <v>0</v>
      </c>
      <c r="I302" s="36">
        <v>9</v>
      </c>
      <c r="J302" s="37">
        <v>10</v>
      </c>
      <c r="K302" s="37">
        <v>7</v>
      </c>
      <c r="L302" s="37">
        <v>7</v>
      </c>
      <c r="M302" s="39">
        <f t="shared" ref="M302:M330" si="84">+K302*100/J302</f>
        <v>70</v>
      </c>
      <c r="N302" s="39">
        <f t="shared" ref="N302:N330" si="85">+L302*100/J302</f>
        <v>70</v>
      </c>
      <c r="O302" s="39">
        <f t="shared" si="83"/>
        <v>0</v>
      </c>
    </row>
    <row r="303" spans="1:15" x14ac:dyDescent="0.25">
      <c r="A303" s="36">
        <v>21</v>
      </c>
      <c r="B303" s="37">
        <v>5</v>
      </c>
      <c r="C303" s="37">
        <v>1</v>
      </c>
      <c r="D303" s="37">
        <v>4</v>
      </c>
      <c r="E303" s="39">
        <f t="shared" si="79"/>
        <v>20</v>
      </c>
      <c r="F303" s="39">
        <f t="shared" si="80"/>
        <v>80</v>
      </c>
      <c r="G303" s="39">
        <f t="shared" si="78"/>
        <v>60</v>
      </c>
      <c r="I303" s="36">
        <v>10</v>
      </c>
      <c r="J303" s="37">
        <v>10</v>
      </c>
      <c r="K303" s="37">
        <v>5</v>
      </c>
      <c r="L303" s="37">
        <v>5</v>
      </c>
      <c r="M303" s="39">
        <f t="shared" si="84"/>
        <v>50</v>
      </c>
      <c r="N303" s="39">
        <f t="shared" si="85"/>
        <v>50</v>
      </c>
      <c r="O303" s="39">
        <f t="shared" si="83"/>
        <v>0</v>
      </c>
    </row>
    <row r="304" spans="1:15" x14ac:dyDescent="0.25">
      <c r="A304" s="36">
        <v>22</v>
      </c>
      <c r="B304" s="37">
        <v>5</v>
      </c>
      <c r="C304" s="37">
        <v>2</v>
      </c>
      <c r="D304" s="37">
        <v>2</v>
      </c>
      <c r="E304" s="39">
        <f t="shared" si="79"/>
        <v>40</v>
      </c>
      <c r="F304" s="39">
        <f t="shared" si="80"/>
        <v>40</v>
      </c>
      <c r="G304" s="39">
        <f t="shared" si="78"/>
        <v>0</v>
      </c>
      <c r="I304" s="36">
        <v>11</v>
      </c>
      <c r="J304" s="36">
        <v>10</v>
      </c>
      <c r="K304" s="37">
        <v>9</v>
      </c>
      <c r="L304" s="37">
        <v>8</v>
      </c>
      <c r="M304" s="39">
        <f t="shared" si="84"/>
        <v>90</v>
      </c>
      <c r="N304" s="39">
        <f t="shared" si="85"/>
        <v>80</v>
      </c>
      <c r="O304" s="39">
        <f t="shared" si="83"/>
        <v>-10</v>
      </c>
    </row>
    <row r="305" spans="1:15" x14ac:dyDescent="0.25">
      <c r="A305" s="36">
        <v>23</v>
      </c>
      <c r="B305" s="36">
        <v>5</v>
      </c>
      <c r="C305" s="37">
        <v>1</v>
      </c>
      <c r="D305" s="37">
        <v>1</v>
      </c>
      <c r="E305" s="39">
        <f t="shared" si="79"/>
        <v>20</v>
      </c>
      <c r="F305" s="39">
        <f t="shared" si="80"/>
        <v>20</v>
      </c>
      <c r="G305" s="39">
        <f t="shared" si="78"/>
        <v>0</v>
      </c>
      <c r="I305" s="36">
        <v>12</v>
      </c>
      <c r="J305" s="37">
        <v>10</v>
      </c>
      <c r="K305" s="37">
        <v>4</v>
      </c>
      <c r="L305" s="37">
        <v>10</v>
      </c>
      <c r="M305" s="39">
        <f t="shared" si="84"/>
        <v>40</v>
      </c>
      <c r="N305" s="39">
        <f t="shared" si="85"/>
        <v>100</v>
      </c>
      <c r="O305" s="39">
        <f t="shared" si="83"/>
        <v>60</v>
      </c>
    </row>
    <row r="306" spans="1:15" x14ac:dyDescent="0.25">
      <c r="A306" s="36">
        <v>24</v>
      </c>
      <c r="B306" s="37">
        <v>5</v>
      </c>
      <c r="C306" s="37">
        <v>2</v>
      </c>
      <c r="D306" s="37">
        <v>5</v>
      </c>
      <c r="E306" s="39">
        <f t="shared" si="79"/>
        <v>40</v>
      </c>
      <c r="F306" s="39">
        <f t="shared" si="80"/>
        <v>100</v>
      </c>
      <c r="G306" s="39">
        <f t="shared" si="78"/>
        <v>60</v>
      </c>
      <c r="I306" s="36">
        <v>13</v>
      </c>
      <c r="J306" s="37">
        <v>10</v>
      </c>
      <c r="K306" s="37">
        <v>6</v>
      </c>
      <c r="L306" s="37">
        <v>10</v>
      </c>
      <c r="M306" s="39">
        <f t="shared" si="84"/>
        <v>60</v>
      </c>
      <c r="N306" s="39">
        <f t="shared" si="85"/>
        <v>100</v>
      </c>
      <c r="O306" s="39">
        <f t="shared" si="83"/>
        <v>40</v>
      </c>
    </row>
    <row r="307" spans="1:15" x14ac:dyDescent="0.25">
      <c r="A307" s="36">
        <v>25</v>
      </c>
      <c r="B307" s="37">
        <v>5</v>
      </c>
      <c r="C307" s="37">
        <v>2</v>
      </c>
      <c r="D307" s="37">
        <v>5</v>
      </c>
      <c r="E307" s="39">
        <f t="shared" si="79"/>
        <v>40</v>
      </c>
      <c r="F307" s="39">
        <f t="shared" si="80"/>
        <v>100</v>
      </c>
      <c r="G307" s="39">
        <f t="shared" si="78"/>
        <v>60</v>
      </c>
      <c r="I307" s="36">
        <v>14</v>
      </c>
      <c r="J307" s="36">
        <v>10</v>
      </c>
      <c r="K307" s="37">
        <v>9</v>
      </c>
      <c r="L307" s="37">
        <v>9</v>
      </c>
      <c r="M307" s="39">
        <f t="shared" si="84"/>
        <v>90</v>
      </c>
      <c r="N307" s="39">
        <f t="shared" si="85"/>
        <v>90</v>
      </c>
      <c r="O307" s="39">
        <f t="shared" si="83"/>
        <v>0</v>
      </c>
    </row>
    <row r="308" spans="1:15" x14ac:dyDescent="0.25">
      <c r="A308" s="36">
        <v>26</v>
      </c>
      <c r="B308" s="36">
        <v>5</v>
      </c>
      <c r="C308" s="37">
        <v>1</v>
      </c>
      <c r="D308" s="37">
        <v>3</v>
      </c>
      <c r="E308" s="39">
        <f t="shared" si="79"/>
        <v>20</v>
      </c>
      <c r="F308" s="39">
        <f t="shared" si="80"/>
        <v>60</v>
      </c>
      <c r="G308" s="39">
        <f t="shared" si="78"/>
        <v>40</v>
      </c>
      <c r="I308" s="36">
        <v>15</v>
      </c>
      <c r="J308" s="37">
        <v>10</v>
      </c>
      <c r="K308" s="37">
        <v>10</v>
      </c>
      <c r="L308" s="37">
        <v>10</v>
      </c>
      <c r="M308" s="39">
        <f t="shared" si="84"/>
        <v>100</v>
      </c>
      <c r="N308" s="39">
        <f t="shared" si="85"/>
        <v>100</v>
      </c>
      <c r="O308" s="39">
        <f t="shared" si="83"/>
        <v>0</v>
      </c>
    </row>
    <row r="309" spans="1:15" x14ac:dyDescent="0.25">
      <c r="A309" s="36">
        <v>27</v>
      </c>
      <c r="B309" s="37">
        <v>5</v>
      </c>
      <c r="C309" s="37">
        <v>4</v>
      </c>
      <c r="D309" s="37">
        <v>4</v>
      </c>
      <c r="E309" s="39">
        <f t="shared" si="79"/>
        <v>80</v>
      </c>
      <c r="F309" s="39">
        <f t="shared" si="80"/>
        <v>80</v>
      </c>
      <c r="G309" s="39">
        <f t="shared" si="78"/>
        <v>0</v>
      </c>
      <c r="I309" s="36">
        <v>16</v>
      </c>
      <c r="J309" s="37">
        <v>10</v>
      </c>
      <c r="K309" s="37">
        <v>4</v>
      </c>
      <c r="L309" s="37">
        <v>10</v>
      </c>
      <c r="M309" s="39">
        <f t="shared" si="84"/>
        <v>40</v>
      </c>
      <c r="N309" s="39">
        <f t="shared" si="85"/>
        <v>100</v>
      </c>
      <c r="O309" s="39">
        <f t="shared" si="83"/>
        <v>60</v>
      </c>
    </row>
    <row r="310" spans="1:15" x14ac:dyDescent="0.25">
      <c r="A310" s="36">
        <v>28</v>
      </c>
      <c r="B310" s="37">
        <v>5</v>
      </c>
      <c r="C310" s="37">
        <v>2</v>
      </c>
      <c r="D310" s="37">
        <v>5</v>
      </c>
      <c r="E310" s="39">
        <f t="shared" si="79"/>
        <v>40</v>
      </c>
      <c r="F310" s="39">
        <f t="shared" si="80"/>
        <v>100</v>
      </c>
      <c r="G310" s="39">
        <f t="shared" si="78"/>
        <v>60</v>
      </c>
      <c r="I310" s="36">
        <v>17</v>
      </c>
      <c r="J310" s="36">
        <v>10</v>
      </c>
      <c r="K310" s="37">
        <v>6</v>
      </c>
      <c r="L310" s="37">
        <v>10</v>
      </c>
      <c r="M310" s="39">
        <f t="shared" si="84"/>
        <v>60</v>
      </c>
      <c r="N310" s="39">
        <f t="shared" si="85"/>
        <v>100</v>
      </c>
      <c r="O310" s="39">
        <f t="shared" si="83"/>
        <v>40</v>
      </c>
    </row>
    <row r="311" spans="1:15" x14ac:dyDescent="0.25">
      <c r="A311" s="36">
        <v>29</v>
      </c>
      <c r="B311" s="36">
        <v>5</v>
      </c>
      <c r="C311" s="37">
        <v>4</v>
      </c>
      <c r="D311" s="37">
        <v>4</v>
      </c>
      <c r="E311" s="39">
        <f t="shared" si="79"/>
        <v>80</v>
      </c>
      <c r="F311" s="39">
        <f t="shared" si="80"/>
        <v>80</v>
      </c>
      <c r="G311" s="39">
        <f t="shared" si="78"/>
        <v>0</v>
      </c>
      <c r="I311" s="36">
        <v>18</v>
      </c>
      <c r="J311" s="37">
        <v>10</v>
      </c>
      <c r="K311" s="37">
        <v>10</v>
      </c>
      <c r="L311" s="37">
        <v>10</v>
      </c>
      <c r="M311" s="39">
        <f t="shared" si="84"/>
        <v>100</v>
      </c>
      <c r="N311" s="39">
        <f t="shared" si="85"/>
        <v>100</v>
      </c>
      <c r="O311" s="39">
        <f t="shared" si="83"/>
        <v>0</v>
      </c>
    </row>
    <row r="312" spans="1:15" x14ac:dyDescent="0.25">
      <c r="A312" s="36">
        <v>30</v>
      </c>
      <c r="B312" s="37">
        <v>5</v>
      </c>
      <c r="C312" s="37">
        <v>3</v>
      </c>
      <c r="D312" s="37">
        <v>3</v>
      </c>
      <c r="E312" s="39">
        <f t="shared" si="79"/>
        <v>60</v>
      </c>
      <c r="F312" s="39">
        <f t="shared" si="80"/>
        <v>60</v>
      </c>
      <c r="G312" s="39">
        <f t="shared" si="78"/>
        <v>0</v>
      </c>
      <c r="I312" s="36">
        <v>19</v>
      </c>
      <c r="J312" s="37">
        <v>10</v>
      </c>
      <c r="K312" s="37">
        <v>6</v>
      </c>
      <c r="L312" s="37">
        <v>7</v>
      </c>
      <c r="M312" s="39">
        <f t="shared" si="84"/>
        <v>60</v>
      </c>
      <c r="N312" s="39">
        <f t="shared" si="85"/>
        <v>70</v>
      </c>
      <c r="O312" s="39">
        <f t="shared" si="83"/>
        <v>10</v>
      </c>
    </row>
    <row r="313" spans="1:15" x14ac:dyDescent="0.25">
      <c r="A313" s="36">
        <v>31</v>
      </c>
      <c r="B313" s="37">
        <v>5</v>
      </c>
      <c r="C313" s="37">
        <v>5</v>
      </c>
      <c r="D313" s="37">
        <v>5</v>
      </c>
      <c r="E313" s="39">
        <f t="shared" si="79"/>
        <v>100</v>
      </c>
      <c r="F313" s="39">
        <f t="shared" si="80"/>
        <v>100</v>
      </c>
      <c r="G313" s="39">
        <f t="shared" si="78"/>
        <v>0</v>
      </c>
      <c r="I313" s="36">
        <v>20</v>
      </c>
      <c r="J313" s="36">
        <v>10</v>
      </c>
      <c r="K313" s="37">
        <v>5</v>
      </c>
      <c r="L313" s="37">
        <v>8</v>
      </c>
      <c r="M313" s="39">
        <f t="shared" si="84"/>
        <v>50</v>
      </c>
      <c r="N313" s="39">
        <f t="shared" si="85"/>
        <v>80</v>
      </c>
      <c r="O313" s="39">
        <f t="shared" si="83"/>
        <v>30</v>
      </c>
    </row>
    <row r="314" spans="1:15" x14ac:dyDescent="0.25">
      <c r="A314" s="36">
        <v>32</v>
      </c>
      <c r="B314" s="36">
        <v>5</v>
      </c>
      <c r="C314" s="37">
        <v>4</v>
      </c>
      <c r="D314" s="37">
        <v>4</v>
      </c>
      <c r="E314" s="39">
        <f t="shared" si="79"/>
        <v>80</v>
      </c>
      <c r="F314" s="39">
        <f t="shared" si="80"/>
        <v>80</v>
      </c>
      <c r="G314" s="39">
        <f t="shared" si="78"/>
        <v>0</v>
      </c>
      <c r="I314" s="36">
        <v>21</v>
      </c>
      <c r="J314" s="37">
        <v>10</v>
      </c>
      <c r="K314" s="37">
        <v>7</v>
      </c>
      <c r="L314" s="37">
        <v>9</v>
      </c>
      <c r="M314" s="39">
        <f t="shared" si="84"/>
        <v>70</v>
      </c>
      <c r="N314" s="39">
        <f t="shared" si="85"/>
        <v>90</v>
      </c>
      <c r="O314" s="39">
        <f t="shared" si="83"/>
        <v>20</v>
      </c>
    </row>
    <row r="315" spans="1:15" x14ac:dyDescent="0.25">
      <c r="A315" s="36">
        <v>33</v>
      </c>
      <c r="B315" s="37">
        <v>5</v>
      </c>
      <c r="C315" s="37">
        <v>3</v>
      </c>
      <c r="D315" s="37">
        <v>5</v>
      </c>
      <c r="E315" s="39">
        <f t="shared" si="79"/>
        <v>60</v>
      </c>
      <c r="F315" s="39">
        <f t="shared" si="80"/>
        <v>100</v>
      </c>
      <c r="G315" s="39">
        <f t="shared" si="78"/>
        <v>40</v>
      </c>
      <c r="I315" s="36">
        <v>22</v>
      </c>
      <c r="J315" s="37">
        <v>10</v>
      </c>
      <c r="K315" s="37">
        <v>6</v>
      </c>
      <c r="L315" s="37">
        <v>6</v>
      </c>
      <c r="M315" s="39">
        <f t="shared" si="84"/>
        <v>60</v>
      </c>
      <c r="N315" s="39">
        <f t="shared" si="85"/>
        <v>60</v>
      </c>
      <c r="O315" s="39">
        <f t="shared" si="83"/>
        <v>0</v>
      </c>
    </row>
    <row r="316" spans="1:15" x14ac:dyDescent="0.25">
      <c r="A316" s="36">
        <v>34</v>
      </c>
      <c r="B316" s="37">
        <v>5</v>
      </c>
      <c r="C316" s="37">
        <v>1</v>
      </c>
      <c r="D316" s="37">
        <v>1</v>
      </c>
      <c r="E316" s="39">
        <f t="shared" si="79"/>
        <v>20</v>
      </c>
      <c r="F316" s="39">
        <f t="shared" si="80"/>
        <v>20</v>
      </c>
      <c r="G316" s="39">
        <f t="shared" si="78"/>
        <v>0</v>
      </c>
      <c r="I316" s="36">
        <v>23</v>
      </c>
      <c r="J316" s="36">
        <v>10</v>
      </c>
      <c r="K316" s="37">
        <v>7</v>
      </c>
      <c r="L316" s="37">
        <v>7</v>
      </c>
      <c r="M316" s="39">
        <f t="shared" si="84"/>
        <v>70</v>
      </c>
      <c r="N316" s="39">
        <f t="shared" si="85"/>
        <v>70</v>
      </c>
      <c r="O316" s="39">
        <f t="shared" si="83"/>
        <v>0</v>
      </c>
    </row>
    <row r="317" spans="1:15" x14ac:dyDescent="0.25">
      <c r="A317" s="36">
        <v>35</v>
      </c>
      <c r="B317" s="36">
        <v>5</v>
      </c>
      <c r="C317" s="37">
        <v>2</v>
      </c>
      <c r="D317" s="37">
        <v>4</v>
      </c>
      <c r="E317" s="39">
        <f t="shared" si="79"/>
        <v>40</v>
      </c>
      <c r="F317" s="39">
        <f t="shared" si="80"/>
        <v>80</v>
      </c>
      <c r="G317" s="39">
        <f t="shared" si="78"/>
        <v>40</v>
      </c>
      <c r="I317" s="36">
        <v>24</v>
      </c>
      <c r="J317" s="37">
        <v>10</v>
      </c>
      <c r="K317" s="37">
        <v>2</v>
      </c>
      <c r="L317" s="37">
        <v>8</v>
      </c>
      <c r="M317" s="39">
        <f t="shared" si="84"/>
        <v>20</v>
      </c>
      <c r="N317" s="39">
        <f t="shared" si="85"/>
        <v>80</v>
      </c>
      <c r="O317" s="39">
        <f t="shared" si="83"/>
        <v>60</v>
      </c>
    </row>
    <row r="318" spans="1:15" x14ac:dyDescent="0.25">
      <c r="A318" s="36">
        <v>36</v>
      </c>
      <c r="B318" s="37">
        <v>5</v>
      </c>
      <c r="C318" s="37">
        <v>2</v>
      </c>
      <c r="D318" s="37">
        <v>2</v>
      </c>
      <c r="E318" s="39">
        <f t="shared" si="79"/>
        <v>40</v>
      </c>
      <c r="F318" s="39">
        <f t="shared" si="80"/>
        <v>40</v>
      </c>
      <c r="G318" s="39">
        <f t="shared" si="78"/>
        <v>0</v>
      </c>
      <c r="I318" s="36">
        <v>25</v>
      </c>
      <c r="J318" s="37">
        <v>10</v>
      </c>
      <c r="K318" s="37">
        <v>7</v>
      </c>
      <c r="L318" s="37">
        <v>7</v>
      </c>
      <c r="M318" s="39">
        <f t="shared" si="84"/>
        <v>70</v>
      </c>
      <c r="N318" s="39">
        <f t="shared" si="85"/>
        <v>70</v>
      </c>
      <c r="O318" s="39">
        <f t="shared" si="83"/>
        <v>0</v>
      </c>
    </row>
    <row r="319" spans="1:15" x14ac:dyDescent="0.25">
      <c r="A319" s="36">
        <v>37</v>
      </c>
      <c r="B319" s="37">
        <v>5</v>
      </c>
      <c r="C319" s="37">
        <v>1</v>
      </c>
      <c r="D319" s="37">
        <v>4</v>
      </c>
      <c r="E319" s="39">
        <f t="shared" si="79"/>
        <v>20</v>
      </c>
      <c r="F319" s="39">
        <f t="shared" si="80"/>
        <v>80</v>
      </c>
      <c r="G319" s="39">
        <f t="shared" si="78"/>
        <v>60</v>
      </c>
      <c r="I319" s="36">
        <v>26</v>
      </c>
      <c r="J319" s="36">
        <v>10</v>
      </c>
      <c r="K319" s="37">
        <v>6</v>
      </c>
      <c r="L319" s="37">
        <v>10</v>
      </c>
      <c r="M319" s="39">
        <f t="shared" si="84"/>
        <v>60</v>
      </c>
      <c r="N319" s="39">
        <f t="shared" si="85"/>
        <v>100</v>
      </c>
      <c r="O319" s="39">
        <f t="shared" si="83"/>
        <v>40</v>
      </c>
    </row>
    <row r="320" spans="1:15" x14ac:dyDescent="0.25">
      <c r="A320" s="36">
        <v>38</v>
      </c>
      <c r="B320" s="36">
        <v>5</v>
      </c>
      <c r="C320" s="37">
        <v>1</v>
      </c>
      <c r="D320" s="37">
        <v>4</v>
      </c>
      <c r="E320" s="39">
        <f t="shared" si="79"/>
        <v>20</v>
      </c>
      <c r="F320" s="39">
        <f t="shared" si="80"/>
        <v>80</v>
      </c>
      <c r="G320" s="39">
        <f t="shared" si="78"/>
        <v>60</v>
      </c>
      <c r="I320" s="36">
        <v>27</v>
      </c>
      <c r="J320" s="37">
        <v>10</v>
      </c>
      <c r="K320" s="37">
        <v>4</v>
      </c>
      <c r="L320" s="37">
        <v>9</v>
      </c>
      <c r="M320" s="39">
        <f t="shared" si="84"/>
        <v>40</v>
      </c>
      <c r="N320" s="39">
        <f t="shared" si="85"/>
        <v>90</v>
      </c>
      <c r="O320" s="39">
        <f t="shared" si="83"/>
        <v>50</v>
      </c>
    </row>
    <row r="321" spans="1:15" x14ac:dyDescent="0.25">
      <c r="A321" s="36">
        <v>39</v>
      </c>
      <c r="B321" s="37">
        <v>5</v>
      </c>
      <c r="C321" s="37">
        <v>4</v>
      </c>
      <c r="D321" s="37">
        <v>4</v>
      </c>
      <c r="E321" s="39">
        <f t="shared" si="79"/>
        <v>80</v>
      </c>
      <c r="F321" s="39">
        <f t="shared" si="80"/>
        <v>80</v>
      </c>
      <c r="G321" s="39">
        <f t="shared" si="78"/>
        <v>0</v>
      </c>
      <c r="I321" s="36">
        <v>28</v>
      </c>
      <c r="J321" s="37">
        <v>10</v>
      </c>
      <c r="K321" s="37">
        <v>7</v>
      </c>
      <c r="L321" s="37">
        <v>7</v>
      </c>
      <c r="M321" s="39">
        <f t="shared" si="84"/>
        <v>70</v>
      </c>
      <c r="N321" s="39">
        <f t="shared" si="85"/>
        <v>70</v>
      </c>
      <c r="O321" s="39">
        <f t="shared" si="83"/>
        <v>0</v>
      </c>
    </row>
    <row r="322" spans="1:15" x14ac:dyDescent="0.25">
      <c r="A322" s="45" t="s">
        <v>40</v>
      </c>
      <c r="B322" s="46">
        <f>+AVERAGE(B283:B289)</f>
        <v>5</v>
      </c>
      <c r="C322" s="47">
        <f>+AVERAGE(C283:C321)</f>
        <v>2.7179487179487181</v>
      </c>
      <c r="D322" s="47">
        <f>+AVERAGE(D283:D321)</f>
        <v>3.7948717948717947</v>
      </c>
      <c r="E322" s="47">
        <f>+AVERAGE(E283:E321)</f>
        <v>54.358974358974358</v>
      </c>
      <c r="F322" s="47">
        <f>+AVERAGE(F283:F321)</f>
        <v>75.897435897435898</v>
      </c>
      <c r="G322" s="47">
        <f t="shared" si="78"/>
        <v>21.53846153846154</v>
      </c>
      <c r="I322" s="36">
        <v>29</v>
      </c>
      <c r="J322" s="36">
        <v>10</v>
      </c>
      <c r="K322" s="37">
        <v>5</v>
      </c>
      <c r="L322" s="37">
        <v>5</v>
      </c>
      <c r="M322" s="39">
        <f t="shared" si="84"/>
        <v>50</v>
      </c>
      <c r="N322" s="39">
        <f t="shared" si="85"/>
        <v>50</v>
      </c>
      <c r="O322" s="39">
        <f t="shared" si="83"/>
        <v>0</v>
      </c>
    </row>
    <row r="323" spans="1:15" x14ac:dyDescent="0.25">
      <c r="I323" s="36">
        <v>30</v>
      </c>
      <c r="J323" s="37">
        <v>10</v>
      </c>
      <c r="K323" s="37">
        <v>4</v>
      </c>
      <c r="L323" s="37">
        <v>4</v>
      </c>
      <c r="M323" s="39">
        <f t="shared" si="84"/>
        <v>40</v>
      </c>
      <c r="N323" s="39">
        <f t="shared" si="85"/>
        <v>40</v>
      </c>
      <c r="O323" s="39">
        <f t="shared" si="83"/>
        <v>0</v>
      </c>
    </row>
    <row r="324" spans="1:15" x14ac:dyDescent="0.25">
      <c r="I324" s="36">
        <v>31</v>
      </c>
      <c r="J324" s="37">
        <v>10</v>
      </c>
      <c r="K324" s="37">
        <v>3</v>
      </c>
      <c r="L324" s="37">
        <v>9</v>
      </c>
      <c r="M324" s="39">
        <f t="shared" si="84"/>
        <v>30</v>
      </c>
      <c r="N324" s="39">
        <f t="shared" si="85"/>
        <v>90</v>
      </c>
      <c r="O324" s="39">
        <f t="shared" si="83"/>
        <v>60</v>
      </c>
    </row>
    <row r="325" spans="1:15" x14ac:dyDescent="0.25">
      <c r="I325" s="36">
        <v>32</v>
      </c>
      <c r="J325" s="36">
        <v>10</v>
      </c>
      <c r="K325" s="37">
        <v>5</v>
      </c>
      <c r="L325" s="37">
        <v>10</v>
      </c>
      <c r="M325" s="39">
        <f t="shared" si="84"/>
        <v>50</v>
      </c>
      <c r="N325" s="39">
        <f t="shared" si="85"/>
        <v>100</v>
      </c>
      <c r="O325" s="39">
        <f t="shared" si="83"/>
        <v>50</v>
      </c>
    </row>
    <row r="326" spans="1:15" x14ac:dyDescent="0.25">
      <c r="A326" s="342" t="s">
        <v>153</v>
      </c>
      <c r="B326" s="343"/>
      <c r="C326" s="343"/>
      <c r="D326" s="343"/>
      <c r="E326" s="343"/>
      <c r="F326" s="343"/>
      <c r="G326" s="344"/>
      <c r="I326" s="36">
        <v>33</v>
      </c>
      <c r="J326" s="37">
        <v>10</v>
      </c>
      <c r="K326" s="37">
        <v>5</v>
      </c>
      <c r="L326" s="37">
        <v>9</v>
      </c>
      <c r="M326" s="39">
        <f t="shared" si="84"/>
        <v>50</v>
      </c>
      <c r="N326" s="39">
        <f t="shared" si="85"/>
        <v>90</v>
      </c>
      <c r="O326" s="39">
        <f t="shared" si="83"/>
        <v>40</v>
      </c>
    </row>
    <row r="327" spans="1:15" x14ac:dyDescent="0.25">
      <c r="A327" s="322" t="s">
        <v>144</v>
      </c>
      <c r="B327" s="323"/>
      <c r="C327" s="323"/>
      <c r="D327" s="323"/>
      <c r="E327" s="323"/>
      <c r="F327" s="323"/>
      <c r="G327" s="324"/>
      <c r="I327" s="36">
        <v>34</v>
      </c>
      <c r="J327" s="37">
        <v>10</v>
      </c>
      <c r="K327" s="37">
        <v>9</v>
      </c>
      <c r="L327" s="37">
        <v>9</v>
      </c>
      <c r="M327" s="39">
        <f t="shared" si="84"/>
        <v>90</v>
      </c>
      <c r="N327" s="39">
        <f t="shared" si="85"/>
        <v>90</v>
      </c>
      <c r="O327" s="39">
        <f t="shared" si="83"/>
        <v>0</v>
      </c>
    </row>
    <row r="328" spans="1:15" ht="24" x14ac:dyDescent="0.25">
      <c r="A328" s="58" t="s">
        <v>51</v>
      </c>
      <c r="B328" s="58" t="s">
        <v>80</v>
      </c>
      <c r="C328" s="59" t="s">
        <v>52</v>
      </c>
      <c r="D328" s="59" t="s">
        <v>53</v>
      </c>
      <c r="E328" s="59" t="s">
        <v>48</v>
      </c>
      <c r="F328" s="59" t="s">
        <v>49</v>
      </c>
      <c r="G328" s="58" t="s">
        <v>47</v>
      </c>
      <c r="I328" s="36">
        <v>35</v>
      </c>
      <c r="J328" s="36">
        <v>10</v>
      </c>
      <c r="K328" s="37">
        <v>9</v>
      </c>
      <c r="L328" s="37">
        <v>9</v>
      </c>
      <c r="M328" s="39">
        <f t="shared" si="84"/>
        <v>90</v>
      </c>
      <c r="N328" s="39">
        <f t="shared" si="85"/>
        <v>90</v>
      </c>
      <c r="O328" s="39">
        <f t="shared" si="83"/>
        <v>0</v>
      </c>
    </row>
    <row r="329" spans="1:15" x14ac:dyDescent="0.25">
      <c r="A329" s="36">
        <v>1</v>
      </c>
      <c r="B329" s="37">
        <v>4</v>
      </c>
      <c r="C329" s="37">
        <v>2</v>
      </c>
      <c r="D329" s="37">
        <v>4</v>
      </c>
      <c r="E329" s="39">
        <f>+C329*100/B329</f>
        <v>50</v>
      </c>
      <c r="F329" s="39">
        <f>+D329*100/B329</f>
        <v>100</v>
      </c>
      <c r="G329" s="39">
        <f>+F329-E329</f>
        <v>50</v>
      </c>
      <c r="I329" s="36">
        <v>36</v>
      </c>
      <c r="J329" s="37">
        <v>10</v>
      </c>
      <c r="K329" s="37">
        <v>6</v>
      </c>
      <c r="L329" s="37">
        <v>6</v>
      </c>
      <c r="M329" s="39">
        <f t="shared" si="84"/>
        <v>60</v>
      </c>
      <c r="N329" s="39">
        <f t="shared" si="85"/>
        <v>60</v>
      </c>
      <c r="O329" s="39">
        <f t="shared" si="83"/>
        <v>0</v>
      </c>
    </row>
    <row r="330" spans="1:15" x14ac:dyDescent="0.25">
      <c r="A330" s="36">
        <v>2</v>
      </c>
      <c r="B330" s="37">
        <v>4</v>
      </c>
      <c r="C330" s="37">
        <v>3</v>
      </c>
      <c r="D330" s="37">
        <v>2</v>
      </c>
      <c r="E330" s="40">
        <f t="shared" ref="E330:E335" si="86">+C330*100/B330</f>
        <v>75</v>
      </c>
      <c r="F330" s="40">
        <f t="shared" ref="F330:F335" si="87">+D330*100/B330</f>
        <v>50</v>
      </c>
      <c r="G330" s="39">
        <f t="shared" ref="G330:G352" si="88">+F330-E330</f>
        <v>-25</v>
      </c>
      <c r="I330" s="36">
        <v>37</v>
      </c>
      <c r="J330" s="37">
        <v>10</v>
      </c>
      <c r="K330" s="37">
        <v>10</v>
      </c>
      <c r="L330" s="37">
        <v>10</v>
      </c>
      <c r="M330" s="39">
        <f t="shared" si="84"/>
        <v>100</v>
      </c>
      <c r="N330" s="39">
        <f t="shared" si="85"/>
        <v>100</v>
      </c>
      <c r="O330" s="39">
        <f t="shared" si="83"/>
        <v>0</v>
      </c>
    </row>
    <row r="331" spans="1:15" x14ac:dyDescent="0.25">
      <c r="A331" s="36">
        <v>3</v>
      </c>
      <c r="B331" s="37">
        <v>4</v>
      </c>
      <c r="C331" s="37">
        <v>2</v>
      </c>
      <c r="D331" s="37">
        <v>0</v>
      </c>
      <c r="E331" s="39">
        <f t="shared" si="86"/>
        <v>50</v>
      </c>
      <c r="F331" s="39">
        <f t="shared" si="87"/>
        <v>0</v>
      </c>
      <c r="G331" s="39">
        <f t="shared" si="88"/>
        <v>-50</v>
      </c>
      <c r="I331" s="36">
        <v>38</v>
      </c>
      <c r="J331" s="36">
        <v>10</v>
      </c>
      <c r="K331" s="37">
        <v>4</v>
      </c>
      <c r="L331" s="37">
        <v>4</v>
      </c>
      <c r="M331" s="39">
        <f>+K331*100/J331</f>
        <v>40</v>
      </c>
      <c r="N331" s="39">
        <f>+L331*100/J331</f>
        <v>40</v>
      </c>
      <c r="O331" s="39">
        <f>+N331-M331</f>
        <v>0</v>
      </c>
    </row>
    <row r="332" spans="1:15" x14ac:dyDescent="0.25">
      <c r="A332" s="36">
        <v>4</v>
      </c>
      <c r="B332" s="37">
        <v>4</v>
      </c>
      <c r="C332" s="37">
        <v>2</v>
      </c>
      <c r="D332" s="37">
        <v>0</v>
      </c>
      <c r="E332" s="39">
        <f t="shared" si="86"/>
        <v>50</v>
      </c>
      <c r="F332" s="39">
        <f t="shared" si="87"/>
        <v>0</v>
      </c>
      <c r="G332" s="39">
        <f t="shared" si="88"/>
        <v>-50</v>
      </c>
      <c r="I332" s="36">
        <v>39</v>
      </c>
      <c r="J332" s="37">
        <v>10</v>
      </c>
      <c r="K332" s="37">
        <v>6</v>
      </c>
      <c r="L332" s="37">
        <v>10</v>
      </c>
      <c r="M332" s="39">
        <f>+K332*100/J332</f>
        <v>60</v>
      </c>
      <c r="N332" s="39">
        <f>+L332*100/J332</f>
        <v>100</v>
      </c>
      <c r="O332" s="39">
        <f>+N332-M332</f>
        <v>40</v>
      </c>
    </row>
    <row r="333" spans="1:15" x14ac:dyDescent="0.25">
      <c r="A333" s="36">
        <v>5</v>
      </c>
      <c r="B333" s="37">
        <v>4</v>
      </c>
      <c r="C333" s="37">
        <v>0</v>
      </c>
      <c r="D333" s="37">
        <v>3</v>
      </c>
      <c r="E333" s="39">
        <f t="shared" si="86"/>
        <v>0</v>
      </c>
      <c r="F333" s="39">
        <f t="shared" si="87"/>
        <v>75</v>
      </c>
      <c r="G333" s="39">
        <f t="shared" si="88"/>
        <v>75</v>
      </c>
      <c r="I333" s="36">
        <v>40</v>
      </c>
      <c r="J333" s="37">
        <v>10</v>
      </c>
      <c r="K333" s="37">
        <v>8</v>
      </c>
      <c r="L333" s="37">
        <v>8</v>
      </c>
      <c r="M333" s="39">
        <f>+K333*100/J333</f>
        <v>80</v>
      </c>
      <c r="N333" s="39">
        <f>+L333*100/J333</f>
        <v>80</v>
      </c>
      <c r="O333" s="39">
        <f>+N333-M333</f>
        <v>0</v>
      </c>
    </row>
    <row r="334" spans="1:15" x14ac:dyDescent="0.25">
      <c r="A334" s="36">
        <v>6</v>
      </c>
      <c r="B334" s="37">
        <v>4</v>
      </c>
      <c r="C334" s="37">
        <v>4</v>
      </c>
      <c r="D334" s="37">
        <v>3</v>
      </c>
      <c r="E334" s="39">
        <f t="shared" si="86"/>
        <v>100</v>
      </c>
      <c r="F334" s="39">
        <f t="shared" si="87"/>
        <v>75</v>
      </c>
      <c r="G334" s="39">
        <f t="shared" si="88"/>
        <v>-25</v>
      </c>
      <c r="I334" s="36">
        <v>41</v>
      </c>
      <c r="J334" s="36">
        <v>10</v>
      </c>
      <c r="K334" s="37">
        <v>5</v>
      </c>
      <c r="L334" s="37">
        <v>9</v>
      </c>
      <c r="M334" s="39">
        <f>+K334*100/J334</f>
        <v>50</v>
      </c>
      <c r="N334" s="39">
        <f>+L334*100/J334</f>
        <v>90</v>
      </c>
      <c r="O334" s="39">
        <f>+N334-M334</f>
        <v>40</v>
      </c>
    </row>
    <row r="335" spans="1:15" x14ac:dyDescent="0.25">
      <c r="A335" s="36">
        <v>7</v>
      </c>
      <c r="B335" s="37">
        <v>4</v>
      </c>
      <c r="C335" s="37">
        <v>2</v>
      </c>
      <c r="D335" s="37">
        <v>2</v>
      </c>
      <c r="E335" s="39">
        <f t="shared" si="86"/>
        <v>50</v>
      </c>
      <c r="F335" s="39">
        <f t="shared" si="87"/>
        <v>50</v>
      </c>
      <c r="G335" s="39">
        <f t="shared" si="88"/>
        <v>0</v>
      </c>
      <c r="I335" s="36">
        <v>42</v>
      </c>
      <c r="J335" s="37">
        <v>10</v>
      </c>
      <c r="K335" s="37">
        <v>8</v>
      </c>
      <c r="L335" s="37">
        <v>8</v>
      </c>
      <c r="M335" s="39">
        <f>+K335*100/J335</f>
        <v>80</v>
      </c>
      <c r="N335" s="39">
        <f>+L335*100/J335</f>
        <v>80</v>
      </c>
      <c r="O335" s="39">
        <f>+N335-M335</f>
        <v>0</v>
      </c>
    </row>
    <row r="336" spans="1:15" x14ac:dyDescent="0.25">
      <c r="A336" s="36">
        <v>8</v>
      </c>
      <c r="B336" s="37">
        <v>4</v>
      </c>
      <c r="C336" s="37">
        <v>3</v>
      </c>
      <c r="D336" s="37">
        <v>1</v>
      </c>
      <c r="E336" s="39">
        <f>+C336*100/B352</f>
        <v>75</v>
      </c>
      <c r="F336" s="39">
        <f>+D336*100/B352</f>
        <v>25</v>
      </c>
      <c r="G336" s="39">
        <f t="shared" si="88"/>
        <v>-50</v>
      </c>
      <c r="I336" s="45" t="s">
        <v>40</v>
      </c>
      <c r="J336" s="46">
        <f>+AVERAGE(J294:J300)</f>
        <v>10</v>
      </c>
      <c r="K336" s="47">
        <f>+AVERAGE(K297:K335)</f>
        <v>6.1794871794871797</v>
      </c>
      <c r="L336" s="47">
        <f>+AVERAGE(L297:L335)</f>
        <v>7.8205128205128203</v>
      </c>
      <c r="M336" s="47">
        <f>+AVERAGE(M294:M335)</f>
        <v>61.428571428571431</v>
      </c>
      <c r="N336" s="47">
        <f>+AVERAGE(N294:N335)</f>
        <v>77.38095238095238</v>
      </c>
      <c r="O336" s="47">
        <f t="shared" si="83"/>
        <v>15.952380952380949</v>
      </c>
    </row>
    <row r="337" spans="1:15" x14ac:dyDescent="0.25">
      <c r="A337" s="36">
        <v>9</v>
      </c>
      <c r="B337" s="37">
        <v>4</v>
      </c>
      <c r="C337" s="37">
        <v>1</v>
      </c>
      <c r="D337" s="37">
        <v>0</v>
      </c>
      <c r="E337" s="39">
        <f t="shared" ref="E337:E351" si="89">+C337*100/B337</f>
        <v>25</v>
      </c>
      <c r="F337" s="39">
        <f t="shared" ref="F337:F351" si="90">+D337*100/B337</f>
        <v>0</v>
      </c>
      <c r="G337" s="39">
        <f t="shared" si="88"/>
        <v>-25</v>
      </c>
    </row>
    <row r="338" spans="1:15" x14ac:dyDescent="0.25">
      <c r="A338" s="36">
        <v>10</v>
      </c>
      <c r="B338" s="37">
        <v>4</v>
      </c>
      <c r="C338" s="37">
        <v>1</v>
      </c>
      <c r="D338" s="37">
        <v>0</v>
      </c>
      <c r="E338" s="39">
        <f t="shared" si="89"/>
        <v>25</v>
      </c>
      <c r="F338" s="39">
        <f t="shared" si="90"/>
        <v>0</v>
      </c>
      <c r="G338" s="39">
        <f t="shared" si="88"/>
        <v>-25</v>
      </c>
    </row>
    <row r="339" spans="1:15" x14ac:dyDescent="0.25">
      <c r="A339" s="36">
        <v>11</v>
      </c>
      <c r="B339" s="37">
        <v>4</v>
      </c>
      <c r="C339" s="37">
        <v>2</v>
      </c>
      <c r="D339" s="37">
        <v>3</v>
      </c>
      <c r="E339" s="39">
        <f t="shared" si="89"/>
        <v>50</v>
      </c>
      <c r="F339" s="39">
        <f t="shared" si="90"/>
        <v>75</v>
      </c>
      <c r="G339" s="39">
        <f t="shared" si="88"/>
        <v>25</v>
      </c>
      <c r="I339" s="303" t="s">
        <v>153</v>
      </c>
      <c r="J339" s="303"/>
      <c r="K339" s="303"/>
      <c r="L339" s="303"/>
      <c r="M339" s="303"/>
      <c r="N339" s="303"/>
      <c r="O339" s="303"/>
    </row>
    <row r="340" spans="1:15" x14ac:dyDescent="0.25">
      <c r="A340" s="36">
        <v>12</v>
      </c>
      <c r="B340" s="37">
        <v>4</v>
      </c>
      <c r="C340" s="37">
        <v>1</v>
      </c>
      <c r="D340" s="37">
        <v>2</v>
      </c>
      <c r="E340" s="39">
        <f t="shared" si="89"/>
        <v>25</v>
      </c>
      <c r="F340" s="39">
        <f t="shared" si="90"/>
        <v>50</v>
      </c>
      <c r="G340" s="39">
        <f t="shared" si="88"/>
        <v>25</v>
      </c>
      <c r="I340" s="335" t="s">
        <v>146</v>
      </c>
      <c r="J340" s="335"/>
      <c r="K340" s="335"/>
      <c r="L340" s="335"/>
      <c r="M340" s="335"/>
      <c r="N340" s="335"/>
      <c r="O340" s="335"/>
    </row>
    <row r="341" spans="1:15" ht="24" x14ac:dyDescent="0.25">
      <c r="A341" s="36">
        <v>13</v>
      </c>
      <c r="B341" s="37">
        <v>4</v>
      </c>
      <c r="C341" s="37">
        <v>2</v>
      </c>
      <c r="D341" s="37">
        <v>2</v>
      </c>
      <c r="E341" s="39">
        <f t="shared" si="89"/>
        <v>50</v>
      </c>
      <c r="F341" s="39">
        <f t="shared" si="90"/>
        <v>50</v>
      </c>
      <c r="G341" s="39">
        <f t="shared" si="88"/>
        <v>0</v>
      </c>
      <c r="I341" s="58" t="s">
        <v>51</v>
      </c>
      <c r="J341" s="58" t="s">
        <v>80</v>
      </c>
      <c r="K341" s="59" t="s">
        <v>52</v>
      </c>
      <c r="L341" s="59" t="s">
        <v>53</v>
      </c>
      <c r="M341" s="59" t="s">
        <v>48</v>
      </c>
      <c r="N341" s="59" t="s">
        <v>49</v>
      </c>
      <c r="O341" s="58" t="s">
        <v>47</v>
      </c>
    </row>
    <row r="342" spans="1:15" x14ac:dyDescent="0.25">
      <c r="A342" s="36">
        <v>14</v>
      </c>
      <c r="B342" s="37">
        <v>4</v>
      </c>
      <c r="C342" s="37">
        <v>2</v>
      </c>
      <c r="D342" s="37">
        <v>4</v>
      </c>
      <c r="E342" s="39">
        <f t="shared" si="89"/>
        <v>50</v>
      </c>
      <c r="F342" s="39">
        <f t="shared" si="90"/>
        <v>100</v>
      </c>
      <c r="G342" s="39">
        <f t="shared" si="88"/>
        <v>50</v>
      </c>
      <c r="I342" s="36">
        <v>1</v>
      </c>
      <c r="J342" s="37">
        <v>8</v>
      </c>
      <c r="K342" s="37">
        <v>7</v>
      </c>
      <c r="L342" s="37">
        <v>7</v>
      </c>
      <c r="M342" s="39">
        <f>+K342*100/J342</f>
        <v>87.5</v>
      </c>
      <c r="N342" s="39">
        <f>+L342*100/J342</f>
        <v>87.5</v>
      </c>
      <c r="O342" s="39">
        <f>+N342-M342</f>
        <v>0</v>
      </c>
    </row>
    <row r="343" spans="1:15" x14ac:dyDescent="0.25">
      <c r="A343" s="36">
        <v>15</v>
      </c>
      <c r="B343" s="37">
        <v>4</v>
      </c>
      <c r="C343" s="37">
        <v>2</v>
      </c>
      <c r="D343" s="37">
        <v>0</v>
      </c>
      <c r="E343" s="39">
        <f t="shared" si="89"/>
        <v>50</v>
      </c>
      <c r="F343" s="39">
        <f t="shared" si="90"/>
        <v>0</v>
      </c>
      <c r="G343" s="39">
        <f t="shared" si="88"/>
        <v>-50</v>
      </c>
      <c r="I343" s="36">
        <v>2</v>
      </c>
      <c r="J343" s="37">
        <v>8</v>
      </c>
      <c r="K343" s="37">
        <v>8</v>
      </c>
      <c r="L343" s="37">
        <v>8</v>
      </c>
      <c r="M343" s="40">
        <f t="shared" ref="M343:M348" si="91">+K343*100/J343</f>
        <v>100</v>
      </c>
      <c r="N343" s="40">
        <f t="shared" ref="N343:N348" si="92">+L343*100/J343</f>
        <v>100</v>
      </c>
      <c r="O343" s="39">
        <f t="shared" ref="O343:O384" si="93">+N343-M343</f>
        <v>0</v>
      </c>
    </row>
    <row r="344" spans="1:15" x14ac:dyDescent="0.25">
      <c r="A344" s="36">
        <v>16</v>
      </c>
      <c r="B344" s="37">
        <v>4</v>
      </c>
      <c r="C344" s="37">
        <v>2</v>
      </c>
      <c r="D344" s="37">
        <v>3</v>
      </c>
      <c r="E344" s="39">
        <f t="shared" si="89"/>
        <v>50</v>
      </c>
      <c r="F344" s="39">
        <f t="shared" si="90"/>
        <v>75</v>
      </c>
      <c r="G344" s="39">
        <f t="shared" si="88"/>
        <v>25</v>
      </c>
      <c r="I344" s="36">
        <v>3</v>
      </c>
      <c r="J344" s="37">
        <v>8</v>
      </c>
      <c r="K344" s="37">
        <v>8</v>
      </c>
      <c r="L344" s="37">
        <v>8</v>
      </c>
      <c r="M344" s="39">
        <f t="shared" si="91"/>
        <v>100</v>
      </c>
      <c r="N344" s="39">
        <f t="shared" si="92"/>
        <v>100</v>
      </c>
      <c r="O344" s="39">
        <f t="shared" si="93"/>
        <v>0</v>
      </c>
    </row>
    <row r="345" spans="1:15" x14ac:dyDescent="0.25">
      <c r="A345" s="36">
        <v>17</v>
      </c>
      <c r="B345" s="37">
        <v>4</v>
      </c>
      <c r="C345" s="37">
        <v>1</v>
      </c>
      <c r="D345" s="37">
        <v>0</v>
      </c>
      <c r="E345" s="39">
        <f t="shared" si="89"/>
        <v>25</v>
      </c>
      <c r="F345" s="39">
        <f t="shared" si="90"/>
        <v>0</v>
      </c>
      <c r="G345" s="39">
        <f t="shared" si="88"/>
        <v>-25</v>
      </c>
      <c r="I345" s="36">
        <v>4</v>
      </c>
      <c r="J345" s="37">
        <v>8</v>
      </c>
      <c r="K345" s="37">
        <v>7</v>
      </c>
      <c r="L345" s="37">
        <v>7</v>
      </c>
      <c r="M345" s="39">
        <f t="shared" si="91"/>
        <v>87.5</v>
      </c>
      <c r="N345" s="39">
        <f t="shared" si="92"/>
        <v>87.5</v>
      </c>
      <c r="O345" s="39">
        <f t="shared" si="93"/>
        <v>0</v>
      </c>
    </row>
    <row r="346" spans="1:15" x14ac:dyDescent="0.25">
      <c r="A346" s="36">
        <v>18</v>
      </c>
      <c r="B346" s="37">
        <v>4</v>
      </c>
      <c r="C346" s="37">
        <v>1</v>
      </c>
      <c r="D346" s="37">
        <v>4</v>
      </c>
      <c r="E346" s="39">
        <f t="shared" si="89"/>
        <v>25</v>
      </c>
      <c r="F346" s="39">
        <f t="shared" si="90"/>
        <v>100</v>
      </c>
      <c r="G346" s="39">
        <f t="shared" si="88"/>
        <v>75</v>
      </c>
      <c r="I346" s="36">
        <v>5</v>
      </c>
      <c r="J346" s="37">
        <v>8</v>
      </c>
      <c r="K346" s="37">
        <v>6</v>
      </c>
      <c r="L346" s="37">
        <v>8</v>
      </c>
      <c r="M346" s="39">
        <f t="shared" si="91"/>
        <v>75</v>
      </c>
      <c r="N346" s="39">
        <f t="shared" si="92"/>
        <v>100</v>
      </c>
      <c r="O346" s="39">
        <f t="shared" si="93"/>
        <v>25</v>
      </c>
    </row>
    <row r="347" spans="1:15" x14ac:dyDescent="0.25">
      <c r="A347" s="36">
        <v>19</v>
      </c>
      <c r="B347" s="37">
        <v>4</v>
      </c>
      <c r="C347" s="37">
        <v>2</v>
      </c>
      <c r="D347" s="37">
        <v>0</v>
      </c>
      <c r="E347" s="39">
        <f t="shared" si="89"/>
        <v>50</v>
      </c>
      <c r="F347" s="39">
        <f t="shared" si="90"/>
        <v>0</v>
      </c>
      <c r="G347" s="39">
        <f t="shared" si="88"/>
        <v>-50</v>
      </c>
      <c r="I347" s="36">
        <v>6</v>
      </c>
      <c r="J347" s="37">
        <v>8</v>
      </c>
      <c r="K347" s="37">
        <v>5</v>
      </c>
      <c r="L347" s="37">
        <v>5</v>
      </c>
      <c r="M347" s="39">
        <f t="shared" si="91"/>
        <v>62.5</v>
      </c>
      <c r="N347" s="39">
        <f t="shared" si="92"/>
        <v>62.5</v>
      </c>
      <c r="O347" s="39">
        <f t="shared" si="93"/>
        <v>0</v>
      </c>
    </row>
    <row r="348" spans="1:15" x14ac:dyDescent="0.25">
      <c r="A348" s="36">
        <v>20</v>
      </c>
      <c r="B348" s="37">
        <v>4</v>
      </c>
      <c r="C348" s="37">
        <v>3</v>
      </c>
      <c r="D348" s="37">
        <v>0</v>
      </c>
      <c r="E348" s="39">
        <f t="shared" si="89"/>
        <v>75</v>
      </c>
      <c r="F348" s="39">
        <f t="shared" si="90"/>
        <v>0</v>
      </c>
      <c r="G348" s="39">
        <f t="shared" si="88"/>
        <v>-75</v>
      </c>
      <c r="I348" s="36">
        <v>7</v>
      </c>
      <c r="J348" s="37">
        <v>8</v>
      </c>
      <c r="K348" s="37">
        <v>7</v>
      </c>
      <c r="L348" s="37">
        <v>7</v>
      </c>
      <c r="M348" s="39">
        <f t="shared" si="91"/>
        <v>87.5</v>
      </c>
      <c r="N348" s="39">
        <f t="shared" si="92"/>
        <v>87.5</v>
      </c>
      <c r="O348" s="39">
        <f t="shared" si="93"/>
        <v>0</v>
      </c>
    </row>
    <row r="349" spans="1:15" x14ac:dyDescent="0.25">
      <c r="A349" s="36">
        <v>21</v>
      </c>
      <c r="B349" s="37">
        <v>4</v>
      </c>
      <c r="C349" s="37">
        <v>0</v>
      </c>
      <c r="D349" s="37">
        <v>0</v>
      </c>
      <c r="E349" s="39">
        <f t="shared" si="89"/>
        <v>0</v>
      </c>
      <c r="F349" s="39">
        <f t="shared" si="90"/>
        <v>0</v>
      </c>
      <c r="G349" s="39">
        <f t="shared" si="88"/>
        <v>0</v>
      </c>
      <c r="I349" s="36">
        <v>8</v>
      </c>
      <c r="J349" s="37">
        <v>8</v>
      </c>
      <c r="K349" s="37">
        <v>7</v>
      </c>
      <c r="L349" s="37">
        <v>8</v>
      </c>
      <c r="M349" s="39">
        <f>+K349*100/J384</f>
        <v>87.5</v>
      </c>
      <c r="N349" s="39">
        <f>+L349*100/J384</f>
        <v>100</v>
      </c>
      <c r="O349" s="39">
        <f t="shared" si="93"/>
        <v>12.5</v>
      </c>
    </row>
    <row r="350" spans="1:15" x14ac:dyDescent="0.25">
      <c r="A350" s="36">
        <v>22</v>
      </c>
      <c r="B350" s="37">
        <v>4</v>
      </c>
      <c r="C350" s="37">
        <v>2</v>
      </c>
      <c r="D350" s="37">
        <v>2</v>
      </c>
      <c r="E350" s="39">
        <f t="shared" si="89"/>
        <v>50</v>
      </c>
      <c r="F350" s="39">
        <f t="shared" si="90"/>
        <v>50</v>
      </c>
      <c r="G350" s="39">
        <f t="shared" si="88"/>
        <v>0</v>
      </c>
      <c r="I350" s="36">
        <v>9</v>
      </c>
      <c r="J350" s="37">
        <v>8</v>
      </c>
      <c r="K350" s="37">
        <v>6</v>
      </c>
      <c r="L350" s="37">
        <v>7</v>
      </c>
      <c r="M350" s="39">
        <f t="shared" ref="M350:M383" si="94">+K350*100/J350</f>
        <v>75</v>
      </c>
      <c r="N350" s="39">
        <f t="shared" ref="N350:N383" si="95">+L350*100/J350</f>
        <v>87.5</v>
      </c>
      <c r="O350" s="39">
        <f t="shared" si="93"/>
        <v>12.5</v>
      </c>
    </row>
    <row r="351" spans="1:15" x14ac:dyDescent="0.25">
      <c r="A351" s="36">
        <v>23</v>
      </c>
      <c r="B351" s="37">
        <v>4</v>
      </c>
      <c r="C351" s="37">
        <v>2</v>
      </c>
      <c r="D351" s="37">
        <v>3</v>
      </c>
      <c r="E351" s="39">
        <f t="shared" si="89"/>
        <v>50</v>
      </c>
      <c r="F351" s="39">
        <f t="shared" si="90"/>
        <v>75</v>
      </c>
      <c r="G351" s="39">
        <f t="shared" si="88"/>
        <v>25</v>
      </c>
      <c r="I351" s="36">
        <v>10</v>
      </c>
      <c r="J351" s="37">
        <v>8</v>
      </c>
      <c r="K351" s="37">
        <v>6</v>
      </c>
      <c r="L351" s="37">
        <v>7</v>
      </c>
      <c r="M351" s="39">
        <f t="shared" si="94"/>
        <v>75</v>
      </c>
      <c r="N351" s="39">
        <f t="shared" si="95"/>
        <v>87.5</v>
      </c>
      <c r="O351" s="39">
        <f t="shared" si="93"/>
        <v>12.5</v>
      </c>
    </row>
    <row r="352" spans="1:15" x14ac:dyDescent="0.25">
      <c r="A352" s="45" t="s">
        <v>40</v>
      </c>
      <c r="B352" s="37">
        <v>4</v>
      </c>
      <c r="C352" s="68">
        <f>+AVERAGE(C329:C351)</f>
        <v>1.826086956521739</v>
      </c>
      <c r="D352" s="68">
        <f>+AVERAGE(D329:D351)</f>
        <v>1.6521739130434783</v>
      </c>
      <c r="E352" s="47">
        <f>+AVERAGE(E329:E351)</f>
        <v>45.652173913043477</v>
      </c>
      <c r="F352" s="47">
        <f>+AVERAGE(F329:F351)</f>
        <v>41.304347826086953</v>
      </c>
      <c r="G352" s="47">
        <f t="shared" si="88"/>
        <v>-4.3478260869565233</v>
      </c>
      <c r="I352" s="36">
        <v>11</v>
      </c>
      <c r="J352" s="37">
        <v>8</v>
      </c>
      <c r="K352" s="37">
        <v>7</v>
      </c>
      <c r="L352" s="37">
        <v>7</v>
      </c>
      <c r="M352" s="39">
        <f t="shared" si="94"/>
        <v>87.5</v>
      </c>
      <c r="N352" s="39">
        <f t="shared" si="95"/>
        <v>87.5</v>
      </c>
      <c r="O352" s="39">
        <f t="shared" si="93"/>
        <v>0</v>
      </c>
    </row>
    <row r="353" spans="1:15" x14ac:dyDescent="0.25">
      <c r="I353" s="36">
        <v>12</v>
      </c>
      <c r="J353" s="37">
        <v>8</v>
      </c>
      <c r="K353" s="37">
        <v>7</v>
      </c>
      <c r="L353" s="37">
        <v>7</v>
      </c>
      <c r="M353" s="39">
        <f t="shared" si="94"/>
        <v>87.5</v>
      </c>
      <c r="N353" s="39">
        <f t="shared" si="95"/>
        <v>87.5</v>
      </c>
      <c r="O353" s="39">
        <f t="shared" si="93"/>
        <v>0</v>
      </c>
    </row>
    <row r="354" spans="1:15" x14ac:dyDescent="0.25">
      <c r="I354" s="36">
        <v>13</v>
      </c>
      <c r="J354" s="37">
        <v>8</v>
      </c>
      <c r="K354" s="37">
        <v>2</v>
      </c>
      <c r="L354" s="37">
        <v>7</v>
      </c>
      <c r="M354" s="39">
        <f t="shared" si="94"/>
        <v>25</v>
      </c>
      <c r="N354" s="39">
        <f t="shared" si="95"/>
        <v>87.5</v>
      </c>
      <c r="O354" s="39">
        <f t="shared" si="93"/>
        <v>62.5</v>
      </c>
    </row>
    <row r="355" spans="1:15" x14ac:dyDescent="0.25">
      <c r="A355" s="342" t="s">
        <v>153</v>
      </c>
      <c r="B355" s="343"/>
      <c r="C355" s="343"/>
      <c r="D355" s="343"/>
      <c r="E355" s="343"/>
      <c r="F355" s="343"/>
      <c r="G355" s="344"/>
      <c r="I355" s="36">
        <v>14</v>
      </c>
      <c r="J355" s="37">
        <v>8</v>
      </c>
      <c r="K355" s="37">
        <v>4</v>
      </c>
      <c r="L355" s="37">
        <v>4</v>
      </c>
      <c r="M355" s="39">
        <f t="shared" si="94"/>
        <v>50</v>
      </c>
      <c r="N355" s="39">
        <f t="shared" si="95"/>
        <v>50</v>
      </c>
      <c r="O355" s="39">
        <f t="shared" si="93"/>
        <v>0</v>
      </c>
    </row>
    <row r="356" spans="1:15" x14ac:dyDescent="0.25">
      <c r="A356" s="322" t="s">
        <v>154</v>
      </c>
      <c r="B356" s="323"/>
      <c r="C356" s="323"/>
      <c r="D356" s="323"/>
      <c r="E356" s="323"/>
      <c r="F356" s="323"/>
      <c r="G356" s="324"/>
      <c r="I356" s="36">
        <v>15</v>
      </c>
      <c r="J356" s="37">
        <v>8</v>
      </c>
      <c r="K356" s="37">
        <v>6</v>
      </c>
      <c r="L356" s="37">
        <v>6</v>
      </c>
      <c r="M356" s="39">
        <f t="shared" si="94"/>
        <v>75</v>
      </c>
      <c r="N356" s="39">
        <f t="shared" si="95"/>
        <v>75</v>
      </c>
      <c r="O356" s="39">
        <f t="shared" si="93"/>
        <v>0</v>
      </c>
    </row>
    <row r="357" spans="1:15" ht="24" x14ac:dyDescent="0.25">
      <c r="A357" s="58" t="s">
        <v>51</v>
      </c>
      <c r="B357" s="58" t="s">
        <v>80</v>
      </c>
      <c r="C357" s="59" t="s">
        <v>52</v>
      </c>
      <c r="D357" s="59" t="s">
        <v>53</v>
      </c>
      <c r="E357" s="59" t="s">
        <v>48</v>
      </c>
      <c r="F357" s="59" t="s">
        <v>49</v>
      </c>
      <c r="G357" s="58" t="s">
        <v>47</v>
      </c>
      <c r="I357" s="36">
        <v>16</v>
      </c>
      <c r="J357" s="37">
        <v>8</v>
      </c>
      <c r="K357" s="37">
        <v>7</v>
      </c>
      <c r="L357" s="37">
        <v>7</v>
      </c>
      <c r="M357" s="39">
        <f t="shared" si="94"/>
        <v>87.5</v>
      </c>
      <c r="N357" s="39">
        <f t="shared" si="95"/>
        <v>87.5</v>
      </c>
      <c r="O357" s="39">
        <f t="shared" si="93"/>
        <v>0</v>
      </c>
    </row>
    <row r="358" spans="1:15" x14ac:dyDescent="0.25">
      <c r="A358" s="36">
        <v>1</v>
      </c>
      <c r="B358" s="37">
        <v>24</v>
      </c>
      <c r="C358" s="37">
        <v>22</v>
      </c>
      <c r="D358" s="37">
        <v>0</v>
      </c>
      <c r="E358" s="39">
        <f>+C358*100/B358</f>
        <v>91.666666666666671</v>
      </c>
      <c r="F358" s="39">
        <f>+D358*100/B358</f>
        <v>0</v>
      </c>
      <c r="G358" s="39">
        <f>+F358-E358</f>
        <v>-91.666666666666671</v>
      </c>
      <c r="I358" s="36">
        <v>17</v>
      </c>
      <c r="J358" s="37">
        <v>8</v>
      </c>
      <c r="K358" s="37">
        <v>7</v>
      </c>
      <c r="L358" s="37">
        <v>7</v>
      </c>
      <c r="M358" s="39">
        <f t="shared" si="94"/>
        <v>87.5</v>
      </c>
      <c r="N358" s="39">
        <f t="shared" si="95"/>
        <v>87.5</v>
      </c>
      <c r="O358" s="39">
        <f t="shared" si="93"/>
        <v>0</v>
      </c>
    </row>
    <row r="359" spans="1:15" x14ac:dyDescent="0.25">
      <c r="A359" s="36">
        <v>2</v>
      </c>
      <c r="B359" s="37">
        <v>24</v>
      </c>
      <c r="C359" s="37">
        <v>18</v>
      </c>
      <c r="D359" s="37">
        <v>18</v>
      </c>
      <c r="E359" s="40">
        <f t="shared" ref="E359:E364" si="96">+C359*100/B359</f>
        <v>75</v>
      </c>
      <c r="F359" s="40">
        <f t="shared" ref="F359:F364" si="97">+D359*100/B359</f>
        <v>75</v>
      </c>
      <c r="G359" s="39">
        <f t="shared" ref="G359:G381" si="98">+F359-E359</f>
        <v>0</v>
      </c>
      <c r="I359" s="36">
        <v>18</v>
      </c>
      <c r="J359" s="37">
        <v>8</v>
      </c>
      <c r="K359" s="37">
        <v>4</v>
      </c>
      <c r="L359" s="37">
        <v>4</v>
      </c>
      <c r="M359" s="39">
        <f t="shared" si="94"/>
        <v>50</v>
      </c>
      <c r="N359" s="39">
        <f t="shared" si="95"/>
        <v>50</v>
      </c>
      <c r="O359" s="39">
        <f t="shared" si="93"/>
        <v>0</v>
      </c>
    </row>
    <row r="360" spans="1:15" x14ac:dyDescent="0.25">
      <c r="A360" s="36">
        <v>3</v>
      </c>
      <c r="B360" s="37">
        <v>24</v>
      </c>
      <c r="C360" s="37">
        <v>17</v>
      </c>
      <c r="D360" s="37">
        <v>20</v>
      </c>
      <c r="E360" s="39">
        <f t="shared" si="96"/>
        <v>70.833333333333329</v>
      </c>
      <c r="F360" s="39">
        <f t="shared" si="97"/>
        <v>83.333333333333329</v>
      </c>
      <c r="G360" s="39">
        <f t="shared" si="98"/>
        <v>12.5</v>
      </c>
      <c r="I360" s="36">
        <v>19</v>
      </c>
      <c r="J360" s="37">
        <v>8</v>
      </c>
      <c r="K360" s="37">
        <v>6</v>
      </c>
      <c r="L360" s="37">
        <v>6</v>
      </c>
      <c r="M360" s="39">
        <f t="shared" si="94"/>
        <v>75</v>
      </c>
      <c r="N360" s="39">
        <f t="shared" si="95"/>
        <v>75</v>
      </c>
      <c r="O360" s="39">
        <f t="shared" si="93"/>
        <v>0</v>
      </c>
    </row>
    <row r="361" spans="1:15" x14ac:dyDescent="0.25">
      <c r="A361" s="36">
        <v>4</v>
      </c>
      <c r="B361" s="37">
        <v>24</v>
      </c>
      <c r="C361" s="37">
        <v>15</v>
      </c>
      <c r="D361" s="37">
        <v>14</v>
      </c>
      <c r="E361" s="39">
        <f t="shared" si="96"/>
        <v>62.5</v>
      </c>
      <c r="F361" s="39">
        <f t="shared" si="97"/>
        <v>58.333333333333336</v>
      </c>
      <c r="G361" s="39">
        <f t="shared" si="98"/>
        <v>-4.1666666666666643</v>
      </c>
      <c r="I361" s="36">
        <v>20</v>
      </c>
      <c r="J361" s="37">
        <v>8</v>
      </c>
      <c r="K361" s="37">
        <v>5</v>
      </c>
      <c r="L361" s="37">
        <v>5</v>
      </c>
      <c r="M361" s="39">
        <f t="shared" si="94"/>
        <v>62.5</v>
      </c>
      <c r="N361" s="39">
        <f t="shared" si="95"/>
        <v>62.5</v>
      </c>
      <c r="O361" s="39">
        <f t="shared" si="93"/>
        <v>0</v>
      </c>
    </row>
    <row r="362" spans="1:15" x14ac:dyDescent="0.25">
      <c r="A362" s="36">
        <v>5</v>
      </c>
      <c r="B362" s="37">
        <v>24</v>
      </c>
      <c r="C362" s="37">
        <v>15</v>
      </c>
      <c r="D362" s="37">
        <v>20</v>
      </c>
      <c r="E362" s="39">
        <f t="shared" si="96"/>
        <v>62.5</v>
      </c>
      <c r="F362" s="39">
        <f t="shared" si="97"/>
        <v>83.333333333333329</v>
      </c>
      <c r="G362" s="39">
        <f t="shared" si="98"/>
        <v>20.833333333333329</v>
      </c>
      <c r="I362" s="36">
        <v>21</v>
      </c>
      <c r="J362" s="37">
        <v>8</v>
      </c>
      <c r="K362" s="37">
        <v>8</v>
      </c>
      <c r="L362" s="37">
        <v>8</v>
      </c>
      <c r="M362" s="39">
        <f t="shared" si="94"/>
        <v>100</v>
      </c>
      <c r="N362" s="39">
        <f t="shared" si="95"/>
        <v>100</v>
      </c>
      <c r="O362" s="39">
        <f t="shared" si="93"/>
        <v>0</v>
      </c>
    </row>
    <row r="363" spans="1:15" x14ac:dyDescent="0.25">
      <c r="A363" s="36">
        <v>6</v>
      </c>
      <c r="B363" s="37">
        <v>24</v>
      </c>
      <c r="C363" s="37">
        <v>20</v>
      </c>
      <c r="D363" s="37">
        <v>23</v>
      </c>
      <c r="E363" s="39">
        <f t="shared" si="96"/>
        <v>83.333333333333329</v>
      </c>
      <c r="F363" s="39">
        <f t="shared" si="97"/>
        <v>95.833333333333329</v>
      </c>
      <c r="G363" s="39">
        <f t="shared" si="98"/>
        <v>12.5</v>
      </c>
      <c r="I363" s="36">
        <v>22</v>
      </c>
      <c r="J363" s="37">
        <v>8</v>
      </c>
      <c r="K363" s="37">
        <v>8</v>
      </c>
      <c r="L363" s="37">
        <v>8</v>
      </c>
      <c r="M363" s="39">
        <f t="shared" si="94"/>
        <v>100</v>
      </c>
      <c r="N363" s="39">
        <f t="shared" si="95"/>
        <v>100</v>
      </c>
      <c r="O363" s="39">
        <f t="shared" si="93"/>
        <v>0</v>
      </c>
    </row>
    <row r="364" spans="1:15" x14ac:dyDescent="0.25">
      <c r="A364" s="36">
        <v>7</v>
      </c>
      <c r="B364" s="37">
        <v>24</v>
      </c>
      <c r="C364" s="37">
        <v>11</v>
      </c>
      <c r="D364" s="37">
        <v>21</v>
      </c>
      <c r="E364" s="39">
        <f t="shared" si="96"/>
        <v>45.833333333333336</v>
      </c>
      <c r="F364" s="39">
        <f t="shared" si="97"/>
        <v>87.5</v>
      </c>
      <c r="G364" s="39">
        <f t="shared" si="98"/>
        <v>41.666666666666664</v>
      </c>
      <c r="I364" s="36">
        <v>23</v>
      </c>
      <c r="J364" s="37">
        <v>8</v>
      </c>
      <c r="K364" s="37">
        <v>6</v>
      </c>
      <c r="L364" s="37">
        <v>6</v>
      </c>
      <c r="M364" s="39">
        <f t="shared" si="94"/>
        <v>75</v>
      </c>
      <c r="N364" s="39">
        <f t="shared" si="95"/>
        <v>75</v>
      </c>
      <c r="O364" s="39">
        <f t="shared" si="93"/>
        <v>0</v>
      </c>
    </row>
    <row r="365" spans="1:15" x14ac:dyDescent="0.25">
      <c r="A365" s="36">
        <v>8</v>
      </c>
      <c r="B365" s="37">
        <v>24</v>
      </c>
      <c r="C365" s="37">
        <v>21</v>
      </c>
      <c r="D365" s="37">
        <v>23</v>
      </c>
      <c r="E365" s="39">
        <f>+C365*100/B381</f>
        <v>87.5</v>
      </c>
      <c r="F365" s="39">
        <f>+D365*100/B381</f>
        <v>95.833333333333329</v>
      </c>
      <c r="G365" s="39">
        <f t="shared" si="98"/>
        <v>8.3333333333333286</v>
      </c>
      <c r="I365" s="36">
        <v>24</v>
      </c>
      <c r="J365" s="37">
        <v>8</v>
      </c>
      <c r="K365" s="37">
        <v>6</v>
      </c>
      <c r="L365" s="37">
        <v>6</v>
      </c>
      <c r="M365" s="39">
        <f t="shared" si="94"/>
        <v>75</v>
      </c>
      <c r="N365" s="39">
        <f t="shared" si="95"/>
        <v>75</v>
      </c>
      <c r="O365" s="39">
        <f t="shared" si="93"/>
        <v>0</v>
      </c>
    </row>
    <row r="366" spans="1:15" x14ac:dyDescent="0.25">
      <c r="A366" s="36">
        <v>9</v>
      </c>
      <c r="B366" s="37">
        <v>24</v>
      </c>
      <c r="C366" s="37">
        <v>15</v>
      </c>
      <c r="D366" s="37">
        <v>20</v>
      </c>
      <c r="E366" s="39">
        <f t="shared" ref="E366:E380" si="99">+C366*100/B366</f>
        <v>62.5</v>
      </c>
      <c r="F366" s="39">
        <f t="shared" ref="F366:F380" si="100">+D366*100/B366</f>
        <v>83.333333333333329</v>
      </c>
      <c r="G366" s="39">
        <f t="shared" si="98"/>
        <v>20.833333333333329</v>
      </c>
      <c r="I366" s="36">
        <v>25</v>
      </c>
      <c r="J366" s="37">
        <v>8</v>
      </c>
      <c r="K366" s="37">
        <v>7</v>
      </c>
      <c r="L366" s="37">
        <v>7</v>
      </c>
      <c r="M366" s="39">
        <f t="shared" si="94"/>
        <v>87.5</v>
      </c>
      <c r="N366" s="39">
        <f t="shared" si="95"/>
        <v>87.5</v>
      </c>
      <c r="O366" s="39">
        <f t="shared" si="93"/>
        <v>0</v>
      </c>
    </row>
    <row r="367" spans="1:15" x14ac:dyDescent="0.25">
      <c r="A367" s="36">
        <v>10</v>
      </c>
      <c r="B367" s="37">
        <v>24</v>
      </c>
      <c r="C367" s="37">
        <v>18</v>
      </c>
      <c r="D367" s="37">
        <v>0</v>
      </c>
      <c r="E367" s="39">
        <f t="shared" si="99"/>
        <v>75</v>
      </c>
      <c r="F367" s="39">
        <f t="shared" si="100"/>
        <v>0</v>
      </c>
      <c r="G367" s="39">
        <f t="shared" si="98"/>
        <v>-75</v>
      </c>
      <c r="I367" s="36">
        <v>26</v>
      </c>
      <c r="J367" s="37">
        <v>8</v>
      </c>
      <c r="K367" s="37">
        <v>6</v>
      </c>
      <c r="L367" s="37">
        <v>7</v>
      </c>
      <c r="M367" s="39">
        <f t="shared" si="94"/>
        <v>75</v>
      </c>
      <c r="N367" s="39">
        <f t="shared" si="95"/>
        <v>87.5</v>
      </c>
      <c r="O367" s="39">
        <f t="shared" si="93"/>
        <v>12.5</v>
      </c>
    </row>
    <row r="368" spans="1:15" x14ac:dyDescent="0.25">
      <c r="A368" s="36">
        <v>11</v>
      </c>
      <c r="B368" s="37">
        <v>24</v>
      </c>
      <c r="C368" s="37">
        <v>13</v>
      </c>
      <c r="D368" s="37">
        <v>18</v>
      </c>
      <c r="E368" s="39">
        <f t="shared" si="99"/>
        <v>54.166666666666664</v>
      </c>
      <c r="F368" s="39">
        <f t="shared" si="100"/>
        <v>75</v>
      </c>
      <c r="G368" s="39">
        <f t="shared" si="98"/>
        <v>20.833333333333336</v>
      </c>
      <c r="I368" s="36">
        <v>27</v>
      </c>
      <c r="J368" s="37">
        <v>8</v>
      </c>
      <c r="K368" s="37">
        <v>5</v>
      </c>
      <c r="L368" s="37">
        <v>4</v>
      </c>
      <c r="M368" s="39">
        <f t="shared" si="94"/>
        <v>62.5</v>
      </c>
      <c r="N368" s="39">
        <f t="shared" si="95"/>
        <v>50</v>
      </c>
      <c r="O368" s="39">
        <f t="shared" si="93"/>
        <v>-12.5</v>
      </c>
    </row>
    <row r="369" spans="1:15" x14ac:dyDescent="0.25">
      <c r="A369" s="36">
        <v>12</v>
      </c>
      <c r="B369" s="37">
        <v>24</v>
      </c>
      <c r="C369" s="37">
        <v>15</v>
      </c>
      <c r="D369" s="37">
        <v>22</v>
      </c>
      <c r="E369" s="39">
        <f t="shared" si="99"/>
        <v>62.5</v>
      </c>
      <c r="F369" s="39">
        <f t="shared" si="100"/>
        <v>91.666666666666671</v>
      </c>
      <c r="G369" s="39">
        <f t="shared" si="98"/>
        <v>29.166666666666671</v>
      </c>
      <c r="I369" s="36">
        <v>28</v>
      </c>
      <c r="J369" s="37">
        <v>8</v>
      </c>
      <c r="K369" s="37">
        <v>8</v>
      </c>
      <c r="L369" s="37">
        <v>8</v>
      </c>
      <c r="M369" s="39">
        <f t="shared" si="94"/>
        <v>100</v>
      </c>
      <c r="N369" s="39">
        <f t="shared" si="95"/>
        <v>100</v>
      </c>
      <c r="O369" s="39">
        <f t="shared" si="93"/>
        <v>0</v>
      </c>
    </row>
    <row r="370" spans="1:15" x14ac:dyDescent="0.25">
      <c r="A370" s="36">
        <v>13</v>
      </c>
      <c r="B370" s="37">
        <v>24</v>
      </c>
      <c r="C370" s="37">
        <v>12</v>
      </c>
      <c r="D370" s="37">
        <v>17</v>
      </c>
      <c r="E370" s="39">
        <f t="shared" si="99"/>
        <v>50</v>
      </c>
      <c r="F370" s="39">
        <f t="shared" si="100"/>
        <v>70.833333333333329</v>
      </c>
      <c r="G370" s="39">
        <f t="shared" si="98"/>
        <v>20.833333333333329</v>
      </c>
      <c r="I370" s="36">
        <v>29</v>
      </c>
      <c r="J370" s="37">
        <v>8</v>
      </c>
      <c r="K370" s="37">
        <v>8</v>
      </c>
      <c r="L370" s="37">
        <v>8</v>
      </c>
      <c r="M370" s="39">
        <f t="shared" si="94"/>
        <v>100</v>
      </c>
      <c r="N370" s="39">
        <f t="shared" si="95"/>
        <v>100</v>
      </c>
      <c r="O370" s="39">
        <f t="shared" si="93"/>
        <v>0</v>
      </c>
    </row>
    <row r="371" spans="1:15" x14ac:dyDescent="0.25">
      <c r="A371" s="36">
        <v>14</v>
      </c>
      <c r="B371" s="37">
        <v>24</v>
      </c>
      <c r="C371" s="37">
        <v>0</v>
      </c>
      <c r="D371" s="37">
        <v>23</v>
      </c>
      <c r="E371" s="39">
        <f t="shared" si="99"/>
        <v>0</v>
      </c>
      <c r="F371" s="39">
        <f t="shared" si="100"/>
        <v>95.833333333333329</v>
      </c>
      <c r="G371" s="39">
        <f t="shared" si="98"/>
        <v>95.833333333333329</v>
      </c>
      <c r="I371" s="36">
        <v>30</v>
      </c>
      <c r="J371" s="37">
        <v>8</v>
      </c>
      <c r="K371" s="37">
        <v>3</v>
      </c>
      <c r="L371" s="37">
        <v>3</v>
      </c>
      <c r="M371" s="39">
        <f t="shared" si="94"/>
        <v>37.5</v>
      </c>
      <c r="N371" s="39">
        <f t="shared" si="95"/>
        <v>37.5</v>
      </c>
      <c r="O371" s="39">
        <f t="shared" si="93"/>
        <v>0</v>
      </c>
    </row>
    <row r="372" spans="1:15" x14ac:dyDescent="0.25">
      <c r="A372" s="36">
        <v>15</v>
      </c>
      <c r="B372" s="37">
        <v>24</v>
      </c>
      <c r="C372" s="37">
        <v>15</v>
      </c>
      <c r="D372" s="37">
        <v>20</v>
      </c>
      <c r="E372" s="39">
        <f t="shared" si="99"/>
        <v>62.5</v>
      </c>
      <c r="F372" s="39">
        <f t="shared" si="100"/>
        <v>83.333333333333329</v>
      </c>
      <c r="G372" s="39">
        <f t="shared" si="98"/>
        <v>20.833333333333329</v>
      </c>
      <c r="I372" s="36">
        <v>31</v>
      </c>
      <c r="J372" s="37">
        <v>8</v>
      </c>
      <c r="K372" s="37">
        <v>7</v>
      </c>
      <c r="L372" s="37">
        <v>7</v>
      </c>
      <c r="M372" s="39">
        <f t="shared" si="94"/>
        <v>87.5</v>
      </c>
      <c r="N372" s="39">
        <f t="shared" si="95"/>
        <v>87.5</v>
      </c>
      <c r="O372" s="39">
        <f t="shared" si="93"/>
        <v>0</v>
      </c>
    </row>
    <row r="373" spans="1:15" x14ac:dyDescent="0.25">
      <c r="A373" s="36">
        <v>16</v>
      </c>
      <c r="B373" s="37">
        <v>24</v>
      </c>
      <c r="C373" s="37">
        <v>20</v>
      </c>
      <c r="D373" s="37">
        <v>23</v>
      </c>
      <c r="E373" s="39">
        <f t="shared" si="99"/>
        <v>83.333333333333329</v>
      </c>
      <c r="F373" s="39">
        <f t="shared" si="100"/>
        <v>95.833333333333329</v>
      </c>
      <c r="G373" s="39">
        <f t="shared" si="98"/>
        <v>12.5</v>
      </c>
      <c r="I373" s="36">
        <v>32</v>
      </c>
      <c r="J373" s="37">
        <v>8</v>
      </c>
      <c r="K373" s="37">
        <v>7</v>
      </c>
      <c r="L373" s="37">
        <v>7</v>
      </c>
      <c r="M373" s="39">
        <f t="shared" si="94"/>
        <v>87.5</v>
      </c>
      <c r="N373" s="39">
        <f t="shared" si="95"/>
        <v>87.5</v>
      </c>
      <c r="O373" s="39">
        <f t="shared" si="93"/>
        <v>0</v>
      </c>
    </row>
    <row r="374" spans="1:15" x14ac:dyDescent="0.25">
      <c r="A374" s="36">
        <v>17</v>
      </c>
      <c r="B374" s="37">
        <v>24</v>
      </c>
      <c r="C374" s="37">
        <v>19</v>
      </c>
      <c r="D374" s="37">
        <v>24</v>
      </c>
      <c r="E374" s="39">
        <f t="shared" si="99"/>
        <v>79.166666666666671</v>
      </c>
      <c r="F374" s="39">
        <f t="shared" si="100"/>
        <v>100</v>
      </c>
      <c r="G374" s="39">
        <f t="shared" si="98"/>
        <v>20.833333333333329</v>
      </c>
      <c r="I374" s="36">
        <v>33</v>
      </c>
      <c r="J374" s="37">
        <v>8</v>
      </c>
      <c r="K374" s="37">
        <v>5</v>
      </c>
      <c r="L374" s="37">
        <v>5</v>
      </c>
      <c r="M374" s="39">
        <f t="shared" si="94"/>
        <v>62.5</v>
      </c>
      <c r="N374" s="39">
        <f t="shared" si="95"/>
        <v>62.5</v>
      </c>
      <c r="O374" s="39">
        <f t="shared" si="93"/>
        <v>0</v>
      </c>
    </row>
    <row r="375" spans="1:15" x14ac:dyDescent="0.25">
      <c r="A375" s="36">
        <v>18</v>
      </c>
      <c r="B375" s="37">
        <v>24</v>
      </c>
      <c r="C375" s="37">
        <v>18</v>
      </c>
      <c r="D375" s="37">
        <v>19</v>
      </c>
      <c r="E375" s="39">
        <f t="shared" si="99"/>
        <v>75</v>
      </c>
      <c r="F375" s="39">
        <f t="shared" si="100"/>
        <v>79.166666666666671</v>
      </c>
      <c r="G375" s="39">
        <f t="shared" si="98"/>
        <v>4.1666666666666714</v>
      </c>
      <c r="I375" s="36">
        <v>34</v>
      </c>
      <c r="J375" s="37">
        <v>8</v>
      </c>
      <c r="K375" s="37">
        <v>8</v>
      </c>
      <c r="L375" s="37">
        <v>8</v>
      </c>
      <c r="M375" s="39">
        <f t="shared" si="94"/>
        <v>100</v>
      </c>
      <c r="N375" s="39">
        <f t="shared" si="95"/>
        <v>100</v>
      </c>
      <c r="O375" s="39">
        <f t="shared" si="93"/>
        <v>0</v>
      </c>
    </row>
    <row r="376" spans="1:15" x14ac:dyDescent="0.25">
      <c r="A376" s="36">
        <v>19</v>
      </c>
      <c r="B376" s="37">
        <v>24</v>
      </c>
      <c r="C376" s="37">
        <v>12</v>
      </c>
      <c r="D376" s="37">
        <v>20</v>
      </c>
      <c r="E376" s="39">
        <f t="shared" si="99"/>
        <v>50</v>
      </c>
      <c r="F376" s="39">
        <f t="shared" si="100"/>
        <v>83.333333333333329</v>
      </c>
      <c r="G376" s="39">
        <f t="shared" si="98"/>
        <v>33.333333333333329</v>
      </c>
      <c r="I376" s="36">
        <v>35</v>
      </c>
      <c r="J376" s="37">
        <v>8</v>
      </c>
      <c r="K376" s="37">
        <v>4</v>
      </c>
      <c r="L376" s="37">
        <v>4</v>
      </c>
      <c r="M376" s="39">
        <f t="shared" si="94"/>
        <v>50</v>
      </c>
      <c r="N376" s="39">
        <f t="shared" si="95"/>
        <v>50</v>
      </c>
      <c r="O376" s="39">
        <f t="shared" si="93"/>
        <v>0</v>
      </c>
    </row>
    <row r="377" spans="1:15" x14ac:dyDescent="0.25">
      <c r="A377" s="36">
        <v>20</v>
      </c>
      <c r="B377" s="37">
        <v>24</v>
      </c>
      <c r="C377" s="37">
        <v>17</v>
      </c>
      <c r="D377" s="37">
        <v>16</v>
      </c>
      <c r="E377" s="39">
        <f t="shared" si="99"/>
        <v>70.833333333333329</v>
      </c>
      <c r="F377" s="39">
        <f t="shared" si="100"/>
        <v>66.666666666666671</v>
      </c>
      <c r="G377" s="39">
        <f t="shared" si="98"/>
        <v>-4.1666666666666572</v>
      </c>
      <c r="I377" s="36">
        <v>36</v>
      </c>
      <c r="J377" s="37">
        <v>8</v>
      </c>
      <c r="K377" s="37">
        <v>6</v>
      </c>
      <c r="L377" s="37">
        <v>6</v>
      </c>
      <c r="M377" s="39">
        <f t="shared" si="94"/>
        <v>75</v>
      </c>
      <c r="N377" s="39">
        <f t="shared" si="95"/>
        <v>75</v>
      </c>
      <c r="O377" s="39">
        <f t="shared" si="93"/>
        <v>0</v>
      </c>
    </row>
    <row r="378" spans="1:15" x14ac:dyDescent="0.25">
      <c r="A378" s="36">
        <v>21</v>
      </c>
      <c r="B378" s="37">
        <v>24</v>
      </c>
      <c r="C378" s="37">
        <v>12</v>
      </c>
      <c r="D378" s="37">
        <v>24</v>
      </c>
      <c r="E378" s="39">
        <f t="shared" si="99"/>
        <v>50</v>
      </c>
      <c r="F378" s="39">
        <f t="shared" si="100"/>
        <v>100</v>
      </c>
      <c r="G378" s="39">
        <f t="shared" si="98"/>
        <v>50</v>
      </c>
      <c r="I378" s="36">
        <v>37</v>
      </c>
      <c r="J378" s="37">
        <v>8</v>
      </c>
      <c r="K378" s="37">
        <v>7</v>
      </c>
      <c r="L378" s="37">
        <v>7</v>
      </c>
      <c r="M378" s="39">
        <f t="shared" si="94"/>
        <v>87.5</v>
      </c>
      <c r="N378" s="39">
        <f t="shared" si="95"/>
        <v>87.5</v>
      </c>
      <c r="O378" s="39">
        <f t="shared" si="93"/>
        <v>0</v>
      </c>
    </row>
    <row r="379" spans="1:15" x14ac:dyDescent="0.25">
      <c r="A379" s="36">
        <v>22</v>
      </c>
      <c r="B379" s="37">
        <v>24</v>
      </c>
      <c r="C379" s="37">
        <v>21</v>
      </c>
      <c r="D379" s="37">
        <v>22</v>
      </c>
      <c r="E379" s="39">
        <f t="shared" si="99"/>
        <v>87.5</v>
      </c>
      <c r="F379" s="39">
        <f t="shared" si="100"/>
        <v>91.666666666666671</v>
      </c>
      <c r="G379" s="39">
        <f t="shared" si="98"/>
        <v>4.1666666666666714</v>
      </c>
      <c r="I379" s="36">
        <v>38</v>
      </c>
      <c r="J379" s="37">
        <v>8</v>
      </c>
      <c r="K379" s="37">
        <v>7</v>
      </c>
      <c r="L379" s="37">
        <v>7</v>
      </c>
      <c r="M379" s="39">
        <f t="shared" si="94"/>
        <v>87.5</v>
      </c>
      <c r="N379" s="39">
        <f t="shared" si="95"/>
        <v>87.5</v>
      </c>
      <c r="O379" s="39">
        <f t="shared" si="93"/>
        <v>0</v>
      </c>
    </row>
    <row r="380" spans="1:15" x14ac:dyDescent="0.25">
      <c r="A380" s="70">
        <v>23</v>
      </c>
      <c r="B380" s="37">
        <v>24</v>
      </c>
      <c r="C380" s="37">
        <v>22</v>
      </c>
      <c r="D380" s="37">
        <v>24</v>
      </c>
      <c r="E380" s="39">
        <f t="shared" si="99"/>
        <v>91.666666666666671</v>
      </c>
      <c r="F380" s="39">
        <f t="shared" si="100"/>
        <v>100</v>
      </c>
      <c r="G380" s="39">
        <f t="shared" si="98"/>
        <v>8.3333333333333286</v>
      </c>
      <c r="I380" s="36"/>
      <c r="J380" s="37"/>
      <c r="K380" s="37"/>
      <c r="L380" s="37"/>
      <c r="M380" s="39"/>
      <c r="N380" s="39"/>
      <c r="O380" s="39"/>
    </row>
    <row r="381" spans="1:15" x14ac:dyDescent="0.25">
      <c r="A381" s="45" t="s">
        <v>40</v>
      </c>
      <c r="B381" s="68">
        <f>+AVERAGE(B358:B379)</f>
        <v>24</v>
      </c>
      <c r="C381" s="68">
        <f>+AVERAGE(C358:C379)</f>
        <v>15.727272727272727</v>
      </c>
      <c r="D381" s="68">
        <f>+AVERAGE(D358:D379)</f>
        <v>18.5</v>
      </c>
      <c r="E381" s="47">
        <f>+AVERAGE(E358:E380)</f>
        <v>66.666666666666657</v>
      </c>
      <c r="F381" s="47">
        <f>+AVERAGE(F358:F380)</f>
        <v>78.079710144927546</v>
      </c>
      <c r="G381" s="47">
        <f t="shared" si="98"/>
        <v>11.413043478260889</v>
      </c>
      <c r="I381" s="36">
        <v>39</v>
      </c>
      <c r="J381" s="37">
        <v>8</v>
      </c>
      <c r="K381" s="37">
        <v>7</v>
      </c>
      <c r="L381" s="37">
        <v>8</v>
      </c>
      <c r="M381" s="39">
        <f t="shared" si="94"/>
        <v>87.5</v>
      </c>
      <c r="N381" s="39">
        <f t="shared" si="95"/>
        <v>100</v>
      </c>
      <c r="O381" s="39">
        <f t="shared" si="93"/>
        <v>12.5</v>
      </c>
    </row>
    <row r="382" spans="1:15" x14ac:dyDescent="0.25">
      <c r="I382" s="36">
        <v>40</v>
      </c>
      <c r="J382" s="37">
        <v>8</v>
      </c>
      <c r="K382" s="37">
        <v>6</v>
      </c>
      <c r="L382" s="37">
        <v>6</v>
      </c>
      <c r="M382" s="39">
        <f t="shared" si="94"/>
        <v>75</v>
      </c>
      <c r="N382" s="39">
        <f t="shared" si="95"/>
        <v>75</v>
      </c>
      <c r="O382" s="39">
        <f t="shared" si="93"/>
        <v>0</v>
      </c>
    </row>
    <row r="383" spans="1:15" x14ac:dyDescent="0.25">
      <c r="A383" s="348" t="s">
        <v>153</v>
      </c>
      <c r="B383" s="349"/>
      <c r="C383" s="349"/>
      <c r="D383" s="349"/>
      <c r="E383" s="349"/>
      <c r="F383" s="349"/>
      <c r="G383" s="350"/>
      <c r="I383" s="36">
        <v>41</v>
      </c>
      <c r="J383" s="37">
        <v>8</v>
      </c>
      <c r="K383" s="37">
        <v>7</v>
      </c>
      <c r="L383" s="37">
        <v>7</v>
      </c>
      <c r="M383" s="39">
        <f t="shared" si="94"/>
        <v>87.5</v>
      </c>
      <c r="N383" s="39">
        <f t="shared" si="95"/>
        <v>87.5</v>
      </c>
      <c r="O383" s="39">
        <f t="shared" si="93"/>
        <v>0</v>
      </c>
    </row>
    <row r="384" spans="1:15" x14ac:dyDescent="0.25">
      <c r="A384" s="351" t="s">
        <v>164</v>
      </c>
      <c r="B384" s="352"/>
      <c r="C384" s="352"/>
      <c r="D384" s="352"/>
      <c r="E384" s="352"/>
      <c r="F384" s="352"/>
      <c r="G384" s="353"/>
      <c r="I384" s="45" t="s">
        <v>40</v>
      </c>
      <c r="J384" s="37">
        <f>+AVERAGE(J342:J383)</f>
        <v>8</v>
      </c>
      <c r="K384" s="68">
        <f>+AVERAGE(K342:K383)</f>
        <v>6.2926829268292686</v>
      </c>
      <c r="L384" s="68">
        <f>+AVERAGE(L342:L383)</f>
        <v>6.5609756097560972</v>
      </c>
      <c r="M384" s="47">
        <f>+AVERAGE(M342:M383)</f>
        <v>78.658536585365852</v>
      </c>
      <c r="N384" s="47">
        <f>+AVERAGE(N342:N383)</f>
        <v>82.012195121951223</v>
      </c>
      <c r="O384" s="47">
        <f t="shared" si="93"/>
        <v>3.3536585365853711</v>
      </c>
    </row>
    <row r="385" spans="1:15" ht="24" x14ac:dyDescent="0.25">
      <c r="A385" s="76" t="s">
        <v>51</v>
      </c>
      <c r="B385" s="76" t="s">
        <v>80</v>
      </c>
      <c r="C385" s="77" t="s">
        <v>52</v>
      </c>
      <c r="D385" s="77" t="s">
        <v>53</v>
      </c>
      <c r="E385" s="77" t="s">
        <v>48</v>
      </c>
      <c r="F385" s="77" t="s">
        <v>49</v>
      </c>
      <c r="G385" s="76" t="s">
        <v>47</v>
      </c>
    </row>
    <row r="386" spans="1:15" x14ac:dyDescent="0.25">
      <c r="A386" s="36">
        <v>1</v>
      </c>
      <c r="B386" s="37">
        <v>4</v>
      </c>
      <c r="C386" s="37">
        <v>0</v>
      </c>
      <c r="D386" s="37">
        <v>4</v>
      </c>
      <c r="E386" s="39">
        <f>+C386*100/B386</f>
        <v>0</v>
      </c>
      <c r="F386" s="39">
        <f>+D386*100/B386</f>
        <v>100</v>
      </c>
      <c r="G386" s="39">
        <f>+F386-E386</f>
        <v>100</v>
      </c>
      <c r="I386" s="304" t="s">
        <v>45</v>
      </c>
      <c r="J386" s="304"/>
      <c r="K386" s="304"/>
      <c r="L386" s="304"/>
      <c r="M386" s="304"/>
      <c r="N386" s="304"/>
      <c r="O386" s="305"/>
    </row>
    <row r="387" spans="1:15" x14ac:dyDescent="0.25">
      <c r="A387" s="36">
        <v>2</v>
      </c>
      <c r="B387" s="37">
        <v>4</v>
      </c>
      <c r="C387" s="37">
        <v>0</v>
      </c>
      <c r="D387" s="37">
        <v>2</v>
      </c>
      <c r="E387" s="40">
        <f t="shared" ref="E387:E392" si="101">+C387*100/B387</f>
        <v>0</v>
      </c>
      <c r="F387" s="40">
        <f t="shared" ref="F387:F392" si="102">+D387*100/B387</f>
        <v>50</v>
      </c>
      <c r="G387" s="39">
        <f t="shared" ref="G387:G401" si="103">+F387-E387</f>
        <v>50</v>
      </c>
      <c r="I387" s="301" t="s">
        <v>165</v>
      </c>
      <c r="J387" s="301"/>
      <c r="K387" s="301"/>
      <c r="L387" s="301"/>
      <c r="M387" s="301"/>
      <c r="N387" s="301"/>
      <c r="O387" s="302"/>
    </row>
    <row r="388" spans="1:15" ht="24" x14ac:dyDescent="0.25">
      <c r="A388" s="36">
        <v>3</v>
      </c>
      <c r="B388" s="37">
        <v>4</v>
      </c>
      <c r="C388" s="37">
        <v>0</v>
      </c>
      <c r="D388" s="37">
        <v>4</v>
      </c>
      <c r="E388" s="39">
        <f t="shared" si="101"/>
        <v>0</v>
      </c>
      <c r="F388" s="39">
        <f t="shared" si="102"/>
        <v>100</v>
      </c>
      <c r="G388" s="39">
        <f t="shared" si="103"/>
        <v>100</v>
      </c>
      <c r="I388" s="74" t="s">
        <v>51</v>
      </c>
      <c r="J388" s="74" t="s">
        <v>80</v>
      </c>
      <c r="K388" s="75" t="s">
        <v>52</v>
      </c>
      <c r="L388" s="75" t="s">
        <v>53</v>
      </c>
      <c r="M388" s="75" t="s">
        <v>48</v>
      </c>
      <c r="N388" s="75" t="s">
        <v>49</v>
      </c>
      <c r="O388" s="74" t="s">
        <v>47</v>
      </c>
    </row>
    <row r="389" spans="1:15" x14ac:dyDescent="0.25">
      <c r="A389" s="36">
        <v>4</v>
      </c>
      <c r="B389" s="37">
        <v>4</v>
      </c>
      <c r="C389" s="37">
        <v>0</v>
      </c>
      <c r="D389" s="37">
        <v>4</v>
      </c>
      <c r="E389" s="39">
        <f t="shared" si="101"/>
        <v>0</v>
      </c>
      <c r="F389" s="39">
        <f t="shared" si="102"/>
        <v>100</v>
      </c>
      <c r="G389" s="39">
        <f t="shared" si="103"/>
        <v>100</v>
      </c>
      <c r="I389" s="36">
        <v>1</v>
      </c>
      <c r="J389" s="37">
        <v>7</v>
      </c>
      <c r="K389" s="52">
        <v>4</v>
      </c>
      <c r="L389" s="52">
        <v>5</v>
      </c>
      <c r="M389" s="39">
        <f>+K389*100/J389</f>
        <v>57.142857142857146</v>
      </c>
      <c r="N389" s="39">
        <f>+L389*100/J389</f>
        <v>71.428571428571431</v>
      </c>
      <c r="O389" s="39">
        <f>+N389-M389</f>
        <v>14.285714285714285</v>
      </c>
    </row>
    <row r="390" spans="1:15" x14ac:dyDescent="0.25">
      <c r="A390" s="36">
        <v>5</v>
      </c>
      <c r="B390" s="37">
        <v>4</v>
      </c>
      <c r="C390" s="37">
        <v>0</v>
      </c>
      <c r="D390" s="37">
        <v>3</v>
      </c>
      <c r="E390" s="39">
        <f t="shared" si="101"/>
        <v>0</v>
      </c>
      <c r="F390" s="39">
        <f t="shared" si="102"/>
        <v>75</v>
      </c>
      <c r="G390" s="39">
        <f t="shared" si="103"/>
        <v>75</v>
      </c>
      <c r="I390" s="36">
        <v>2</v>
      </c>
      <c r="J390" s="36">
        <v>7</v>
      </c>
      <c r="K390" s="52">
        <v>7</v>
      </c>
      <c r="L390" s="82">
        <v>7</v>
      </c>
      <c r="M390" s="40">
        <f t="shared" ref="M390:M396" si="104">+K390*100/J390</f>
        <v>100</v>
      </c>
      <c r="N390" s="40">
        <f t="shared" ref="N390:N396" si="105">+L390*100/J390</f>
        <v>100</v>
      </c>
      <c r="O390" s="39">
        <f t="shared" ref="O390:O433" si="106">+N390-M390</f>
        <v>0</v>
      </c>
    </row>
    <row r="391" spans="1:15" x14ac:dyDescent="0.25">
      <c r="A391" s="36">
        <v>6</v>
      </c>
      <c r="B391" s="37">
        <v>4</v>
      </c>
      <c r="C391" s="37">
        <v>0</v>
      </c>
      <c r="D391" s="37">
        <v>3</v>
      </c>
      <c r="E391" s="39">
        <f t="shared" si="101"/>
        <v>0</v>
      </c>
      <c r="F391" s="39">
        <f t="shared" si="102"/>
        <v>75</v>
      </c>
      <c r="G391" s="39">
        <f t="shared" si="103"/>
        <v>75</v>
      </c>
      <c r="I391" s="36">
        <v>3</v>
      </c>
      <c r="J391" s="37">
        <v>7</v>
      </c>
      <c r="K391" s="52">
        <v>5</v>
      </c>
      <c r="L391" s="82">
        <v>5</v>
      </c>
      <c r="M391" s="39">
        <f t="shared" si="104"/>
        <v>71.428571428571431</v>
      </c>
      <c r="N391" s="39">
        <f t="shared" si="105"/>
        <v>71.428571428571431</v>
      </c>
      <c r="O391" s="39">
        <f t="shared" si="106"/>
        <v>0</v>
      </c>
    </row>
    <row r="392" spans="1:15" x14ac:dyDescent="0.25">
      <c r="A392" s="36">
        <v>7</v>
      </c>
      <c r="B392" s="37">
        <v>4</v>
      </c>
      <c r="C392" s="37">
        <v>0</v>
      </c>
      <c r="D392" s="37">
        <v>4</v>
      </c>
      <c r="E392" s="39">
        <f t="shared" si="101"/>
        <v>0</v>
      </c>
      <c r="F392" s="39">
        <f t="shared" si="102"/>
        <v>100</v>
      </c>
      <c r="G392" s="39">
        <f t="shared" si="103"/>
        <v>100</v>
      </c>
      <c r="I392" s="36">
        <v>4</v>
      </c>
      <c r="J392" s="36">
        <v>7</v>
      </c>
      <c r="K392" s="52">
        <v>3</v>
      </c>
      <c r="L392" s="52">
        <v>7</v>
      </c>
      <c r="M392" s="39">
        <f t="shared" si="104"/>
        <v>42.857142857142854</v>
      </c>
      <c r="N392" s="39">
        <f t="shared" si="105"/>
        <v>100</v>
      </c>
      <c r="O392" s="39">
        <f t="shared" si="106"/>
        <v>57.142857142857146</v>
      </c>
    </row>
    <row r="393" spans="1:15" x14ac:dyDescent="0.25">
      <c r="A393" s="36">
        <v>8</v>
      </c>
      <c r="B393" s="37">
        <v>4</v>
      </c>
      <c r="C393" s="37">
        <v>0</v>
      </c>
      <c r="D393" s="37">
        <v>3</v>
      </c>
      <c r="E393" s="39">
        <f>+C393*100/B401</f>
        <v>0</v>
      </c>
      <c r="F393" s="39">
        <f>+D393*100/B401</f>
        <v>75</v>
      </c>
      <c r="G393" s="39">
        <f t="shared" si="103"/>
        <v>75</v>
      </c>
      <c r="I393" s="36">
        <v>5</v>
      </c>
      <c r="J393" s="37">
        <v>7</v>
      </c>
      <c r="K393" s="52">
        <v>7</v>
      </c>
      <c r="L393" s="52">
        <v>7</v>
      </c>
      <c r="M393" s="39">
        <f t="shared" si="104"/>
        <v>100</v>
      </c>
      <c r="N393" s="39">
        <f t="shared" si="105"/>
        <v>100</v>
      </c>
      <c r="O393" s="39">
        <f t="shared" si="106"/>
        <v>0</v>
      </c>
    </row>
    <row r="394" spans="1:15" x14ac:dyDescent="0.25">
      <c r="A394" s="36">
        <v>9</v>
      </c>
      <c r="B394" s="37">
        <v>4</v>
      </c>
      <c r="C394" s="37">
        <v>0</v>
      </c>
      <c r="D394" s="37">
        <v>3</v>
      </c>
      <c r="E394" s="39">
        <f t="shared" ref="E394:E400" si="107">+C394*100/B394</f>
        <v>0</v>
      </c>
      <c r="F394" s="39">
        <f t="shared" ref="F394:F400" si="108">+D394*100/B394</f>
        <v>75</v>
      </c>
      <c r="G394" s="39">
        <f t="shared" si="103"/>
        <v>75</v>
      </c>
      <c r="I394" s="36">
        <v>6</v>
      </c>
      <c r="J394" s="36">
        <v>7</v>
      </c>
      <c r="K394" s="52">
        <v>5</v>
      </c>
      <c r="L394" s="52">
        <v>6</v>
      </c>
      <c r="M394" s="39">
        <f t="shared" si="104"/>
        <v>71.428571428571431</v>
      </c>
      <c r="N394" s="39">
        <f t="shared" si="105"/>
        <v>85.714285714285708</v>
      </c>
      <c r="O394" s="39">
        <f t="shared" si="106"/>
        <v>14.285714285714278</v>
      </c>
    </row>
    <row r="395" spans="1:15" x14ac:dyDescent="0.25">
      <c r="A395" s="36">
        <v>10</v>
      </c>
      <c r="B395" s="37">
        <v>4</v>
      </c>
      <c r="C395" s="37">
        <v>0</v>
      </c>
      <c r="D395" s="37">
        <v>3</v>
      </c>
      <c r="E395" s="39">
        <f t="shared" si="107"/>
        <v>0</v>
      </c>
      <c r="F395" s="39">
        <f t="shared" si="108"/>
        <v>75</v>
      </c>
      <c r="G395" s="39">
        <f t="shared" si="103"/>
        <v>75</v>
      </c>
      <c r="I395" s="36">
        <v>7</v>
      </c>
      <c r="J395" s="37">
        <v>7</v>
      </c>
      <c r="K395" s="52">
        <v>7</v>
      </c>
      <c r="L395" s="82">
        <v>7</v>
      </c>
      <c r="M395" s="39">
        <f t="shared" si="104"/>
        <v>100</v>
      </c>
      <c r="N395" s="39">
        <f t="shared" si="105"/>
        <v>100</v>
      </c>
      <c r="O395" s="39">
        <f t="shared" si="106"/>
        <v>0</v>
      </c>
    </row>
    <row r="396" spans="1:15" x14ac:dyDescent="0.25">
      <c r="A396" s="36">
        <v>11</v>
      </c>
      <c r="B396" s="37">
        <v>4</v>
      </c>
      <c r="C396" s="37">
        <v>0</v>
      </c>
      <c r="D396" s="37">
        <v>4</v>
      </c>
      <c r="E396" s="39">
        <f t="shared" si="107"/>
        <v>0</v>
      </c>
      <c r="F396" s="39">
        <f t="shared" si="108"/>
        <v>100</v>
      </c>
      <c r="G396" s="39">
        <f t="shared" si="103"/>
        <v>100</v>
      </c>
      <c r="I396" s="36">
        <v>8</v>
      </c>
      <c r="J396" s="36">
        <v>7</v>
      </c>
      <c r="K396" s="52">
        <v>7</v>
      </c>
      <c r="L396" s="52">
        <v>7</v>
      </c>
      <c r="M396" s="39">
        <f t="shared" si="104"/>
        <v>100</v>
      </c>
      <c r="N396" s="39">
        <f t="shared" si="105"/>
        <v>100</v>
      </c>
      <c r="O396" s="39">
        <f t="shared" si="106"/>
        <v>0</v>
      </c>
    </row>
    <row r="397" spans="1:15" x14ac:dyDescent="0.25">
      <c r="A397" s="36">
        <v>12</v>
      </c>
      <c r="B397" s="37">
        <v>4</v>
      </c>
      <c r="C397" s="37">
        <v>0</v>
      </c>
      <c r="D397" s="37">
        <v>4</v>
      </c>
      <c r="E397" s="39">
        <f t="shared" si="107"/>
        <v>0</v>
      </c>
      <c r="F397" s="39">
        <f t="shared" si="108"/>
        <v>100</v>
      </c>
      <c r="G397" s="39">
        <f t="shared" si="103"/>
        <v>100</v>
      </c>
      <c r="I397" s="36">
        <v>9</v>
      </c>
      <c r="J397" s="37">
        <v>7</v>
      </c>
      <c r="K397" s="52">
        <v>6</v>
      </c>
      <c r="L397" s="82">
        <v>6</v>
      </c>
      <c r="M397" s="39">
        <f t="shared" ref="M397:M427" si="109">+K397*100/J397</f>
        <v>85.714285714285708</v>
      </c>
      <c r="N397" s="39">
        <f t="shared" ref="N397:N427" si="110">+L397*100/J397</f>
        <v>85.714285714285708</v>
      </c>
      <c r="O397" s="39">
        <f t="shared" si="106"/>
        <v>0</v>
      </c>
    </row>
    <row r="398" spans="1:15" x14ac:dyDescent="0.25">
      <c r="A398" s="36">
        <v>13</v>
      </c>
      <c r="B398" s="37">
        <v>4</v>
      </c>
      <c r="C398" s="37">
        <v>0</v>
      </c>
      <c r="D398" s="37">
        <v>3</v>
      </c>
      <c r="E398" s="39">
        <f t="shared" si="107"/>
        <v>0</v>
      </c>
      <c r="F398" s="39">
        <f t="shared" si="108"/>
        <v>75</v>
      </c>
      <c r="G398" s="39">
        <f t="shared" si="103"/>
        <v>75</v>
      </c>
      <c r="I398" s="36">
        <v>10</v>
      </c>
      <c r="J398" s="36">
        <v>7</v>
      </c>
      <c r="K398" s="52">
        <v>4</v>
      </c>
      <c r="L398" s="52">
        <v>7</v>
      </c>
      <c r="M398" s="39">
        <f t="shared" si="109"/>
        <v>57.142857142857146</v>
      </c>
      <c r="N398" s="39">
        <f t="shared" si="110"/>
        <v>100</v>
      </c>
      <c r="O398" s="39">
        <f t="shared" si="106"/>
        <v>42.857142857142854</v>
      </c>
    </row>
    <row r="399" spans="1:15" x14ac:dyDescent="0.25">
      <c r="A399" s="36">
        <v>14</v>
      </c>
      <c r="B399" s="37">
        <v>4</v>
      </c>
      <c r="C399" s="37">
        <v>0</v>
      </c>
      <c r="D399" s="37">
        <v>4</v>
      </c>
      <c r="E399" s="39">
        <f t="shared" si="107"/>
        <v>0</v>
      </c>
      <c r="F399" s="39">
        <f t="shared" si="108"/>
        <v>100</v>
      </c>
      <c r="G399" s="39">
        <f t="shared" si="103"/>
        <v>100</v>
      </c>
      <c r="I399" s="36">
        <v>11</v>
      </c>
      <c r="J399" s="37">
        <v>7</v>
      </c>
      <c r="K399" s="52">
        <v>2</v>
      </c>
      <c r="L399" s="52">
        <v>6</v>
      </c>
      <c r="M399" s="39">
        <f t="shared" si="109"/>
        <v>28.571428571428573</v>
      </c>
      <c r="N399" s="39">
        <f t="shared" si="110"/>
        <v>85.714285714285708</v>
      </c>
      <c r="O399" s="39">
        <f t="shared" si="106"/>
        <v>57.142857142857139</v>
      </c>
    </row>
    <row r="400" spans="1:15" x14ac:dyDescent="0.25">
      <c r="A400" s="36">
        <v>15</v>
      </c>
      <c r="B400" s="37">
        <v>4</v>
      </c>
      <c r="C400" s="37">
        <v>0</v>
      </c>
      <c r="D400" s="37">
        <v>2</v>
      </c>
      <c r="E400" s="39">
        <f t="shared" si="107"/>
        <v>0</v>
      </c>
      <c r="F400" s="39">
        <f t="shared" si="108"/>
        <v>50</v>
      </c>
      <c r="G400" s="39">
        <f t="shared" si="103"/>
        <v>50</v>
      </c>
      <c r="I400" s="36">
        <v>12</v>
      </c>
      <c r="J400" s="36">
        <v>7</v>
      </c>
      <c r="K400" s="52">
        <v>5</v>
      </c>
      <c r="L400" s="82">
        <v>5</v>
      </c>
      <c r="M400" s="39">
        <f t="shared" si="109"/>
        <v>71.428571428571431</v>
      </c>
      <c r="N400" s="39">
        <f t="shared" si="110"/>
        <v>71.428571428571431</v>
      </c>
      <c r="O400" s="39">
        <f t="shared" si="106"/>
        <v>0</v>
      </c>
    </row>
    <row r="401" spans="1:15" x14ac:dyDescent="0.25">
      <c r="A401" s="45" t="s">
        <v>40</v>
      </c>
      <c r="B401" s="78">
        <f>+AVERAGE(B386:B400)</f>
        <v>4</v>
      </c>
      <c r="C401" s="68">
        <f>+AVERAGE(C386:C400)</f>
        <v>0</v>
      </c>
      <c r="D401" s="68">
        <f>+AVERAGE(D386:D400)</f>
        <v>3.3333333333333335</v>
      </c>
      <c r="E401" s="47">
        <f>+AVERAGE(E386:E400)</f>
        <v>0</v>
      </c>
      <c r="F401" s="47">
        <f>+AVERAGE(F386:F400)</f>
        <v>83.333333333333329</v>
      </c>
      <c r="G401" s="47">
        <f t="shared" si="103"/>
        <v>83.333333333333329</v>
      </c>
      <c r="I401" s="36">
        <v>13</v>
      </c>
      <c r="J401" s="37">
        <v>7</v>
      </c>
      <c r="K401" s="52">
        <v>4</v>
      </c>
      <c r="L401" s="82">
        <v>4</v>
      </c>
      <c r="M401" s="39">
        <f t="shared" si="109"/>
        <v>57.142857142857146</v>
      </c>
      <c r="N401" s="39">
        <f t="shared" si="110"/>
        <v>57.142857142857146</v>
      </c>
      <c r="O401" s="39">
        <f t="shared" si="106"/>
        <v>0</v>
      </c>
    </row>
    <row r="402" spans="1:15" x14ac:dyDescent="0.25">
      <c r="I402" s="36">
        <v>14</v>
      </c>
      <c r="J402" s="36">
        <v>7</v>
      </c>
      <c r="K402" s="52">
        <v>5</v>
      </c>
      <c r="L402" s="52">
        <v>7</v>
      </c>
      <c r="M402" s="39">
        <f t="shared" si="109"/>
        <v>71.428571428571431</v>
      </c>
      <c r="N402" s="39">
        <f t="shared" si="110"/>
        <v>100</v>
      </c>
      <c r="O402" s="39">
        <f t="shared" si="106"/>
        <v>28.571428571428569</v>
      </c>
    </row>
    <row r="403" spans="1:15" x14ac:dyDescent="0.25">
      <c r="A403" s="342" t="s">
        <v>153</v>
      </c>
      <c r="B403" s="343"/>
      <c r="C403" s="343"/>
      <c r="D403" s="343"/>
      <c r="E403" s="343"/>
      <c r="F403" s="343"/>
      <c r="G403" s="344"/>
      <c r="I403" s="36">
        <v>15</v>
      </c>
      <c r="J403" s="37">
        <v>7</v>
      </c>
      <c r="K403" s="52">
        <v>4</v>
      </c>
      <c r="L403" s="82">
        <v>4</v>
      </c>
      <c r="M403" s="39">
        <f t="shared" si="109"/>
        <v>57.142857142857146</v>
      </c>
      <c r="N403" s="39">
        <f t="shared" si="110"/>
        <v>57.142857142857146</v>
      </c>
      <c r="O403" s="39">
        <f t="shared" si="106"/>
        <v>0</v>
      </c>
    </row>
    <row r="404" spans="1:15" x14ac:dyDescent="0.25">
      <c r="A404" s="322" t="s">
        <v>181</v>
      </c>
      <c r="B404" s="323"/>
      <c r="C404" s="323"/>
      <c r="D404" s="323"/>
      <c r="E404" s="323"/>
      <c r="F404" s="323"/>
      <c r="G404" s="324"/>
      <c r="I404" s="36">
        <v>16</v>
      </c>
      <c r="J404" s="36">
        <v>7</v>
      </c>
      <c r="K404" s="52">
        <v>1</v>
      </c>
      <c r="L404" s="82">
        <v>1</v>
      </c>
      <c r="M404" s="39">
        <f t="shared" si="109"/>
        <v>14.285714285714286</v>
      </c>
      <c r="N404" s="39">
        <f t="shared" si="110"/>
        <v>14.285714285714286</v>
      </c>
      <c r="O404" s="39">
        <f t="shared" si="106"/>
        <v>0</v>
      </c>
    </row>
    <row r="405" spans="1:15" ht="24" x14ac:dyDescent="0.25">
      <c r="A405" s="58" t="s">
        <v>51</v>
      </c>
      <c r="B405" s="58" t="s">
        <v>80</v>
      </c>
      <c r="C405" s="59" t="s">
        <v>52</v>
      </c>
      <c r="D405" s="59" t="s">
        <v>53</v>
      </c>
      <c r="E405" s="59" t="s">
        <v>48</v>
      </c>
      <c r="F405" s="59" t="s">
        <v>49</v>
      </c>
      <c r="G405" s="58" t="s">
        <v>47</v>
      </c>
      <c r="I405" s="36">
        <v>17</v>
      </c>
      <c r="J405" s="37">
        <v>7</v>
      </c>
      <c r="K405" s="52">
        <v>4</v>
      </c>
      <c r="L405" s="52">
        <v>5</v>
      </c>
      <c r="M405" s="39">
        <f t="shared" si="109"/>
        <v>57.142857142857146</v>
      </c>
      <c r="N405" s="39">
        <f t="shared" si="110"/>
        <v>71.428571428571431</v>
      </c>
      <c r="O405" s="39">
        <f t="shared" si="106"/>
        <v>14.285714285714285</v>
      </c>
    </row>
    <row r="406" spans="1:15" x14ac:dyDescent="0.25">
      <c r="A406" s="36">
        <v>1</v>
      </c>
      <c r="B406" s="37">
        <v>6</v>
      </c>
      <c r="C406" s="87">
        <v>5</v>
      </c>
      <c r="D406" s="87">
        <v>6</v>
      </c>
      <c r="E406" s="39">
        <f>+C406*100/B406</f>
        <v>83.333333333333329</v>
      </c>
      <c r="F406" s="39">
        <f>+D406*100/B406</f>
        <v>100</v>
      </c>
      <c r="G406" s="39">
        <f>+F406-E406</f>
        <v>16.666666666666671</v>
      </c>
      <c r="I406" s="36">
        <v>18</v>
      </c>
      <c r="J406" s="36">
        <v>7</v>
      </c>
      <c r="K406" s="52">
        <v>6</v>
      </c>
      <c r="L406" s="52">
        <v>7</v>
      </c>
      <c r="M406" s="39">
        <f t="shared" si="109"/>
        <v>85.714285714285708</v>
      </c>
      <c r="N406" s="39">
        <f t="shared" si="110"/>
        <v>100</v>
      </c>
      <c r="O406" s="39">
        <f t="shared" si="106"/>
        <v>14.285714285714292</v>
      </c>
    </row>
    <row r="407" spans="1:15" x14ac:dyDescent="0.25">
      <c r="A407" s="36">
        <v>2</v>
      </c>
      <c r="B407" s="37">
        <v>6</v>
      </c>
      <c r="C407" s="87">
        <v>0</v>
      </c>
      <c r="D407" s="87">
        <v>0</v>
      </c>
      <c r="E407" s="40">
        <f t="shared" ref="E407:E412" si="111">+C407*100/B407</f>
        <v>0</v>
      </c>
      <c r="F407" s="40">
        <f t="shared" ref="F407:F412" si="112">+D407*100/B407</f>
        <v>0</v>
      </c>
      <c r="G407" s="39">
        <f t="shared" ref="G407:G428" si="113">+F407-E407</f>
        <v>0</v>
      </c>
      <c r="I407" s="36">
        <v>19</v>
      </c>
      <c r="J407" s="37">
        <v>7</v>
      </c>
      <c r="K407" s="52">
        <v>1</v>
      </c>
      <c r="L407" s="82">
        <v>1</v>
      </c>
      <c r="M407" s="39">
        <f t="shared" si="109"/>
        <v>14.285714285714286</v>
      </c>
      <c r="N407" s="39">
        <f t="shared" si="110"/>
        <v>14.285714285714286</v>
      </c>
      <c r="O407" s="39">
        <f t="shared" si="106"/>
        <v>0</v>
      </c>
    </row>
    <row r="408" spans="1:15" x14ac:dyDescent="0.25">
      <c r="A408" s="36">
        <v>3</v>
      </c>
      <c r="B408" s="37">
        <v>6</v>
      </c>
      <c r="C408" s="87">
        <v>3</v>
      </c>
      <c r="D408" s="87">
        <v>3</v>
      </c>
      <c r="E408" s="39">
        <f t="shared" si="111"/>
        <v>50</v>
      </c>
      <c r="F408" s="39">
        <f t="shared" si="112"/>
        <v>50</v>
      </c>
      <c r="G408" s="39">
        <f t="shared" si="113"/>
        <v>0</v>
      </c>
      <c r="I408" s="36">
        <v>20</v>
      </c>
      <c r="J408" s="36">
        <v>7</v>
      </c>
      <c r="K408" s="52">
        <v>7</v>
      </c>
      <c r="L408" s="82">
        <v>7</v>
      </c>
      <c r="M408" s="39">
        <f t="shared" si="109"/>
        <v>100</v>
      </c>
      <c r="N408" s="39">
        <f t="shared" si="110"/>
        <v>100</v>
      </c>
      <c r="O408" s="39">
        <f t="shared" si="106"/>
        <v>0</v>
      </c>
    </row>
    <row r="409" spans="1:15" x14ac:dyDescent="0.25">
      <c r="A409" s="36">
        <v>4</v>
      </c>
      <c r="B409" s="37">
        <v>6</v>
      </c>
      <c r="C409" s="87">
        <v>3</v>
      </c>
      <c r="D409" s="87">
        <v>5</v>
      </c>
      <c r="E409" s="39">
        <f t="shared" si="111"/>
        <v>50</v>
      </c>
      <c r="F409" s="39">
        <f t="shared" si="112"/>
        <v>83.333333333333329</v>
      </c>
      <c r="G409" s="39">
        <f t="shared" si="113"/>
        <v>33.333333333333329</v>
      </c>
      <c r="I409" s="36">
        <v>21</v>
      </c>
      <c r="J409" s="37">
        <v>7</v>
      </c>
      <c r="K409" s="52">
        <v>7</v>
      </c>
      <c r="L409" s="52">
        <v>7</v>
      </c>
      <c r="M409" s="39">
        <f t="shared" si="109"/>
        <v>100</v>
      </c>
      <c r="N409" s="39">
        <f t="shared" si="110"/>
        <v>100</v>
      </c>
      <c r="O409" s="39">
        <f t="shared" si="106"/>
        <v>0</v>
      </c>
    </row>
    <row r="410" spans="1:15" x14ac:dyDescent="0.25">
      <c r="A410" s="36">
        <v>5</v>
      </c>
      <c r="B410" s="37">
        <v>6</v>
      </c>
      <c r="C410" s="87">
        <v>0</v>
      </c>
      <c r="D410" s="87">
        <v>3</v>
      </c>
      <c r="E410" s="39">
        <f t="shared" si="111"/>
        <v>0</v>
      </c>
      <c r="F410" s="39">
        <f t="shared" si="112"/>
        <v>50</v>
      </c>
      <c r="G410" s="39">
        <f t="shared" si="113"/>
        <v>50</v>
      </c>
      <c r="I410" s="36">
        <v>22</v>
      </c>
      <c r="J410" s="36">
        <v>7</v>
      </c>
      <c r="K410" s="52">
        <v>6</v>
      </c>
      <c r="L410" s="52">
        <v>6</v>
      </c>
      <c r="M410" s="39">
        <f t="shared" si="109"/>
        <v>85.714285714285708</v>
      </c>
      <c r="N410" s="39">
        <f t="shared" si="110"/>
        <v>85.714285714285708</v>
      </c>
      <c r="O410" s="39">
        <f t="shared" si="106"/>
        <v>0</v>
      </c>
    </row>
    <row r="411" spans="1:15" x14ac:dyDescent="0.25">
      <c r="A411" s="36">
        <v>6</v>
      </c>
      <c r="B411" s="37">
        <v>6</v>
      </c>
      <c r="C411" s="87">
        <v>4</v>
      </c>
      <c r="D411" s="87">
        <v>6</v>
      </c>
      <c r="E411" s="39">
        <f t="shared" si="111"/>
        <v>66.666666666666671</v>
      </c>
      <c r="F411" s="39">
        <f t="shared" si="112"/>
        <v>100</v>
      </c>
      <c r="G411" s="39">
        <f t="shared" si="113"/>
        <v>33.333333333333329</v>
      </c>
      <c r="I411" s="36">
        <v>23</v>
      </c>
      <c r="J411" s="37">
        <v>7</v>
      </c>
      <c r="K411" s="52">
        <v>5</v>
      </c>
      <c r="L411" s="52">
        <v>7</v>
      </c>
      <c r="M411" s="39">
        <f t="shared" si="109"/>
        <v>71.428571428571431</v>
      </c>
      <c r="N411" s="39">
        <f t="shared" si="110"/>
        <v>100</v>
      </c>
      <c r="O411" s="39">
        <f t="shared" si="106"/>
        <v>28.571428571428569</v>
      </c>
    </row>
    <row r="412" spans="1:15" x14ac:dyDescent="0.25">
      <c r="A412" s="36">
        <v>7</v>
      </c>
      <c r="B412" s="37">
        <v>6</v>
      </c>
      <c r="C412" s="87">
        <v>2</v>
      </c>
      <c r="D412" s="87">
        <v>4</v>
      </c>
      <c r="E412" s="39">
        <f t="shared" si="111"/>
        <v>33.333333333333336</v>
      </c>
      <c r="F412" s="39">
        <f t="shared" si="112"/>
        <v>66.666666666666671</v>
      </c>
      <c r="G412" s="39">
        <f t="shared" si="113"/>
        <v>33.333333333333336</v>
      </c>
      <c r="I412" s="36">
        <v>24</v>
      </c>
      <c r="J412" s="36">
        <v>7</v>
      </c>
      <c r="K412" s="52">
        <v>3</v>
      </c>
      <c r="L412" s="82">
        <v>3</v>
      </c>
      <c r="M412" s="39">
        <f t="shared" si="109"/>
        <v>42.857142857142854</v>
      </c>
      <c r="N412" s="39">
        <f t="shared" si="110"/>
        <v>42.857142857142854</v>
      </c>
      <c r="O412" s="39">
        <f t="shared" si="106"/>
        <v>0</v>
      </c>
    </row>
    <row r="413" spans="1:15" x14ac:dyDescent="0.25">
      <c r="A413" s="36">
        <v>8</v>
      </c>
      <c r="B413" s="37">
        <v>6</v>
      </c>
      <c r="C413" s="87">
        <v>4</v>
      </c>
      <c r="D413" s="87">
        <v>3</v>
      </c>
      <c r="E413" s="39">
        <f>+C413*100/B429</f>
        <v>66.666666666666671</v>
      </c>
      <c r="F413" s="39">
        <f>+D413*100/B429</f>
        <v>50</v>
      </c>
      <c r="G413" s="39">
        <f t="shared" si="113"/>
        <v>-16.666666666666671</v>
      </c>
      <c r="I413" s="36">
        <v>25</v>
      </c>
      <c r="J413" s="37">
        <v>7</v>
      </c>
      <c r="K413" s="52">
        <v>5</v>
      </c>
      <c r="L413" s="52">
        <v>7</v>
      </c>
      <c r="M413" s="39">
        <f t="shared" si="109"/>
        <v>71.428571428571431</v>
      </c>
      <c r="N413" s="39">
        <f t="shared" si="110"/>
        <v>100</v>
      </c>
      <c r="O413" s="39">
        <f t="shared" si="106"/>
        <v>28.571428571428569</v>
      </c>
    </row>
    <row r="414" spans="1:15" x14ac:dyDescent="0.25">
      <c r="A414" s="36">
        <v>9</v>
      </c>
      <c r="B414" s="37">
        <v>6</v>
      </c>
      <c r="C414" s="87">
        <v>3</v>
      </c>
      <c r="D414" s="87">
        <v>4</v>
      </c>
      <c r="E414" s="39">
        <f t="shared" ref="E414:E428" si="114">+C414*100/B414</f>
        <v>50</v>
      </c>
      <c r="F414" s="39">
        <f t="shared" ref="F414:F428" si="115">+D414*100/B414</f>
        <v>66.666666666666671</v>
      </c>
      <c r="G414" s="39">
        <f t="shared" si="113"/>
        <v>16.666666666666671</v>
      </c>
      <c r="I414" s="36">
        <v>26</v>
      </c>
      <c r="J414" s="36">
        <v>7</v>
      </c>
      <c r="K414" s="52">
        <v>7</v>
      </c>
      <c r="L414" s="52">
        <v>7</v>
      </c>
      <c r="M414" s="39">
        <f t="shared" si="109"/>
        <v>100</v>
      </c>
      <c r="N414" s="39">
        <f t="shared" si="110"/>
        <v>100</v>
      </c>
      <c r="O414" s="39">
        <f t="shared" si="106"/>
        <v>0</v>
      </c>
    </row>
    <row r="415" spans="1:15" x14ac:dyDescent="0.25">
      <c r="A415" s="36">
        <v>10</v>
      </c>
      <c r="B415" s="37">
        <v>6</v>
      </c>
      <c r="C415" s="87">
        <v>1</v>
      </c>
      <c r="D415" s="87">
        <v>5</v>
      </c>
      <c r="E415" s="39">
        <f t="shared" si="114"/>
        <v>16.666666666666668</v>
      </c>
      <c r="F415" s="39">
        <f t="shared" si="115"/>
        <v>83.333333333333329</v>
      </c>
      <c r="G415" s="39">
        <f t="shared" si="113"/>
        <v>66.666666666666657</v>
      </c>
      <c r="I415" s="36">
        <v>27</v>
      </c>
      <c r="J415" s="37">
        <v>7</v>
      </c>
      <c r="K415" s="52">
        <v>6</v>
      </c>
      <c r="L415" s="52">
        <v>7</v>
      </c>
      <c r="M415" s="39">
        <f t="shared" si="109"/>
        <v>85.714285714285708</v>
      </c>
      <c r="N415" s="39">
        <f t="shared" si="110"/>
        <v>100</v>
      </c>
      <c r="O415" s="39">
        <f t="shared" si="106"/>
        <v>14.285714285714292</v>
      </c>
    </row>
    <row r="416" spans="1:15" x14ac:dyDescent="0.25">
      <c r="A416" s="36">
        <v>11</v>
      </c>
      <c r="B416" s="37">
        <v>6</v>
      </c>
      <c r="C416" s="87">
        <v>0</v>
      </c>
      <c r="D416" s="87">
        <v>2</v>
      </c>
      <c r="E416" s="39">
        <f t="shared" si="114"/>
        <v>0</v>
      </c>
      <c r="F416" s="39">
        <f t="shared" si="115"/>
        <v>33.333333333333336</v>
      </c>
      <c r="G416" s="39">
        <f t="shared" si="113"/>
        <v>33.333333333333336</v>
      </c>
      <c r="I416" s="36">
        <v>28</v>
      </c>
      <c r="J416" s="36">
        <v>7</v>
      </c>
      <c r="K416" s="52">
        <v>4</v>
      </c>
      <c r="L416" s="52">
        <v>7</v>
      </c>
      <c r="M416" s="39">
        <f t="shared" si="109"/>
        <v>57.142857142857146</v>
      </c>
      <c r="N416" s="39">
        <f t="shared" si="110"/>
        <v>100</v>
      </c>
      <c r="O416" s="39">
        <f t="shared" si="106"/>
        <v>42.857142857142854</v>
      </c>
    </row>
    <row r="417" spans="1:15" x14ac:dyDescent="0.25">
      <c r="A417" s="36">
        <v>12</v>
      </c>
      <c r="B417" s="37">
        <v>6</v>
      </c>
      <c r="C417" s="87">
        <v>0</v>
      </c>
      <c r="D417" s="87">
        <v>0</v>
      </c>
      <c r="E417" s="39">
        <f t="shared" si="114"/>
        <v>0</v>
      </c>
      <c r="F417" s="39">
        <f t="shared" si="115"/>
        <v>0</v>
      </c>
      <c r="G417" s="39">
        <f t="shared" si="113"/>
        <v>0</v>
      </c>
      <c r="I417" s="36">
        <v>29</v>
      </c>
      <c r="J417" s="37">
        <v>7</v>
      </c>
      <c r="K417" s="52">
        <v>6</v>
      </c>
      <c r="L417" s="82">
        <v>6</v>
      </c>
      <c r="M417" s="39">
        <f t="shared" si="109"/>
        <v>85.714285714285708</v>
      </c>
      <c r="N417" s="39">
        <f t="shared" si="110"/>
        <v>85.714285714285708</v>
      </c>
      <c r="O417" s="39">
        <f t="shared" si="106"/>
        <v>0</v>
      </c>
    </row>
    <row r="418" spans="1:15" x14ac:dyDescent="0.25">
      <c r="A418" s="36">
        <v>13</v>
      </c>
      <c r="B418" s="37">
        <v>6</v>
      </c>
      <c r="C418" s="87">
        <v>1</v>
      </c>
      <c r="D418" s="87">
        <v>6</v>
      </c>
      <c r="E418" s="39">
        <f t="shared" si="114"/>
        <v>16.666666666666668</v>
      </c>
      <c r="F418" s="39">
        <f t="shared" si="115"/>
        <v>100</v>
      </c>
      <c r="G418" s="39">
        <f t="shared" si="113"/>
        <v>83.333333333333329</v>
      </c>
      <c r="I418" s="36">
        <v>30</v>
      </c>
      <c r="J418" s="36">
        <v>7</v>
      </c>
      <c r="K418" s="52">
        <v>6</v>
      </c>
      <c r="L418" s="82">
        <v>6</v>
      </c>
      <c r="M418" s="39">
        <f t="shared" si="109"/>
        <v>85.714285714285708</v>
      </c>
      <c r="N418" s="39">
        <f t="shared" si="110"/>
        <v>85.714285714285708</v>
      </c>
      <c r="O418" s="39">
        <f t="shared" si="106"/>
        <v>0</v>
      </c>
    </row>
    <row r="419" spans="1:15" x14ac:dyDescent="0.25">
      <c r="A419" s="36">
        <v>14</v>
      </c>
      <c r="B419" s="37">
        <v>6</v>
      </c>
      <c r="C419" s="87">
        <v>4</v>
      </c>
      <c r="D419" s="87">
        <v>0</v>
      </c>
      <c r="E419" s="39">
        <f t="shared" si="114"/>
        <v>66.666666666666671</v>
      </c>
      <c r="F419" s="39">
        <f t="shared" si="115"/>
        <v>0</v>
      </c>
      <c r="G419" s="39">
        <f t="shared" si="113"/>
        <v>-66.666666666666671</v>
      </c>
      <c r="I419" s="36">
        <v>31</v>
      </c>
      <c r="J419" s="37">
        <v>7</v>
      </c>
      <c r="K419" s="52">
        <v>4</v>
      </c>
      <c r="L419" s="52">
        <v>4</v>
      </c>
      <c r="M419" s="39">
        <f t="shared" si="109"/>
        <v>57.142857142857146</v>
      </c>
      <c r="N419" s="39">
        <f t="shared" si="110"/>
        <v>57.142857142857146</v>
      </c>
      <c r="O419" s="39">
        <f t="shared" si="106"/>
        <v>0</v>
      </c>
    </row>
    <row r="420" spans="1:15" x14ac:dyDescent="0.25">
      <c r="A420" s="36">
        <v>15</v>
      </c>
      <c r="B420" s="37">
        <v>6</v>
      </c>
      <c r="C420" s="87">
        <v>4</v>
      </c>
      <c r="D420" s="87">
        <v>5</v>
      </c>
      <c r="E420" s="39">
        <f t="shared" si="114"/>
        <v>66.666666666666671</v>
      </c>
      <c r="F420" s="39">
        <f t="shared" si="115"/>
        <v>83.333333333333329</v>
      </c>
      <c r="G420" s="39">
        <f t="shared" si="113"/>
        <v>16.666666666666657</v>
      </c>
      <c r="I420" s="36">
        <v>32</v>
      </c>
      <c r="J420" s="36">
        <v>7</v>
      </c>
      <c r="K420" s="52">
        <v>4</v>
      </c>
      <c r="L420" s="82">
        <v>4</v>
      </c>
      <c r="M420" s="39">
        <f t="shared" si="109"/>
        <v>57.142857142857146</v>
      </c>
      <c r="N420" s="39">
        <f t="shared" si="110"/>
        <v>57.142857142857146</v>
      </c>
      <c r="O420" s="39">
        <f t="shared" si="106"/>
        <v>0</v>
      </c>
    </row>
    <row r="421" spans="1:15" x14ac:dyDescent="0.25">
      <c r="A421" s="36">
        <v>16</v>
      </c>
      <c r="B421" s="37">
        <v>6</v>
      </c>
      <c r="C421" s="87">
        <v>3</v>
      </c>
      <c r="D421" s="87">
        <v>6</v>
      </c>
      <c r="E421" s="39">
        <f t="shared" si="114"/>
        <v>50</v>
      </c>
      <c r="F421" s="39">
        <f t="shared" si="115"/>
        <v>100</v>
      </c>
      <c r="G421" s="39">
        <f t="shared" si="113"/>
        <v>50</v>
      </c>
      <c r="I421" s="36">
        <v>33</v>
      </c>
      <c r="J421" s="37">
        <v>7</v>
      </c>
      <c r="K421" s="52">
        <v>3</v>
      </c>
      <c r="L421" s="52">
        <v>3</v>
      </c>
      <c r="M421" s="39">
        <f t="shared" si="109"/>
        <v>42.857142857142854</v>
      </c>
      <c r="N421" s="39">
        <f t="shared" si="110"/>
        <v>42.857142857142854</v>
      </c>
      <c r="O421" s="39">
        <f t="shared" si="106"/>
        <v>0</v>
      </c>
    </row>
    <row r="422" spans="1:15" x14ac:dyDescent="0.25">
      <c r="A422" s="36">
        <v>17</v>
      </c>
      <c r="B422" s="37">
        <v>6</v>
      </c>
      <c r="C422" s="87">
        <v>3</v>
      </c>
      <c r="D422" s="87">
        <v>6</v>
      </c>
      <c r="E422" s="39">
        <f t="shared" si="114"/>
        <v>50</v>
      </c>
      <c r="F422" s="39">
        <f t="shared" si="115"/>
        <v>100</v>
      </c>
      <c r="G422" s="39">
        <f t="shared" si="113"/>
        <v>50</v>
      </c>
      <c r="I422" s="36">
        <v>34</v>
      </c>
      <c r="J422" s="36">
        <v>7</v>
      </c>
      <c r="K422" s="52">
        <v>7</v>
      </c>
      <c r="L422" s="82">
        <v>7</v>
      </c>
      <c r="M422" s="39">
        <f t="shared" si="109"/>
        <v>100</v>
      </c>
      <c r="N422" s="39">
        <f t="shared" si="110"/>
        <v>100</v>
      </c>
      <c r="O422" s="39">
        <f t="shared" si="106"/>
        <v>0</v>
      </c>
    </row>
    <row r="423" spans="1:15" x14ac:dyDescent="0.25">
      <c r="A423" s="36">
        <v>18</v>
      </c>
      <c r="B423" s="37">
        <v>6</v>
      </c>
      <c r="C423" s="87">
        <v>3</v>
      </c>
      <c r="D423" s="87">
        <v>5</v>
      </c>
      <c r="E423" s="39">
        <f t="shared" si="114"/>
        <v>50</v>
      </c>
      <c r="F423" s="39">
        <f t="shared" si="115"/>
        <v>83.333333333333329</v>
      </c>
      <c r="G423" s="39">
        <f t="shared" si="113"/>
        <v>33.333333333333329</v>
      </c>
      <c r="I423" s="36">
        <v>35</v>
      </c>
      <c r="J423" s="37">
        <v>7</v>
      </c>
      <c r="K423" s="52">
        <v>7</v>
      </c>
      <c r="L423" s="52">
        <v>7</v>
      </c>
      <c r="M423" s="39">
        <f t="shared" si="109"/>
        <v>100</v>
      </c>
      <c r="N423" s="39">
        <f t="shared" si="110"/>
        <v>100</v>
      </c>
      <c r="O423" s="39">
        <f t="shared" si="106"/>
        <v>0</v>
      </c>
    </row>
    <row r="424" spans="1:15" x14ac:dyDescent="0.25">
      <c r="A424" s="36">
        <v>19</v>
      </c>
      <c r="B424" s="37">
        <v>6</v>
      </c>
      <c r="C424" s="87">
        <v>0</v>
      </c>
      <c r="D424" s="87">
        <v>0</v>
      </c>
      <c r="E424" s="39">
        <f t="shared" si="114"/>
        <v>0</v>
      </c>
      <c r="F424" s="39">
        <f t="shared" si="115"/>
        <v>0</v>
      </c>
      <c r="G424" s="39">
        <f t="shared" si="113"/>
        <v>0</v>
      </c>
      <c r="I424" s="36">
        <v>36</v>
      </c>
      <c r="J424" s="36">
        <v>7</v>
      </c>
      <c r="K424" s="52">
        <v>7</v>
      </c>
      <c r="L424" s="52">
        <v>7</v>
      </c>
      <c r="M424" s="39">
        <f t="shared" si="109"/>
        <v>100</v>
      </c>
      <c r="N424" s="39">
        <f t="shared" si="110"/>
        <v>100</v>
      </c>
      <c r="O424" s="39">
        <f t="shared" si="106"/>
        <v>0</v>
      </c>
    </row>
    <row r="425" spans="1:15" x14ac:dyDescent="0.25">
      <c r="A425" s="36">
        <v>20</v>
      </c>
      <c r="B425" s="37">
        <v>6</v>
      </c>
      <c r="C425" s="87">
        <v>0</v>
      </c>
      <c r="D425" s="87">
        <v>0</v>
      </c>
      <c r="E425" s="39">
        <f t="shared" si="114"/>
        <v>0</v>
      </c>
      <c r="F425" s="39">
        <f t="shared" si="115"/>
        <v>0</v>
      </c>
      <c r="G425" s="39">
        <f t="shared" si="113"/>
        <v>0</v>
      </c>
      <c r="I425" s="36">
        <v>37</v>
      </c>
      <c r="J425" s="37">
        <v>7</v>
      </c>
      <c r="K425" s="52">
        <v>5</v>
      </c>
      <c r="L425" s="52">
        <v>6</v>
      </c>
      <c r="M425" s="39">
        <f t="shared" si="109"/>
        <v>71.428571428571431</v>
      </c>
      <c r="N425" s="39">
        <f t="shared" si="110"/>
        <v>85.714285714285708</v>
      </c>
      <c r="O425" s="39">
        <f t="shared" si="106"/>
        <v>14.285714285714278</v>
      </c>
    </row>
    <row r="426" spans="1:15" x14ac:dyDescent="0.25">
      <c r="A426" s="36">
        <v>21</v>
      </c>
      <c r="B426" s="37">
        <v>6</v>
      </c>
      <c r="C426" s="87">
        <v>5</v>
      </c>
      <c r="D426" s="87">
        <v>5</v>
      </c>
      <c r="E426" s="39">
        <f t="shared" si="114"/>
        <v>83.333333333333329</v>
      </c>
      <c r="F426" s="39">
        <f t="shared" si="115"/>
        <v>83.333333333333329</v>
      </c>
      <c r="G426" s="39">
        <f t="shared" si="113"/>
        <v>0</v>
      </c>
      <c r="I426" s="36">
        <v>38</v>
      </c>
      <c r="J426" s="36">
        <v>7</v>
      </c>
      <c r="K426" s="52">
        <v>6</v>
      </c>
      <c r="L426" s="82">
        <v>6</v>
      </c>
      <c r="M426" s="39">
        <f t="shared" si="109"/>
        <v>85.714285714285708</v>
      </c>
      <c r="N426" s="39">
        <f t="shared" si="110"/>
        <v>85.714285714285708</v>
      </c>
      <c r="O426" s="39">
        <f t="shared" si="106"/>
        <v>0</v>
      </c>
    </row>
    <row r="427" spans="1:15" x14ac:dyDescent="0.25">
      <c r="A427" s="36">
        <v>22</v>
      </c>
      <c r="B427" s="37">
        <v>6</v>
      </c>
      <c r="C427" s="87">
        <v>3</v>
      </c>
      <c r="D427" s="87">
        <v>3</v>
      </c>
      <c r="E427" s="39">
        <f t="shared" si="114"/>
        <v>50</v>
      </c>
      <c r="F427" s="39">
        <f t="shared" si="115"/>
        <v>50</v>
      </c>
      <c r="G427" s="39">
        <f t="shared" si="113"/>
        <v>0</v>
      </c>
      <c r="I427" s="36">
        <v>39</v>
      </c>
      <c r="J427" s="37">
        <v>7</v>
      </c>
      <c r="K427" s="52">
        <v>6</v>
      </c>
      <c r="L427" s="82">
        <v>6</v>
      </c>
      <c r="M427" s="39">
        <f t="shared" si="109"/>
        <v>85.714285714285708</v>
      </c>
      <c r="N427" s="39">
        <f t="shared" si="110"/>
        <v>85.714285714285708</v>
      </c>
      <c r="O427" s="39">
        <f t="shared" si="106"/>
        <v>0</v>
      </c>
    </row>
    <row r="428" spans="1:15" x14ac:dyDescent="0.25">
      <c r="A428" s="36">
        <v>23</v>
      </c>
      <c r="B428" s="37">
        <v>6</v>
      </c>
      <c r="C428" s="87">
        <v>0</v>
      </c>
      <c r="D428" s="87">
        <v>0</v>
      </c>
      <c r="E428" s="39">
        <f t="shared" si="114"/>
        <v>0</v>
      </c>
      <c r="F428" s="39">
        <f t="shared" si="115"/>
        <v>0</v>
      </c>
      <c r="G428" s="39">
        <f t="shared" si="113"/>
        <v>0</v>
      </c>
      <c r="I428" s="36">
        <v>40</v>
      </c>
      <c r="J428" s="36">
        <v>7</v>
      </c>
      <c r="K428" s="52">
        <v>6</v>
      </c>
      <c r="L428" s="82">
        <v>6</v>
      </c>
      <c r="M428" s="39">
        <f>+K428*100/J428</f>
        <v>85.714285714285708</v>
      </c>
      <c r="N428" s="39">
        <f>+L428*100/J428</f>
        <v>85.714285714285708</v>
      </c>
      <c r="O428" s="39">
        <f>+N428-M428</f>
        <v>0</v>
      </c>
    </row>
    <row r="429" spans="1:15" x14ac:dyDescent="0.25">
      <c r="A429" s="45" t="s">
        <v>40</v>
      </c>
      <c r="B429" s="68">
        <f>+AVERAGE(B406:B427)</f>
        <v>6</v>
      </c>
      <c r="C429" s="68">
        <f>+AVERAGE(C406:C428)</f>
        <v>2.2173913043478262</v>
      </c>
      <c r="D429" s="68">
        <f>+AVERAGE(D406:D428)</f>
        <v>3.347826086956522</v>
      </c>
      <c r="E429" s="47">
        <f>+AVERAGE(E406:E428)</f>
        <v>36.956521739130437</v>
      </c>
      <c r="F429" s="47">
        <f>+AVERAGE(F406:F428)</f>
        <v>55.79710144927536</v>
      </c>
      <c r="G429" s="47">
        <f>+F429-E429</f>
        <v>18.840579710144922</v>
      </c>
      <c r="I429" s="36">
        <v>41</v>
      </c>
      <c r="J429" s="37">
        <v>7</v>
      </c>
      <c r="K429" s="52">
        <v>6</v>
      </c>
      <c r="L429" s="52">
        <v>6</v>
      </c>
      <c r="M429" s="39">
        <f>+K429*100/J429</f>
        <v>85.714285714285708</v>
      </c>
      <c r="N429" s="39">
        <f>+L429*100/J429</f>
        <v>85.714285714285708</v>
      </c>
      <c r="O429" s="39">
        <f>+N429-M429</f>
        <v>0</v>
      </c>
    </row>
    <row r="430" spans="1:15" x14ac:dyDescent="0.25">
      <c r="A430" s="85"/>
      <c r="B430" s="86"/>
      <c r="C430" s="86"/>
      <c r="D430" s="86"/>
      <c r="E430" s="86"/>
      <c r="F430" s="86"/>
      <c r="G430" s="86"/>
      <c r="I430" s="36">
        <v>42</v>
      </c>
      <c r="J430" s="36">
        <v>7</v>
      </c>
      <c r="K430" s="52">
        <v>7</v>
      </c>
      <c r="L430" s="82">
        <v>7</v>
      </c>
      <c r="M430" s="39">
        <f>+K430*100/J430</f>
        <v>100</v>
      </c>
      <c r="N430" s="39">
        <f>+L430*100/J430</f>
        <v>100</v>
      </c>
      <c r="O430" s="39">
        <f>+N430-M430</f>
        <v>0</v>
      </c>
    </row>
    <row r="431" spans="1:15" x14ac:dyDescent="0.25">
      <c r="A431" s="325" t="s">
        <v>45</v>
      </c>
      <c r="B431" s="325"/>
      <c r="C431" s="325"/>
      <c r="D431" s="325"/>
      <c r="E431" s="325"/>
      <c r="F431" s="325"/>
      <c r="G431" s="326"/>
      <c r="I431" s="36">
        <v>43</v>
      </c>
      <c r="J431" s="37">
        <v>7</v>
      </c>
      <c r="K431" s="52">
        <v>5</v>
      </c>
      <c r="L431" s="82">
        <v>5</v>
      </c>
      <c r="M431" s="39">
        <f>+K431*100/J431</f>
        <v>71.428571428571431</v>
      </c>
      <c r="N431" s="39">
        <f>+L431*100/J431</f>
        <v>71.428571428571431</v>
      </c>
      <c r="O431" s="39">
        <f>+N431-M431</f>
        <v>0</v>
      </c>
    </row>
    <row r="432" spans="1:15" ht="15" customHeight="1" x14ac:dyDescent="0.25">
      <c r="A432" s="346" t="s">
        <v>184</v>
      </c>
      <c r="B432" s="346"/>
      <c r="C432" s="346"/>
      <c r="D432" s="346"/>
      <c r="E432" s="346"/>
      <c r="F432" s="346"/>
      <c r="G432" s="347"/>
      <c r="I432" s="36">
        <v>44</v>
      </c>
      <c r="J432" s="36">
        <v>7</v>
      </c>
      <c r="K432" s="52">
        <v>6</v>
      </c>
      <c r="L432" s="82">
        <v>6</v>
      </c>
      <c r="M432" s="39">
        <f>+K432*100/J432</f>
        <v>85.714285714285708</v>
      </c>
      <c r="N432" s="39">
        <f>+L432*100/J432</f>
        <v>85.714285714285708</v>
      </c>
      <c r="O432" s="39">
        <f>+N432-M432</f>
        <v>0</v>
      </c>
    </row>
    <row r="433" spans="1:15" ht="24" x14ac:dyDescent="0.25">
      <c r="A433" s="89" t="s">
        <v>51</v>
      </c>
      <c r="B433" s="89" t="s">
        <v>80</v>
      </c>
      <c r="C433" s="90" t="s">
        <v>52</v>
      </c>
      <c r="D433" s="90" t="s">
        <v>53</v>
      </c>
      <c r="E433" s="90" t="s">
        <v>48</v>
      </c>
      <c r="F433" s="90" t="s">
        <v>49</v>
      </c>
      <c r="G433" s="89" t="s">
        <v>47</v>
      </c>
      <c r="I433" s="45" t="s">
        <v>40</v>
      </c>
      <c r="J433" s="46">
        <f>+AVERAGE(J399:J405)</f>
        <v>7</v>
      </c>
      <c r="K433" s="47">
        <f>+AVERAGE(K399:K432)</f>
        <v>5.0882352941176467</v>
      </c>
      <c r="L433" s="47">
        <f>+AVERAGE(L399:L432)</f>
        <v>5.5882352941176467</v>
      </c>
      <c r="M433" s="47">
        <f>+AVERAGE(M399:M432)</f>
        <v>72.689075630252105</v>
      </c>
      <c r="N433" s="47">
        <f>+AVERAGE(N399:N432)</f>
        <v>79.831932773109259</v>
      </c>
      <c r="O433" s="47">
        <f t="shared" si="106"/>
        <v>7.142857142857153</v>
      </c>
    </row>
    <row r="434" spans="1:15" x14ac:dyDescent="0.25">
      <c r="A434" s="36">
        <v>1</v>
      </c>
      <c r="B434" s="37">
        <v>6</v>
      </c>
      <c r="C434" s="87">
        <v>2</v>
      </c>
      <c r="D434" s="87">
        <v>4</v>
      </c>
      <c r="E434" s="39">
        <f>+C434*100/B434</f>
        <v>33.333333333333336</v>
      </c>
      <c r="F434" s="39">
        <f>+D434*100/B434</f>
        <v>66.666666666666671</v>
      </c>
      <c r="G434" s="39">
        <f>+F434-E434</f>
        <v>33.333333333333336</v>
      </c>
    </row>
    <row r="435" spans="1:15" x14ac:dyDescent="0.25">
      <c r="A435" s="36">
        <v>2</v>
      </c>
      <c r="B435" s="37">
        <v>6</v>
      </c>
      <c r="C435" s="87">
        <v>4</v>
      </c>
      <c r="D435" s="87">
        <v>0</v>
      </c>
      <c r="E435" s="40">
        <f t="shared" ref="E435:E472" si="116">+C435*100/B435</f>
        <v>66.666666666666671</v>
      </c>
      <c r="F435" s="40">
        <f t="shared" ref="F435:F472" si="117">+D435*100/B435</f>
        <v>0</v>
      </c>
      <c r="G435" s="39">
        <f t="shared" ref="G435:G472" si="118">+F435-E435</f>
        <v>-66.666666666666671</v>
      </c>
      <c r="I435" s="345" t="s">
        <v>45</v>
      </c>
      <c r="J435" s="345"/>
      <c r="K435" s="345"/>
      <c r="L435" s="345"/>
      <c r="M435" s="345"/>
      <c r="N435" s="345"/>
      <c r="O435" s="345"/>
    </row>
    <row r="436" spans="1:15" x14ac:dyDescent="0.25">
      <c r="A436" s="36">
        <v>3</v>
      </c>
      <c r="B436" s="37">
        <v>6</v>
      </c>
      <c r="C436" s="87">
        <v>4</v>
      </c>
      <c r="D436" s="87">
        <v>6</v>
      </c>
      <c r="E436" s="39">
        <f t="shared" si="116"/>
        <v>66.666666666666671</v>
      </c>
      <c r="F436" s="39">
        <f t="shared" si="117"/>
        <v>100</v>
      </c>
      <c r="G436" s="39">
        <f t="shared" si="118"/>
        <v>33.333333333333329</v>
      </c>
      <c r="I436" s="336" t="s">
        <v>230</v>
      </c>
      <c r="J436" s="337"/>
      <c r="K436" s="337"/>
      <c r="L436" s="337"/>
      <c r="M436" s="337"/>
      <c r="N436" s="337"/>
      <c r="O436" s="337"/>
    </row>
    <row r="437" spans="1:15" x14ac:dyDescent="0.25">
      <c r="A437" s="36">
        <v>4</v>
      </c>
      <c r="B437" s="37">
        <v>6</v>
      </c>
      <c r="C437" s="88">
        <v>5</v>
      </c>
      <c r="D437" s="88">
        <v>5</v>
      </c>
      <c r="E437" s="39">
        <f t="shared" si="116"/>
        <v>83.333333333333329</v>
      </c>
      <c r="F437" s="39">
        <f t="shared" si="117"/>
        <v>83.333333333333329</v>
      </c>
      <c r="G437" s="39">
        <f t="shared" si="118"/>
        <v>0</v>
      </c>
      <c r="I437" s="89"/>
      <c r="J437" s="89" t="s">
        <v>80</v>
      </c>
      <c r="K437" s="90" t="s">
        <v>52</v>
      </c>
      <c r="L437" s="90" t="s">
        <v>53</v>
      </c>
      <c r="M437" s="90" t="s">
        <v>48</v>
      </c>
      <c r="N437" s="90" t="s">
        <v>49</v>
      </c>
      <c r="O437" s="89" t="s">
        <v>47</v>
      </c>
    </row>
    <row r="438" spans="1:15" x14ac:dyDescent="0.25">
      <c r="A438" s="36">
        <v>5</v>
      </c>
      <c r="B438" s="37">
        <v>6</v>
      </c>
      <c r="C438" s="87">
        <v>5</v>
      </c>
      <c r="D438" s="87">
        <v>5</v>
      </c>
      <c r="E438" s="39">
        <f t="shared" si="116"/>
        <v>83.333333333333329</v>
      </c>
      <c r="F438" s="39">
        <f t="shared" si="117"/>
        <v>83.333333333333329</v>
      </c>
      <c r="G438" s="39">
        <f t="shared" si="118"/>
        <v>0</v>
      </c>
      <c r="I438" s="93" t="s">
        <v>40</v>
      </c>
      <c r="J438" s="37">
        <v>5</v>
      </c>
      <c r="K438" s="87"/>
      <c r="L438" s="87"/>
      <c r="M438" s="47">
        <v>91</v>
      </c>
      <c r="N438" s="47">
        <v>97</v>
      </c>
      <c r="O438" s="47">
        <f>+N438-M438</f>
        <v>6</v>
      </c>
    </row>
    <row r="439" spans="1:15" x14ac:dyDescent="0.25">
      <c r="A439" s="36">
        <v>6</v>
      </c>
      <c r="B439" s="37">
        <v>6</v>
      </c>
      <c r="C439" s="87">
        <v>4</v>
      </c>
      <c r="D439" s="87">
        <v>4</v>
      </c>
      <c r="E439" s="39">
        <f t="shared" si="116"/>
        <v>66.666666666666671</v>
      </c>
      <c r="F439" s="39">
        <f t="shared" si="117"/>
        <v>66.666666666666671</v>
      </c>
      <c r="G439" s="39">
        <f t="shared" si="118"/>
        <v>0</v>
      </c>
      <c r="I439" s="92"/>
      <c r="J439" s="86"/>
      <c r="K439" s="86"/>
      <c r="L439" s="86"/>
      <c r="M439" s="86"/>
      <c r="N439" s="86"/>
      <c r="O439" s="86"/>
    </row>
    <row r="440" spans="1:15" x14ac:dyDescent="0.25">
      <c r="A440" s="36">
        <v>7</v>
      </c>
      <c r="B440" s="37">
        <v>6</v>
      </c>
      <c r="C440" s="87">
        <v>4</v>
      </c>
      <c r="D440" s="87">
        <v>6</v>
      </c>
      <c r="E440" s="39">
        <f t="shared" si="116"/>
        <v>66.666666666666671</v>
      </c>
      <c r="F440" s="39">
        <f t="shared" si="117"/>
        <v>100</v>
      </c>
      <c r="G440" s="39">
        <f t="shared" si="118"/>
        <v>33.333333333333329</v>
      </c>
      <c r="I440" s="303" t="s">
        <v>153</v>
      </c>
      <c r="J440" s="303"/>
      <c r="K440" s="303"/>
      <c r="L440" s="303"/>
      <c r="M440" s="303"/>
      <c r="N440" s="303"/>
      <c r="O440" s="303"/>
    </row>
    <row r="441" spans="1:15" x14ac:dyDescent="0.25">
      <c r="A441" s="36">
        <v>8</v>
      </c>
      <c r="B441" s="37">
        <v>6</v>
      </c>
      <c r="C441" s="87">
        <v>3</v>
      </c>
      <c r="D441" s="87">
        <v>6</v>
      </c>
      <c r="E441" s="39">
        <f t="shared" si="116"/>
        <v>50</v>
      </c>
      <c r="F441" s="39">
        <f t="shared" si="117"/>
        <v>100</v>
      </c>
      <c r="G441" s="39">
        <f t="shared" si="118"/>
        <v>50</v>
      </c>
      <c r="I441" s="335" t="s">
        <v>252</v>
      </c>
      <c r="J441" s="335"/>
      <c r="K441" s="335"/>
      <c r="L441" s="335"/>
      <c r="M441" s="335"/>
      <c r="N441" s="335"/>
      <c r="O441" s="335"/>
    </row>
    <row r="442" spans="1:15" ht="24" x14ac:dyDescent="0.25">
      <c r="A442" s="36">
        <v>9</v>
      </c>
      <c r="B442" s="37">
        <v>6</v>
      </c>
      <c r="C442" s="87">
        <v>2</v>
      </c>
      <c r="D442" s="87">
        <v>4</v>
      </c>
      <c r="E442" s="39">
        <f t="shared" si="116"/>
        <v>33.333333333333336</v>
      </c>
      <c r="F442" s="39">
        <f t="shared" si="117"/>
        <v>66.666666666666671</v>
      </c>
      <c r="G442" s="39">
        <f t="shared" si="118"/>
        <v>33.333333333333336</v>
      </c>
      <c r="I442" s="58" t="s">
        <v>51</v>
      </c>
      <c r="J442" s="58" t="s">
        <v>80</v>
      </c>
      <c r="K442" s="59" t="s">
        <v>52</v>
      </c>
      <c r="L442" s="59" t="s">
        <v>53</v>
      </c>
      <c r="M442" s="59" t="s">
        <v>48</v>
      </c>
      <c r="N442" s="59" t="s">
        <v>49</v>
      </c>
      <c r="O442" s="58" t="s">
        <v>47</v>
      </c>
    </row>
    <row r="443" spans="1:15" x14ac:dyDescent="0.25">
      <c r="A443" s="36">
        <v>10</v>
      </c>
      <c r="B443" s="37">
        <v>6</v>
      </c>
      <c r="C443" s="88">
        <v>5</v>
      </c>
      <c r="D443" s="88">
        <v>5</v>
      </c>
      <c r="E443" s="39">
        <f t="shared" si="116"/>
        <v>83.333333333333329</v>
      </c>
      <c r="F443" s="39">
        <f t="shared" si="117"/>
        <v>83.333333333333329</v>
      </c>
      <c r="G443" s="39">
        <f t="shared" si="118"/>
        <v>0</v>
      </c>
      <c r="I443" s="36">
        <v>1</v>
      </c>
      <c r="J443" s="37">
        <v>5</v>
      </c>
      <c r="K443" s="97">
        <v>3</v>
      </c>
      <c r="L443" s="97">
        <v>5</v>
      </c>
      <c r="M443" s="39">
        <f>+K443*100/J443</f>
        <v>60</v>
      </c>
      <c r="N443" s="39">
        <f>+L443*100/J443</f>
        <v>100</v>
      </c>
      <c r="O443" s="39">
        <f>+N443-M443</f>
        <v>40</v>
      </c>
    </row>
    <row r="444" spans="1:15" x14ac:dyDescent="0.25">
      <c r="A444" s="36">
        <v>11</v>
      </c>
      <c r="B444" s="37">
        <v>6</v>
      </c>
      <c r="C444" s="87">
        <v>4</v>
      </c>
      <c r="D444" s="87">
        <v>3</v>
      </c>
      <c r="E444" s="39">
        <f t="shared" si="116"/>
        <v>66.666666666666671</v>
      </c>
      <c r="F444" s="39">
        <f t="shared" si="117"/>
        <v>50</v>
      </c>
      <c r="G444" s="39">
        <f t="shared" si="118"/>
        <v>-16.666666666666671</v>
      </c>
      <c r="I444" s="36">
        <v>2</v>
      </c>
      <c r="J444" s="37">
        <v>5</v>
      </c>
      <c r="K444" s="97">
        <v>5</v>
      </c>
      <c r="L444" s="97">
        <v>5</v>
      </c>
      <c r="M444" s="40">
        <f t="shared" ref="M444:M460" si="119">+K444*100/J444</f>
        <v>100</v>
      </c>
      <c r="N444" s="40">
        <f t="shared" ref="N444:N460" si="120">+L444*100/J444</f>
        <v>100</v>
      </c>
      <c r="O444" s="39">
        <f t="shared" ref="O444:O460" si="121">+N444-M444</f>
        <v>0</v>
      </c>
    </row>
    <row r="445" spans="1:15" x14ac:dyDescent="0.25">
      <c r="A445" s="36">
        <v>12</v>
      </c>
      <c r="B445" s="37">
        <v>6</v>
      </c>
      <c r="C445" s="88">
        <v>0</v>
      </c>
      <c r="D445" s="88">
        <v>5</v>
      </c>
      <c r="E445" s="39">
        <f t="shared" si="116"/>
        <v>0</v>
      </c>
      <c r="F445" s="39">
        <f t="shared" si="117"/>
        <v>83.333333333333329</v>
      </c>
      <c r="G445" s="39">
        <f t="shared" si="118"/>
        <v>83.333333333333329</v>
      </c>
      <c r="I445" s="36">
        <v>3</v>
      </c>
      <c r="J445" s="37">
        <v>5</v>
      </c>
      <c r="K445" s="97">
        <v>3</v>
      </c>
      <c r="L445" s="97">
        <v>5</v>
      </c>
      <c r="M445" s="39">
        <f t="shared" si="119"/>
        <v>60</v>
      </c>
      <c r="N445" s="39">
        <f t="shared" si="120"/>
        <v>100</v>
      </c>
      <c r="O445" s="39">
        <f t="shared" si="121"/>
        <v>40</v>
      </c>
    </row>
    <row r="446" spans="1:15" x14ac:dyDescent="0.25">
      <c r="A446" s="36">
        <v>13</v>
      </c>
      <c r="B446" s="37">
        <v>6</v>
      </c>
      <c r="C446" s="88">
        <v>5</v>
      </c>
      <c r="D446" s="88">
        <v>3</v>
      </c>
      <c r="E446" s="39">
        <f t="shared" si="116"/>
        <v>83.333333333333329</v>
      </c>
      <c r="F446" s="39">
        <f t="shared" si="117"/>
        <v>50</v>
      </c>
      <c r="G446" s="39">
        <f t="shared" si="118"/>
        <v>-33.333333333333329</v>
      </c>
      <c r="I446" s="36">
        <v>4</v>
      </c>
      <c r="J446" s="37">
        <v>5</v>
      </c>
      <c r="K446" s="97">
        <v>4</v>
      </c>
      <c r="L446" s="97">
        <v>4</v>
      </c>
      <c r="M446" s="39">
        <f t="shared" si="119"/>
        <v>80</v>
      </c>
      <c r="N446" s="39">
        <f t="shared" si="120"/>
        <v>80</v>
      </c>
      <c r="O446" s="39">
        <f t="shared" si="121"/>
        <v>0</v>
      </c>
    </row>
    <row r="447" spans="1:15" x14ac:dyDescent="0.25">
      <c r="A447" s="36">
        <v>14</v>
      </c>
      <c r="B447" s="37">
        <v>6</v>
      </c>
      <c r="C447" s="87">
        <v>0</v>
      </c>
      <c r="D447" s="87">
        <v>0</v>
      </c>
      <c r="E447" s="39">
        <f t="shared" si="116"/>
        <v>0</v>
      </c>
      <c r="F447" s="39">
        <f t="shared" si="117"/>
        <v>0</v>
      </c>
      <c r="G447" s="39">
        <f t="shared" si="118"/>
        <v>0</v>
      </c>
      <c r="I447" s="36">
        <v>5</v>
      </c>
      <c r="J447" s="37">
        <v>5</v>
      </c>
      <c r="K447" s="97">
        <v>5</v>
      </c>
      <c r="L447" s="97">
        <v>5</v>
      </c>
      <c r="M447" s="39">
        <f t="shared" si="119"/>
        <v>100</v>
      </c>
      <c r="N447" s="39">
        <f t="shared" si="120"/>
        <v>100</v>
      </c>
      <c r="O447" s="39">
        <f t="shared" si="121"/>
        <v>0</v>
      </c>
    </row>
    <row r="448" spans="1:15" x14ac:dyDescent="0.25">
      <c r="A448" s="36">
        <v>15</v>
      </c>
      <c r="B448" s="37">
        <v>6</v>
      </c>
      <c r="C448" s="87">
        <v>5</v>
      </c>
      <c r="D448" s="87">
        <v>6</v>
      </c>
      <c r="E448" s="39">
        <f t="shared" si="116"/>
        <v>83.333333333333329</v>
      </c>
      <c r="F448" s="39">
        <f t="shared" si="117"/>
        <v>100</v>
      </c>
      <c r="G448" s="39">
        <f t="shared" si="118"/>
        <v>16.666666666666671</v>
      </c>
      <c r="I448" s="36">
        <v>6</v>
      </c>
      <c r="J448" s="37">
        <v>5</v>
      </c>
      <c r="K448" s="97">
        <v>5</v>
      </c>
      <c r="L448" s="97">
        <v>5</v>
      </c>
      <c r="M448" s="39">
        <f t="shared" si="119"/>
        <v>100</v>
      </c>
      <c r="N448" s="39">
        <f t="shared" si="120"/>
        <v>100</v>
      </c>
      <c r="O448" s="39">
        <f t="shared" si="121"/>
        <v>0</v>
      </c>
    </row>
    <row r="449" spans="1:15" x14ac:dyDescent="0.25">
      <c r="A449" s="36">
        <v>16</v>
      </c>
      <c r="B449" s="37">
        <v>6</v>
      </c>
      <c r="C449" s="87">
        <v>4</v>
      </c>
      <c r="D449" s="87">
        <v>4</v>
      </c>
      <c r="E449" s="39">
        <f t="shared" si="116"/>
        <v>66.666666666666671</v>
      </c>
      <c r="F449" s="39">
        <f t="shared" si="117"/>
        <v>66.666666666666671</v>
      </c>
      <c r="G449" s="39">
        <f t="shared" si="118"/>
        <v>0</v>
      </c>
      <c r="I449" s="36">
        <v>7</v>
      </c>
      <c r="J449" s="37">
        <v>5</v>
      </c>
      <c r="K449" s="97">
        <v>4</v>
      </c>
      <c r="L449" s="97">
        <v>5</v>
      </c>
      <c r="M449" s="39">
        <f t="shared" si="119"/>
        <v>80</v>
      </c>
      <c r="N449" s="39">
        <f t="shared" si="120"/>
        <v>100</v>
      </c>
      <c r="O449" s="39">
        <f t="shared" si="121"/>
        <v>20</v>
      </c>
    </row>
    <row r="450" spans="1:15" x14ac:dyDescent="0.25">
      <c r="A450" s="36">
        <v>17</v>
      </c>
      <c r="B450" s="37">
        <v>6</v>
      </c>
      <c r="C450" s="87">
        <v>3</v>
      </c>
      <c r="D450" s="87">
        <v>2</v>
      </c>
      <c r="E450" s="39">
        <f t="shared" si="116"/>
        <v>50</v>
      </c>
      <c r="F450" s="39">
        <f t="shared" si="117"/>
        <v>33.333333333333336</v>
      </c>
      <c r="G450" s="39">
        <f t="shared" si="118"/>
        <v>-16.666666666666664</v>
      </c>
      <c r="I450" s="36">
        <v>8</v>
      </c>
      <c r="J450" s="37">
        <v>5</v>
      </c>
      <c r="K450" s="97">
        <v>3</v>
      </c>
      <c r="L450" s="97">
        <v>5</v>
      </c>
      <c r="M450" s="39">
        <f t="shared" si="119"/>
        <v>60</v>
      </c>
      <c r="N450" s="39">
        <f t="shared" si="120"/>
        <v>100</v>
      </c>
      <c r="O450" s="39">
        <f t="shared" si="121"/>
        <v>40</v>
      </c>
    </row>
    <row r="451" spans="1:15" x14ac:dyDescent="0.25">
      <c r="A451" s="36">
        <v>18</v>
      </c>
      <c r="B451" s="37">
        <v>6</v>
      </c>
      <c r="C451" s="87">
        <v>5</v>
      </c>
      <c r="D451" s="87">
        <v>5</v>
      </c>
      <c r="E451" s="39">
        <f t="shared" si="116"/>
        <v>83.333333333333329</v>
      </c>
      <c r="F451" s="39">
        <f t="shared" si="117"/>
        <v>83.333333333333329</v>
      </c>
      <c r="G451" s="39">
        <f t="shared" si="118"/>
        <v>0</v>
      </c>
      <c r="I451" s="36">
        <v>9</v>
      </c>
      <c r="J451" s="37">
        <v>5</v>
      </c>
      <c r="K451" s="97">
        <v>2</v>
      </c>
      <c r="L451" s="97">
        <v>0</v>
      </c>
      <c r="M451" s="39">
        <f t="shared" si="119"/>
        <v>40</v>
      </c>
      <c r="N451" s="39">
        <f t="shared" si="120"/>
        <v>0</v>
      </c>
      <c r="O451" s="39">
        <f t="shared" si="121"/>
        <v>-40</v>
      </c>
    </row>
    <row r="452" spans="1:15" x14ac:dyDescent="0.25">
      <c r="A452" s="36">
        <v>19</v>
      </c>
      <c r="B452" s="37">
        <v>6</v>
      </c>
      <c r="C452" s="87">
        <v>4</v>
      </c>
      <c r="D452" s="87">
        <v>4</v>
      </c>
      <c r="E452" s="39">
        <f t="shared" si="116"/>
        <v>66.666666666666671</v>
      </c>
      <c r="F452" s="39">
        <f t="shared" si="117"/>
        <v>66.666666666666671</v>
      </c>
      <c r="G452" s="39">
        <f t="shared" si="118"/>
        <v>0</v>
      </c>
      <c r="I452" s="36">
        <v>10</v>
      </c>
      <c r="J452" s="37">
        <v>5</v>
      </c>
      <c r="K452" s="97">
        <v>4</v>
      </c>
      <c r="L452" s="97">
        <v>4</v>
      </c>
      <c r="M452" s="39">
        <f t="shared" si="119"/>
        <v>80</v>
      </c>
      <c r="N452" s="39">
        <f t="shared" si="120"/>
        <v>80</v>
      </c>
      <c r="O452" s="39">
        <f t="shared" si="121"/>
        <v>0</v>
      </c>
    </row>
    <row r="453" spans="1:15" x14ac:dyDescent="0.25">
      <c r="A453" s="36">
        <v>20</v>
      </c>
      <c r="B453" s="37">
        <v>6</v>
      </c>
      <c r="C453" s="87">
        <v>4</v>
      </c>
      <c r="D453" s="87">
        <v>5</v>
      </c>
      <c r="E453" s="39">
        <f t="shared" si="116"/>
        <v>66.666666666666671</v>
      </c>
      <c r="F453" s="39">
        <f t="shared" si="117"/>
        <v>83.333333333333329</v>
      </c>
      <c r="G453" s="39">
        <f t="shared" si="118"/>
        <v>16.666666666666657</v>
      </c>
      <c r="I453" s="36">
        <v>11</v>
      </c>
      <c r="J453" s="37">
        <v>5</v>
      </c>
      <c r="K453" s="97">
        <v>4</v>
      </c>
      <c r="L453" s="97">
        <v>5</v>
      </c>
      <c r="M453" s="39">
        <f t="shared" si="119"/>
        <v>80</v>
      </c>
      <c r="N453" s="39">
        <f t="shared" si="120"/>
        <v>100</v>
      </c>
      <c r="O453" s="39">
        <f t="shared" si="121"/>
        <v>20</v>
      </c>
    </row>
    <row r="454" spans="1:15" x14ac:dyDescent="0.25">
      <c r="A454" s="36">
        <v>21</v>
      </c>
      <c r="B454" s="37">
        <v>6</v>
      </c>
      <c r="C454" s="87">
        <v>5</v>
      </c>
      <c r="D454" s="87">
        <v>6</v>
      </c>
      <c r="E454" s="39">
        <f t="shared" si="116"/>
        <v>83.333333333333329</v>
      </c>
      <c r="F454" s="39">
        <f t="shared" si="117"/>
        <v>100</v>
      </c>
      <c r="G454" s="39">
        <f t="shared" si="118"/>
        <v>16.666666666666671</v>
      </c>
      <c r="I454" s="36">
        <v>12</v>
      </c>
      <c r="J454" s="37">
        <v>5</v>
      </c>
      <c r="K454" s="97">
        <v>5</v>
      </c>
      <c r="L454" s="97">
        <v>5</v>
      </c>
      <c r="M454" s="39">
        <f t="shared" si="119"/>
        <v>100</v>
      </c>
      <c r="N454" s="39">
        <f t="shared" si="120"/>
        <v>100</v>
      </c>
      <c r="O454" s="39">
        <f t="shared" si="121"/>
        <v>0</v>
      </c>
    </row>
    <row r="455" spans="1:15" x14ac:dyDescent="0.25">
      <c r="A455" s="36">
        <v>22</v>
      </c>
      <c r="B455" s="37">
        <v>6</v>
      </c>
      <c r="C455" s="87">
        <v>0</v>
      </c>
      <c r="D455" s="87">
        <v>0</v>
      </c>
      <c r="E455" s="39">
        <f t="shared" si="116"/>
        <v>0</v>
      </c>
      <c r="F455" s="39">
        <f t="shared" si="117"/>
        <v>0</v>
      </c>
      <c r="G455" s="39">
        <f t="shared" si="118"/>
        <v>0</v>
      </c>
      <c r="I455" s="36">
        <v>13</v>
      </c>
      <c r="J455" s="37">
        <v>5</v>
      </c>
      <c r="K455" s="97">
        <v>4</v>
      </c>
      <c r="L455" s="97">
        <v>4</v>
      </c>
      <c r="M455" s="39">
        <f t="shared" si="119"/>
        <v>80</v>
      </c>
      <c r="N455" s="39">
        <f t="shared" si="120"/>
        <v>80</v>
      </c>
      <c r="O455" s="39">
        <f t="shared" si="121"/>
        <v>0</v>
      </c>
    </row>
    <row r="456" spans="1:15" x14ac:dyDescent="0.25">
      <c r="A456" s="36">
        <v>23</v>
      </c>
      <c r="B456" s="37">
        <v>6</v>
      </c>
      <c r="C456" s="87">
        <v>3</v>
      </c>
      <c r="D456" s="87">
        <v>4</v>
      </c>
      <c r="E456" s="39">
        <f t="shared" si="116"/>
        <v>50</v>
      </c>
      <c r="F456" s="39">
        <f t="shared" si="117"/>
        <v>66.666666666666671</v>
      </c>
      <c r="G456" s="39">
        <f t="shared" si="118"/>
        <v>16.666666666666671</v>
      </c>
      <c r="I456" s="36">
        <v>14</v>
      </c>
      <c r="J456" s="37">
        <v>5</v>
      </c>
      <c r="K456" s="97">
        <v>5</v>
      </c>
      <c r="L456" s="97">
        <v>5</v>
      </c>
      <c r="M456" s="39">
        <f t="shared" si="119"/>
        <v>100</v>
      </c>
      <c r="N456" s="39">
        <f t="shared" si="120"/>
        <v>100</v>
      </c>
      <c r="O456" s="39">
        <f t="shared" si="121"/>
        <v>0</v>
      </c>
    </row>
    <row r="457" spans="1:15" x14ac:dyDescent="0.25">
      <c r="A457" s="36">
        <v>24</v>
      </c>
      <c r="B457" s="37">
        <v>6</v>
      </c>
      <c r="C457" s="87">
        <v>0</v>
      </c>
      <c r="D457" s="87">
        <v>0</v>
      </c>
      <c r="E457" s="39">
        <f t="shared" si="116"/>
        <v>0</v>
      </c>
      <c r="F457" s="39">
        <f t="shared" si="117"/>
        <v>0</v>
      </c>
      <c r="G457" s="39">
        <f t="shared" si="118"/>
        <v>0</v>
      </c>
      <c r="I457" s="36">
        <v>15</v>
      </c>
      <c r="J457" s="37">
        <v>5</v>
      </c>
      <c r="K457" s="97">
        <v>4</v>
      </c>
      <c r="L457" s="97">
        <v>5</v>
      </c>
      <c r="M457" s="39">
        <f t="shared" si="119"/>
        <v>80</v>
      </c>
      <c r="N457" s="39">
        <f t="shared" si="120"/>
        <v>100</v>
      </c>
      <c r="O457" s="39">
        <f t="shared" si="121"/>
        <v>20</v>
      </c>
    </row>
    <row r="458" spans="1:15" x14ac:dyDescent="0.25">
      <c r="A458" s="36">
        <v>25</v>
      </c>
      <c r="B458" s="37">
        <v>6</v>
      </c>
      <c r="C458" s="87">
        <v>0</v>
      </c>
      <c r="D458" s="87">
        <v>0</v>
      </c>
      <c r="E458" s="39">
        <f t="shared" si="116"/>
        <v>0</v>
      </c>
      <c r="F458" s="39">
        <f t="shared" si="117"/>
        <v>0</v>
      </c>
      <c r="G458" s="39">
        <f t="shared" si="118"/>
        <v>0</v>
      </c>
      <c r="I458" s="36">
        <v>16</v>
      </c>
      <c r="J458" s="37">
        <v>5</v>
      </c>
      <c r="K458" s="97">
        <v>3</v>
      </c>
      <c r="L458" s="97">
        <v>5</v>
      </c>
      <c r="M458" s="39">
        <f t="shared" si="119"/>
        <v>60</v>
      </c>
      <c r="N458" s="39">
        <f t="shared" si="120"/>
        <v>100</v>
      </c>
      <c r="O458" s="39">
        <f t="shared" si="121"/>
        <v>40</v>
      </c>
    </row>
    <row r="459" spans="1:15" x14ac:dyDescent="0.25">
      <c r="A459" s="36">
        <v>26</v>
      </c>
      <c r="B459" s="37">
        <v>6</v>
      </c>
      <c r="C459" s="87">
        <v>4</v>
      </c>
      <c r="D459" s="87">
        <v>4</v>
      </c>
      <c r="E459" s="39">
        <f t="shared" si="116"/>
        <v>66.666666666666671</v>
      </c>
      <c r="F459" s="39">
        <f t="shared" si="117"/>
        <v>66.666666666666671</v>
      </c>
      <c r="G459" s="39">
        <f t="shared" si="118"/>
        <v>0</v>
      </c>
      <c r="I459" s="36">
        <v>17</v>
      </c>
      <c r="J459" s="37">
        <v>5</v>
      </c>
      <c r="K459" s="97">
        <v>2</v>
      </c>
      <c r="L459" s="97">
        <v>5</v>
      </c>
      <c r="M459" s="39">
        <f t="shared" si="119"/>
        <v>40</v>
      </c>
      <c r="N459" s="39">
        <f t="shared" si="120"/>
        <v>100</v>
      </c>
      <c r="O459" s="39">
        <f t="shared" si="121"/>
        <v>60</v>
      </c>
    </row>
    <row r="460" spans="1:15" x14ac:dyDescent="0.25">
      <c r="A460" s="36">
        <v>27</v>
      </c>
      <c r="B460" s="37">
        <v>6</v>
      </c>
      <c r="C460" s="87">
        <v>3</v>
      </c>
      <c r="D460" s="87">
        <v>5</v>
      </c>
      <c r="E460" s="39">
        <f t="shared" si="116"/>
        <v>50</v>
      </c>
      <c r="F460" s="39">
        <f t="shared" si="117"/>
        <v>83.333333333333329</v>
      </c>
      <c r="G460" s="39">
        <f t="shared" si="118"/>
        <v>33.333333333333329</v>
      </c>
      <c r="I460" s="36">
        <v>18</v>
      </c>
      <c r="J460" s="37">
        <v>5</v>
      </c>
      <c r="K460" s="97">
        <v>3</v>
      </c>
      <c r="L460" s="97">
        <v>3</v>
      </c>
      <c r="M460" s="39">
        <f t="shared" si="119"/>
        <v>60</v>
      </c>
      <c r="N460" s="39">
        <f t="shared" si="120"/>
        <v>60</v>
      </c>
      <c r="O460" s="39">
        <f t="shared" si="121"/>
        <v>0</v>
      </c>
    </row>
    <row r="461" spans="1:15" x14ac:dyDescent="0.25">
      <c r="A461" s="36">
        <v>28</v>
      </c>
      <c r="B461" s="37">
        <v>6</v>
      </c>
      <c r="C461" s="87">
        <v>4</v>
      </c>
      <c r="D461" s="87">
        <v>5</v>
      </c>
      <c r="E461" s="39">
        <f t="shared" si="116"/>
        <v>66.666666666666671</v>
      </c>
      <c r="F461" s="39">
        <f t="shared" si="117"/>
        <v>83.333333333333329</v>
      </c>
      <c r="G461" s="39">
        <f t="shared" si="118"/>
        <v>16.666666666666657</v>
      </c>
      <c r="I461" s="45" t="s">
        <v>40</v>
      </c>
      <c r="J461" s="98">
        <f>+AVERAGE(J443:J460)</f>
        <v>5</v>
      </c>
      <c r="K461" s="99">
        <f>+AVERAGE(K443:K460)</f>
        <v>3.7777777777777777</v>
      </c>
      <c r="L461" s="99">
        <f>+AVERAGE(L443:L460)</f>
        <v>4.4444444444444446</v>
      </c>
      <c r="M461" s="47">
        <f>+AVERAGE(M443:M460)</f>
        <v>75.555555555555557</v>
      </c>
      <c r="N461" s="47">
        <f>+AVERAGE(N443:N460)</f>
        <v>88.888888888888886</v>
      </c>
      <c r="O461" s="47">
        <f>+N461-M461</f>
        <v>13.333333333333329</v>
      </c>
    </row>
    <row r="462" spans="1:15" x14ac:dyDescent="0.25">
      <c r="A462" s="36">
        <v>29</v>
      </c>
      <c r="B462" s="37">
        <v>6</v>
      </c>
      <c r="C462" s="87">
        <v>3</v>
      </c>
      <c r="D462" s="87">
        <v>4</v>
      </c>
      <c r="E462" s="39">
        <f t="shared" si="116"/>
        <v>50</v>
      </c>
      <c r="F462" s="39">
        <f t="shared" si="117"/>
        <v>66.666666666666671</v>
      </c>
      <c r="G462" s="39">
        <f t="shared" si="118"/>
        <v>16.666666666666671</v>
      </c>
    </row>
    <row r="463" spans="1:15" x14ac:dyDescent="0.25">
      <c r="A463" s="36">
        <v>30</v>
      </c>
      <c r="B463" s="37">
        <v>6</v>
      </c>
      <c r="C463" s="91">
        <v>4</v>
      </c>
      <c r="D463" s="91">
        <v>6</v>
      </c>
      <c r="E463" s="39">
        <f t="shared" si="116"/>
        <v>66.666666666666671</v>
      </c>
      <c r="F463" s="39">
        <f t="shared" si="117"/>
        <v>100</v>
      </c>
      <c r="G463" s="39">
        <f t="shared" si="118"/>
        <v>33.333333333333329</v>
      </c>
      <c r="I463" s="306" t="s">
        <v>153</v>
      </c>
      <c r="J463" s="306"/>
      <c r="K463" s="306"/>
      <c r="L463" s="306"/>
      <c r="M463" s="306"/>
      <c r="N463" s="306"/>
      <c r="O463" s="307"/>
    </row>
    <row r="464" spans="1:15" x14ac:dyDescent="0.25">
      <c r="A464" s="36">
        <v>31</v>
      </c>
      <c r="B464" s="37">
        <v>6</v>
      </c>
      <c r="C464" s="91">
        <v>6</v>
      </c>
      <c r="D464" s="91">
        <v>6</v>
      </c>
      <c r="E464" s="39">
        <f t="shared" si="116"/>
        <v>100</v>
      </c>
      <c r="F464" s="39">
        <f t="shared" si="117"/>
        <v>100</v>
      </c>
      <c r="G464" s="39">
        <f t="shared" si="118"/>
        <v>0</v>
      </c>
      <c r="I464" s="301" t="s">
        <v>255</v>
      </c>
      <c r="J464" s="301"/>
      <c r="K464" s="301"/>
      <c r="L464" s="301"/>
      <c r="M464" s="301"/>
      <c r="N464" s="301"/>
      <c r="O464" s="302"/>
    </row>
    <row r="465" spans="1:15" ht="24" x14ac:dyDescent="0.25">
      <c r="A465" s="36">
        <v>32</v>
      </c>
      <c r="B465" s="37">
        <v>6</v>
      </c>
      <c r="C465" s="91">
        <v>3</v>
      </c>
      <c r="D465" s="91">
        <v>5</v>
      </c>
      <c r="E465" s="39">
        <f t="shared" si="116"/>
        <v>50</v>
      </c>
      <c r="F465" s="39">
        <f t="shared" si="117"/>
        <v>83.333333333333329</v>
      </c>
      <c r="G465" s="39">
        <f t="shared" si="118"/>
        <v>33.333333333333329</v>
      </c>
      <c r="I465" s="34" t="s">
        <v>51</v>
      </c>
      <c r="J465" s="34" t="s">
        <v>80</v>
      </c>
      <c r="K465" s="35" t="s">
        <v>52</v>
      </c>
      <c r="L465" s="35" t="s">
        <v>53</v>
      </c>
      <c r="M465" s="35" t="s">
        <v>48</v>
      </c>
      <c r="N465" s="35" t="s">
        <v>49</v>
      </c>
      <c r="O465" s="34" t="s">
        <v>47</v>
      </c>
    </row>
    <row r="466" spans="1:15" x14ac:dyDescent="0.25">
      <c r="A466" s="36">
        <v>33</v>
      </c>
      <c r="B466" s="37">
        <v>6</v>
      </c>
      <c r="C466" s="91">
        <v>2</v>
      </c>
      <c r="D466" s="91">
        <v>0</v>
      </c>
      <c r="E466" s="39">
        <f t="shared" si="116"/>
        <v>33.333333333333336</v>
      </c>
      <c r="F466" s="39">
        <f t="shared" si="117"/>
        <v>0</v>
      </c>
      <c r="G466" s="39">
        <f t="shared" si="118"/>
        <v>-33.333333333333336</v>
      </c>
      <c r="I466" s="36">
        <v>1</v>
      </c>
      <c r="J466" s="37">
        <v>24</v>
      </c>
      <c r="K466" s="38">
        <v>20</v>
      </c>
      <c r="L466" s="38">
        <v>21</v>
      </c>
      <c r="M466" s="39">
        <f>+K466*100/J466</f>
        <v>83.333333333333329</v>
      </c>
      <c r="N466" s="39">
        <f>+L466*100/J466</f>
        <v>87.5</v>
      </c>
      <c r="O466" s="39">
        <f>+N466-M466</f>
        <v>4.1666666666666714</v>
      </c>
    </row>
    <row r="467" spans="1:15" x14ac:dyDescent="0.25">
      <c r="A467" s="36">
        <v>34</v>
      </c>
      <c r="B467" s="37">
        <v>6</v>
      </c>
      <c r="C467" s="91">
        <v>5</v>
      </c>
      <c r="D467" s="91">
        <v>3</v>
      </c>
      <c r="E467" s="39">
        <f t="shared" si="116"/>
        <v>83.333333333333329</v>
      </c>
      <c r="F467" s="39">
        <f t="shared" si="117"/>
        <v>50</v>
      </c>
      <c r="G467" s="39">
        <f t="shared" si="118"/>
        <v>-33.333333333333329</v>
      </c>
      <c r="I467" s="36">
        <v>2</v>
      </c>
      <c r="J467" s="36">
        <v>24</v>
      </c>
      <c r="K467" s="38">
        <v>19</v>
      </c>
      <c r="L467" s="38">
        <v>19</v>
      </c>
      <c r="M467" s="40">
        <f t="shared" ref="M467:M472" si="122">+K467*100/J467</f>
        <v>79.166666666666671</v>
      </c>
      <c r="N467" s="40">
        <f t="shared" ref="N467:N472" si="123">+L467*100/J467</f>
        <v>79.166666666666671</v>
      </c>
      <c r="O467" s="39">
        <f t="shared" ref="O467:O505" si="124">+N467-M467</f>
        <v>0</v>
      </c>
    </row>
    <row r="468" spans="1:15" x14ac:dyDescent="0.25">
      <c r="A468" s="36">
        <v>35</v>
      </c>
      <c r="B468" s="37">
        <v>6</v>
      </c>
      <c r="C468" s="91">
        <v>4</v>
      </c>
      <c r="D468" s="91">
        <v>4</v>
      </c>
      <c r="E468" s="39">
        <f t="shared" si="116"/>
        <v>66.666666666666671</v>
      </c>
      <c r="F468" s="39">
        <f t="shared" si="117"/>
        <v>66.666666666666671</v>
      </c>
      <c r="G468" s="39">
        <f t="shared" si="118"/>
        <v>0</v>
      </c>
      <c r="I468" s="36">
        <v>3</v>
      </c>
      <c r="J468" s="37">
        <v>24</v>
      </c>
      <c r="K468" s="38">
        <v>19</v>
      </c>
      <c r="L468" s="38">
        <v>22</v>
      </c>
      <c r="M468" s="39">
        <f t="shared" si="122"/>
        <v>79.166666666666671</v>
      </c>
      <c r="N468" s="39">
        <f t="shared" si="123"/>
        <v>91.666666666666671</v>
      </c>
      <c r="O468" s="39">
        <f t="shared" si="124"/>
        <v>12.5</v>
      </c>
    </row>
    <row r="469" spans="1:15" x14ac:dyDescent="0.25">
      <c r="A469" s="36">
        <v>36</v>
      </c>
      <c r="B469" s="37">
        <v>6</v>
      </c>
      <c r="C469" s="91">
        <v>4</v>
      </c>
      <c r="D469" s="91">
        <v>4</v>
      </c>
      <c r="E469" s="39">
        <f t="shared" si="116"/>
        <v>66.666666666666671</v>
      </c>
      <c r="F469" s="39">
        <f t="shared" si="117"/>
        <v>66.666666666666671</v>
      </c>
      <c r="G469" s="39">
        <f t="shared" si="118"/>
        <v>0</v>
      </c>
      <c r="I469" s="36">
        <v>4</v>
      </c>
      <c r="J469" s="37">
        <v>24</v>
      </c>
      <c r="K469" s="38">
        <v>14</v>
      </c>
      <c r="L469" s="38">
        <v>18</v>
      </c>
      <c r="M469" s="39">
        <f t="shared" si="122"/>
        <v>58.333333333333336</v>
      </c>
      <c r="N469" s="39">
        <f t="shared" si="123"/>
        <v>75</v>
      </c>
      <c r="O469" s="39">
        <f t="shared" si="124"/>
        <v>16.666666666666664</v>
      </c>
    </row>
    <row r="470" spans="1:15" x14ac:dyDescent="0.25">
      <c r="A470" s="36">
        <v>37</v>
      </c>
      <c r="B470" s="37">
        <v>6</v>
      </c>
      <c r="C470" s="91">
        <v>5</v>
      </c>
      <c r="D470" s="91">
        <v>6</v>
      </c>
      <c r="E470" s="39">
        <f t="shared" si="116"/>
        <v>83.333333333333329</v>
      </c>
      <c r="F470" s="39">
        <f t="shared" si="117"/>
        <v>100</v>
      </c>
      <c r="G470" s="39">
        <f t="shared" si="118"/>
        <v>16.666666666666671</v>
      </c>
      <c r="I470" s="36">
        <v>5</v>
      </c>
      <c r="J470" s="37">
        <v>24</v>
      </c>
      <c r="K470" s="38">
        <v>15</v>
      </c>
      <c r="L470" s="38">
        <v>24</v>
      </c>
      <c r="M470" s="39">
        <f t="shared" si="122"/>
        <v>62.5</v>
      </c>
      <c r="N470" s="39">
        <f t="shared" si="123"/>
        <v>100</v>
      </c>
      <c r="O470" s="39">
        <f t="shared" si="124"/>
        <v>37.5</v>
      </c>
    </row>
    <row r="471" spans="1:15" x14ac:dyDescent="0.25">
      <c r="A471" s="36">
        <v>38</v>
      </c>
      <c r="B471" s="37">
        <v>6</v>
      </c>
      <c r="C471" s="91">
        <v>6</v>
      </c>
      <c r="D471" s="91">
        <v>6</v>
      </c>
      <c r="E471" s="39">
        <f t="shared" si="116"/>
        <v>100</v>
      </c>
      <c r="F471" s="39">
        <f t="shared" si="117"/>
        <v>100</v>
      </c>
      <c r="G471" s="39">
        <f t="shared" si="118"/>
        <v>0</v>
      </c>
      <c r="I471" s="36">
        <v>6</v>
      </c>
      <c r="J471" s="37">
        <v>24</v>
      </c>
      <c r="K471" s="38">
        <v>15</v>
      </c>
      <c r="L471" s="38">
        <v>21</v>
      </c>
      <c r="M471" s="39">
        <f t="shared" si="122"/>
        <v>62.5</v>
      </c>
      <c r="N471" s="39">
        <f t="shared" si="123"/>
        <v>87.5</v>
      </c>
      <c r="O471" s="39">
        <f t="shared" si="124"/>
        <v>25</v>
      </c>
    </row>
    <row r="472" spans="1:15" x14ac:dyDescent="0.25">
      <c r="A472" s="36">
        <v>39</v>
      </c>
      <c r="B472" s="37">
        <v>6</v>
      </c>
      <c r="C472" s="91">
        <v>0</v>
      </c>
      <c r="D472" s="91">
        <v>0</v>
      </c>
      <c r="E472" s="39">
        <f t="shared" si="116"/>
        <v>0</v>
      </c>
      <c r="F472" s="39">
        <f t="shared" si="117"/>
        <v>0</v>
      </c>
      <c r="G472" s="39">
        <f t="shared" si="118"/>
        <v>0</v>
      </c>
      <c r="I472" s="36">
        <v>7</v>
      </c>
      <c r="J472" s="37">
        <v>24</v>
      </c>
      <c r="K472" s="38">
        <v>21</v>
      </c>
      <c r="L472" s="38">
        <v>20</v>
      </c>
      <c r="M472" s="39">
        <f t="shared" si="122"/>
        <v>87.5</v>
      </c>
      <c r="N472" s="39">
        <f t="shared" si="123"/>
        <v>83.333333333333329</v>
      </c>
      <c r="O472" s="39">
        <f t="shared" si="124"/>
        <v>-4.1666666666666714</v>
      </c>
    </row>
    <row r="473" spans="1:15" x14ac:dyDescent="0.25">
      <c r="A473" s="36">
        <v>40</v>
      </c>
      <c r="B473" s="37">
        <v>6</v>
      </c>
      <c r="C473" s="91">
        <v>0</v>
      </c>
      <c r="D473" s="91">
        <v>0</v>
      </c>
      <c r="E473" s="39">
        <f t="shared" ref="E473:E478" si="125">+C473*100/B473</f>
        <v>0</v>
      </c>
      <c r="F473" s="39">
        <f t="shared" ref="F473:F478" si="126">+D473*100/B473</f>
        <v>0</v>
      </c>
      <c r="G473" s="39">
        <f t="shared" ref="G473:G479" si="127">+F473-E473</f>
        <v>0</v>
      </c>
      <c r="I473" s="36">
        <v>8</v>
      </c>
      <c r="J473" s="37">
        <v>24</v>
      </c>
      <c r="K473" s="38">
        <v>17</v>
      </c>
      <c r="L473" s="38">
        <v>23</v>
      </c>
      <c r="M473" s="39">
        <f>+K473*100/J505</f>
        <v>70.833333333333329</v>
      </c>
      <c r="N473" s="39">
        <f>+L473*100/J505</f>
        <v>95.833333333333329</v>
      </c>
      <c r="O473" s="39">
        <f t="shared" si="124"/>
        <v>25</v>
      </c>
    </row>
    <row r="474" spans="1:15" x14ac:dyDescent="0.25">
      <c r="A474" s="36">
        <v>41</v>
      </c>
      <c r="B474" s="37">
        <v>6</v>
      </c>
      <c r="C474" s="91">
        <v>0</v>
      </c>
      <c r="D474" s="91">
        <v>0</v>
      </c>
      <c r="E474" s="39">
        <f t="shared" si="125"/>
        <v>0</v>
      </c>
      <c r="F474" s="39">
        <f t="shared" si="126"/>
        <v>0</v>
      </c>
      <c r="G474" s="39">
        <f t="shared" si="127"/>
        <v>0</v>
      </c>
      <c r="I474" s="36">
        <v>9</v>
      </c>
      <c r="J474" s="37">
        <v>24</v>
      </c>
      <c r="K474" s="38">
        <v>16</v>
      </c>
      <c r="L474" s="38">
        <v>19</v>
      </c>
      <c r="M474" s="39">
        <f t="shared" ref="M474:M504" si="128">+K474*100/J474</f>
        <v>66.666666666666671</v>
      </c>
      <c r="N474" s="39">
        <f t="shared" ref="N474:N504" si="129">+L474*100/J474</f>
        <v>79.166666666666671</v>
      </c>
      <c r="O474" s="39">
        <f t="shared" si="124"/>
        <v>12.5</v>
      </c>
    </row>
    <row r="475" spans="1:15" x14ac:dyDescent="0.25">
      <c r="A475" s="36">
        <v>42</v>
      </c>
      <c r="B475" s="37">
        <v>6</v>
      </c>
      <c r="C475" s="91">
        <v>0</v>
      </c>
      <c r="D475" s="91">
        <v>0</v>
      </c>
      <c r="E475" s="39">
        <f t="shared" si="125"/>
        <v>0</v>
      </c>
      <c r="F475" s="39">
        <f t="shared" si="126"/>
        <v>0</v>
      </c>
      <c r="G475" s="39">
        <f t="shared" si="127"/>
        <v>0</v>
      </c>
      <c r="I475" s="36">
        <v>10</v>
      </c>
      <c r="J475" s="37">
        <v>24</v>
      </c>
      <c r="K475" s="38">
        <v>20</v>
      </c>
      <c r="L475" s="38">
        <v>24</v>
      </c>
      <c r="M475" s="39">
        <f t="shared" si="128"/>
        <v>83.333333333333329</v>
      </c>
      <c r="N475" s="39">
        <f t="shared" si="129"/>
        <v>100</v>
      </c>
      <c r="O475" s="39">
        <f t="shared" si="124"/>
        <v>16.666666666666671</v>
      </c>
    </row>
    <row r="476" spans="1:15" x14ac:dyDescent="0.25">
      <c r="A476" s="36">
        <v>43</v>
      </c>
      <c r="B476" s="37">
        <v>6</v>
      </c>
      <c r="C476" s="91">
        <v>0</v>
      </c>
      <c r="D476" s="91">
        <v>0</v>
      </c>
      <c r="E476" s="39">
        <f t="shared" si="125"/>
        <v>0</v>
      </c>
      <c r="F476" s="39">
        <f t="shared" si="126"/>
        <v>0</v>
      </c>
      <c r="G476" s="39">
        <f t="shared" si="127"/>
        <v>0</v>
      </c>
      <c r="I476" s="36">
        <v>11</v>
      </c>
      <c r="J476" s="37">
        <v>24</v>
      </c>
      <c r="K476" s="38">
        <v>13</v>
      </c>
      <c r="L476" s="38">
        <v>22</v>
      </c>
      <c r="M476" s="39">
        <f t="shared" si="128"/>
        <v>54.166666666666664</v>
      </c>
      <c r="N476" s="39">
        <f t="shared" si="129"/>
        <v>91.666666666666671</v>
      </c>
      <c r="O476" s="39">
        <f t="shared" si="124"/>
        <v>37.500000000000007</v>
      </c>
    </row>
    <row r="477" spans="1:15" x14ac:dyDescent="0.25">
      <c r="A477" s="36">
        <v>44</v>
      </c>
      <c r="B477" s="37">
        <v>6</v>
      </c>
      <c r="C477" s="91">
        <v>0</v>
      </c>
      <c r="D477" s="91">
        <v>0</v>
      </c>
      <c r="E477" s="39">
        <f t="shared" si="125"/>
        <v>0</v>
      </c>
      <c r="F477" s="39">
        <f t="shared" si="126"/>
        <v>0</v>
      </c>
      <c r="G477" s="39">
        <f t="shared" si="127"/>
        <v>0</v>
      </c>
      <c r="I477" s="36">
        <v>12</v>
      </c>
      <c r="J477" s="37">
        <v>24</v>
      </c>
      <c r="K477" s="38">
        <v>13</v>
      </c>
      <c r="L477" s="38">
        <v>18</v>
      </c>
      <c r="M477" s="39">
        <f>+K477*100/J477</f>
        <v>54.166666666666664</v>
      </c>
      <c r="N477" s="39">
        <f>+L477*100/J477</f>
        <v>75</v>
      </c>
      <c r="O477" s="39">
        <f t="shared" si="124"/>
        <v>20.833333333333336</v>
      </c>
    </row>
    <row r="478" spans="1:15" x14ac:dyDescent="0.25">
      <c r="A478" s="36">
        <v>45</v>
      </c>
      <c r="B478" s="37">
        <v>6</v>
      </c>
      <c r="C478" s="91">
        <v>0</v>
      </c>
      <c r="D478" s="91">
        <v>0</v>
      </c>
      <c r="E478" s="39">
        <f t="shared" si="125"/>
        <v>0</v>
      </c>
      <c r="F478" s="39">
        <f t="shared" si="126"/>
        <v>0</v>
      </c>
      <c r="G478" s="39">
        <f t="shared" si="127"/>
        <v>0</v>
      </c>
      <c r="I478" s="36">
        <v>13</v>
      </c>
      <c r="J478" s="37">
        <v>24</v>
      </c>
      <c r="K478" s="43">
        <v>22</v>
      </c>
      <c r="L478" s="43">
        <v>22</v>
      </c>
      <c r="M478" s="39">
        <f t="shared" si="128"/>
        <v>91.666666666666671</v>
      </c>
      <c r="N478" s="39">
        <f t="shared" si="129"/>
        <v>91.666666666666671</v>
      </c>
      <c r="O478" s="39">
        <f t="shared" si="124"/>
        <v>0</v>
      </c>
    </row>
    <row r="479" spans="1:15" x14ac:dyDescent="0.25">
      <c r="A479" s="45" t="s">
        <v>40</v>
      </c>
      <c r="B479" s="46">
        <f>+AVERAGE(B434:B478)</f>
        <v>6</v>
      </c>
      <c r="C479" s="47">
        <f>+AVERAGE(C434:C478)</f>
        <v>2.9555555555555557</v>
      </c>
      <c r="D479" s="47">
        <f>+AVERAGE(D434:D478)</f>
        <v>3.3333333333333335</v>
      </c>
      <c r="E479" s="47">
        <f>+AVERAGE(E434:E478)</f>
        <v>49.259259259259267</v>
      </c>
      <c r="F479" s="47">
        <f>+AVERAGE(F434:F478)</f>
        <v>55.555555555555557</v>
      </c>
      <c r="G479" s="47">
        <f t="shared" si="127"/>
        <v>6.2962962962962905</v>
      </c>
      <c r="I479" s="36">
        <v>14</v>
      </c>
      <c r="J479" s="37">
        <v>24</v>
      </c>
      <c r="K479" s="38">
        <v>13</v>
      </c>
      <c r="L479" s="111">
        <v>23</v>
      </c>
      <c r="M479" s="39">
        <f t="shared" si="128"/>
        <v>54.166666666666664</v>
      </c>
      <c r="N479" s="39">
        <f t="shared" si="129"/>
        <v>95.833333333333329</v>
      </c>
      <c r="O479" s="39">
        <f t="shared" si="124"/>
        <v>41.666666666666664</v>
      </c>
    </row>
    <row r="480" spans="1:15" x14ac:dyDescent="0.25">
      <c r="I480" s="36">
        <v>15</v>
      </c>
      <c r="J480" s="37">
        <v>24</v>
      </c>
      <c r="K480" s="38">
        <v>19</v>
      </c>
      <c r="L480" s="38">
        <v>23</v>
      </c>
      <c r="M480" s="39">
        <f t="shared" si="128"/>
        <v>79.166666666666671</v>
      </c>
      <c r="N480" s="39">
        <f t="shared" si="129"/>
        <v>95.833333333333329</v>
      </c>
      <c r="O480" s="39">
        <f t="shared" si="124"/>
        <v>16.666666666666657</v>
      </c>
    </row>
    <row r="481" spans="1:15" x14ac:dyDescent="0.25">
      <c r="A481" s="306" t="s">
        <v>153</v>
      </c>
      <c r="B481" s="306"/>
      <c r="C481" s="306"/>
      <c r="D481" s="306"/>
      <c r="E481" s="306"/>
      <c r="F481" s="306"/>
      <c r="G481" s="307"/>
      <c r="I481" s="36">
        <v>16</v>
      </c>
      <c r="J481" s="37">
        <v>24</v>
      </c>
      <c r="K481" s="38">
        <v>13</v>
      </c>
      <c r="L481" s="38">
        <v>11</v>
      </c>
      <c r="M481" s="39">
        <f t="shared" si="128"/>
        <v>54.166666666666664</v>
      </c>
      <c r="N481" s="39">
        <f t="shared" si="129"/>
        <v>45.833333333333336</v>
      </c>
      <c r="O481" s="39">
        <f t="shared" si="124"/>
        <v>-8.3333333333333286</v>
      </c>
    </row>
    <row r="482" spans="1:15" x14ac:dyDescent="0.25">
      <c r="A482" s="301" t="s">
        <v>256</v>
      </c>
      <c r="B482" s="301"/>
      <c r="C482" s="301"/>
      <c r="D482" s="301"/>
      <c r="E482" s="301"/>
      <c r="F482" s="301"/>
      <c r="G482" s="302"/>
      <c r="I482" s="36">
        <v>17</v>
      </c>
      <c r="J482" s="37">
        <v>24</v>
      </c>
      <c r="K482" s="43">
        <v>0</v>
      </c>
      <c r="L482" s="43">
        <v>20</v>
      </c>
      <c r="M482" s="39">
        <f t="shared" si="128"/>
        <v>0</v>
      </c>
      <c r="N482" s="39">
        <f t="shared" si="129"/>
        <v>83.333333333333329</v>
      </c>
      <c r="O482" s="39">
        <f t="shared" si="124"/>
        <v>83.333333333333329</v>
      </c>
    </row>
    <row r="483" spans="1:15" ht="24" x14ac:dyDescent="0.25">
      <c r="A483" s="34" t="s">
        <v>51</v>
      </c>
      <c r="B483" s="34" t="s">
        <v>80</v>
      </c>
      <c r="C483" s="35" t="s">
        <v>52</v>
      </c>
      <c r="D483" s="35" t="s">
        <v>53</v>
      </c>
      <c r="E483" s="35" t="s">
        <v>48</v>
      </c>
      <c r="F483" s="35" t="s">
        <v>49</v>
      </c>
      <c r="G483" s="34" t="s">
        <v>47</v>
      </c>
      <c r="I483" s="36">
        <v>18</v>
      </c>
      <c r="J483" s="37">
        <v>24</v>
      </c>
      <c r="K483" s="38">
        <v>15</v>
      </c>
      <c r="L483" s="38">
        <v>15</v>
      </c>
      <c r="M483" s="39">
        <f t="shared" si="128"/>
        <v>62.5</v>
      </c>
      <c r="N483" s="39">
        <f t="shared" si="129"/>
        <v>62.5</v>
      </c>
      <c r="O483" s="39">
        <f t="shared" si="124"/>
        <v>0</v>
      </c>
    </row>
    <row r="484" spans="1:15" x14ac:dyDescent="0.25">
      <c r="A484" s="36">
        <v>1</v>
      </c>
      <c r="B484" s="37">
        <v>6</v>
      </c>
      <c r="C484" s="101">
        <v>3</v>
      </c>
      <c r="D484" s="101">
        <v>5</v>
      </c>
      <c r="E484" s="39">
        <f>+C484*100/B484</f>
        <v>50</v>
      </c>
      <c r="F484" s="39">
        <f>+D484*100/B484</f>
        <v>83.333333333333329</v>
      </c>
      <c r="G484" s="39">
        <f>+F484-E484</f>
        <v>33.333333333333329</v>
      </c>
      <c r="I484" s="36">
        <v>19</v>
      </c>
      <c r="J484" s="37">
        <v>24</v>
      </c>
      <c r="K484" s="38">
        <v>15</v>
      </c>
      <c r="L484" s="38">
        <v>19</v>
      </c>
      <c r="M484" s="39">
        <f t="shared" si="128"/>
        <v>62.5</v>
      </c>
      <c r="N484" s="39">
        <f t="shared" si="129"/>
        <v>79.166666666666671</v>
      </c>
      <c r="O484" s="39">
        <f t="shared" si="124"/>
        <v>16.666666666666671</v>
      </c>
    </row>
    <row r="485" spans="1:15" x14ac:dyDescent="0.25">
      <c r="A485" s="36">
        <v>2</v>
      </c>
      <c r="B485" s="37">
        <v>6</v>
      </c>
      <c r="C485" s="101">
        <v>3</v>
      </c>
      <c r="D485" s="101">
        <v>6</v>
      </c>
      <c r="E485" s="40">
        <f t="shared" ref="E485:E490" si="130">+C485*100/B485</f>
        <v>50</v>
      </c>
      <c r="F485" s="40">
        <f t="shared" ref="F485:F490" si="131">+D485*100/B485</f>
        <v>100</v>
      </c>
      <c r="G485" s="39">
        <f t="shared" ref="G485:G512" si="132">+F485-E485</f>
        <v>50</v>
      </c>
      <c r="I485" s="36">
        <v>20</v>
      </c>
      <c r="J485" s="37">
        <v>24</v>
      </c>
      <c r="K485" s="38">
        <v>21</v>
      </c>
      <c r="L485" s="38">
        <v>23</v>
      </c>
      <c r="M485" s="39">
        <f t="shared" si="128"/>
        <v>87.5</v>
      </c>
      <c r="N485" s="39">
        <f t="shared" si="129"/>
        <v>95.833333333333329</v>
      </c>
      <c r="O485" s="39">
        <f t="shared" si="124"/>
        <v>8.3333333333333286</v>
      </c>
    </row>
    <row r="486" spans="1:15" x14ac:dyDescent="0.25">
      <c r="A486" s="36">
        <v>3</v>
      </c>
      <c r="B486" s="37">
        <v>6</v>
      </c>
      <c r="C486" s="101">
        <v>5</v>
      </c>
      <c r="D486" s="101">
        <v>3</v>
      </c>
      <c r="E486" s="39">
        <f t="shared" si="130"/>
        <v>83.333333333333329</v>
      </c>
      <c r="F486" s="39">
        <f t="shared" si="131"/>
        <v>50</v>
      </c>
      <c r="G486" s="39">
        <f t="shared" si="132"/>
        <v>-33.333333333333329</v>
      </c>
      <c r="I486" s="36">
        <v>21</v>
      </c>
      <c r="J486" s="37">
        <v>24</v>
      </c>
      <c r="K486" s="38">
        <v>15</v>
      </c>
      <c r="L486" s="38">
        <v>23</v>
      </c>
      <c r="M486" s="39">
        <f t="shared" si="128"/>
        <v>62.5</v>
      </c>
      <c r="N486" s="39">
        <f t="shared" si="129"/>
        <v>95.833333333333329</v>
      </c>
      <c r="O486" s="39">
        <f t="shared" si="124"/>
        <v>33.333333333333329</v>
      </c>
    </row>
    <row r="487" spans="1:15" x14ac:dyDescent="0.25">
      <c r="A487" s="36">
        <v>4</v>
      </c>
      <c r="B487" s="37">
        <v>6</v>
      </c>
      <c r="C487" s="101">
        <v>0</v>
      </c>
      <c r="D487" s="101">
        <v>5</v>
      </c>
      <c r="E487" s="39">
        <f t="shared" si="130"/>
        <v>0</v>
      </c>
      <c r="F487" s="39">
        <f t="shared" si="131"/>
        <v>83.333333333333329</v>
      </c>
      <c r="G487" s="39">
        <f t="shared" si="132"/>
        <v>83.333333333333329</v>
      </c>
      <c r="I487" s="36">
        <v>22</v>
      </c>
      <c r="J487" s="37">
        <v>24</v>
      </c>
      <c r="K487" s="112">
        <v>19</v>
      </c>
      <c r="L487" s="112">
        <v>18</v>
      </c>
      <c r="M487" s="39">
        <f t="shared" si="128"/>
        <v>79.166666666666671</v>
      </c>
      <c r="N487" s="39">
        <f t="shared" si="129"/>
        <v>75</v>
      </c>
      <c r="O487" s="39">
        <f t="shared" si="124"/>
        <v>-4.1666666666666714</v>
      </c>
    </row>
    <row r="488" spans="1:15" x14ac:dyDescent="0.25">
      <c r="A488" s="36">
        <v>5</v>
      </c>
      <c r="B488" s="37">
        <v>6</v>
      </c>
      <c r="C488" s="101">
        <v>4</v>
      </c>
      <c r="D488" s="101">
        <v>3</v>
      </c>
      <c r="E488" s="39">
        <f t="shared" si="130"/>
        <v>66.666666666666671</v>
      </c>
      <c r="F488" s="39">
        <f t="shared" si="131"/>
        <v>50</v>
      </c>
      <c r="G488" s="39">
        <f t="shared" si="132"/>
        <v>-16.666666666666671</v>
      </c>
      <c r="I488" s="36">
        <v>23</v>
      </c>
      <c r="J488" s="37">
        <v>24</v>
      </c>
      <c r="K488" s="112">
        <v>17</v>
      </c>
      <c r="L488" s="112">
        <v>20</v>
      </c>
      <c r="M488" s="39">
        <f t="shared" si="128"/>
        <v>70.833333333333329</v>
      </c>
      <c r="N488" s="39">
        <f t="shared" si="129"/>
        <v>83.333333333333329</v>
      </c>
      <c r="O488" s="39">
        <f t="shared" si="124"/>
        <v>12.5</v>
      </c>
    </row>
    <row r="489" spans="1:15" x14ac:dyDescent="0.25">
      <c r="A489" s="36">
        <v>6</v>
      </c>
      <c r="B489" s="37">
        <v>6</v>
      </c>
      <c r="C489" s="101">
        <v>2</v>
      </c>
      <c r="D489" s="101">
        <v>5</v>
      </c>
      <c r="E489" s="39">
        <f t="shared" si="130"/>
        <v>33.333333333333336</v>
      </c>
      <c r="F489" s="39">
        <f t="shared" si="131"/>
        <v>83.333333333333329</v>
      </c>
      <c r="G489" s="39">
        <f t="shared" si="132"/>
        <v>49.999999999999993</v>
      </c>
      <c r="I489" s="36">
        <v>24</v>
      </c>
      <c r="J489" s="37">
        <v>24</v>
      </c>
      <c r="K489" s="112">
        <v>14</v>
      </c>
      <c r="L489" s="112">
        <v>16</v>
      </c>
      <c r="M489" s="39">
        <f t="shared" si="128"/>
        <v>58.333333333333336</v>
      </c>
      <c r="N489" s="39">
        <f t="shared" si="129"/>
        <v>66.666666666666671</v>
      </c>
      <c r="O489" s="39">
        <f t="shared" si="124"/>
        <v>8.3333333333333357</v>
      </c>
    </row>
    <row r="490" spans="1:15" x14ac:dyDescent="0.25">
      <c r="A490" s="36">
        <v>7</v>
      </c>
      <c r="B490" s="37">
        <v>6</v>
      </c>
      <c r="C490" s="101">
        <v>3</v>
      </c>
      <c r="D490" s="101">
        <v>6</v>
      </c>
      <c r="E490" s="39">
        <f t="shared" si="130"/>
        <v>50</v>
      </c>
      <c r="F490" s="39">
        <f t="shared" si="131"/>
        <v>100</v>
      </c>
      <c r="G490" s="39">
        <f t="shared" si="132"/>
        <v>50</v>
      </c>
      <c r="I490" s="36">
        <v>25</v>
      </c>
      <c r="J490" s="37">
        <v>24</v>
      </c>
      <c r="K490" s="112">
        <v>14</v>
      </c>
      <c r="L490" s="112">
        <v>16</v>
      </c>
      <c r="M490" s="39">
        <f t="shared" si="128"/>
        <v>58.333333333333336</v>
      </c>
      <c r="N490" s="39">
        <f t="shared" si="129"/>
        <v>66.666666666666671</v>
      </c>
      <c r="O490" s="39">
        <f t="shared" si="124"/>
        <v>8.3333333333333357</v>
      </c>
    </row>
    <row r="491" spans="1:15" x14ac:dyDescent="0.25">
      <c r="A491" s="36">
        <v>8</v>
      </c>
      <c r="B491" s="37">
        <v>6</v>
      </c>
      <c r="C491" s="101">
        <v>6</v>
      </c>
      <c r="D491" s="101">
        <v>6</v>
      </c>
      <c r="E491" s="39">
        <f>+C491*100/B512</f>
        <v>100</v>
      </c>
      <c r="F491" s="39">
        <f>+D491*100/B512</f>
        <v>100</v>
      </c>
      <c r="G491" s="39">
        <f t="shared" si="132"/>
        <v>0</v>
      </c>
      <c r="I491" s="36">
        <v>26</v>
      </c>
      <c r="J491" s="37">
        <v>24</v>
      </c>
      <c r="K491" s="38">
        <v>18</v>
      </c>
      <c r="L491" s="38">
        <v>17</v>
      </c>
      <c r="M491" s="39">
        <f t="shared" si="128"/>
        <v>75</v>
      </c>
      <c r="N491" s="39">
        <f t="shared" si="129"/>
        <v>70.833333333333329</v>
      </c>
      <c r="O491" s="39">
        <f t="shared" si="124"/>
        <v>-4.1666666666666714</v>
      </c>
    </row>
    <row r="492" spans="1:15" x14ac:dyDescent="0.25">
      <c r="A492" s="36">
        <v>9</v>
      </c>
      <c r="B492" s="37">
        <v>6</v>
      </c>
      <c r="C492" s="102">
        <v>4</v>
      </c>
      <c r="D492" s="102">
        <v>6</v>
      </c>
      <c r="E492" s="39">
        <f t="shared" ref="E492:E511" si="133">+C492*100/B492</f>
        <v>66.666666666666671</v>
      </c>
      <c r="F492" s="39">
        <f t="shared" ref="F492:F511" si="134">+D492*100/B492</f>
        <v>100</v>
      </c>
      <c r="G492" s="39">
        <f t="shared" si="132"/>
        <v>33.333333333333329</v>
      </c>
      <c r="I492" s="36">
        <v>27</v>
      </c>
      <c r="J492" s="37">
        <v>24</v>
      </c>
      <c r="K492" s="38">
        <v>19</v>
      </c>
      <c r="L492" s="38">
        <v>17</v>
      </c>
      <c r="M492" s="39">
        <f t="shared" si="128"/>
        <v>79.166666666666671</v>
      </c>
      <c r="N492" s="39">
        <f t="shared" si="129"/>
        <v>70.833333333333329</v>
      </c>
      <c r="O492" s="39">
        <f t="shared" si="124"/>
        <v>-8.3333333333333428</v>
      </c>
    </row>
    <row r="493" spans="1:15" x14ac:dyDescent="0.25">
      <c r="A493" s="36">
        <v>10</v>
      </c>
      <c r="B493" s="37">
        <v>6</v>
      </c>
      <c r="C493" s="101">
        <v>4</v>
      </c>
      <c r="D493" s="101">
        <v>5</v>
      </c>
      <c r="E493" s="39">
        <f t="shared" si="133"/>
        <v>66.666666666666671</v>
      </c>
      <c r="F493" s="39">
        <f t="shared" si="134"/>
        <v>83.333333333333329</v>
      </c>
      <c r="G493" s="39">
        <f t="shared" si="132"/>
        <v>16.666666666666657</v>
      </c>
      <c r="I493" s="36">
        <v>28</v>
      </c>
      <c r="J493" s="37">
        <v>24</v>
      </c>
      <c r="K493" s="38">
        <v>19</v>
      </c>
      <c r="L493" s="38">
        <v>20</v>
      </c>
      <c r="M493" s="39">
        <f t="shared" si="128"/>
        <v>79.166666666666671</v>
      </c>
      <c r="N493" s="39">
        <f t="shared" si="129"/>
        <v>83.333333333333329</v>
      </c>
      <c r="O493" s="39">
        <f t="shared" si="124"/>
        <v>4.1666666666666572</v>
      </c>
    </row>
    <row r="494" spans="1:15" x14ac:dyDescent="0.25">
      <c r="A494" s="36">
        <v>11</v>
      </c>
      <c r="B494" s="37">
        <v>6</v>
      </c>
      <c r="C494" s="101">
        <v>5</v>
      </c>
      <c r="D494" s="101">
        <v>6</v>
      </c>
      <c r="E494" s="39">
        <f t="shared" si="133"/>
        <v>83.333333333333329</v>
      </c>
      <c r="F494" s="39">
        <f t="shared" si="134"/>
        <v>100</v>
      </c>
      <c r="G494" s="39">
        <f t="shared" si="132"/>
        <v>16.666666666666671</v>
      </c>
      <c r="I494" s="36">
        <v>29</v>
      </c>
      <c r="J494" s="37">
        <v>24</v>
      </c>
      <c r="K494" s="38">
        <v>19</v>
      </c>
      <c r="L494" s="38">
        <v>21</v>
      </c>
      <c r="M494" s="39">
        <f t="shared" si="128"/>
        <v>79.166666666666671</v>
      </c>
      <c r="N494" s="39">
        <f t="shared" si="129"/>
        <v>87.5</v>
      </c>
      <c r="O494" s="39">
        <f t="shared" si="124"/>
        <v>8.3333333333333286</v>
      </c>
    </row>
    <row r="495" spans="1:15" x14ac:dyDescent="0.25">
      <c r="A495" s="36">
        <v>12</v>
      </c>
      <c r="B495" s="37">
        <v>6</v>
      </c>
      <c r="C495" s="101">
        <v>6</v>
      </c>
      <c r="D495" s="101">
        <v>5</v>
      </c>
      <c r="E495" s="39">
        <f t="shared" si="133"/>
        <v>100</v>
      </c>
      <c r="F495" s="39">
        <f t="shared" si="134"/>
        <v>83.333333333333329</v>
      </c>
      <c r="G495" s="39">
        <f t="shared" si="132"/>
        <v>-16.666666666666671</v>
      </c>
      <c r="I495" s="36">
        <v>30</v>
      </c>
      <c r="J495" s="37">
        <v>24</v>
      </c>
      <c r="K495" s="38">
        <v>24</v>
      </c>
      <c r="L495" s="38">
        <v>24</v>
      </c>
      <c r="M495" s="39">
        <f t="shared" si="128"/>
        <v>100</v>
      </c>
      <c r="N495" s="39">
        <f t="shared" si="129"/>
        <v>100</v>
      </c>
      <c r="O495" s="39">
        <f t="shared" si="124"/>
        <v>0</v>
      </c>
    </row>
    <row r="496" spans="1:15" x14ac:dyDescent="0.25">
      <c r="A496" s="36">
        <v>13</v>
      </c>
      <c r="B496" s="37">
        <v>6</v>
      </c>
      <c r="C496" s="104">
        <v>6</v>
      </c>
      <c r="D496" s="104">
        <v>6</v>
      </c>
      <c r="E496" s="39">
        <f t="shared" si="133"/>
        <v>100</v>
      </c>
      <c r="F496" s="39">
        <f t="shared" si="134"/>
        <v>100</v>
      </c>
      <c r="G496" s="39">
        <f t="shared" si="132"/>
        <v>0</v>
      </c>
      <c r="I496" s="36">
        <v>31</v>
      </c>
      <c r="J496" s="37">
        <v>24</v>
      </c>
      <c r="K496" s="38">
        <v>19</v>
      </c>
      <c r="L496" s="38">
        <v>19</v>
      </c>
      <c r="M496" s="39">
        <f t="shared" si="128"/>
        <v>79.166666666666671</v>
      </c>
      <c r="N496" s="39">
        <f t="shared" si="129"/>
        <v>79.166666666666671</v>
      </c>
      <c r="O496" s="39">
        <f t="shared" si="124"/>
        <v>0</v>
      </c>
    </row>
    <row r="497" spans="1:15" x14ac:dyDescent="0.25">
      <c r="A497" s="36">
        <v>14</v>
      </c>
      <c r="B497" s="37">
        <v>6</v>
      </c>
      <c r="C497" s="101">
        <v>5</v>
      </c>
      <c r="D497" s="101">
        <v>5</v>
      </c>
      <c r="E497" s="39">
        <f t="shared" si="133"/>
        <v>83.333333333333329</v>
      </c>
      <c r="F497" s="39">
        <f t="shared" si="134"/>
        <v>83.333333333333329</v>
      </c>
      <c r="G497" s="39">
        <f t="shared" si="132"/>
        <v>0</v>
      </c>
      <c r="I497" s="36">
        <v>32</v>
      </c>
      <c r="J497" s="37">
        <v>24</v>
      </c>
      <c r="K497" s="38">
        <v>11</v>
      </c>
      <c r="L497" s="38">
        <v>22</v>
      </c>
      <c r="M497" s="39">
        <f t="shared" si="128"/>
        <v>45.833333333333336</v>
      </c>
      <c r="N497" s="39">
        <f t="shared" si="129"/>
        <v>91.666666666666671</v>
      </c>
      <c r="O497" s="39">
        <f t="shared" si="124"/>
        <v>45.833333333333336</v>
      </c>
    </row>
    <row r="498" spans="1:15" x14ac:dyDescent="0.25">
      <c r="A498" s="36">
        <v>15</v>
      </c>
      <c r="B498" s="37">
        <v>6</v>
      </c>
      <c r="C498" s="101">
        <v>6</v>
      </c>
      <c r="D498" s="101">
        <v>0</v>
      </c>
      <c r="E498" s="39">
        <f t="shared" si="133"/>
        <v>100</v>
      </c>
      <c r="F498" s="39">
        <f t="shared" si="134"/>
        <v>0</v>
      </c>
      <c r="G498" s="39">
        <f t="shared" si="132"/>
        <v>-100</v>
      </c>
      <c r="I498" s="36">
        <v>33</v>
      </c>
      <c r="J498" s="37">
        <v>24</v>
      </c>
      <c r="K498" s="38">
        <v>15</v>
      </c>
      <c r="L498" s="38">
        <v>23</v>
      </c>
      <c r="M498" s="39">
        <f t="shared" si="128"/>
        <v>62.5</v>
      </c>
      <c r="N498" s="39">
        <f t="shared" si="129"/>
        <v>95.833333333333329</v>
      </c>
      <c r="O498" s="39">
        <f t="shared" si="124"/>
        <v>33.333333333333329</v>
      </c>
    </row>
    <row r="499" spans="1:15" x14ac:dyDescent="0.25">
      <c r="A499" s="36">
        <v>16</v>
      </c>
      <c r="B499" s="37">
        <v>6</v>
      </c>
      <c r="C499" s="101">
        <v>6</v>
      </c>
      <c r="D499" s="101">
        <v>6</v>
      </c>
      <c r="E499" s="39">
        <f t="shared" si="133"/>
        <v>100</v>
      </c>
      <c r="F499" s="39">
        <f t="shared" si="134"/>
        <v>100</v>
      </c>
      <c r="G499" s="39">
        <f t="shared" si="132"/>
        <v>0</v>
      </c>
      <c r="I499" s="36">
        <v>34</v>
      </c>
      <c r="J499" s="37">
        <v>24</v>
      </c>
      <c r="K499" s="43">
        <v>16</v>
      </c>
      <c r="L499" s="43">
        <v>19</v>
      </c>
      <c r="M499" s="39">
        <f t="shared" si="128"/>
        <v>66.666666666666671</v>
      </c>
      <c r="N499" s="39">
        <f t="shared" si="129"/>
        <v>79.166666666666671</v>
      </c>
      <c r="O499" s="39">
        <f t="shared" si="124"/>
        <v>12.5</v>
      </c>
    </row>
    <row r="500" spans="1:15" x14ac:dyDescent="0.25">
      <c r="A500" s="36">
        <v>17</v>
      </c>
      <c r="B500" s="37">
        <v>6</v>
      </c>
      <c r="C500" s="101">
        <v>0</v>
      </c>
      <c r="D500" s="101">
        <v>6</v>
      </c>
      <c r="E500" s="39">
        <f t="shared" si="133"/>
        <v>0</v>
      </c>
      <c r="F500" s="39">
        <f t="shared" si="134"/>
        <v>100</v>
      </c>
      <c r="G500" s="39">
        <f t="shared" si="132"/>
        <v>100</v>
      </c>
      <c r="I500" s="36">
        <v>35</v>
      </c>
      <c r="J500" s="37">
        <v>24</v>
      </c>
      <c r="K500" s="38">
        <v>12</v>
      </c>
      <c r="L500" s="38">
        <v>17</v>
      </c>
      <c r="M500" s="39">
        <f t="shared" si="128"/>
        <v>50</v>
      </c>
      <c r="N500" s="39">
        <f t="shared" si="129"/>
        <v>70.833333333333329</v>
      </c>
      <c r="O500" s="39">
        <f t="shared" si="124"/>
        <v>20.833333333333329</v>
      </c>
    </row>
    <row r="501" spans="1:15" x14ac:dyDescent="0.25">
      <c r="A501" s="36">
        <v>18</v>
      </c>
      <c r="B501" s="37">
        <v>6</v>
      </c>
      <c r="C501" s="101">
        <v>6</v>
      </c>
      <c r="D501" s="101">
        <v>5</v>
      </c>
      <c r="E501" s="39">
        <f t="shared" si="133"/>
        <v>100</v>
      </c>
      <c r="F501" s="39">
        <f t="shared" si="134"/>
        <v>83.333333333333329</v>
      </c>
      <c r="G501" s="39">
        <f t="shared" si="132"/>
        <v>-16.666666666666671</v>
      </c>
      <c r="I501" s="36">
        <v>36</v>
      </c>
      <c r="J501" s="37">
        <v>24</v>
      </c>
      <c r="K501" s="38">
        <v>19</v>
      </c>
      <c r="L501" s="38">
        <v>21</v>
      </c>
      <c r="M501" s="39">
        <f t="shared" si="128"/>
        <v>79.166666666666671</v>
      </c>
      <c r="N501" s="39">
        <f t="shared" si="129"/>
        <v>87.5</v>
      </c>
      <c r="O501" s="39">
        <f t="shared" si="124"/>
        <v>8.3333333333333286</v>
      </c>
    </row>
    <row r="502" spans="1:15" x14ac:dyDescent="0.25">
      <c r="A502" s="36">
        <v>19</v>
      </c>
      <c r="B502" s="37">
        <v>6</v>
      </c>
      <c r="C502" s="101">
        <v>6</v>
      </c>
      <c r="D502" s="101">
        <v>6</v>
      </c>
      <c r="E502" s="39">
        <f t="shared" si="133"/>
        <v>100</v>
      </c>
      <c r="F502" s="39">
        <f t="shared" si="134"/>
        <v>100</v>
      </c>
      <c r="G502" s="39">
        <f t="shared" si="132"/>
        <v>0</v>
      </c>
      <c r="I502" s="36">
        <v>37</v>
      </c>
      <c r="J502" s="37">
        <v>24</v>
      </c>
      <c r="K502" s="38">
        <v>15</v>
      </c>
      <c r="L502" s="38">
        <v>17</v>
      </c>
      <c r="M502" s="39">
        <f t="shared" si="128"/>
        <v>62.5</v>
      </c>
      <c r="N502" s="39">
        <f t="shared" si="129"/>
        <v>70.833333333333329</v>
      </c>
      <c r="O502" s="39">
        <f t="shared" si="124"/>
        <v>8.3333333333333286</v>
      </c>
    </row>
    <row r="503" spans="1:15" x14ac:dyDescent="0.25">
      <c r="A503" s="36">
        <v>20</v>
      </c>
      <c r="B503" s="37">
        <v>6</v>
      </c>
      <c r="C503" s="101">
        <v>5</v>
      </c>
      <c r="D503" s="101">
        <v>6</v>
      </c>
      <c r="E503" s="39">
        <f t="shared" si="133"/>
        <v>83.333333333333329</v>
      </c>
      <c r="F503" s="39">
        <f t="shared" si="134"/>
        <v>100</v>
      </c>
      <c r="G503" s="39">
        <f t="shared" si="132"/>
        <v>16.666666666666671</v>
      </c>
      <c r="I503" s="36">
        <v>38</v>
      </c>
      <c r="J503" s="37">
        <v>24</v>
      </c>
      <c r="K503" s="38">
        <v>16</v>
      </c>
      <c r="L503" s="38">
        <v>20</v>
      </c>
      <c r="M503" s="39">
        <f t="shared" si="128"/>
        <v>66.666666666666671</v>
      </c>
      <c r="N503" s="39">
        <f t="shared" si="129"/>
        <v>83.333333333333329</v>
      </c>
      <c r="O503" s="39">
        <f t="shared" si="124"/>
        <v>16.666666666666657</v>
      </c>
    </row>
    <row r="504" spans="1:15" x14ac:dyDescent="0.25">
      <c r="A504" s="36">
        <v>21</v>
      </c>
      <c r="B504" s="37">
        <v>6</v>
      </c>
      <c r="C504" s="101">
        <v>5</v>
      </c>
      <c r="D504" s="101">
        <v>6</v>
      </c>
      <c r="E504" s="39">
        <f t="shared" si="133"/>
        <v>83.333333333333329</v>
      </c>
      <c r="F504" s="39">
        <f t="shared" si="134"/>
        <v>100</v>
      </c>
      <c r="G504" s="39">
        <f t="shared" si="132"/>
        <v>16.666666666666671</v>
      </c>
      <c r="I504" s="36">
        <v>39</v>
      </c>
      <c r="J504" s="37">
        <v>24</v>
      </c>
      <c r="K504" s="38">
        <v>22</v>
      </c>
      <c r="L504" s="38"/>
      <c r="M504" s="39">
        <f t="shared" si="128"/>
        <v>91.666666666666671</v>
      </c>
      <c r="N504" s="39">
        <f t="shared" si="129"/>
        <v>0</v>
      </c>
      <c r="O504" s="39">
        <f t="shared" si="124"/>
        <v>-91.666666666666671</v>
      </c>
    </row>
    <row r="505" spans="1:15" x14ac:dyDescent="0.25">
      <c r="A505" s="36">
        <v>22</v>
      </c>
      <c r="B505" s="37">
        <v>6</v>
      </c>
      <c r="C505" s="101">
        <v>5</v>
      </c>
      <c r="D505" s="101">
        <v>5</v>
      </c>
      <c r="E505" s="39">
        <f t="shared" si="133"/>
        <v>83.333333333333329</v>
      </c>
      <c r="F505" s="39">
        <f t="shared" si="134"/>
        <v>83.333333333333329</v>
      </c>
      <c r="G505" s="39">
        <f t="shared" si="132"/>
        <v>0</v>
      </c>
      <c r="I505" s="45" t="s">
        <v>40</v>
      </c>
      <c r="J505" s="100">
        <f>+AVERAGE(J466:J472)</f>
        <v>24</v>
      </c>
      <c r="K505" s="68">
        <f>+AVERAGE(K466:K504)</f>
        <v>16.487179487179485</v>
      </c>
      <c r="L505" s="68">
        <f>+AVERAGE(L466:L504)</f>
        <v>19.921052631578949</v>
      </c>
      <c r="M505" s="47">
        <f>+AVERAGE(M466:M504)</f>
        <v>68.696581196581178</v>
      </c>
      <c r="N505" s="47">
        <f>+AVERAGE(N466:N504)</f>
        <v>80.876068376068389</v>
      </c>
      <c r="O505" s="47">
        <f t="shared" si="124"/>
        <v>12.179487179487211</v>
      </c>
    </row>
    <row r="506" spans="1:15" x14ac:dyDescent="0.25">
      <c r="A506" s="36">
        <v>23</v>
      </c>
      <c r="B506" s="37">
        <v>6</v>
      </c>
      <c r="C506" s="101">
        <v>4</v>
      </c>
      <c r="D506" s="101">
        <v>6</v>
      </c>
      <c r="E506" s="39">
        <f t="shared" si="133"/>
        <v>66.666666666666671</v>
      </c>
      <c r="F506" s="39">
        <f t="shared" si="134"/>
        <v>100</v>
      </c>
      <c r="G506" s="39">
        <f t="shared" si="132"/>
        <v>33.333333333333329</v>
      </c>
    </row>
    <row r="507" spans="1:15" x14ac:dyDescent="0.25">
      <c r="A507" s="36">
        <v>24</v>
      </c>
      <c r="B507" s="37">
        <v>6</v>
      </c>
      <c r="C507" s="101">
        <v>4</v>
      </c>
      <c r="D507" s="101">
        <v>6</v>
      </c>
      <c r="E507" s="39">
        <f t="shared" si="133"/>
        <v>66.666666666666671</v>
      </c>
      <c r="F507" s="39">
        <f t="shared" si="134"/>
        <v>100</v>
      </c>
      <c r="G507" s="39">
        <f t="shared" si="132"/>
        <v>33.333333333333329</v>
      </c>
      <c r="I507" s="308" t="s">
        <v>153</v>
      </c>
      <c r="J507" s="309"/>
      <c r="K507" s="309"/>
      <c r="L507" s="309"/>
      <c r="M507" s="309"/>
      <c r="N507" s="309"/>
      <c r="O507" s="310"/>
    </row>
    <row r="508" spans="1:15" x14ac:dyDescent="0.25">
      <c r="A508" s="36">
        <v>25</v>
      </c>
      <c r="B508" s="37">
        <v>6</v>
      </c>
      <c r="C508" s="101">
        <v>5</v>
      </c>
      <c r="D508" s="101">
        <v>6</v>
      </c>
      <c r="E508" s="39">
        <f t="shared" si="133"/>
        <v>83.333333333333329</v>
      </c>
      <c r="F508" s="39">
        <f t="shared" si="134"/>
        <v>100</v>
      </c>
      <c r="G508" s="39">
        <f t="shared" si="132"/>
        <v>16.666666666666671</v>
      </c>
      <c r="I508" s="311" t="s">
        <v>265</v>
      </c>
      <c r="J508" s="312"/>
      <c r="K508" s="312"/>
      <c r="L508" s="312"/>
      <c r="M508" s="312"/>
      <c r="N508" s="312"/>
      <c r="O508" s="313"/>
    </row>
    <row r="509" spans="1:15" ht="28.5" customHeight="1" x14ac:dyDescent="0.25">
      <c r="A509" s="36">
        <v>26</v>
      </c>
      <c r="B509" s="37">
        <v>6</v>
      </c>
      <c r="C509" s="102">
        <v>5</v>
      </c>
      <c r="D509" s="102">
        <v>6</v>
      </c>
      <c r="E509" s="39">
        <f t="shared" si="133"/>
        <v>83.333333333333329</v>
      </c>
      <c r="F509" s="39">
        <f t="shared" si="134"/>
        <v>100</v>
      </c>
      <c r="G509" s="39">
        <f t="shared" si="132"/>
        <v>16.666666666666671</v>
      </c>
      <c r="I509" s="118" t="s">
        <v>51</v>
      </c>
      <c r="J509" s="118" t="s">
        <v>80</v>
      </c>
      <c r="K509" s="118" t="s">
        <v>52</v>
      </c>
      <c r="L509" s="118" t="s">
        <v>53</v>
      </c>
      <c r="M509" s="118" t="s">
        <v>48</v>
      </c>
      <c r="N509" s="118" t="s">
        <v>49</v>
      </c>
      <c r="O509" s="118" t="s">
        <v>47</v>
      </c>
    </row>
    <row r="510" spans="1:15" x14ac:dyDescent="0.25">
      <c r="A510" s="36">
        <v>27</v>
      </c>
      <c r="B510" s="37">
        <v>6</v>
      </c>
      <c r="C510" s="101">
        <v>6</v>
      </c>
      <c r="D510" s="101">
        <v>6</v>
      </c>
      <c r="E510" s="39">
        <f t="shared" si="133"/>
        <v>100</v>
      </c>
      <c r="F510" s="39">
        <f t="shared" si="134"/>
        <v>100</v>
      </c>
      <c r="G510" s="39">
        <f t="shared" si="132"/>
        <v>0</v>
      </c>
      <c r="I510" s="113">
        <v>1</v>
      </c>
      <c r="J510" s="113">
        <v>6</v>
      </c>
      <c r="K510" s="113">
        <v>2</v>
      </c>
      <c r="L510" s="113">
        <v>2</v>
      </c>
      <c r="M510" s="114">
        <v>33.333333333333336</v>
      </c>
      <c r="N510" s="114">
        <v>33.333333333333336</v>
      </c>
      <c r="O510" s="114">
        <v>0</v>
      </c>
    </row>
    <row r="511" spans="1:15" x14ac:dyDescent="0.25">
      <c r="A511" s="36">
        <v>28</v>
      </c>
      <c r="B511" s="37">
        <v>6</v>
      </c>
      <c r="C511" s="101">
        <v>6</v>
      </c>
      <c r="D511" s="101">
        <v>6</v>
      </c>
      <c r="E511" s="39">
        <f t="shared" si="133"/>
        <v>100</v>
      </c>
      <c r="F511" s="39">
        <f t="shared" si="134"/>
        <v>100</v>
      </c>
      <c r="G511" s="39">
        <f t="shared" si="132"/>
        <v>0</v>
      </c>
      <c r="I511" s="113">
        <v>2</v>
      </c>
      <c r="J511" s="113">
        <v>6</v>
      </c>
      <c r="K511" s="113">
        <v>2</v>
      </c>
      <c r="L511" s="113">
        <v>5</v>
      </c>
      <c r="M511" s="114">
        <v>33.333333333333336</v>
      </c>
      <c r="N511" s="114">
        <v>83.333333333333329</v>
      </c>
      <c r="O511" s="114">
        <v>49.999999999999993</v>
      </c>
    </row>
    <row r="512" spans="1:15" x14ac:dyDescent="0.25">
      <c r="A512" s="45" t="s">
        <v>40</v>
      </c>
      <c r="B512" s="100">
        <f>+AVERAGE(B484:B490)</f>
        <v>6</v>
      </c>
      <c r="C512" s="108">
        <f>+(AVERAGE(C484:C511))</f>
        <v>4.4642857142857144</v>
      </c>
      <c r="D512" s="108">
        <f>+(AVERAGE(D484:D511))</f>
        <v>5.2857142857142856</v>
      </c>
      <c r="E512" s="47">
        <f>+AVERAGE(E484:E511)</f>
        <v>74.404761904761898</v>
      </c>
      <c r="F512" s="47">
        <f>+AVERAGE(F484:F511)</f>
        <v>88.095238095238088</v>
      </c>
      <c r="G512" s="47">
        <f t="shared" si="132"/>
        <v>13.69047619047619</v>
      </c>
      <c r="I512" s="113">
        <v>3</v>
      </c>
      <c r="J512" s="113">
        <v>6</v>
      </c>
      <c r="K512" s="113">
        <v>0</v>
      </c>
      <c r="L512" s="113">
        <v>3</v>
      </c>
      <c r="M512" s="114">
        <v>0</v>
      </c>
      <c r="N512" s="114">
        <v>50</v>
      </c>
      <c r="O512" s="114">
        <v>50</v>
      </c>
    </row>
    <row r="513" spans="1:15" x14ac:dyDescent="0.25">
      <c r="C513" s="103"/>
      <c r="D513" s="103"/>
      <c r="I513" s="113">
        <v>4</v>
      </c>
      <c r="J513" s="113">
        <v>6</v>
      </c>
      <c r="K513" s="113">
        <v>1</v>
      </c>
      <c r="L513" s="113">
        <v>4</v>
      </c>
      <c r="M513" s="114">
        <v>16.666666666666668</v>
      </c>
      <c r="N513" s="114">
        <v>66.666666666666671</v>
      </c>
      <c r="O513" s="114">
        <v>50</v>
      </c>
    </row>
    <row r="514" spans="1:15" x14ac:dyDescent="0.25">
      <c r="A514" s="308" t="s">
        <v>153</v>
      </c>
      <c r="B514" s="309"/>
      <c r="C514" s="309"/>
      <c r="D514" s="309"/>
      <c r="E514" s="309"/>
      <c r="F514" s="309"/>
      <c r="G514" s="310"/>
      <c r="I514" s="113">
        <v>5</v>
      </c>
      <c r="J514" s="113">
        <v>6</v>
      </c>
      <c r="K514" s="113">
        <v>3</v>
      </c>
      <c r="L514" s="113">
        <v>3</v>
      </c>
      <c r="M514" s="114">
        <v>50</v>
      </c>
      <c r="N514" s="114">
        <v>50</v>
      </c>
      <c r="O514" s="114">
        <v>0</v>
      </c>
    </row>
    <row r="515" spans="1:15" x14ac:dyDescent="0.25">
      <c r="A515" s="322" t="s">
        <v>271</v>
      </c>
      <c r="B515" s="323"/>
      <c r="C515" s="323"/>
      <c r="D515" s="323"/>
      <c r="E515" s="323"/>
      <c r="F515" s="323"/>
      <c r="G515" s="324"/>
      <c r="I515" s="113">
        <v>6</v>
      </c>
      <c r="J515" s="113">
        <v>6</v>
      </c>
      <c r="K515" s="113">
        <v>3</v>
      </c>
      <c r="L515" s="113">
        <v>4</v>
      </c>
      <c r="M515" s="114">
        <v>50</v>
      </c>
      <c r="N515" s="114">
        <v>66.666666666666671</v>
      </c>
      <c r="O515" s="114">
        <v>16.666666666666671</v>
      </c>
    </row>
    <row r="516" spans="1:15" ht="33.75" customHeight="1" x14ac:dyDescent="0.25">
      <c r="A516" s="119" t="s">
        <v>51</v>
      </c>
      <c r="B516" s="119" t="s">
        <v>80</v>
      </c>
      <c r="C516" s="120" t="s">
        <v>52</v>
      </c>
      <c r="D516" s="120" t="s">
        <v>53</v>
      </c>
      <c r="E516" s="119" t="s">
        <v>48</v>
      </c>
      <c r="F516" s="119" t="s">
        <v>49</v>
      </c>
      <c r="G516" s="119" t="s">
        <v>47</v>
      </c>
      <c r="I516" s="113">
        <v>7</v>
      </c>
      <c r="J516" s="113">
        <v>6</v>
      </c>
      <c r="K516" s="113">
        <v>3</v>
      </c>
      <c r="L516" s="113">
        <v>5</v>
      </c>
      <c r="M516" s="114">
        <v>50</v>
      </c>
      <c r="N516" s="114">
        <v>83.333333333333329</v>
      </c>
      <c r="O516" s="114">
        <v>33.333333333333329</v>
      </c>
    </row>
    <row r="517" spans="1:15" x14ac:dyDescent="0.25">
      <c r="A517" s="113">
        <v>1</v>
      </c>
      <c r="B517" s="113">
        <v>6</v>
      </c>
      <c r="C517" s="101">
        <v>4</v>
      </c>
      <c r="D517" s="101">
        <v>6</v>
      </c>
      <c r="E517" s="114">
        <v>66.666666666666671</v>
      </c>
      <c r="F517" s="114">
        <v>100</v>
      </c>
      <c r="G517" s="114">
        <v>33.333333333333329</v>
      </c>
      <c r="I517" s="113">
        <v>8</v>
      </c>
      <c r="J517" s="113">
        <v>6</v>
      </c>
      <c r="K517" s="113">
        <v>2</v>
      </c>
      <c r="L517" s="113">
        <v>3</v>
      </c>
      <c r="M517" s="114">
        <v>33.333333333333336</v>
      </c>
      <c r="N517" s="114">
        <v>50</v>
      </c>
      <c r="O517" s="114">
        <v>16.666666666666664</v>
      </c>
    </row>
    <row r="518" spans="1:15" x14ac:dyDescent="0.25">
      <c r="A518" s="113">
        <v>2</v>
      </c>
      <c r="B518" s="113">
        <v>6</v>
      </c>
      <c r="C518" s="101">
        <v>6</v>
      </c>
      <c r="D518" s="101">
        <v>6</v>
      </c>
      <c r="E518" s="114">
        <v>100</v>
      </c>
      <c r="F518" s="114">
        <v>100</v>
      </c>
      <c r="G518" s="114">
        <v>0</v>
      </c>
      <c r="I518" s="113">
        <v>9</v>
      </c>
      <c r="J518" s="113">
        <v>6</v>
      </c>
      <c r="K518" s="113">
        <v>1</v>
      </c>
      <c r="L518" s="113">
        <v>4</v>
      </c>
      <c r="M518" s="114">
        <v>16.666666666666668</v>
      </c>
      <c r="N518" s="114">
        <v>66.666666666666671</v>
      </c>
      <c r="O518" s="114">
        <v>50</v>
      </c>
    </row>
    <row r="519" spans="1:15" x14ac:dyDescent="0.25">
      <c r="A519" s="113">
        <v>3</v>
      </c>
      <c r="B519" s="113">
        <v>6</v>
      </c>
      <c r="C519" s="101">
        <v>3</v>
      </c>
      <c r="D519" s="101">
        <v>5</v>
      </c>
      <c r="E519" s="114">
        <v>50</v>
      </c>
      <c r="F519" s="114">
        <v>83.333333333333329</v>
      </c>
      <c r="G519" s="114">
        <v>33.333333333333329</v>
      </c>
      <c r="I519" s="113">
        <v>10</v>
      </c>
      <c r="J519" s="113">
        <v>6</v>
      </c>
      <c r="K519" s="113">
        <v>2</v>
      </c>
      <c r="L519" s="113">
        <v>4</v>
      </c>
      <c r="M519" s="114">
        <v>33.333333333333336</v>
      </c>
      <c r="N519" s="114">
        <v>66.666666666666671</v>
      </c>
      <c r="O519" s="114">
        <v>33.333333333333336</v>
      </c>
    </row>
    <row r="520" spans="1:15" x14ac:dyDescent="0.25">
      <c r="A520" s="113">
        <v>4</v>
      </c>
      <c r="B520" s="113">
        <v>6</v>
      </c>
      <c r="C520" s="101">
        <v>2</v>
      </c>
      <c r="D520" s="101">
        <v>2</v>
      </c>
      <c r="E520" s="114">
        <v>33.333333333333336</v>
      </c>
      <c r="F520" s="114">
        <v>33.333333333333336</v>
      </c>
      <c r="G520" s="114">
        <v>0</v>
      </c>
      <c r="I520" s="113">
        <v>11</v>
      </c>
      <c r="J520" s="113">
        <v>6</v>
      </c>
      <c r="K520" s="113">
        <v>4</v>
      </c>
      <c r="L520" s="113">
        <v>5</v>
      </c>
      <c r="M520" s="114">
        <v>66.666666666666671</v>
      </c>
      <c r="N520" s="114">
        <v>83.333333333333329</v>
      </c>
      <c r="O520" s="114">
        <v>16.666666666666657</v>
      </c>
    </row>
    <row r="521" spans="1:15" x14ac:dyDescent="0.25">
      <c r="A521" s="113">
        <v>5</v>
      </c>
      <c r="B521" s="113">
        <v>6</v>
      </c>
      <c r="C521" s="101">
        <v>4</v>
      </c>
      <c r="D521" s="101">
        <v>6</v>
      </c>
      <c r="E521" s="114">
        <v>66.666666666666671</v>
      </c>
      <c r="F521" s="114">
        <v>100</v>
      </c>
      <c r="G521" s="114">
        <v>33.333333333333329</v>
      </c>
      <c r="I521" s="113">
        <v>12</v>
      </c>
      <c r="J521" s="113">
        <v>6</v>
      </c>
      <c r="K521" s="113">
        <v>0</v>
      </c>
      <c r="L521" s="113">
        <v>5</v>
      </c>
      <c r="M521" s="114">
        <v>0</v>
      </c>
      <c r="N521" s="114">
        <v>83.333333333333329</v>
      </c>
      <c r="O521" s="114">
        <v>83.333333333333329</v>
      </c>
    </row>
    <row r="522" spans="1:15" x14ac:dyDescent="0.25">
      <c r="A522" s="113">
        <v>6</v>
      </c>
      <c r="B522" s="113">
        <v>6</v>
      </c>
      <c r="C522" s="101">
        <v>6</v>
      </c>
      <c r="D522" s="101">
        <v>6</v>
      </c>
      <c r="E522" s="114">
        <v>100</v>
      </c>
      <c r="F522" s="114">
        <v>100</v>
      </c>
      <c r="G522" s="114">
        <v>0</v>
      </c>
      <c r="I522" s="113">
        <v>13</v>
      </c>
      <c r="J522" s="113">
        <v>6</v>
      </c>
      <c r="K522" s="113">
        <v>2</v>
      </c>
      <c r="L522" s="113">
        <v>5</v>
      </c>
      <c r="M522" s="114">
        <v>33.333333333333336</v>
      </c>
      <c r="N522" s="114">
        <v>83.333333333333329</v>
      </c>
      <c r="O522" s="114">
        <v>49.999999999999993</v>
      </c>
    </row>
    <row r="523" spans="1:15" x14ac:dyDescent="0.25">
      <c r="A523" s="113">
        <v>7</v>
      </c>
      <c r="B523" s="113">
        <v>6</v>
      </c>
      <c r="C523" s="101">
        <v>3</v>
      </c>
      <c r="D523" s="101">
        <v>4</v>
      </c>
      <c r="E523" s="114">
        <v>50</v>
      </c>
      <c r="F523" s="114">
        <v>66.666666666666671</v>
      </c>
      <c r="G523" s="114">
        <v>16.6666666666667</v>
      </c>
      <c r="I523" s="113">
        <v>14</v>
      </c>
      <c r="J523" s="113">
        <v>6</v>
      </c>
      <c r="K523" s="113">
        <v>1</v>
      </c>
      <c r="L523" s="113">
        <v>5</v>
      </c>
      <c r="M523" s="114">
        <v>16.666666666666668</v>
      </c>
      <c r="N523" s="114">
        <v>83.333333333333329</v>
      </c>
      <c r="O523" s="114">
        <v>66.666666666666657</v>
      </c>
    </row>
    <row r="524" spans="1:15" x14ac:dyDescent="0.25">
      <c r="A524" s="113">
        <v>8</v>
      </c>
      <c r="B524" s="113">
        <v>6</v>
      </c>
      <c r="C524" s="101">
        <v>3</v>
      </c>
      <c r="D524" s="101">
        <v>5</v>
      </c>
      <c r="E524" s="114">
        <v>50</v>
      </c>
      <c r="F524" s="114">
        <v>83.333333333333329</v>
      </c>
      <c r="G524" s="114">
        <v>33.333333333333329</v>
      </c>
      <c r="I524" s="113">
        <v>15</v>
      </c>
      <c r="J524" s="113">
        <v>6</v>
      </c>
      <c r="K524" s="113">
        <v>3</v>
      </c>
      <c r="L524" s="113">
        <v>4</v>
      </c>
      <c r="M524" s="114">
        <v>50</v>
      </c>
      <c r="N524" s="114">
        <v>66.666666666666671</v>
      </c>
      <c r="O524" s="114">
        <v>16.666666666666671</v>
      </c>
    </row>
    <row r="525" spans="1:15" x14ac:dyDescent="0.25">
      <c r="A525" s="113">
        <v>9</v>
      </c>
      <c r="B525" s="113">
        <v>6</v>
      </c>
      <c r="C525" s="101">
        <v>4</v>
      </c>
      <c r="D525" s="101">
        <v>3</v>
      </c>
      <c r="E525" s="114">
        <v>66.666666666666671</v>
      </c>
      <c r="F525" s="114">
        <v>50</v>
      </c>
      <c r="G525" s="114">
        <v>-16.666666666666671</v>
      </c>
      <c r="I525" s="113">
        <v>16</v>
      </c>
      <c r="J525" s="113">
        <v>6</v>
      </c>
      <c r="K525" s="113">
        <v>1</v>
      </c>
      <c r="L525" s="113">
        <v>4</v>
      </c>
      <c r="M525" s="114">
        <v>16.666666666666668</v>
      </c>
      <c r="N525" s="114">
        <v>66.666666666666671</v>
      </c>
      <c r="O525" s="114">
        <v>50</v>
      </c>
    </row>
    <row r="526" spans="1:15" x14ac:dyDescent="0.25">
      <c r="A526" s="113">
        <v>10</v>
      </c>
      <c r="B526" s="113">
        <v>6</v>
      </c>
      <c r="C526" s="101">
        <v>3</v>
      </c>
      <c r="D526" s="101">
        <v>6</v>
      </c>
      <c r="E526" s="114">
        <v>50</v>
      </c>
      <c r="F526" s="114">
        <v>100</v>
      </c>
      <c r="G526" s="114">
        <v>50</v>
      </c>
      <c r="I526" s="113">
        <v>17</v>
      </c>
      <c r="J526" s="113">
        <v>6</v>
      </c>
      <c r="K526" s="113">
        <v>0</v>
      </c>
      <c r="L526" s="113">
        <v>5</v>
      </c>
      <c r="M526" s="114">
        <v>0</v>
      </c>
      <c r="N526" s="114">
        <v>83.333333333333329</v>
      </c>
      <c r="O526" s="114">
        <v>83.333333333333329</v>
      </c>
    </row>
    <row r="527" spans="1:15" x14ac:dyDescent="0.25">
      <c r="A527" s="113">
        <v>11</v>
      </c>
      <c r="B527" s="113">
        <v>6</v>
      </c>
      <c r="C527" s="101">
        <v>2</v>
      </c>
      <c r="D527" s="101">
        <v>5</v>
      </c>
      <c r="E527" s="114">
        <v>33.333333333333336</v>
      </c>
      <c r="F527" s="114">
        <v>83.333333333333329</v>
      </c>
      <c r="G527" s="114">
        <v>49.999999999999993</v>
      </c>
      <c r="I527" s="113">
        <v>18</v>
      </c>
      <c r="J527" s="113">
        <v>6</v>
      </c>
      <c r="K527" s="113">
        <v>3</v>
      </c>
      <c r="L527" s="113">
        <v>4</v>
      </c>
      <c r="M527" s="114">
        <v>50</v>
      </c>
      <c r="N527" s="114">
        <v>66.666666666666671</v>
      </c>
      <c r="O527" s="114">
        <v>16.666666666666671</v>
      </c>
    </row>
    <row r="528" spans="1:15" x14ac:dyDescent="0.25">
      <c r="A528" s="113">
        <v>12</v>
      </c>
      <c r="B528" s="113">
        <v>6</v>
      </c>
      <c r="C528" s="101">
        <v>3</v>
      </c>
      <c r="D528" s="101">
        <v>6</v>
      </c>
      <c r="E528" s="114">
        <v>50</v>
      </c>
      <c r="F528" s="114">
        <v>100</v>
      </c>
      <c r="G528" s="114">
        <v>50</v>
      </c>
      <c r="I528" s="113">
        <v>19</v>
      </c>
      <c r="J528" s="113">
        <v>6</v>
      </c>
      <c r="K528" s="113">
        <v>1</v>
      </c>
      <c r="L528" s="113">
        <v>3</v>
      </c>
      <c r="M528" s="114">
        <v>16.666666666666668</v>
      </c>
      <c r="N528" s="114">
        <v>50</v>
      </c>
      <c r="O528" s="114">
        <v>33.333333333333329</v>
      </c>
    </row>
    <row r="529" spans="1:15" x14ac:dyDescent="0.25">
      <c r="A529" s="113">
        <v>13</v>
      </c>
      <c r="B529" s="113">
        <v>6</v>
      </c>
      <c r="C529" s="101">
        <v>0</v>
      </c>
      <c r="D529" s="101">
        <v>5</v>
      </c>
      <c r="E529" s="114">
        <v>0</v>
      </c>
      <c r="F529" s="114">
        <v>83.333333333333329</v>
      </c>
      <c r="G529" s="114">
        <v>83.333333333333329</v>
      </c>
      <c r="I529" s="113">
        <v>20</v>
      </c>
      <c r="J529" s="113">
        <v>6</v>
      </c>
      <c r="K529" s="113">
        <v>4</v>
      </c>
      <c r="L529" s="113">
        <v>5</v>
      </c>
      <c r="M529" s="114">
        <v>66.666666666666671</v>
      </c>
      <c r="N529" s="114">
        <v>83.333333333333329</v>
      </c>
      <c r="O529" s="114">
        <v>16.666666666666657</v>
      </c>
    </row>
    <row r="530" spans="1:15" x14ac:dyDescent="0.25">
      <c r="A530" s="113">
        <v>14</v>
      </c>
      <c r="B530" s="113">
        <v>6</v>
      </c>
      <c r="C530" s="101">
        <v>2</v>
      </c>
      <c r="D530" s="101">
        <v>6</v>
      </c>
      <c r="E530" s="114">
        <v>33.333333333333336</v>
      </c>
      <c r="F530" s="114">
        <v>100</v>
      </c>
      <c r="G530" s="114">
        <v>66.666666666666657</v>
      </c>
      <c r="I530" s="113">
        <v>21</v>
      </c>
      <c r="J530" s="113">
        <v>6</v>
      </c>
      <c r="K530" s="113">
        <v>3</v>
      </c>
      <c r="L530" s="113">
        <v>4</v>
      </c>
      <c r="M530" s="114">
        <v>50</v>
      </c>
      <c r="N530" s="114">
        <v>66.666666666666671</v>
      </c>
      <c r="O530" s="114">
        <v>16.666666666666671</v>
      </c>
    </row>
    <row r="531" spans="1:15" x14ac:dyDescent="0.25">
      <c r="A531" s="121" t="s">
        <v>40</v>
      </c>
      <c r="B531" s="113">
        <v>6</v>
      </c>
      <c r="C531" s="108">
        <v>3.2142857142857144</v>
      </c>
      <c r="D531" s="108">
        <v>5.0714285714285712</v>
      </c>
      <c r="E531" s="122">
        <v>53.571428571428577</v>
      </c>
      <c r="F531" s="122">
        <v>84.523809523809518</v>
      </c>
      <c r="G531" s="122">
        <v>30.952380952380945</v>
      </c>
      <c r="I531" s="113">
        <v>22</v>
      </c>
      <c r="J531" s="113">
        <v>6</v>
      </c>
      <c r="K531" s="113">
        <v>2</v>
      </c>
      <c r="L531" s="113">
        <v>4</v>
      </c>
      <c r="M531" s="114">
        <v>33.333333333333336</v>
      </c>
      <c r="N531" s="114">
        <v>66.666666666666671</v>
      </c>
      <c r="O531" s="114">
        <v>33.333333333333336</v>
      </c>
    </row>
    <row r="532" spans="1:15" x14ac:dyDescent="0.25">
      <c r="C532" s="103"/>
      <c r="D532" s="103"/>
      <c r="I532" s="113">
        <v>23</v>
      </c>
      <c r="J532" s="113">
        <v>6</v>
      </c>
      <c r="K532" s="113">
        <v>2</v>
      </c>
      <c r="L532" s="113">
        <v>4</v>
      </c>
      <c r="M532" s="114">
        <v>33.333333333333336</v>
      </c>
      <c r="N532" s="114">
        <v>66.666666666666671</v>
      </c>
      <c r="O532" s="114">
        <v>33.333333333333336</v>
      </c>
    </row>
    <row r="533" spans="1:15" x14ac:dyDescent="0.25">
      <c r="C533" s="103"/>
      <c r="D533" s="103"/>
      <c r="I533" s="113">
        <v>24</v>
      </c>
      <c r="J533" s="113">
        <v>6</v>
      </c>
      <c r="K533" s="113">
        <v>1</v>
      </c>
      <c r="L533" s="113">
        <v>4</v>
      </c>
      <c r="M533" s="114">
        <v>16.666666666666668</v>
      </c>
      <c r="N533" s="114">
        <v>66.666666666666671</v>
      </c>
      <c r="O533" s="114">
        <v>50</v>
      </c>
    </row>
    <row r="534" spans="1:15" x14ac:dyDescent="0.25">
      <c r="A534" s="319" t="s">
        <v>153</v>
      </c>
      <c r="B534" s="320"/>
      <c r="C534" s="320"/>
      <c r="D534" s="320"/>
      <c r="E534" s="320"/>
      <c r="F534" s="320"/>
      <c r="G534" s="321"/>
      <c r="I534" s="113">
        <v>25</v>
      </c>
      <c r="J534" s="113">
        <v>6</v>
      </c>
      <c r="K534" s="113">
        <v>1</v>
      </c>
      <c r="L534" s="113">
        <v>4</v>
      </c>
      <c r="M534" s="114">
        <v>16.666666666666668</v>
      </c>
      <c r="N534" s="114">
        <v>66.666666666666671</v>
      </c>
      <c r="O534" s="114">
        <v>50</v>
      </c>
    </row>
    <row r="535" spans="1:15" ht="36" customHeight="1" x14ac:dyDescent="0.25">
      <c r="A535" s="330" t="s">
        <v>267</v>
      </c>
      <c r="B535" s="331"/>
      <c r="C535" s="331"/>
      <c r="D535" s="331"/>
      <c r="E535" s="331"/>
      <c r="F535" s="331"/>
      <c r="G535" s="332"/>
      <c r="I535" s="115" t="s">
        <v>40</v>
      </c>
      <c r="J535" s="113">
        <v>6</v>
      </c>
      <c r="K535" s="113">
        <v>1.88</v>
      </c>
      <c r="L535" s="113">
        <v>4.08</v>
      </c>
      <c r="M535" s="116">
        <v>31.333333333333329</v>
      </c>
      <c r="N535" s="117">
        <v>68.000000000000014</v>
      </c>
      <c r="O535" s="116">
        <v>36.666666666666686</v>
      </c>
    </row>
    <row r="536" spans="1:15" ht="31.5" customHeight="1" x14ac:dyDescent="0.25">
      <c r="A536" s="126" t="s">
        <v>51</v>
      </c>
      <c r="B536" s="126" t="s">
        <v>80</v>
      </c>
      <c r="C536" s="126" t="s">
        <v>52</v>
      </c>
      <c r="D536" s="126" t="s">
        <v>53</v>
      </c>
      <c r="E536" s="126" t="s">
        <v>48</v>
      </c>
      <c r="F536" s="126" t="s">
        <v>49</v>
      </c>
      <c r="G536" s="126" t="s">
        <v>47</v>
      </c>
    </row>
    <row r="537" spans="1:15" x14ac:dyDescent="0.25">
      <c r="A537" s="36">
        <v>1</v>
      </c>
      <c r="B537" s="36">
        <v>6</v>
      </c>
      <c r="C537" s="36">
        <v>2</v>
      </c>
      <c r="D537" s="36">
        <v>2</v>
      </c>
      <c r="E537" s="39">
        <v>33.333333333333336</v>
      </c>
      <c r="F537" s="39">
        <v>33.333333333333336</v>
      </c>
      <c r="G537" s="39">
        <v>0</v>
      </c>
      <c r="I537" s="308" t="s">
        <v>153</v>
      </c>
      <c r="J537" s="309"/>
      <c r="K537" s="309"/>
      <c r="L537" s="309"/>
      <c r="M537" s="309"/>
      <c r="N537" s="309"/>
      <c r="O537" s="310"/>
    </row>
    <row r="538" spans="1:15" x14ac:dyDescent="0.25">
      <c r="A538" s="36">
        <v>2</v>
      </c>
      <c r="B538" s="36">
        <v>6</v>
      </c>
      <c r="C538" s="36">
        <v>2</v>
      </c>
      <c r="D538" s="36">
        <v>1</v>
      </c>
      <c r="E538" s="40">
        <v>33.333333333333336</v>
      </c>
      <c r="F538" s="40">
        <v>16.666666666666668</v>
      </c>
      <c r="G538" s="39">
        <v>-16.666666666666668</v>
      </c>
      <c r="I538" s="311" t="s">
        <v>266</v>
      </c>
      <c r="J538" s="312"/>
      <c r="K538" s="312"/>
      <c r="L538" s="312"/>
      <c r="M538" s="312"/>
      <c r="N538" s="312"/>
      <c r="O538" s="313"/>
    </row>
    <row r="539" spans="1:15" x14ac:dyDescent="0.25">
      <c r="A539" s="36">
        <v>3</v>
      </c>
      <c r="B539" s="36">
        <v>6</v>
      </c>
      <c r="C539" s="36">
        <v>2</v>
      </c>
      <c r="D539" s="36">
        <v>2</v>
      </c>
      <c r="E539" s="39">
        <v>33.333333333333336</v>
      </c>
      <c r="F539" s="39">
        <v>33.333333333333336</v>
      </c>
      <c r="G539" s="39">
        <v>0</v>
      </c>
      <c r="I539" s="118" t="s">
        <v>51</v>
      </c>
      <c r="J539" s="118" t="s">
        <v>80</v>
      </c>
      <c r="K539" s="118" t="s">
        <v>52</v>
      </c>
      <c r="L539" s="118" t="s">
        <v>53</v>
      </c>
      <c r="M539" s="118" t="s">
        <v>48</v>
      </c>
      <c r="N539" s="118" t="s">
        <v>49</v>
      </c>
      <c r="O539" s="118" t="s">
        <v>47</v>
      </c>
    </row>
    <row r="540" spans="1:15" x14ac:dyDescent="0.25">
      <c r="A540" s="36">
        <v>4</v>
      </c>
      <c r="B540" s="36">
        <v>6</v>
      </c>
      <c r="C540" s="36">
        <v>3</v>
      </c>
      <c r="D540" s="36">
        <v>4</v>
      </c>
      <c r="E540" s="39">
        <v>50</v>
      </c>
      <c r="F540" s="39">
        <v>66.666666666666671</v>
      </c>
      <c r="G540" s="39">
        <v>16.666666666666671</v>
      </c>
      <c r="I540" s="113">
        <v>1</v>
      </c>
      <c r="J540" s="113">
        <v>6</v>
      </c>
      <c r="K540" s="113">
        <v>2</v>
      </c>
      <c r="L540" s="113"/>
      <c r="M540" s="114">
        <v>33.333333333333336</v>
      </c>
      <c r="N540" s="114">
        <v>0</v>
      </c>
      <c r="O540" s="114">
        <v>-33.333333333333336</v>
      </c>
    </row>
    <row r="541" spans="1:15" x14ac:dyDescent="0.25">
      <c r="A541" s="36">
        <v>5</v>
      </c>
      <c r="B541" s="36">
        <v>6</v>
      </c>
      <c r="C541" s="36">
        <v>1</v>
      </c>
      <c r="D541" s="36">
        <v>2</v>
      </c>
      <c r="E541" s="39">
        <v>16.666666666666668</v>
      </c>
      <c r="F541" s="39">
        <v>33.333333333333336</v>
      </c>
      <c r="G541" s="39">
        <v>16.666666666666668</v>
      </c>
      <c r="I541" s="113">
        <v>2</v>
      </c>
      <c r="J541" s="113">
        <v>6</v>
      </c>
      <c r="K541" s="113">
        <v>1</v>
      </c>
      <c r="L541" s="113">
        <v>5</v>
      </c>
      <c r="M541" s="114">
        <v>16.666666666666668</v>
      </c>
      <c r="N541" s="114">
        <v>83.333333333333329</v>
      </c>
      <c r="O541" s="114">
        <v>66.666666666666657</v>
      </c>
    </row>
    <row r="542" spans="1:15" x14ac:dyDescent="0.25">
      <c r="A542" s="36">
        <v>6</v>
      </c>
      <c r="B542" s="36">
        <v>6</v>
      </c>
      <c r="C542" s="36">
        <v>1</v>
      </c>
      <c r="D542" s="36">
        <v>2</v>
      </c>
      <c r="E542" s="39">
        <v>16.666666666666668</v>
      </c>
      <c r="F542" s="39">
        <v>33.333333333333336</v>
      </c>
      <c r="G542" s="39">
        <v>16.666666666666668</v>
      </c>
      <c r="I542" s="113">
        <v>3</v>
      </c>
      <c r="J542" s="113">
        <v>6</v>
      </c>
      <c r="K542" s="113">
        <v>4</v>
      </c>
      <c r="L542" s="113">
        <v>5</v>
      </c>
      <c r="M542" s="114">
        <v>66.666666666666671</v>
      </c>
      <c r="N542" s="114">
        <v>83.333333333333329</v>
      </c>
      <c r="O542" s="114">
        <v>16.666666666666657</v>
      </c>
    </row>
    <row r="543" spans="1:15" x14ac:dyDescent="0.25">
      <c r="A543" s="36">
        <v>7</v>
      </c>
      <c r="B543" s="36">
        <v>6</v>
      </c>
      <c r="C543" s="36">
        <v>2</v>
      </c>
      <c r="D543" s="36">
        <v>0</v>
      </c>
      <c r="E543" s="39">
        <v>33.333333333333336</v>
      </c>
      <c r="F543" s="39">
        <v>0</v>
      </c>
      <c r="G543" s="39">
        <v>-33.333333333333336</v>
      </c>
      <c r="I543" s="113">
        <v>4</v>
      </c>
      <c r="J543" s="113">
        <v>6</v>
      </c>
      <c r="K543" s="113">
        <v>1</v>
      </c>
      <c r="L543" s="113">
        <v>4</v>
      </c>
      <c r="M543" s="114">
        <v>16.666666666666668</v>
      </c>
      <c r="N543" s="114">
        <v>66.666666666666671</v>
      </c>
      <c r="O543" s="114">
        <v>50</v>
      </c>
    </row>
    <row r="544" spans="1:15" x14ac:dyDescent="0.25">
      <c r="A544" s="36">
        <v>8</v>
      </c>
      <c r="B544" s="36">
        <v>6</v>
      </c>
      <c r="C544" s="36">
        <v>1</v>
      </c>
      <c r="D544" s="36">
        <v>2</v>
      </c>
      <c r="E544" s="39">
        <v>16.666666666666668</v>
      </c>
      <c r="F544" s="39">
        <v>33.333333333333336</v>
      </c>
      <c r="G544" s="39">
        <v>16.666666666666668</v>
      </c>
      <c r="I544" s="113">
        <v>5</v>
      </c>
      <c r="J544" s="113">
        <v>6</v>
      </c>
      <c r="K544" s="113">
        <v>0</v>
      </c>
      <c r="L544" s="113">
        <v>4</v>
      </c>
      <c r="M544" s="114">
        <v>0</v>
      </c>
      <c r="N544" s="114">
        <v>66.666666666666671</v>
      </c>
      <c r="O544" s="114">
        <v>66.666666666666671</v>
      </c>
    </row>
    <row r="545" spans="1:15" x14ac:dyDescent="0.25">
      <c r="A545" s="36">
        <v>9</v>
      </c>
      <c r="B545" s="36">
        <v>6</v>
      </c>
      <c r="C545" s="36">
        <v>1</v>
      </c>
      <c r="D545" s="36">
        <v>1</v>
      </c>
      <c r="E545" s="39">
        <v>16.666666666666668</v>
      </c>
      <c r="F545" s="39">
        <v>16.666666666666668</v>
      </c>
      <c r="G545" s="39">
        <v>0</v>
      </c>
      <c r="I545" s="113">
        <v>6</v>
      </c>
      <c r="J545" s="113">
        <v>6</v>
      </c>
      <c r="K545" s="113">
        <v>2</v>
      </c>
      <c r="L545" s="113">
        <v>3</v>
      </c>
      <c r="M545" s="114">
        <v>33.333333333333336</v>
      </c>
      <c r="N545" s="114">
        <v>50</v>
      </c>
      <c r="O545" s="114">
        <v>16.666666666666664</v>
      </c>
    </row>
    <row r="546" spans="1:15" x14ac:dyDescent="0.25">
      <c r="A546" s="36">
        <v>10</v>
      </c>
      <c r="B546" s="36">
        <v>6</v>
      </c>
      <c r="C546" s="36">
        <v>2</v>
      </c>
      <c r="D546" s="36"/>
      <c r="E546" s="39">
        <v>33.333333333333336</v>
      </c>
      <c r="F546" s="39">
        <v>0</v>
      </c>
      <c r="G546" s="39">
        <v>-33.333333333333336</v>
      </c>
      <c r="I546" s="113">
        <v>7</v>
      </c>
      <c r="J546" s="113">
        <v>6</v>
      </c>
      <c r="K546" s="113">
        <v>1</v>
      </c>
      <c r="L546" s="113">
        <v>5</v>
      </c>
      <c r="M546" s="114">
        <v>16.666666666666668</v>
      </c>
      <c r="N546" s="114">
        <v>83.333333333333329</v>
      </c>
      <c r="O546" s="114">
        <v>66.666666666666657</v>
      </c>
    </row>
    <row r="547" spans="1:15" x14ac:dyDescent="0.25">
      <c r="A547" s="36">
        <v>11</v>
      </c>
      <c r="B547" s="36">
        <v>6</v>
      </c>
      <c r="C547" s="36">
        <v>3</v>
      </c>
      <c r="D547" s="36"/>
      <c r="E547" s="39">
        <v>50</v>
      </c>
      <c r="F547" s="39">
        <v>0</v>
      </c>
      <c r="G547" s="39">
        <v>-50</v>
      </c>
      <c r="I547" s="113">
        <v>8</v>
      </c>
      <c r="J547" s="113">
        <v>6</v>
      </c>
      <c r="K547" s="113">
        <v>1</v>
      </c>
      <c r="L547" s="113">
        <v>5</v>
      </c>
      <c r="M547" s="114">
        <v>16.666666666666668</v>
      </c>
      <c r="N547" s="114">
        <v>83.333333333333329</v>
      </c>
      <c r="O547" s="114">
        <v>66.666666666666657</v>
      </c>
    </row>
    <row r="548" spans="1:15" x14ac:dyDescent="0.25">
      <c r="A548" s="36">
        <v>12</v>
      </c>
      <c r="B548" s="36">
        <v>6</v>
      </c>
      <c r="C548" s="36">
        <v>2</v>
      </c>
      <c r="D548" s="36">
        <v>3</v>
      </c>
      <c r="E548" s="39">
        <v>33.333333333333336</v>
      </c>
      <c r="F548" s="39">
        <v>50</v>
      </c>
      <c r="G548" s="39">
        <v>16.666666666666664</v>
      </c>
      <c r="I548" s="113">
        <v>9</v>
      </c>
      <c r="J548" s="113">
        <v>6</v>
      </c>
      <c r="K548" s="113">
        <v>2</v>
      </c>
      <c r="L548" s="113">
        <v>5</v>
      </c>
      <c r="M548" s="114">
        <v>33.333333333333336</v>
      </c>
      <c r="N548" s="114">
        <v>83.333333333333329</v>
      </c>
      <c r="O548" s="114">
        <v>49.999999999999993</v>
      </c>
    </row>
    <row r="549" spans="1:15" x14ac:dyDescent="0.25">
      <c r="A549" s="36">
        <v>13</v>
      </c>
      <c r="B549" s="36">
        <v>6</v>
      </c>
      <c r="C549" s="36">
        <v>2</v>
      </c>
      <c r="D549" s="36">
        <v>4</v>
      </c>
      <c r="E549" s="39">
        <v>33.333333333333336</v>
      </c>
      <c r="F549" s="39">
        <v>66.666666666666671</v>
      </c>
      <c r="G549" s="39">
        <v>33.333333333333336</v>
      </c>
      <c r="I549" s="113">
        <v>10</v>
      </c>
      <c r="J549" s="113">
        <v>6</v>
      </c>
      <c r="K549" s="113">
        <v>4</v>
      </c>
      <c r="L549" s="113">
        <v>5</v>
      </c>
      <c r="M549" s="114">
        <v>66.666666666666671</v>
      </c>
      <c r="N549" s="114">
        <v>83.333333333333329</v>
      </c>
      <c r="O549" s="114">
        <v>16.666666666666657</v>
      </c>
    </row>
    <row r="550" spans="1:15" x14ac:dyDescent="0.25">
      <c r="A550" s="36">
        <v>14</v>
      </c>
      <c r="B550" s="36">
        <v>6</v>
      </c>
      <c r="C550" s="36">
        <v>2</v>
      </c>
      <c r="D550" s="36">
        <v>3</v>
      </c>
      <c r="E550" s="39">
        <v>33.333333333333336</v>
      </c>
      <c r="F550" s="39">
        <v>50</v>
      </c>
      <c r="G550" s="39">
        <v>16.666666666666664</v>
      </c>
      <c r="I550" s="113">
        <v>11</v>
      </c>
      <c r="J550" s="113">
        <v>6</v>
      </c>
      <c r="K550" s="113">
        <v>1</v>
      </c>
      <c r="L550" s="113">
        <v>5</v>
      </c>
      <c r="M550" s="114">
        <v>16.666666666666668</v>
      </c>
      <c r="N550" s="114">
        <v>83.333333333333329</v>
      </c>
      <c r="O550" s="114">
        <v>66.666666666666657</v>
      </c>
    </row>
    <row r="551" spans="1:15" x14ac:dyDescent="0.25">
      <c r="A551" s="36">
        <v>15</v>
      </c>
      <c r="B551" s="36">
        <v>6</v>
      </c>
      <c r="C551" s="36">
        <v>2</v>
      </c>
      <c r="D551" s="36"/>
      <c r="E551" s="39">
        <v>33.333333333333336</v>
      </c>
      <c r="F551" s="39">
        <v>0</v>
      </c>
      <c r="G551" s="39">
        <v>-33.333333333333336</v>
      </c>
      <c r="I551" s="113">
        <v>12</v>
      </c>
      <c r="J551" s="113">
        <v>6</v>
      </c>
      <c r="K551" s="113">
        <v>2</v>
      </c>
      <c r="L551" s="113">
        <v>5</v>
      </c>
      <c r="M551" s="114">
        <v>33.333333333333336</v>
      </c>
      <c r="N551" s="114">
        <v>83.333333333333329</v>
      </c>
      <c r="O551" s="114">
        <v>49.999999999999993</v>
      </c>
    </row>
    <row r="552" spans="1:15" x14ac:dyDescent="0.25">
      <c r="A552" s="36">
        <v>16</v>
      </c>
      <c r="B552" s="36">
        <v>6</v>
      </c>
      <c r="C552" s="36">
        <v>4</v>
      </c>
      <c r="D552" s="36">
        <v>4</v>
      </c>
      <c r="E552" s="39">
        <v>66.666666666666671</v>
      </c>
      <c r="F552" s="39">
        <v>66.666666666666671</v>
      </c>
      <c r="G552" s="39">
        <v>0</v>
      </c>
      <c r="I552" s="113">
        <v>13</v>
      </c>
      <c r="J552" s="113">
        <v>6</v>
      </c>
      <c r="K552" s="113">
        <v>1</v>
      </c>
      <c r="L552" s="113">
        <v>3</v>
      </c>
      <c r="M552" s="114">
        <v>16.666666666666668</v>
      </c>
      <c r="N552" s="114">
        <v>50</v>
      </c>
      <c r="O552" s="114">
        <v>33.333333333333329</v>
      </c>
    </row>
    <row r="553" spans="1:15" x14ac:dyDescent="0.25">
      <c r="A553" s="36">
        <v>17</v>
      </c>
      <c r="B553" s="36">
        <v>6</v>
      </c>
      <c r="C553" s="36">
        <v>1</v>
      </c>
      <c r="D553" s="36">
        <v>6</v>
      </c>
      <c r="E553" s="39">
        <v>16.666666666666668</v>
      </c>
      <c r="F553" s="39">
        <v>100</v>
      </c>
      <c r="G553" s="39">
        <v>83.333333333333329</v>
      </c>
      <c r="I553" s="113">
        <v>14</v>
      </c>
      <c r="J553" s="113">
        <v>6</v>
      </c>
      <c r="K553" s="113">
        <v>0</v>
      </c>
      <c r="L553" s="113">
        <v>5</v>
      </c>
      <c r="M553" s="114">
        <v>0</v>
      </c>
      <c r="N553" s="114">
        <v>83.333333333333329</v>
      </c>
      <c r="O553" s="114">
        <v>83.333333333333329</v>
      </c>
    </row>
    <row r="554" spans="1:15" x14ac:dyDescent="0.25">
      <c r="A554" s="36">
        <v>18</v>
      </c>
      <c r="B554" s="36">
        <v>6</v>
      </c>
      <c r="C554" s="36">
        <v>2</v>
      </c>
      <c r="D554" s="36">
        <v>2</v>
      </c>
      <c r="E554" s="39">
        <v>33.333333333333336</v>
      </c>
      <c r="F554" s="39">
        <v>33.333333333333336</v>
      </c>
      <c r="G554" s="39">
        <v>0</v>
      </c>
      <c r="I554" s="113">
        <v>15</v>
      </c>
      <c r="J554" s="113">
        <v>6</v>
      </c>
      <c r="K554" s="113">
        <v>3</v>
      </c>
      <c r="L554" s="113">
        <v>4</v>
      </c>
      <c r="M554" s="114">
        <v>50</v>
      </c>
      <c r="N554" s="114">
        <v>66.666666666666671</v>
      </c>
      <c r="O554" s="114">
        <v>16.666666666666671</v>
      </c>
    </row>
    <row r="555" spans="1:15" x14ac:dyDescent="0.25">
      <c r="A555" s="36">
        <v>19</v>
      </c>
      <c r="B555" s="36">
        <v>6</v>
      </c>
      <c r="C555" s="36">
        <v>1</v>
      </c>
      <c r="D555" s="36">
        <v>0</v>
      </c>
      <c r="E555" s="39">
        <v>16.666666666666668</v>
      </c>
      <c r="F555" s="39">
        <v>0</v>
      </c>
      <c r="G555" s="39">
        <v>-16.666666666666668</v>
      </c>
      <c r="I555" s="113">
        <v>16</v>
      </c>
      <c r="J555" s="113">
        <v>6</v>
      </c>
      <c r="K555" s="113">
        <v>2</v>
      </c>
      <c r="L555" s="113">
        <v>4</v>
      </c>
      <c r="M555" s="114">
        <v>33.333333333333336</v>
      </c>
      <c r="N555" s="114">
        <v>66.666666666666671</v>
      </c>
      <c r="O555" s="114">
        <v>33.333333333333336</v>
      </c>
    </row>
    <row r="556" spans="1:15" x14ac:dyDescent="0.25">
      <c r="A556" s="36">
        <v>20</v>
      </c>
      <c r="B556" s="36">
        <v>6</v>
      </c>
      <c r="C556" s="36">
        <v>3</v>
      </c>
      <c r="D556" s="36">
        <v>3</v>
      </c>
      <c r="E556" s="39">
        <v>50</v>
      </c>
      <c r="F556" s="39">
        <v>50</v>
      </c>
      <c r="G556" s="39">
        <v>0</v>
      </c>
      <c r="I556" s="113">
        <v>17</v>
      </c>
      <c r="J556" s="113">
        <v>6</v>
      </c>
      <c r="K556" s="113">
        <v>1</v>
      </c>
      <c r="L556" s="113">
        <v>5</v>
      </c>
      <c r="M556" s="114">
        <v>16.666666666666668</v>
      </c>
      <c r="N556" s="114">
        <v>83.333333333333329</v>
      </c>
      <c r="O556" s="114">
        <v>66.666666666666657</v>
      </c>
    </row>
    <row r="557" spans="1:15" x14ac:dyDescent="0.25">
      <c r="A557" s="36">
        <v>21</v>
      </c>
      <c r="B557" s="36">
        <v>6</v>
      </c>
      <c r="C557" s="36">
        <v>2</v>
      </c>
      <c r="D557" s="36">
        <v>1</v>
      </c>
      <c r="E557" s="39">
        <v>33.333333333333336</v>
      </c>
      <c r="F557" s="39">
        <v>16.666666666666668</v>
      </c>
      <c r="G557" s="39">
        <v>-16.666666666666668</v>
      </c>
      <c r="I557" s="113">
        <v>18</v>
      </c>
      <c r="J557" s="113">
        <v>6</v>
      </c>
      <c r="K557" s="113">
        <v>2</v>
      </c>
      <c r="L557" s="113">
        <v>5</v>
      </c>
      <c r="M557" s="114">
        <v>33.333333333333336</v>
      </c>
      <c r="N557" s="114">
        <v>83.333333333333329</v>
      </c>
      <c r="O557" s="114">
        <v>49.999999999999993</v>
      </c>
    </row>
    <row r="558" spans="1:15" x14ac:dyDescent="0.25">
      <c r="A558" s="36">
        <v>22</v>
      </c>
      <c r="B558" s="36">
        <v>6</v>
      </c>
      <c r="C558" s="36">
        <v>3</v>
      </c>
      <c r="D558" s="36">
        <v>3</v>
      </c>
      <c r="E558" s="39">
        <v>50</v>
      </c>
      <c r="F558" s="39">
        <v>50</v>
      </c>
      <c r="G558" s="39">
        <v>0</v>
      </c>
      <c r="I558" s="113">
        <v>19</v>
      </c>
      <c r="J558" s="113">
        <v>6</v>
      </c>
      <c r="K558" s="113">
        <v>0</v>
      </c>
      <c r="L558" s="113">
        <v>3</v>
      </c>
      <c r="M558" s="114">
        <v>0</v>
      </c>
      <c r="N558" s="114">
        <v>50</v>
      </c>
      <c r="O558" s="114">
        <v>50</v>
      </c>
    </row>
    <row r="559" spans="1:15" x14ac:dyDescent="0.25">
      <c r="A559" s="123" t="s">
        <v>40</v>
      </c>
      <c r="B559" s="124">
        <v>6</v>
      </c>
      <c r="C559" s="124">
        <v>2</v>
      </c>
      <c r="D559" s="124">
        <v>2.3684210526315788</v>
      </c>
      <c r="E559" s="125">
        <v>33.333333333333329</v>
      </c>
      <c r="F559" s="125">
        <v>34.090909090909093</v>
      </c>
      <c r="G559" s="125">
        <v>0.7575757575757649</v>
      </c>
      <c r="I559" s="113">
        <v>20</v>
      </c>
      <c r="J559" s="113">
        <v>6</v>
      </c>
      <c r="K559" s="113">
        <v>4</v>
      </c>
      <c r="L559" s="113">
        <v>5</v>
      </c>
      <c r="M559" s="114">
        <v>66.666666666666671</v>
      </c>
      <c r="N559" s="114">
        <v>83.333333333333329</v>
      </c>
      <c r="O559" s="114">
        <v>16.666666666666657</v>
      </c>
    </row>
    <row r="560" spans="1:15" x14ac:dyDescent="0.25">
      <c r="C560" s="103"/>
      <c r="D560" s="103"/>
      <c r="I560" s="113">
        <v>21</v>
      </c>
      <c r="J560" s="113">
        <v>6</v>
      </c>
      <c r="K560" s="113">
        <v>3</v>
      </c>
      <c r="L560" s="113">
        <v>6</v>
      </c>
      <c r="M560" s="114">
        <v>50</v>
      </c>
      <c r="N560" s="114">
        <v>100</v>
      </c>
      <c r="O560" s="114">
        <v>50</v>
      </c>
    </row>
    <row r="561" spans="1:15" ht="19.5" customHeight="1" x14ac:dyDescent="0.25">
      <c r="A561" s="319" t="s">
        <v>153</v>
      </c>
      <c r="B561" s="320"/>
      <c r="C561" s="320"/>
      <c r="D561" s="320"/>
      <c r="E561" s="320"/>
      <c r="F561" s="320"/>
      <c r="G561" s="321"/>
      <c r="I561" s="113">
        <v>22</v>
      </c>
      <c r="J561" s="113">
        <v>6</v>
      </c>
      <c r="K561" s="113">
        <v>3</v>
      </c>
      <c r="L561" s="113">
        <v>5</v>
      </c>
      <c r="M561" s="114">
        <v>50</v>
      </c>
      <c r="N561" s="114">
        <v>83.333333333333329</v>
      </c>
      <c r="O561" s="114">
        <v>33.333333333333329</v>
      </c>
    </row>
    <row r="562" spans="1:15" ht="30.75" customHeight="1" x14ac:dyDescent="0.25">
      <c r="A562" s="327" t="s">
        <v>268</v>
      </c>
      <c r="B562" s="328"/>
      <c r="C562" s="328"/>
      <c r="D562" s="328"/>
      <c r="E562" s="328"/>
      <c r="F562" s="328"/>
      <c r="G562" s="329"/>
      <c r="I562" s="113">
        <v>23</v>
      </c>
      <c r="J562" s="113">
        <v>6</v>
      </c>
      <c r="K562" s="113">
        <v>1</v>
      </c>
      <c r="L562" s="113">
        <v>2</v>
      </c>
      <c r="M562" s="114">
        <v>16.666666666666668</v>
      </c>
      <c r="N562" s="114">
        <v>33.333333333333336</v>
      </c>
      <c r="O562" s="114">
        <v>16.666666666666668</v>
      </c>
    </row>
    <row r="563" spans="1:15" ht="22.5" x14ac:dyDescent="0.25">
      <c r="A563" s="126" t="s">
        <v>51</v>
      </c>
      <c r="B563" s="126" t="s">
        <v>80</v>
      </c>
      <c r="C563" s="126" t="s">
        <v>52</v>
      </c>
      <c r="D563" s="126" t="s">
        <v>53</v>
      </c>
      <c r="E563" s="126" t="s">
        <v>48</v>
      </c>
      <c r="F563" s="126" t="s">
        <v>49</v>
      </c>
      <c r="G563" s="126" t="s">
        <v>47</v>
      </c>
      <c r="I563" s="113">
        <v>24</v>
      </c>
      <c r="J563" s="113">
        <v>6</v>
      </c>
      <c r="K563" s="113">
        <v>2</v>
      </c>
      <c r="L563" s="113">
        <v>3</v>
      </c>
      <c r="M563" s="114">
        <v>33.333333333333336</v>
      </c>
      <c r="N563" s="114">
        <v>50</v>
      </c>
      <c r="O563" s="114">
        <v>16.666666666666664</v>
      </c>
    </row>
    <row r="564" spans="1:15" x14ac:dyDescent="0.25">
      <c r="A564" s="36">
        <v>1</v>
      </c>
      <c r="B564" s="36">
        <v>6</v>
      </c>
      <c r="C564" s="127">
        <v>1</v>
      </c>
      <c r="D564" s="127">
        <v>4</v>
      </c>
      <c r="E564" s="39">
        <v>16.666666666666668</v>
      </c>
      <c r="F564" s="39">
        <v>66.666666666666671</v>
      </c>
      <c r="G564" s="39">
        <v>50</v>
      </c>
      <c r="I564" s="115" t="s">
        <v>40</v>
      </c>
      <c r="J564" s="113">
        <v>6</v>
      </c>
      <c r="K564" s="114">
        <v>1.7916666666666667</v>
      </c>
      <c r="L564" s="114">
        <v>4.3913043478260869</v>
      </c>
      <c r="M564" s="116">
        <v>29.861111111111111</v>
      </c>
      <c r="N564" s="116">
        <v>70.138888888888886</v>
      </c>
      <c r="O564" s="116">
        <v>40.277777777777771</v>
      </c>
    </row>
    <row r="565" spans="1:15" x14ac:dyDescent="0.25">
      <c r="A565" s="36">
        <v>2</v>
      </c>
      <c r="B565" s="36">
        <v>6</v>
      </c>
      <c r="C565" s="127">
        <v>4</v>
      </c>
      <c r="D565" s="127">
        <v>5</v>
      </c>
      <c r="E565" s="40">
        <v>66.666666666666671</v>
      </c>
      <c r="F565" s="40">
        <v>83.333333333333329</v>
      </c>
      <c r="G565" s="39">
        <v>16.666666666666657</v>
      </c>
    </row>
    <row r="566" spans="1:15" x14ac:dyDescent="0.25">
      <c r="A566" s="36">
        <v>3</v>
      </c>
      <c r="B566" s="36">
        <v>6</v>
      </c>
      <c r="C566" s="127">
        <v>1</v>
      </c>
      <c r="D566" s="127">
        <v>5</v>
      </c>
      <c r="E566" s="39">
        <v>16.666666666666668</v>
      </c>
      <c r="F566" s="39">
        <v>83.333333333333329</v>
      </c>
      <c r="G566" s="39">
        <v>66.666666666666657</v>
      </c>
      <c r="I566" s="315" t="s">
        <v>153</v>
      </c>
      <c r="J566" s="315"/>
      <c r="K566" s="315"/>
      <c r="L566" s="315"/>
      <c r="M566" s="315"/>
      <c r="N566" s="315"/>
      <c r="O566" s="315"/>
    </row>
    <row r="567" spans="1:15" ht="32.25" customHeight="1" x14ac:dyDescent="0.25">
      <c r="A567" s="36">
        <v>4</v>
      </c>
      <c r="B567" s="36">
        <v>6</v>
      </c>
      <c r="C567" s="127">
        <v>2</v>
      </c>
      <c r="D567" s="127">
        <v>5</v>
      </c>
      <c r="E567" s="39">
        <v>33.333333333333336</v>
      </c>
      <c r="F567" s="39">
        <v>83.333333333333329</v>
      </c>
      <c r="G567" s="39">
        <v>49.999999999999993</v>
      </c>
      <c r="I567" s="314" t="s">
        <v>269</v>
      </c>
      <c r="J567" s="314"/>
      <c r="K567" s="314"/>
      <c r="L567" s="314"/>
      <c r="M567" s="314"/>
      <c r="N567" s="314"/>
      <c r="O567" s="314"/>
    </row>
    <row r="568" spans="1:15" ht="22.5" x14ac:dyDescent="0.25">
      <c r="A568" s="36">
        <v>5</v>
      </c>
      <c r="B568" s="36">
        <v>6</v>
      </c>
      <c r="C568" s="127">
        <v>1</v>
      </c>
      <c r="D568" s="127">
        <v>4</v>
      </c>
      <c r="E568" s="39">
        <v>16.666666666666668</v>
      </c>
      <c r="F568" s="39">
        <v>66.666666666666671</v>
      </c>
      <c r="G568" s="39">
        <v>50</v>
      </c>
      <c r="I568" s="126" t="s">
        <v>51</v>
      </c>
      <c r="J568" s="126" t="s">
        <v>80</v>
      </c>
      <c r="K568" s="126" t="s">
        <v>52</v>
      </c>
      <c r="L568" s="126" t="s">
        <v>53</v>
      </c>
      <c r="M568" s="126" t="s">
        <v>48</v>
      </c>
      <c r="N568" s="126" t="s">
        <v>49</v>
      </c>
      <c r="O568" s="126" t="s">
        <v>47</v>
      </c>
    </row>
    <row r="569" spans="1:15" x14ac:dyDescent="0.25">
      <c r="A569" s="36">
        <v>6</v>
      </c>
      <c r="B569" s="36">
        <v>6</v>
      </c>
      <c r="C569" s="127">
        <v>2</v>
      </c>
      <c r="D569" s="127">
        <v>4</v>
      </c>
      <c r="E569" s="39">
        <v>33.333333333333336</v>
      </c>
      <c r="F569" s="39">
        <v>66.666666666666671</v>
      </c>
      <c r="G569" s="39">
        <v>33.333333333333336</v>
      </c>
      <c r="I569" s="36">
        <v>1</v>
      </c>
      <c r="J569" s="36">
        <v>6</v>
      </c>
      <c r="K569" s="36">
        <v>2</v>
      </c>
      <c r="L569" s="36">
        <v>5</v>
      </c>
      <c r="M569" s="39">
        <v>33.333333333333336</v>
      </c>
      <c r="N569" s="39">
        <v>83.333333333333329</v>
      </c>
      <c r="O569" s="39">
        <v>49.999999999999993</v>
      </c>
    </row>
    <row r="570" spans="1:15" x14ac:dyDescent="0.25">
      <c r="A570" s="36">
        <v>7</v>
      </c>
      <c r="B570" s="36">
        <v>6</v>
      </c>
      <c r="C570" s="36">
        <v>2</v>
      </c>
      <c r="D570" s="36">
        <v>4</v>
      </c>
      <c r="E570" s="39">
        <v>33.333333333333336</v>
      </c>
      <c r="F570" s="39">
        <v>66.666666666666671</v>
      </c>
      <c r="G570" s="39">
        <v>33.333333333333336</v>
      </c>
      <c r="I570" s="36">
        <v>2</v>
      </c>
      <c r="J570" s="36">
        <v>6</v>
      </c>
      <c r="K570" s="36">
        <v>1</v>
      </c>
      <c r="L570" s="36">
        <v>4</v>
      </c>
      <c r="M570" s="39">
        <v>16.666666666666668</v>
      </c>
      <c r="N570" s="39">
        <v>66.666666666666671</v>
      </c>
      <c r="O570" s="39">
        <v>50</v>
      </c>
    </row>
    <row r="571" spans="1:15" x14ac:dyDescent="0.25">
      <c r="A571" s="36">
        <v>8</v>
      </c>
      <c r="B571" s="36">
        <v>6</v>
      </c>
      <c r="C571" s="128">
        <v>3</v>
      </c>
      <c r="D571" s="128">
        <v>5</v>
      </c>
      <c r="E571" s="39">
        <v>50</v>
      </c>
      <c r="F571" s="39">
        <v>83.333333333333329</v>
      </c>
      <c r="G571" s="39">
        <v>33.333333333333329</v>
      </c>
      <c r="I571" s="36">
        <v>3</v>
      </c>
      <c r="J571" s="36">
        <v>6</v>
      </c>
      <c r="K571" s="36">
        <v>2</v>
      </c>
      <c r="L571" s="36">
        <v>4</v>
      </c>
      <c r="M571" s="39">
        <v>33.333333333333336</v>
      </c>
      <c r="N571" s="39">
        <v>66.666666666666671</v>
      </c>
      <c r="O571" s="39">
        <v>33.333333333333336</v>
      </c>
    </row>
    <row r="572" spans="1:15" x14ac:dyDescent="0.25">
      <c r="A572" s="36">
        <v>9</v>
      </c>
      <c r="B572" s="36">
        <v>6</v>
      </c>
      <c r="C572" s="127">
        <v>2</v>
      </c>
      <c r="D572" s="127">
        <v>4</v>
      </c>
      <c r="E572" s="39">
        <v>33.333333333333336</v>
      </c>
      <c r="F572" s="39">
        <v>66.666666666666671</v>
      </c>
      <c r="G572" s="39">
        <v>33.333333333333336</v>
      </c>
      <c r="I572" s="36">
        <v>4</v>
      </c>
      <c r="J572" s="36">
        <v>6</v>
      </c>
      <c r="K572" s="36">
        <v>3</v>
      </c>
      <c r="L572" s="36">
        <v>5</v>
      </c>
      <c r="M572" s="39">
        <v>50</v>
      </c>
      <c r="N572" s="39">
        <v>83.333333333333329</v>
      </c>
      <c r="O572" s="39">
        <v>33.333333333333329</v>
      </c>
    </row>
    <row r="573" spans="1:15" x14ac:dyDescent="0.25">
      <c r="A573" s="36">
        <v>10</v>
      </c>
      <c r="B573" s="36">
        <v>6</v>
      </c>
      <c r="C573" s="127">
        <v>0</v>
      </c>
      <c r="D573" s="127">
        <v>3</v>
      </c>
      <c r="E573" s="39">
        <v>0</v>
      </c>
      <c r="F573" s="39">
        <v>50</v>
      </c>
      <c r="G573" s="39">
        <v>50</v>
      </c>
      <c r="I573" s="36">
        <v>5</v>
      </c>
      <c r="J573" s="36">
        <v>6</v>
      </c>
      <c r="K573" s="36">
        <v>1</v>
      </c>
      <c r="L573" s="36">
        <v>4</v>
      </c>
      <c r="M573" s="39">
        <v>16.666666666666668</v>
      </c>
      <c r="N573" s="39">
        <v>66.666666666666671</v>
      </c>
      <c r="O573" s="39">
        <v>50</v>
      </c>
    </row>
    <row r="574" spans="1:15" x14ac:dyDescent="0.25">
      <c r="A574" s="36">
        <v>11</v>
      </c>
      <c r="B574" s="36">
        <v>6</v>
      </c>
      <c r="C574" s="127">
        <v>4</v>
      </c>
      <c r="D574" s="127">
        <v>5</v>
      </c>
      <c r="E574" s="39">
        <v>66.666666666666671</v>
      </c>
      <c r="F574" s="39">
        <v>83.333333333333329</v>
      </c>
      <c r="G574" s="39">
        <v>16.666666666666657</v>
      </c>
      <c r="I574" s="36">
        <v>6</v>
      </c>
      <c r="J574" s="36">
        <v>6</v>
      </c>
      <c r="K574" s="36">
        <v>1</v>
      </c>
      <c r="L574" s="36">
        <v>3</v>
      </c>
      <c r="M574" s="39">
        <v>16.666666666666668</v>
      </c>
      <c r="N574" s="39">
        <v>50</v>
      </c>
      <c r="O574" s="39">
        <v>33.333333333333329</v>
      </c>
    </row>
    <row r="575" spans="1:15" x14ac:dyDescent="0.25">
      <c r="A575" s="36">
        <v>12</v>
      </c>
      <c r="B575" s="36">
        <v>6</v>
      </c>
      <c r="C575" s="127">
        <v>3</v>
      </c>
      <c r="D575" s="127">
        <v>5</v>
      </c>
      <c r="E575" s="39">
        <v>50</v>
      </c>
      <c r="F575" s="39">
        <v>83.333333333333329</v>
      </c>
      <c r="G575" s="39">
        <v>33.333333333333329</v>
      </c>
      <c r="I575" s="36">
        <v>7</v>
      </c>
      <c r="J575" s="36">
        <v>6</v>
      </c>
      <c r="K575" s="36">
        <v>3</v>
      </c>
      <c r="L575" s="36">
        <v>4</v>
      </c>
      <c r="M575" s="39">
        <v>50</v>
      </c>
      <c r="N575" s="39">
        <v>66.666666666666671</v>
      </c>
      <c r="O575" s="39">
        <v>16.666666666666671</v>
      </c>
    </row>
    <row r="576" spans="1:15" x14ac:dyDescent="0.25">
      <c r="A576" s="36">
        <v>13</v>
      </c>
      <c r="B576" s="36">
        <v>6</v>
      </c>
      <c r="C576" s="127">
        <v>3</v>
      </c>
      <c r="D576" s="127">
        <v>5</v>
      </c>
      <c r="E576" s="39">
        <v>50</v>
      </c>
      <c r="F576" s="39">
        <v>83.333333333333329</v>
      </c>
      <c r="G576" s="39">
        <v>33.333333333333329</v>
      </c>
      <c r="I576" s="36">
        <v>8</v>
      </c>
      <c r="J576" s="36">
        <v>6</v>
      </c>
      <c r="K576" s="36">
        <v>2</v>
      </c>
      <c r="L576" s="36">
        <v>2</v>
      </c>
      <c r="M576" s="39">
        <v>33.333333333333336</v>
      </c>
      <c r="N576" s="39">
        <v>33.333333333333336</v>
      </c>
      <c r="O576" s="39">
        <v>0</v>
      </c>
    </row>
    <row r="577" spans="1:15" x14ac:dyDescent="0.25">
      <c r="A577" s="36">
        <v>14</v>
      </c>
      <c r="B577" s="36">
        <v>6</v>
      </c>
      <c r="C577" s="127">
        <v>1</v>
      </c>
      <c r="D577" s="127">
        <v>3</v>
      </c>
      <c r="E577" s="39">
        <v>16.666666666666668</v>
      </c>
      <c r="F577" s="39">
        <v>50</v>
      </c>
      <c r="G577" s="39">
        <v>33.333333333333329</v>
      </c>
      <c r="I577" s="36">
        <v>9</v>
      </c>
      <c r="J577" s="36">
        <v>6</v>
      </c>
      <c r="K577" s="36">
        <v>3</v>
      </c>
      <c r="L577" s="36">
        <v>4</v>
      </c>
      <c r="M577" s="39">
        <v>50</v>
      </c>
      <c r="N577" s="39">
        <v>66.666666666666671</v>
      </c>
      <c r="O577" s="39">
        <v>16.666666666666671</v>
      </c>
    </row>
    <row r="578" spans="1:15" x14ac:dyDescent="0.25">
      <c r="A578" s="36">
        <v>15</v>
      </c>
      <c r="B578" s="36">
        <v>6</v>
      </c>
      <c r="C578" s="127">
        <v>2</v>
      </c>
      <c r="D578" s="127">
        <v>2</v>
      </c>
      <c r="E578" s="39">
        <v>33.333333333333336</v>
      </c>
      <c r="F578" s="39">
        <v>33.333333333333336</v>
      </c>
      <c r="G578" s="39">
        <v>0</v>
      </c>
      <c r="I578" s="36">
        <v>10</v>
      </c>
      <c r="J578" s="36">
        <v>6</v>
      </c>
      <c r="K578" s="36">
        <v>2</v>
      </c>
      <c r="L578" s="36">
        <v>4</v>
      </c>
      <c r="M578" s="39">
        <v>33.333333333333336</v>
      </c>
      <c r="N578" s="39">
        <v>66.666666666666671</v>
      </c>
      <c r="O578" s="39">
        <v>33.333333333333336</v>
      </c>
    </row>
    <row r="579" spans="1:15" x14ac:dyDescent="0.25">
      <c r="A579" s="36">
        <v>16</v>
      </c>
      <c r="B579" s="36">
        <v>6</v>
      </c>
      <c r="C579" s="127">
        <v>5</v>
      </c>
      <c r="D579" s="127">
        <v>5</v>
      </c>
      <c r="E579" s="39">
        <v>83.333333333333329</v>
      </c>
      <c r="F579" s="39">
        <v>83.333333333333329</v>
      </c>
      <c r="G579" s="39">
        <v>0</v>
      </c>
      <c r="I579" s="36">
        <v>11</v>
      </c>
      <c r="J579" s="36">
        <v>6</v>
      </c>
      <c r="K579" s="36">
        <v>1</v>
      </c>
      <c r="L579" s="36">
        <v>2</v>
      </c>
      <c r="M579" s="39">
        <v>16.666666666666668</v>
      </c>
      <c r="N579" s="39">
        <v>33.333333333333336</v>
      </c>
      <c r="O579" s="39">
        <v>16.666666666666668</v>
      </c>
    </row>
    <row r="580" spans="1:15" x14ac:dyDescent="0.25">
      <c r="A580" s="36">
        <v>17</v>
      </c>
      <c r="B580" s="36">
        <v>6</v>
      </c>
      <c r="C580" s="127">
        <v>2</v>
      </c>
      <c r="D580" s="127">
        <v>5</v>
      </c>
      <c r="E580" s="39">
        <v>33.333333333333336</v>
      </c>
      <c r="F580" s="39">
        <v>83.333333333333329</v>
      </c>
      <c r="G580" s="39">
        <v>49.999999999999993</v>
      </c>
      <c r="I580" s="36">
        <v>12</v>
      </c>
      <c r="J580" s="36">
        <v>6</v>
      </c>
      <c r="K580" s="36">
        <v>3</v>
      </c>
      <c r="L580" s="36">
        <v>2</v>
      </c>
      <c r="M580" s="39">
        <v>50</v>
      </c>
      <c r="N580" s="39">
        <v>33.333333333333336</v>
      </c>
      <c r="O580" s="39">
        <v>-16.666666666666664</v>
      </c>
    </row>
    <row r="581" spans="1:15" x14ac:dyDescent="0.25">
      <c r="A581" s="36">
        <v>18</v>
      </c>
      <c r="B581" s="36">
        <v>6</v>
      </c>
      <c r="C581" s="127">
        <v>5</v>
      </c>
      <c r="D581" s="127">
        <v>5</v>
      </c>
      <c r="E581" s="39">
        <v>83.333333333333329</v>
      </c>
      <c r="F581" s="39">
        <v>83.333333333333329</v>
      </c>
      <c r="G581" s="39">
        <v>0</v>
      </c>
      <c r="I581" s="36">
        <v>13</v>
      </c>
      <c r="J581" s="36">
        <v>6</v>
      </c>
      <c r="K581" s="36">
        <v>2</v>
      </c>
      <c r="L581" s="36">
        <v>4</v>
      </c>
      <c r="M581" s="39">
        <v>33.333333333333336</v>
      </c>
      <c r="N581" s="39">
        <v>66.666666666666671</v>
      </c>
      <c r="O581" s="39">
        <v>33.333333333333336</v>
      </c>
    </row>
    <row r="582" spans="1:15" x14ac:dyDescent="0.25">
      <c r="A582" s="123" t="s">
        <v>40</v>
      </c>
      <c r="B582" s="124">
        <v>6</v>
      </c>
      <c r="C582" s="124">
        <v>2.3888888888888888</v>
      </c>
      <c r="D582" s="124">
        <v>4.333333333333333</v>
      </c>
      <c r="E582" s="125">
        <v>39.814814814814824</v>
      </c>
      <c r="F582" s="125">
        <v>72.222222222222214</v>
      </c>
      <c r="G582" s="125">
        <v>32.407407407407391</v>
      </c>
      <c r="I582" s="36">
        <v>14</v>
      </c>
      <c r="J582" s="36">
        <v>6</v>
      </c>
      <c r="K582" s="36">
        <v>2</v>
      </c>
      <c r="L582" s="36"/>
      <c r="M582" s="39">
        <v>33.333333333333336</v>
      </c>
      <c r="N582" s="39">
        <v>0</v>
      </c>
      <c r="O582" s="39">
        <v>-33.333333333333336</v>
      </c>
    </row>
    <row r="583" spans="1:15" x14ac:dyDescent="0.25">
      <c r="C583" s="103"/>
      <c r="D583" s="103"/>
      <c r="I583" s="36">
        <v>15</v>
      </c>
      <c r="J583" s="36">
        <v>6</v>
      </c>
      <c r="K583" s="36">
        <v>2</v>
      </c>
      <c r="L583" s="36">
        <v>5</v>
      </c>
      <c r="M583" s="39">
        <v>33.333333333333336</v>
      </c>
      <c r="N583" s="39">
        <v>83.333333333333329</v>
      </c>
      <c r="O583" s="39">
        <v>49.999999999999993</v>
      </c>
    </row>
    <row r="584" spans="1:15" x14ac:dyDescent="0.25">
      <c r="A584" s="306" t="s">
        <v>153</v>
      </c>
      <c r="B584" s="306"/>
      <c r="C584" s="306"/>
      <c r="D584" s="306"/>
      <c r="E584" s="306"/>
      <c r="F584" s="306"/>
      <c r="G584" s="307"/>
      <c r="I584" s="36">
        <v>16</v>
      </c>
      <c r="J584" s="36">
        <v>6</v>
      </c>
      <c r="K584" s="36">
        <v>3</v>
      </c>
      <c r="L584" s="36">
        <v>5</v>
      </c>
      <c r="M584" s="39">
        <v>50</v>
      </c>
      <c r="N584" s="39">
        <v>83.333333333333329</v>
      </c>
      <c r="O584" s="39">
        <v>33.333333333333329</v>
      </c>
    </row>
    <row r="585" spans="1:15" ht="15" customHeight="1" x14ac:dyDescent="0.25">
      <c r="A585" s="333" t="s">
        <v>303</v>
      </c>
      <c r="B585" s="333"/>
      <c r="C585" s="333"/>
      <c r="D585" s="333"/>
      <c r="E585" s="333"/>
      <c r="F585" s="333"/>
      <c r="G585" s="334"/>
      <c r="I585" s="36">
        <v>17</v>
      </c>
      <c r="J585" s="36">
        <v>6</v>
      </c>
      <c r="K585" s="36">
        <v>1</v>
      </c>
      <c r="L585" s="36">
        <v>0</v>
      </c>
      <c r="M585" s="39">
        <v>16.666666666666668</v>
      </c>
      <c r="N585" s="39">
        <v>0</v>
      </c>
      <c r="O585" s="39">
        <v>-16.666666666666668</v>
      </c>
    </row>
    <row r="586" spans="1:15" ht="24" x14ac:dyDescent="0.25">
      <c r="A586" s="34" t="s">
        <v>51</v>
      </c>
      <c r="B586" s="34" t="s">
        <v>80</v>
      </c>
      <c r="C586" s="35" t="s">
        <v>52</v>
      </c>
      <c r="D586" s="35" t="s">
        <v>53</v>
      </c>
      <c r="E586" s="35" t="s">
        <v>48</v>
      </c>
      <c r="F586" s="35" t="s">
        <v>49</v>
      </c>
      <c r="G586" s="34" t="s">
        <v>47</v>
      </c>
      <c r="I586" s="36">
        <v>18</v>
      </c>
      <c r="J586" s="36">
        <v>6</v>
      </c>
      <c r="K586" s="36">
        <v>1</v>
      </c>
      <c r="L586" s="36">
        <v>3</v>
      </c>
      <c r="M586" s="39">
        <v>16.666666666666668</v>
      </c>
      <c r="N586" s="39">
        <v>50</v>
      </c>
      <c r="O586" s="39">
        <v>33.333333333333329</v>
      </c>
    </row>
    <row r="587" spans="1:15" x14ac:dyDescent="0.25">
      <c r="A587" s="36">
        <v>1</v>
      </c>
      <c r="B587" s="37">
        <v>13</v>
      </c>
      <c r="C587" s="38">
        <v>4</v>
      </c>
      <c r="D587" s="38">
        <v>8</v>
      </c>
      <c r="E587" s="39">
        <f>+C587*100/B587</f>
        <v>30.76923076923077</v>
      </c>
      <c r="F587" s="39">
        <f>+D587*100/B587</f>
        <v>61.53846153846154</v>
      </c>
      <c r="G587" s="39">
        <f>+F587-E587</f>
        <v>30.76923076923077</v>
      </c>
      <c r="I587" s="36">
        <v>19</v>
      </c>
      <c r="J587" s="36">
        <v>6</v>
      </c>
      <c r="K587" s="36">
        <v>1</v>
      </c>
      <c r="L587" s="36">
        <v>3</v>
      </c>
      <c r="M587" s="39">
        <v>16.666666666666668</v>
      </c>
      <c r="N587" s="39">
        <v>50</v>
      </c>
      <c r="O587" s="39">
        <v>33.333333333333329</v>
      </c>
    </row>
    <row r="588" spans="1:15" x14ac:dyDescent="0.25">
      <c r="A588" s="36">
        <v>2</v>
      </c>
      <c r="B588" s="37">
        <v>13</v>
      </c>
      <c r="C588" s="38">
        <v>8</v>
      </c>
      <c r="D588" s="38">
        <v>9</v>
      </c>
      <c r="E588" s="40">
        <f t="shared" ref="E588:E593" si="135">+C588*100/B588</f>
        <v>61.53846153846154</v>
      </c>
      <c r="F588" s="40">
        <f t="shared" ref="F588:F593" si="136">+D588*100/B588</f>
        <v>69.230769230769226</v>
      </c>
      <c r="G588" s="39">
        <f t="shared" ref="G588:G622" si="137">+F588-E588</f>
        <v>7.6923076923076863</v>
      </c>
      <c r="I588" s="36">
        <v>20</v>
      </c>
      <c r="J588" s="36">
        <v>6</v>
      </c>
      <c r="K588" s="36">
        <v>3</v>
      </c>
      <c r="L588" s="36">
        <v>3</v>
      </c>
      <c r="M588" s="39">
        <v>50</v>
      </c>
      <c r="N588" s="39">
        <v>50</v>
      </c>
      <c r="O588" s="39">
        <v>0</v>
      </c>
    </row>
    <row r="589" spans="1:15" x14ac:dyDescent="0.25">
      <c r="A589" s="36">
        <v>3</v>
      </c>
      <c r="B589" s="37">
        <v>13</v>
      </c>
      <c r="C589" s="38">
        <v>9</v>
      </c>
      <c r="D589" s="38">
        <v>11</v>
      </c>
      <c r="E589" s="39">
        <f t="shared" si="135"/>
        <v>69.230769230769226</v>
      </c>
      <c r="F589" s="39">
        <f t="shared" si="136"/>
        <v>84.615384615384613</v>
      </c>
      <c r="G589" s="39">
        <f t="shared" si="137"/>
        <v>15.384615384615387</v>
      </c>
      <c r="I589" s="36">
        <v>21</v>
      </c>
      <c r="J589" s="36">
        <v>6</v>
      </c>
      <c r="K589" s="36">
        <v>1</v>
      </c>
      <c r="L589" s="36">
        <v>1</v>
      </c>
      <c r="M589" s="39">
        <v>16.666666666666668</v>
      </c>
      <c r="N589" s="39">
        <v>16.666666666666668</v>
      </c>
      <c r="O589" s="39">
        <v>0</v>
      </c>
    </row>
    <row r="590" spans="1:15" x14ac:dyDescent="0.25">
      <c r="A590" s="36">
        <v>4</v>
      </c>
      <c r="B590" s="37">
        <v>13</v>
      </c>
      <c r="C590" s="38">
        <v>9</v>
      </c>
      <c r="D590" s="38">
        <v>11</v>
      </c>
      <c r="E590" s="39">
        <f t="shared" si="135"/>
        <v>69.230769230769226</v>
      </c>
      <c r="F590" s="39">
        <f t="shared" si="136"/>
        <v>84.615384615384613</v>
      </c>
      <c r="G590" s="39">
        <f t="shared" si="137"/>
        <v>15.384615384615387</v>
      </c>
      <c r="I590" s="36">
        <v>22</v>
      </c>
      <c r="J590" s="36">
        <v>6</v>
      </c>
      <c r="K590" s="36">
        <v>3</v>
      </c>
      <c r="L590" s="36">
        <v>5</v>
      </c>
      <c r="M590" s="39">
        <v>50</v>
      </c>
      <c r="N590" s="39">
        <v>83.333333333333329</v>
      </c>
      <c r="O590" s="39">
        <v>33.333333333333329</v>
      </c>
    </row>
    <row r="591" spans="1:15" x14ac:dyDescent="0.25">
      <c r="A591" s="36">
        <v>5</v>
      </c>
      <c r="B591" s="37">
        <v>13</v>
      </c>
      <c r="C591" s="38">
        <v>7</v>
      </c>
      <c r="D591" s="38">
        <v>11</v>
      </c>
      <c r="E591" s="39">
        <f t="shared" si="135"/>
        <v>53.846153846153847</v>
      </c>
      <c r="F591" s="39">
        <f t="shared" si="136"/>
        <v>84.615384615384613</v>
      </c>
      <c r="G591" s="39">
        <f t="shared" si="137"/>
        <v>30.769230769230766</v>
      </c>
      <c r="I591" s="36">
        <v>23</v>
      </c>
      <c r="J591" s="36">
        <v>6</v>
      </c>
      <c r="K591" s="36">
        <v>2</v>
      </c>
      <c r="L591" s="36">
        <v>5</v>
      </c>
      <c r="M591" s="39">
        <v>33.333333333333336</v>
      </c>
      <c r="N591" s="39">
        <v>83.333333333333329</v>
      </c>
      <c r="O591" s="39">
        <v>49.999999999999993</v>
      </c>
    </row>
    <row r="592" spans="1:15" x14ac:dyDescent="0.25">
      <c r="A592" s="36">
        <v>6</v>
      </c>
      <c r="B592" s="37">
        <v>13</v>
      </c>
      <c r="C592" s="38">
        <v>6</v>
      </c>
      <c r="D592" s="38">
        <v>9</v>
      </c>
      <c r="E592" s="39">
        <f t="shared" si="135"/>
        <v>46.153846153846153</v>
      </c>
      <c r="F592" s="39">
        <f t="shared" si="136"/>
        <v>69.230769230769226</v>
      </c>
      <c r="G592" s="39">
        <f t="shared" si="137"/>
        <v>23.076923076923073</v>
      </c>
      <c r="I592" s="36">
        <v>24</v>
      </c>
      <c r="J592" s="36">
        <v>6</v>
      </c>
      <c r="K592" s="36">
        <v>2</v>
      </c>
      <c r="L592" s="36"/>
      <c r="M592" s="39">
        <v>33.333333333333336</v>
      </c>
      <c r="N592" s="39">
        <v>0</v>
      </c>
      <c r="O592" s="39">
        <v>-33.333333333333336</v>
      </c>
    </row>
    <row r="593" spans="1:15" x14ac:dyDescent="0.25">
      <c r="A593" s="36">
        <v>7</v>
      </c>
      <c r="B593" s="37">
        <v>13</v>
      </c>
      <c r="C593" s="38">
        <v>0</v>
      </c>
      <c r="D593" s="38">
        <v>8</v>
      </c>
      <c r="E593" s="39">
        <f t="shared" si="135"/>
        <v>0</v>
      </c>
      <c r="F593" s="39">
        <f t="shared" si="136"/>
        <v>61.53846153846154</v>
      </c>
      <c r="G593" s="39">
        <f t="shared" si="137"/>
        <v>61.53846153846154</v>
      </c>
      <c r="I593" s="36">
        <v>25</v>
      </c>
      <c r="J593" s="36">
        <v>6</v>
      </c>
      <c r="K593" s="36">
        <v>1</v>
      </c>
      <c r="L593" s="36">
        <v>3</v>
      </c>
      <c r="M593" s="39">
        <v>16.666666666666668</v>
      </c>
      <c r="N593" s="39">
        <v>50</v>
      </c>
      <c r="O593" s="39">
        <v>33.333333333333329</v>
      </c>
    </row>
    <row r="594" spans="1:15" x14ac:dyDescent="0.25">
      <c r="A594" s="36">
        <v>8</v>
      </c>
      <c r="B594" s="37">
        <v>13</v>
      </c>
      <c r="C594" s="38">
        <v>6</v>
      </c>
      <c r="D594" s="38">
        <v>13</v>
      </c>
      <c r="E594" s="39">
        <f>+C594*100/B622</f>
        <v>46.153846153846153</v>
      </c>
      <c r="F594" s="39">
        <f>+D594*100/B622</f>
        <v>100</v>
      </c>
      <c r="G594" s="39">
        <f t="shared" si="137"/>
        <v>53.846153846153847</v>
      </c>
      <c r="I594" s="36">
        <v>26</v>
      </c>
      <c r="J594" s="36">
        <v>6</v>
      </c>
      <c r="K594" s="36">
        <v>2</v>
      </c>
      <c r="L594" s="36">
        <v>5</v>
      </c>
      <c r="M594" s="39">
        <v>33.333333333333336</v>
      </c>
      <c r="N594" s="39">
        <v>83.333333333333329</v>
      </c>
      <c r="O594" s="39">
        <v>49.999999999999993</v>
      </c>
    </row>
    <row r="595" spans="1:15" x14ac:dyDescent="0.25">
      <c r="A595" s="36">
        <v>9</v>
      </c>
      <c r="B595" s="37">
        <v>13</v>
      </c>
      <c r="C595" s="38">
        <v>8</v>
      </c>
      <c r="D595" s="38">
        <v>12</v>
      </c>
      <c r="E595" s="39">
        <f t="shared" ref="E595:E597" si="138">+C595*100/B595</f>
        <v>61.53846153846154</v>
      </c>
      <c r="F595" s="39">
        <f t="shared" ref="F595:F597" si="139">+D595*100/B595</f>
        <v>92.307692307692307</v>
      </c>
      <c r="G595" s="39">
        <f t="shared" si="137"/>
        <v>30.769230769230766</v>
      </c>
      <c r="I595" s="36">
        <v>27</v>
      </c>
      <c r="J595" s="36">
        <v>6</v>
      </c>
      <c r="K595" s="36">
        <v>5</v>
      </c>
      <c r="L595" s="36"/>
      <c r="M595" s="39">
        <v>83.333333333333329</v>
      </c>
      <c r="N595" s="39">
        <v>0</v>
      </c>
      <c r="O595" s="39">
        <v>-83.333333333333329</v>
      </c>
    </row>
    <row r="596" spans="1:15" x14ac:dyDescent="0.25">
      <c r="A596" s="36">
        <v>10</v>
      </c>
      <c r="B596" s="37">
        <v>13</v>
      </c>
      <c r="C596" s="38">
        <v>5</v>
      </c>
      <c r="D596" s="38">
        <v>12</v>
      </c>
      <c r="E596" s="39">
        <f t="shared" si="138"/>
        <v>38.46153846153846</v>
      </c>
      <c r="F596" s="39">
        <f t="shared" si="139"/>
        <v>92.307692307692307</v>
      </c>
      <c r="G596" s="39">
        <f t="shared" si="137"/>
        <v>53.846153846153847</v>
      </c>
      <c r="I596" s="36">
        <v>28</v>
      </c>
      <c r="J596" s="36">
        <v>6</v>
      </c>
      <c r="K596" s="36">
        <v>0</v>
      </c>
      <c r="L596" s="36">
        <v>0</v>
      </c>
      <c r="M596" s="39">
        <v>0</v>
      </c>
      <c r="N596" s="39">
        <v>0</v>
      </c>
      <c r="O596" s="39">
        <v>0</v>
      </c>
    </row>
    <row r="597" spans="1:15" x14ac:dyDescent="0.25">
      <c r="A597" s="36">
        <v>11</v>
      </c>
      <c r="B597" s="37">
        <v>13</v>
      </c>
      <c r="C597" s="38">
        <v>9</v>
      </c>
      <c r="D597" s="38">
        <v>11</v>
      </c>
      <c r="E597" s="39">
        <f t="shared" si="138"/>
        <v>69.230769230769226</v>
      </c>
      <c r="F597" s="39">
        <f t="shared" si="139"/>
        <v>84.615384615384613</v>
      </c>
      <c r="G597" s="39">
        <f t="shared" si="137"/>
        <v>15.384615384615387</v>
      </c>
      <c r="I597" s="123" t="s">
        <v>40</v>
      </c>
      <c r="J597" s="124">
        <v>6</v>
      </c>
      <c r="K597" s="124">
        <v>1.9642857142857142</v>
      </c>
      <c r="L597" s="124">
        <v>3.4</v>
      </c>
      <c r="M597" s="125">
        <v>32.738095238095234</v>
      </c>
      <c r="N597" s="125">
        <v>50.595238095238088</v>
      </c>
      <c r="O597" s="125">
        <v>17.857142857142854</v>
      </c>
    </row>
    <row r="598" spans="1:15" x14ac:dyDescent="0.25">
      <c r="A598" s="36">
        <v>12</v>
      </c>
      <c r="B598" s="37">
        <v>13</v>
      </c>
      <c r="C598" s="38">
        <v>4</v>
      </c>
      <c r="D598" s="38">
        <v>10</v>
      </c>
      <c r="E598" s="39">
        <f>+C598*100/B598</f>
        <v>30.76923076923077</v>
      </c>
      <c r="F598" s="39">
        <f>+D598*100/B598</f>
        <v>76.92307692307692</v>
      </c>
      <c r="G598" s="39">
        <f t="shared" si="137"/>
        <v>46.153846153846146</v>
      </c>
    </row>
    <row r="599" spans="1:15" x14ac:dyDescent="0.25">
      <c r="A599" s="36">
        <v>13</v>
      </c>
      <c r="B599" s="37">
        <v>13</v>
      </c>
      <c r="C599" s="43">
        <v>0</v>
      </c>
      <c r="D599" s="43">
        <v>12</v>
      </c>
      <c r="E599" s="39">
        <f t="shared" ref="E599:E621" si="140">+C599*100/B599</f>
        <v>0</v>
      </c>
      <c r="F599" s="39">
        <f t="shared" ref="F599:F621" si="141">+D599*100/B599</f>
        <v>92.307692307692307</v>
      </c>
      <c r="G599" s="39">
        <f t="shared" si="137"/>
        <v>92.307692307692307</v>
      </c>
      <c r="I599" s="315" t="s">
        <v>153</v>
      </c>
      <c r="J599" s="315"/>
      <c r="K599" s="315"/>
      <c r="L599" s="315"/>
      <c r="M599" s="315"/>
      <c r="N599" s="315"/>
      <c r="O599" s="315"/>
    </row>
    <row r="600" spans="1:15" ht="31.5" customHeight="1" x14ac:dyDescent="0.25">
      <c r="A600" s="36">
        <v>14</v>
      </c>
      <c r="B600" s="37">
        <v>13</v>
      </c>
      <c r="C600" s="38">
        <v>8</v>
      </c>
      <c r="D600" s="111">
        <v>12</v>
      </c>
      <c r="E600" s="39">
        <f t="shared" si="140"/>
        <v>61.53846153846154</v>
      </c>
      <c r="F600" s="39">
        <f t="shared" si="141"/>
        <v>92.307692307692307</v>
      </c>
      <c r="G600" s="39">
        <f t="shared" si="137"/>
        <v>30.769230769230766</v>
      </c>
      <c r="I600" s="314" t="s">
        <v>270</v>
      </c>
      <c r="J600" s="314"/>
      <c r="K600" s="314"/>
      <c r="L600" s="314"/>
      <c r="M600" s="314"/>
      <c r="N600" s="314"/>
      <c r="O600" s="314"/>
    </row>
    <row r="601" spans="1:15" ht="22.5" x14ac:dyDescent="0.25">
      <c r="A601" s="36">
        <v>15</v>
      </c>
      <c r="B601" s="37">
        <v>13</v>
      </c>
      <c r="C601" s="38">
        <v>0</v>
      </c>
      <c r="D601" s="38">
        <v>7</v>
      </c>
      <c r="E601" s="39">
        <f t="shared" si="140"/>
        <v>0</v>
      </c>
      <c r="F601" s="39">
        <f t="shared" si="141"/>
        <v>53.846153846153847</v>
      </c>
      <c r="G601" s="39">
        <f t="shared" si="137"/>
        <v>53.846153846153847</v>
      </c>
      <c r="I601" s="126" t="s">
        <v>51</v>
      </c>
      <c r="J601" s="126" t="s">
        <v>80</v>
      </c>
      <c r="K601" s="126" t="s">
        <v>52</v>
      </c>
      <c r="L601" s="126" t="s">
        <v>53</v>
      </c>
      <c r="M601" s="126" t="s">
        <v>48</v>
      </c>
      <c r="N601" s="126" t="s">
        <v>49</v>
      </c>
      <c r="O601" s="126" t="s">
        <v>47</v>
      </c>
    </row>
    <row r="602" spans="1:15" x14ac:dyDescent="0.25">
      <c r="A602" s="36">
        <v>16</v>
      </c>
      <c r="B602" s="37">
        <v>13</v>
      </c>
      <c r="C602" s="38">
        <v>9</v>
      </c>
      <c r="D602" s="38">
        <v>13</v>
      </c>
      <c r="E602" s="39">
        <f t="shared" si="140"/>
        <v>69.230769230769226</v>
      </c>
      <c r="F602" s="39">
        <f t="shared" si="141"/>
        <v>100</v>
      </c>
      <c r="G602" s="39">
        <f t="shared" si="137"/>
        <v>30.769230769230774</v>
      </c>
      <c r="I602" s="36">
        <v>1</v>
      </c>
      <c r="J602" s="36">
        <v>6</v>
      </c>
      <c r="K602" s="129">
        <v>1</v>
      </c>
      <c r="L602" s="129">
        <v>4</v>
      </c>
      <c r="M602" s="39">
        <v>16.666666666666668</v>
      </c>
      <c r="N602" s="39">
        <v>66.666666666666671</v>
      </c>
      <c r="O602" s="39">
        <v>50</v>
      </c>
    </row>
    <row r="603" spans="1:15" x14ac:dyDescent="0.25">
      <c r="A603" s="36">
        <v>17</v>
      </c>
      <c r="B603" s="37">
        <v>13</v>
      </c>
      <c r="C603" s="43">
        <v>11</v>
      </c>
      <c r="D603" s="43">
        <v>13</v>
      </c>
      <c r="E603" s="39">
        <f t="shared" si="140"/>
        <v>84.615384615384613</v>
      </c>
      <c r="F603" s="39">
        <f t="shared" si="141"/>
        <v>100</v>
      </c>
      <c r="G603" s="39">
        <f t="shared" si="137"/>
        <v>15.384615384615387</v>
      </c>
      <c r="I603" s="36">
        <v>2</v>
      </c>
      <c r="J603" s="36">
        <v>6</v>
      </c>
      <c r="K603" s="129">
        <v>5</v>
      </c>
      <c r="L603" s="129">
        <v>5</v>
      </c>
      <c r="M603" s="39">
        <v>83.333333333333329</v>
      </c>
      <c r="N603" s="39">
        <v>83.333333333333329</v>
      </c>
      <c r="O603" s="39">
        <v>0</v>
      </c>
    </row>
    <row r="604" spans="1:15" x14ac:dyDescent="0.25">
      <c r="A604" s="36">
        <v>18</v>
      </c>
      <c r="B604" s="37">
        <v>13</v>
      </c>
      <c r="C604" s="38">
        <v>7</v>
      </c>
      <c r="D604" s="38">
        <v>12</v>
      </c>
      <c r="E604" s="39">
        <f t="shared" si="140"/>
        <v>53.846153846153847</v>
      </c>
      <c r="F604" s="39">
        <f t="shared" si="141"/>
        <v>92.307692307692307</v>
      </c>
      <c r="G604" s="39">
        <f t="shared" si="137"/>
        <v>38.46153846153846</v>
      </c>
      <c r="I604" s="36">
        <v>3</v>
      </c>
      <c r="J604" s="36">
        <v>6</v>
      </c>
      <c r="K604" s="37">
        <v>3</v>
      </c>
      <c r="L604" s="37"/>
      <c r="M604" s="39">
        <v>50</v>
      </c>
      <c r="N604" s="39">
        <v>0</v>
      </c>
      <c r="O604" s="39">
        <v>-50</v>
      </c>
    </row>
    <row r="605" spans="1:15" x14ac:dyDescent="0.25">
      <c r="A605" s="36">
        <v>19</v>
      </c>
      <c r="B605" s="37">
        <v>13</v>
      </c>
      <c r="C605" s="38">
        <v>10</v>
      </c>
      <c r="D605" s="38">
        <v>13</v>
      </c>
      <c r="E605" s="39">
        <f t="shared" si="140"/>
        <v>76.92307692307692</v>
      </c>
      <c r="F605" s="39">
        <f t="shared" si="141"/>
        <v>100</v>
      </c>
      <c r="G605" s="39">
        <f t="shared" si="137"/>
        <v>23.07692307692308</v>
      </c>
      <c r="I605" s="36">
        <v>4</v>
      </c>
      <c r="J605" s="36">
        <v>6</v>
      </c>
      <c r="K605" s="129">
        <v>3</v>
      </c>
      <c r="L605" s="129">
        <v>4</v>
      </c>
      <c r="M605" s="39">
        <v>50</v>
      </c>
      <c r="N605" s="39">
        <v>66.666666666666671</v>
      </c>
      <c r="O605" s="39">
        <v>16.666666666666671</v>
      </c>
    </row>
    <row r="606" spans="1:15" x14ac:dyDescent="0.25">
      <c r="A606" s="36">
        <v>20</v>
      </c>
      <c r="B606" s="37">
        <v>13</v>
      </c>
      <c r="C606" s="38">
        <v>4</v>
      </c>
      <c r="D606" s="38">
        <v>12</v>
      </c>
      <c r="E606" s="39">
        <f t="shared" si="140"/>
        <v>30.76923076923077</v>
      </c>
      <c r="F606" s="39">
        <f t="shared" si="141"/>
        <v>92.307692307692307</v>
      </c>
      <c r="G606" s="39">
        <f t="shared" si="137"/>
        <v>61.538461538461533</v>
      </c>
      <c r="I606" s="36">
        <v>5</v>
      </c>
      <c r="J606" s="36">
        <v>6</v>
      </c>
      <c r="K606" s="129">
        <v>2</v>
      </c>
      <c r="L606" s="129">
        <v>3</v>
      </c>
      <c r="M606" s="39">
        <v>33.333333333333336</v>
      </c>
      <c r="N606" s="39">
        <v>50</v>
      </c>
      <c r="O606" s="39">
        <v>16.666666666666664</v>
      </c>
    </row>
    <row r="607" spans="1:15" x14ac:dyDescent="0.25">
      <c r="A607" s="36">
        <v>21</v>
      </c>
      <c r="B607" s="37">
        <v>13</v>
      </c>
      <c r="C607" s="38">
        <v>6</v>
      </c>
      <c r="D607" s="38">
        <v>13</v>
      </c>
      <c r="E607" s="39">
        <f t="shared" si="140"/>
        <v>46.153846153846153</v>
      </c>
      <c r="F607" s="39">
        <f t="shared" si="141"/>
        <v>100</v>
      </c>
      <c r="G607" s="39">
        <f t="shared" si="137"/>
        <v>53.846153846153847</v>
      </c>
      <c r="I607" s="36">
        <v>6</v>
      </c>
      <c r="J607" s="36">
        <v>6</v>
      </c>
      <c r="K607" s="129">
        <v>3</v>
      </c>
      <c r="L607" s="129">
        <v>5</v>
      </c>
      <c r="M607" s="39">
        <v>50</v>
      </c>
      <c r="N607" s="39">
        <v>83.333333333333329</v>
      </c>
      <c r="O607" s="39">
        <v>33.333333333333329</v>
      </c>
    </row>
    <row r="608" spans="1:15" x14ac:dyDescent="0.25">
      <c r="A608" s="36">
        <v>22</v>
      </c>
      <c r="B608" s="37">
        <v>13</v>
      </c>
      <c r="C608" s="112">
        <v>6</v>
      </c>
      <c r="D608" s="112">
        <v>11</v>
      </c>
      <c r="E608" s="39">
        <f t="shared" si="140"/>
        <v>46.153846153846153</v>
      </c>
      <c r="F608" s="39">
        <f t="shared" si="141"/>
        <v>84.615384615384613</v>
      </c>
      <c r="G608" s="39">
        <f t="shared" si="137"/>
        <v>38.46153846153846</v>
      </c>
      <c r="I608" s="36">
        <v>7</v>
      </c>
      <c r="J608" s="36">
        <v>6</v>
      </c>
      <c r="K608" s="129">
        <v>4</v>
      </c>
      <c r="L608" s="129"/>
      <c r="M608" s="39">
        <v>66.666666666666671</v>
      </c>
      <c r="N608" s="39">
        <v>0</v>
      </c>
      <c r="O608" s="39">
        <v>-66.666666666666671</v>
      </c>
    </row>
    <row r="609" spans="1:15" x14ac:dyDescent="0.25">
      <c r="A609" s="36">
        <v>23</v>
      </c>
      <c r="B609" s="37">
        <v>13</v>
      </c>
      <c r="C609" s="112">
        <v>7</v>
      </c>
      <c r="D609" s="112">
        <v>9</v>
      </c>
      <c r="E609" s="39">
        <f t="shared" si="140"/>
        <v>53.846153846153847</v>
      </c>
      <c r="F609" s="39">
        <f t="shared" si="141"/>
        <v>69.230769230769226</v>
      </c>
      <c r="G609" s="39">
        <f t="shared" si="137"/>
        <v>15.38461538461538</v>
      </c>
      <c r="I609" s="36">
        <v>8</v>
      </c>
      <c r="J609" s="36">
        <v>6</v>
      </c>
      <c r="K609" s="129">
        <v>4</v>
      </c>
      <c r="L609" s="129">
        <v>5</v>
      </c>
      <c r="M609" s="39">
        <v>66.666666666666671</v>
      </c>
      <c r="N609" s="39">
        <v>83.333333333333329</v>
      </c>
      <c r="O609" s="39">
        <v>16.666666666666657</v>
      </c>
    </row>
    <row r="610" spans="1:15" x14ac:dyDescent="0.25">
      <c r="A610" s="36">
        <v>24</v>
      </c>
      <c r="B610" s="37">
        <v>13</v>
      </c>
      <c r="C610" s="112">
        <v>7</v>
      </c>
      <c r="D610" s="112">
        <v>10</v>
      </c>
      <c r="E610" s="39">
        <f t="shared" si="140"/>
        <v>53.846153846153847</v>
      </c>
      <c r="F610" s="39">
        <f t="shared" si="141"/>
        <v>76.92307692307692</v>
      </c>
      <c r="G610" s="39">
        <f t="shared" si="137"/>
        <v>23.076923076923073</v>
      </c>
      <c r="I610" s="36">
        <v>9</v>
      </c>
      <c r="J610" s="36">
        <v>6</v>
      </c>
      <c r="K610" s="129">
        <v>4</v>
      </c>
      <c r="L610" s="129">
        <v>5</v>
      </c>
      <c r="M610" s="39">
        <v>66.666666666666671</v>
      </c>
      <c r="N610" s="39">
        <v>83.333333333333329</v>
      </c>
      <c r="O610" s="39">
        <v>16.666666666666657</v>
      </c>
    </row>
    <row r="611" spans="1:15" x14ac:dyDescent="0.25">
      <c r="A611" s="36">
        <v>25</v>
      </c>
      <c r="B611" s="37">
        <v>13</v>
      </c>
      <c r="C611" s="112">
        <v>8</v>
      </c>
      <c r="D611" s="112">
        <v>9</v>
      </c>
      <c r="E611" s="39">
        <f t="shared" si="140"/>
        <v>61.53846153846154</v>
      </c>
      <c r="F611" s="39">
        <f t="shared" si="141"/>
        <v>69.230769230769226</v>
      </c>
      <c r="G611" s="39">
        <f t="shared" si="137"/>
        <v>7.6923076923076863</v>
      </c>
      <c r="I611" s="36">
        <v>10</v>
      </c>
      <c r="J611" s="36">
        <v>6</v>
      </c>
      <c r="K611" s="129">
        <v>4</v>
      </c>
      <c r="L611" s="129">
        <v>5</v>
      </c>
      <c r="M611" s="39">
        <v>66.666666666666671</v>
      </c>
      <c r="N611" s="39">
        <v>83.333333333333329</v>
      </c>
      <c r="O611" s="39">
        <v>16.666666666666657</v>
      </c>
    </row>
    <row r="612" spans="1:15" x14ac:dyDescent="0.25">
      <c r="A612" s="36">
        <v>26</v>
      </c>
      <c r="B612" s="37">
        <v>13</v>
      </c>
      <c r="C612" s="38">
        <v>4</v>
      </c>
      <c r="D612" s="38">
        <v>6</v>
      </c>
      <c r="E612" s="39">
        <f t="shared" si="140"/>
        <v>30.76923076923077</v>
      </c>
      <c r="F612" s="39">
        <f t="shared" si="141"/>
        <v>46.153846153846153</v>
      </c>
      <c r="G612" s="39">
        <f t="shared" si="137"/>
        <v>15.384615384615383</v>
      </c>
      <c r="I612" s="36">
        <v>11</v>
      </c>
      <c r="J612" s="36">
        <v>6</v>
      </c>
      <c r="K612" s="129">
        <v>1</v>
      </c>
      <c r="L612" s="129">
        <v>1</v>
      </c>
      <c r="M612" s="39">
        <v>16.666666666666668</v>
      </c>
      <c r="N612" s="39">
        <v>16.666666666666668</v>
      </c>
      <c r="O612" s="39">
        <v>0</v>
      </c>
    </row>
    <row r="613" spans="1:15" x14ac:dyDescent="0.25">
      <c r="A613" s="36">
        <v>27</v>
      </c>
      <c r="B613" s="37">
        <v>13</v>
      </c>
      <c r="C613" s="38">
        <v>8</v>
      </c>
      <c r="D613" s="38">
        <v>11</v>
      </c>
      <c r="E613" s="39">
        <f t="shared" si="140"/>
        <v>61.53846153846154</v>
      </c>
      <c r="F613" s="39">
        <f t="shared" si="141"/>
        <v>84.615384615384613</v>
      </c>
      <c r="G613" s="39">
        <f t="shared" si="137"/>
        <v>23.076923076923073</v>
      </c>
      <c r="I613" s="36">
        <v>12</v>
      </c>
      <c r="J613" s="36">
        <v>6</v>
      </c>
      <c r="K613" s="37">
        <v>2</v>
      </c>
      <c r="L613" s="37"/>
      <c r="M613" s="39">
        <v>33.333333333333336</v>
      </c>
      <c r="N613" s="39">
        <v>0</v>
      </c>
      <c r="O613" s="39">
        <v>-33.333333333333336</v>
      </c>
    </row>
    <row r="614" spans="1:15" x14ac:dyDescent="0.25">
      <c r="A614" s="36">
        <v>28</v>
      </c>
      <c r="B614" s="37">
        <v>13</v>
      </c>
      <c r="C614" s="38">
        <v>7</v>
      </c>
      <c r="D614" s="38">
        <v>13</v>
      </c>
      <c r="E614" s="39">
        <f t="shared" si="140"/>
        <v>53.846153846153847</v>
      </c>
      <c r="F614" s="39">
        <f t="shared" si="141"/>
        <v>100</v>
      </c>
      <c r="G614" s="39">
        <f t="shared" si="137"/>
        <v>46.153846153846153</v>
      </c>
      <c r="I614" s="36">
        <v>13</v>
      </c>
      <c r="J614" s="36">
        <v>6</v>
      </c>
      <c r="K614" s="129">
        <v>5</v>
      </c>
      <c r="L614" s="129">
        <v>6</v>
      </c>
      <c r="M614" s="39">
        <v>83.333333333333329</v>
      </c>
      <c r="N614" s="39">
        <v>100</v>
      </c>
      <c r="O614" s="39">
        <v>16.666666666666671</v>
      </c>
    </row>
    <row r="615" spans="1:15" x14ac:dyDescent="0.25">
      <c r="A615" s="36">
        <v>29</v>
      </c>
      <c r="B615" s="37">
        <v>13</v>
      </c>
      <c r="C615" s="38">
        <v>7</v>
      </c>
      <c r="D615" s="38">
        <v>8</v>
      </c>
      <c r="E615" s="39">
        <f t="shared" si="140"/>
        <v>53.846153846153847</v>
      </c>
      <c r="F615" s="39">
        <f t="shared" si="141"/>
        <v>61.53846153846154</v>
      </c>
      <c r="G615" s="39">
        <f t="shared" si="137"/>
        <v>7.6923076923076934</v>
      </c>
      <c r="I615" s="36">
        <v>14</v>
      </c>
      <c r="J615" s="36">
        <v>6</v>
      </c>
      <c r="K615" s="129">
        <v>3</v>
      </c>
      <c r="L615" s="129">
        <v>5</v>
      </c>
      <c r="M615" s="39">
        <v>50</v>
      </c>
      <c r="N615" s="39">
        <v>83.333333333333329</v>
      </c>
      <c r="O615" s="39">
        <v>33.333333333333329</v>
      </c>
    </row>
    <row r="616" spans="1:15" x14ac:dyDescent="0.25">
      <c r="A616" s="36">
        <v>30</v>
      </c>
      <c r="B616" s="37">
        <v>13</v>
      </c>
      <c r="C616" s="38">
        <v>4</v>
      </c>
      <c r="D616" s="38">
        <v>11</v>
      </c>
      <c r="E616" s="39">
        <f t="shared" si="140"/>
        <v>30.76923076923077</v>
      </c>
      <c r="F616" s="39">
        <f t="shared" si="141"/>
        <v>84.615384615384613</v>
      </c>
      <c r="G616" s="39">
        <f t="shared" si="137"/>
        <v>53.84615384615384</v>
      </c>
      <c r="I616" s="36">
        <v>15</v>
      </c>
      <c r="J616" s="36">
        <v>6</v>
      </c>
      <c r="K616" s="129">
        <v>3</v>
      </c>
      <c r="L616" s="129">
        <v>4</v>
      </c>
      <c r="M616" s="39">
        <v>50</v>
      </c>
      <c r="N616" s="39">
        <v>66.666666666666671</v>
      </c>
      <c r="O616" s="39">
        <v>16.666666666666671</v>
      </c>
    </row>
    <row r="617" spans="1:15" x14ac:dyDescent="0.25">
      <c r="A617" s="36">
        <v>31</v>
      </c>
      <c r="B617" s="37">
        <v>13</v>
      </c>
      <c r="C617" s="38">
        <v>3</v>
      </c>
      <c r="D617" s="38">
        <v>6</v>
      </c>
      <c r="E617" s="39">
        <f t="shared" si="140"/>
        <v>23.076923076923077</v>
      </c>
      <c r="F617" s="39">
        <f t="shared" si="141"/>
        <v>46.153846153846153</v>
      </c>
      <c r="G617" s="39">
        <f t="shared" si="137"/>
        <v>23.076923076923077</v>
      </c>
      <c r="I617" s="36">
        <v>16</v>
      </c>
      <c r="J617" s="36">
        <v>6</v>
      </c>
      <c r="K617" s="129">
        <v>1</v>
      </c>
      <c r="L617" s="129">
        <v>4</v>
      </c>
      <c r="M617" s="39">
        <v>16.666666666666668</v>
      </c>
      <c r="N617" s="39">
        <v>66.666666666666671</v>
      </c>
      <c r="O617" s="39">
        <v>50</v>
      </c>
    </row>
    <row r="618" spans="1:15" x14ac:dyDescent="0.25">
      <c r="A618" s="36">
        <v>32</v>
      </c>
      <c r="B618" s="37">
        <v>13</v>
      </c>
      <c r="C618" s="38">
        <v>11</v>
      </c>
      <c r="D618" s="38">
        <v>13</v>
      </c>
      <c r="E618" s="39">
        <f t="shared" si="140"/>
        <v>84.615384615384613</v>
      </c>
      <c r="F618" s="39">
        <f t="shared" si="141"/>
        <v>100</v>
      </c>
      <c r="G618" s="39">
        <f t="shared" si="137"/>
        <v>15.384615384615387</v>
      </c>
      <c r="I618" s="36">
        <v>17</v>
      </c>
      <c r="J618" s="36">
        <v>6</v>
      </c>
      <c r="K618" s="37">
        <v>2</v>
      </c>
      <c r="L618" s="37">
        <v>6</v>
      </c>
      <c r="M618" s="39">
        <v>33.333333333333336</v>
      </c>
      <c r="N618" s="39">
        <v>100</v>
      </c>
      <c r="O618" s="39">
        <v>66.666666666666657</v>
      </c>
    </row>
    <row r="619" spans="1:15" x14ac:dyDescent="0.25">
      <c r="A619" s="36">
        <v>33</v>
      </c>
      <c r="B619" s="37">
        <v>13</v>
      </c>
      <c r="C619" s="38">
        <v>7</v>
      </c>
      <c r="D619" s="38">
        <v>11</v>
      </c>
      <c r="E619" s="39">
        <f t="shared" si="140"/>
        <v>53.846153846153847</v>
      </c>
      <c r="F619" s="39">
        <f t="shared" si="141"/>
        <v>84.615384615384613</v>
      </c>
      <c r="G619" s="39">
        <f t="shared" si="137"/>
        <v>30.769230769230766</v>
      </c>
      <c r="I619" s="36">
        <v>18</v>
      </c>
      <c r="J619" s="36">
        <v>6</v>
      </c>
      <c r="K619" s="129">
        <v>3</v>
      </c>
      <c r="L619" s="129">
        <v>4</v>
      </c>
      <c r="M619" s="39">
        <v>50</v>
      </c>
      <c r="N619" s="39">
        <v>66.666666666666671</v>
      </c>
      <c r="O619" s="39">
        <v>16.666666666666671</v>
      </c>
    </row>
    <row r="620" spans="1:15" x14ac:dyDescent="0.25">
      <c r="A620" s="36">
        <v>34</v>
      </c>
      <c r="B620" s="37">
        <v>13</v>
      </c>
      <c r="C620" s="38">
        <v>8</v>
      </c>
      <c r="D620" s="38">
        <v>10</v>
      </c>
      <c r="E620" s="39">
        <f t="shared" si="140"/>
        <v>61.53846153846154</v>
      </c>
      <c r="F620" s="39">
        <f t="shared" si="141"/>
        <v>76.92307692307692</v>
      </c>
      <c r="G620" s="39">
        <f t="shared" si="137"/>
        <v>15.38461538461538</v>
      </c>
      <c r="I620" s="36"/>
      <c r="J620" s="36"/>
      <c r="K620" s="129"/>
      <c r="L620" s="129"/>
      <c r="M620" s="39"/>
      <c r="N620" s="39"/>
      <c r="O620" s="39"/>
    </row>
    <row r="621" spans="1:15" x14ac:dyDescent="0.25">
      <c r="A621" s="36">
        <v>35</v>
      </c>
      <c r="B621" s="37">
        <v>13</v>
      </c>
      <c r="C621" s="43">
        <v>2</v>
      </c>
      <c r="D621" s="43">
        <v>8</v>
      </c>
      <c r="E621" s="39">
        <f t="shared" si="140"/>
        <v>15.384615384615385</v>
      </c>
      <c r="F621" s="39">
        <f t="shared" si="141"/>
        <v>61.53846153846154</v>
      </c>
      <c r="G621" s="39">
        <f t="shared" si="137"/>
        <v>46.153846153846153</v>
      </c>
      <c r="I621" s="36">
        <v>19</v>
      </c>
      <c r="J621" s="36">
        <v>6</v>
      </c>
      <c r="K621" s="129">
        <v>0</v>
      </c>
      <c r="L621" s="129">
        <v>4</v>
      </c>
      <c r="M621" s="39">
        <v>0</v>
      </c>
      <c r="N621" s="39">
        <v>66.666666666666671</v>
      </c>
      <c r="O621" s="39">
        <v>66.666666666666671</v>
      </c>
    </row>
    <row r="622" spans="1:15" x14ac:dyDescent="0.25">
      <c r="A622" s="45" t="s">
        <v>40</v>
      </c>
      <c r="B622" s="100">
        <f>+AVERAGE(B587:B593)</f>
        <v>13</v>
      </c>
      <c r="C622" s="68">
        <f>+AVERAGE(C587:C621)</f>
        <v>6.2571428571428571</v>
      </c>
      <c r="D622" s="68">
        <f>+AVERAGE(D587:D621)</f>
        <v>10.514285714285714</v>
      </c>
      <c r="E622" s="47">
        <f>+AVERAGE(E587:E621)</f>
        <v>48.13186813186811</v>
      </c>
      <c r="F622" s="47">
        <f>+AVERAGE(F587:F621)</f>
        <v>80.87912087912089</v>
      </c>
      <c r="G622" s="47">
        <f t="shared" si="137"/>
        <v>32.74725274725278</v>
      </c>
      <c r="I622" s="36">
        <v>20</v>
      </c>
      <c r="J622" s="36">
        <v>6</v>
      </c>
      <c r="K622" s="129">
        <v>4</v>
      </c>
      <c r="L622" s="129">
        <v>4</v>
      </c>
      <c r="M622" s="39">
        <v>66.666666666666671</v>
      </c>
      <c r="N622" s="39">
        <v>66.666666666666671</v>
      </c>
      <c r="O622" s="39">
        <v>0</v>
      </c>
    </row>
    <row r="623" spans="1:15" x14ac:dyDescent="0.25">
      <c r="A623" s="135"/>
      <c r="B623" s="136"/>
      <c r="C623" s="138"/>
      <c r="D623" s="138"/>
      <c r="E623" s="137"/>
      <c r="F623" s="137"/>
      <c r="G623" s="137"/>
      <c r="I623" s="36">
        <v>21</v>
      </c>
      <c r="J623" s="36">
        <v>6</v>
      </c>
      <c r="K623" s="129">
        <v>4</v>
      </c>
      <c r="L623" s="129">
        <v>0</v>
      </c>
      <c r="M623" s="39">
        <v>66.666666666666671</v>
      </c>
      <c r="N623" s="39">
        <v>0</v>
      </c>
      <c r="O623" s="39">
        <v>-66.666666666666671</v>
      </c>
    </row>
    <row r="624" spans="1:15" x14ac:dyDescent="0.25">
      <c r="A624" s="135"/>
      <c r="B624" s="136"/>
      <c r="C624" s="138"/>
      <c r="D624" s="138"/>
      <c r="E624" s="137"/>
      <c r="F624" s="137"/>
      <c r="G624" s="137"/>
      <c r="I624" s="36">
        <v>22</v>
      </c>
      <c r="J624" s="36">
        <v>6</v>
      </c>
      <c r="K624" s="129">
        <v>3</v>
      </c>
      <c r="L624" s="129">
        <v>6</v>
      </c>
      <c r="M624" s="39">
        <v>50</v>
      </c>
      <c r="N624" s="39">
        <v>100</v>
      </c>
      <c r="O624" s="39">
        <v>50</v>
      </c>
    </row>
    <row r="625" spans="1:15" x14ac:dyDescent="0.25">
      <c r="A625" s="135"/>
      <c r="B625" s="136"/>
      <c r="C625" s="138"/>
      <c r="D625" s="138"/>
      <c r="E625" s="137"/>
      <c r="F625" s="137"/>
      <c r="G625" s="137"/>
      <c r="I625" s="36">
        <v>23</v>
      </c>
      <c r="J625" s="36">
        <v>6</v>
      </c>
      <c r="K625" s="129">
        <v>2</v>
      </c>
      <c r="L625" s="129">
        <v>5</v>
      </c>
      <c r="M625" s="39">
        <v>33.333333333333336</v>
      </c>
      <c r="N625" s="39">
        <v>83.333333333333329</v>
      </c>
      <c r="O625" s="39">
        <v>49.999999999999993</v>
      </c>
    </row>
    <row r="626" spans="1:15" x14ac:dyDescent="0.25">
      <c r="A626" s="290" t="s">
        <v>153</v>
      </c>
      <c r="B626" s="291"/>
      <c r="C626" s="291"/>
      <c r="D626" s="291"/>
      <c r="E626" s="291"/>
      <c r="F626" s="291"/>
      <c r="G626" s="292"/>
      <c r="I626" s="36">
        <v>24</v>
      </c>
      <c r="J626" s="36">
        <v>6</v>
      </c>
      <c r="K626" s="37">
        <v>2</v>
      </c>
      <c r="L626" s="37">
        <v>5</v>
      </c>
      <c r="M626" s="39">
        <v>33.333333333333336</v>
      </c>
      <c r="N626" s="39">
        <v>83.333333333333329</v>
      </c>
      <c r="O626" s="39">
        <v>49.999999999999993</v>
      </c>
    </row>
    <row r="627" spans="1:15" x14ac:dyDescent="0.25">
      <c r="A627" s="293" t="s">
        <v>327</v>
      </c>
      <c r="B627" s="294"/>
      <c r="C627" s="294"/>
      <c r="D627" s="294"/>
      <c r="E627" s="294"/>
      <c r="F627" s="294"/>
      <c r="G627" s="295"/>
      <c r="I627" s="36">
        <v>25</v>
      </c>
      <c r="J627" s="36">
        <v>6</v>
      </c>
      <c r="K627" s="129">
        <v>6</v>
      </c>
      <c r="L627" s="129">
        <v>6</v>
      </c>
      <c r="M627" s="39">
        <v>100</v>
      </c>
      <c r="N627" s="39">
        <v>100</v>
      </c>
      <c r="O627" s="39">
        <v>0</v>
      </c>
    </row>
    <row r="628" spans="1:15" x14ac:dyDescent="0.25">
      <c r="A628" s="141" t="s">
        <v>51</v>
      </c>
      <c r="B628" s="142" t="s">
        <v>80</v>
      </c>
      <c r="C628" s="143" t="s">
        <v>52</v>
      </c>
      <c r="D628" s="143" t="s">
        <v>53</v>
      </c>
      <c r="E628" s="143" t="s">
        <v>48</v>
      </c>
      <c r="F628" s="143" t="s">
        <v>49</v>
      </c>
      <c r="G628" s="143" t="s">
        <v>47</v>
      </c>
      <c r="I628" s="123" t="s">
        <v>40</v>
      </c>
      <c r="J628" s="124">
        <v>6</v>
      </c>
      <c r="K628" s="124">
        <v>2.96</v>
      </c>
      <c r="L628" s="124">
        <v>4.3636363636363633</v>
      </c>
      <c r="M628" s="125">
        <v>49.333333333333329</v>
      </c>
      <c r="N628" s="125">
        <v>64</v>
      </c>
      <c r="O628" s="125">
        <v>14.666666666666671</v>
      </c>
    </row>
    <row r="629" spans="1:15" x14ac:dyDescent="0.25">
      <c r="A629" s="3">
        <v>1</v>
      </c>
      <c r="B629" s="3">
        <v>6</v>
      </c>
      <c r="C629" s="145">
        <v>2</v>
      </c>
      <c r="D629" s="145">
        <v>3</v>
      </c>
      <c r="E629" s="148">
        <v>33.333333333333336</v>
      </c>
      <c r="F629" s="148">
        <v>50</v>
      </c>
      <c r="G629" s="148">
        <v>16.666666666666664</v>
      </c>
    </row>
    <row r="630" spans="1:15" x14ac:dyDescent="0.25">
      <c r="A630" s="3">
        <v>2</v>
      </c>
      <c r="B630" s="3">
        <v>6</v>
      </c>
      <c r="C630" s="146">
        <v>1</v>
      </c>
      <c r="D630" s="146">
        <v>1</v>
      </c>
      <c r="E630" s="148">
        <v>16.666666666666668</v>
      </c>
      <c r="F630" s="148">
        <v>16.666666666666668</v>
      </c>
      <c r="G630" s="148">
        <v>0</v>
      </c>
    </row>
    <row r="631" spans="1:15" x14ac:dyDescent="0.25">
      <c r="A631" s="3">
        <v>3</v>
      </c>
      <c r="B631" s="3">
        <v>6</v>
      </c>
      <c r="C631" s="146">
        <v>2</v>
      </c>
      <c r="D631" s="146">
        <v>2</v>
      </c>
      <c r="E631" s="148">
        <v>33.333333333333336</v>
      </c>
      <c r="F631" s="148">
        <v>33.333333333333336</v>
      </c>
      <c r="G631" s="148">
        <v>0</v>
      </c>
      <c r="I631" s="306" t="s">
        <v>153</v>
      </c>
      <c r="J631" s="306"/>
      <c r="K631" s="306"/>
      <c r="L631" s="306"/>
      <c r="M631" s="306"/>
      <c r="N631" s="306"/>
      <c r="O631" s="307"/>
    </row>
    <row r="632" spans="1:15" x14ac:dyDescent="0.25">
      <c r="A632" s="3">
        <v>4</v>
      </c>
      <c r="B632" s="3">
        <v>6</v>
      </c>
      <c r="C632" s="146">
        <v>3</v>
      </c>
      <c r="D632" s="146">
        <v>3</v>
      </c>
      <c r="E632" s="148">
        <v>50</v>
      </c>
      <c r="F632" s="148">
        <v>50</v>
      </c>
      <c r="G632" s="148">
        <v>0</v>
      </c>
      <c r="I632" s="301" t="s">
        <v>379</v>
      </c>
      <c r="J632" s="301"/>
      <c r="K632" s="301"/>
      <c r="L632" s="301"/>
      <c r="M632" s="301"/>
      <c r="N632" s="301"/>
      <c r="O632" s="302"/>
    </row>
    <row r="633" spans="1:15" ht="24" x14ac:dyDescent="0.25">
      <c r="A633" s="3">
        <v>5</v>
      </c>
      <c r="B633" s="3">
        <v>6</v>
      </c>
      <c r="C633" s="146">
        <v>3</v>
      </c>
      <c r="D633" s="146">
        <v>5</v>
      </c>
      <c r="E633" s="148">
        <v>50</v>
      </c>
      <c r="F633" s="148">
        <v>83.333333333333329</v>
      </c>
      <c r="G633" s="148">
        <v>33.333333333333329</v>
      </c>
      <c r="I633" s="34" t="s">
        <v>51</v>
      </c>
      <c r="J633" s="34" t="s">
        <v>80</v>
      </c>
      <c r="K633" s="35" t="s">
        <v>52</v>
      </c>
      <c r="L633" s="35" t="s">
        <v>53</v>
      </c>
      <c r="M633" s="35" t="s">
        <v>48</v>
      </c>
      <c r="N633" s="35" t="s">
        <v>49</v>
      </c>
      <c r="O633" s="34" t="s">
        <v>47</v>
      </c>
    </row>
    <row r="634" spans="1:15" x14ac:dyDescent="0.25">
      <c r="A634" s="3">
        <v>6</v>
      </c>
      <c r="B634" s="3">
        <v>6</v>
      </c>
      <c r="C634" s="146">
        <v>3</v>
      </c>
      <c r="D634" s="146">
        <v>3</v>
      </c>
      <c r="E634" s="148">
        <v>50</v>
      </c>
      <c r="F634" s="148">
        <v>50</v>
      </c>
      <c r="G634" s="148">
        <v>0</v>
      </c>
      <c r="I634" s="36">
        <v>1</v>
      </c>
      <c r="J634" s="37">
        <v>17</v>
      </c>
      <c r="K634" s="38">
        <v>13</v>
      </c>
      <c r="L634" s="38">
        <v>14</v>
      </c>
      <c r="M634" s="39">
        <f>+K634*100/J634</f>
        <v>76.470588235294116</v>
      </c>
      <c r="N634" s="39">
        <f>+L634*100/J634</f>
        <v>82.352941176470594</v>
      </c>
      <c r="O634" s="39">
        <f>+N634-M634</f>
        <v>5.8823529411764781</v>
      </c>
    </row>
    <row r="635" spans="1:15" x14ac:dyDescent="0.25">
      <c r="A635" s="3">
        <v>7</v>
      </c>
      <c r="B635" s="3">
        <v>6</v>
      </c>
      <c r="C635" s="147">
        <v>1</v>
      </c>
      <c r="D635" s="147">
        <v>1</v>
      </c>
      <c r="E635" s="148">
        <v>16.666666666666668</v>
      </c>
      <c r="F635" s="148">
        <v>16.666666666666668</v>
      </c>
      <c r="G635" s="148">
        <v>0</v>
      </c>
      <c r="I635" s="36">
        <v>2</v>
      </c>
      <c r="J635" s="37">
        <v>17</v>
      </c>
      <c r="K635" s="38">
        <v>9</v>
      </c>
      <c r="L635" s="38">
        <v>13</v>
      </c>
      <c r="M635" s="40">
        <f t="shared" ref="M635:M640" si="142">+K635*100/J635</f>
        <v>52.941176470588232</v>
      </c>
      <c r="N635" s="40">
        <f t="shared" ref="N635:N640" si="143">+L635*100/J635</f>
        <v>76.470588235294116</v>
      </c>
      <c r="O635" s="39">
        <f t="shared" ref="O635:O671" si="144">+N635-M635</f>
        <v>23.529411764705884</v>
      </c>
    </row>
    <row r="636" spans="1:15" x14ac:dyDescent="0.25">
      <c r="A636" s="3">
        <v>8</v>
      </c>
      <c r="B636" s="3">
        <v>6</v>
      </c>
      <c r="C636" s="146">
        <v>2</v>
      </c>
      <c r="D636" s="146">
        <v>3</v>
      </c>
      <c r="E636" s="148">
        <v>33.333333333333336</v>
      </c>
      <c r="F636" s="148">
        <v>50</v>
      </c>
      <c r="G636" s="148">
        <v>16.666666666666664</v>
      </c>
      <c r="I636" s="36">
        <v>3</v>
      </c>
      <c r="J636" s="37">
        <v>17</v>
      </c>
      <c r="K636" s="38">
        <v>8</v>
      </c>
      <c r="L636" s="38">
        <v>8</v>
      </c>
      <c r="M636" s="39">
        <f t="shared" si="142"/>
        <v>47.058823529411768</v>
      </c>
      <c r="N636" s="39">
        <f t="shared" si="143"/>
        <v>47.058823529411768</v>
      </c>
      <c r="O636" s="39">
        <f t="shared" si="144"/>
        <v>0</v>
      </c>
    </row>
    <row r="637" spans="1:15" x14ac:dyDescent="0.25">
      <c r="A637" s="3">
        <v>9</v>
      </c>
      <c r="B637" s="3">
        <v>6</v>
      </c>
      <c r="C637" s="146">
        <v>2</v>
      </c>
      <c r="D637" s="146">
        <v>2</v>
      </c>
      <c r="E637" s="148">
        <v>33.333333333333336</v>
      </c>
      <c r="F637" s="148">
        <v>33.333333333333336</v>
      </c>
      <c r="G637" s="148">
        <v>0</v>
      </c>
      <c r="I637" s="36">
        <v>4</v>
      </c>
      <c r="J637" s="37">
        <v>17</v>
      </c>
      <c r="K637" s="38">
        <v>13</v>
      </c>
      <c r="L637" s="38">
        <v>13</v>
      </c>
      <c r="M637" s="39">
        <f t="shared" si="142"/>
        <v>76.470588235294116</v>
      </c>
      <c r="N637" s="39">
        <f t="shared" si="143"/>
        <v>76.470588235294116</v>
      </c>
      <c r="O637" s="39">
        <f t="shared" si="144"/>
        <v>0</v>
      </c>
    </row>
    <row r="638" spans="1:15" x14ac:dyDescent="0.25">
      <c r="A638" s="3">
        <v>10</v>
      </c>
      <c r="B638" s="3">
        <v>6</v>
      </c>
      <c r="C638" s="146">
        <v>3</v>
      </c>
      <c r="D638" s="146">
        <v>4</v>
      </c>
      <c r="E638" s="148">
        <v>50</v>
      </c>
      <c r="F638" s="148">
        <v>66.666666666666671</v>
      </c>
      <c r="G638" s="148">
        <v>16.666666666666671</v>
      </c>
      <c r="I638" s="36">
        <v>5</v>
      </c>
      <c r="J638" s="37">
        <v>17</v>
      </c>
      <c r="K638" s="38">
        <v>10</v>
      </c>
      <c r="L638" s="38">
        <v>11</v>
      </c>
      <c r="M638" s="39">
        <f t="shared" si="142"/>
        <v>58.823529411764703</v>
      </c>
      <c r="N638" s="39">
        <f t="shared" si="143"/>
        <v>64.705882352941174</v>
      </c>
      <c r="O638" s="39">
        <f t="shared" si="144"/>
        <v>5.882352941176471</v>
      </c>
    </row>
    <row r="639" spans="1:15" x14ac:dyDescent="0.25">
      <c r="A639" s="3">
        <v>11</v>
      </c>
      <c r="B639" s="3">
        <v>6</v>
      </c>
      <c r="C639" s="146">
        <v>1</v>
      </c>
      <c r="D639" s="146">
        <v>3</v>
      </c>
      <c r="E639" s="148">
        <v>16.666666666666668</v>
      </c>
      <c r="F639" s="148">
        <v>50</v>
      </c>
      <c r="G639" s="148">
        <v>33.333333333333329</v>
      </c>
      <c r="I639" s="36">
        <v>6</v>
      </c>
      <c r="J639" s="37">
        <v>17</v>
      </c>
      <c r="K639" s="38">
        <v>10</v>
      </c>
      <c r="L639" s="38">
        <v>12</v>
      </c>
      <c r="M639" s="39">
        <f t="shared" si="142"/>
        <v>58.823529411764703</v>
      </c>
      <c r="N639" s="39">
        <f t="shared" si="143"/>
        <v>70.588235294117652</v>
      </c>
      <c r="O639" s="39">
        <f t="shared" si="144"/>
        <v>11.764705882352949</v>
      </c>
    </row>
    <row r="640" spans="1:15" x14ac:dyDescent="0.25">
      <c r="A640" s="3">
        <v>12</v>
      </c>
      <c r="B640" s="3">
        <v>6</v>
      </c>
      <c r="C640" s="146">
        <v>2</v>
      </c>
      <c r="D640" s="146">
        <v>2</v>
      </c>
      <c r="E640" s="148">
        <v>33.333333333333336</v>
      </c>
      <c r="F640" s="148">
        <v>33.333333333333336</v>
      </c>
      <c r="G640" s="148">
        <v>0</v>
      </c>
      <c r="I640" s="36">
        <v>7</v>
      </c>
      <c r="J640" s="37">
        <v>17</v>
      </c>
      <c r="K640" s="38">
        <v>8</v>
      </c>
      <c r="L640" s="38">
        <v>10</v>
      </c>
      <c r="M640" s="39">
        <f t="shared" si="142"/>
        <v>47.058823529411768</v>
      </c>
      <c r="N640" s="39">
        <f t="shared" si="143"/>
        <v>58.823529411764703</v>
      </c>
      <c r="O640" s="39">
        <f t="shared" si="144"/>
        <v>11.764705882352935</v>
      </c>
    </row>
    <row r="641" spans="1:15" x14ac:dyDescent="0.25">
      <c r="A641" s="3">
        <v>13</v>
      </c>
      <c r="B641" s="3">
        <v>6</v>
      </c>
      <c r="C641" s="146">
        <v>2</v>
      </c>
      <c r="D641" s="146">
        <v>3</v>
      </c>
      <c r="E641" s="148">
        <v>33.333333333333336</v>
      </c>
      <c r="F641" s="148">
        <v>50</v>
      </c>
      <c r="G641" s="148">
        <v>16.666666666666664</v>
      </c>
      <c r="I641" s="36">
        <v>8</v>
      </c>
      <c r="J641" s="37">
        <v>17</v>
      </c>
      <c r="K641" s="38">
        <v>12</v>
      </c>
      <c r="L641" s="38">
        <v>12</v>
      </c>
      <c r="M641" s="39">
        <f>+K641*100/J741</f>
        <v>70.588235294117652</v>
      </c>
      <c r="N641" s="39">
        <f>+L641*100/J741</f>
        <v>70.588235294117652</v>
      </c>
      <c r="O641" s="39">
        <f t="shared" si="144"/>
        <v>0</v>
      </c>
    </row>
    <row r="642" spans="1:15" x14ac:dyDescent="0.25">
      <c r="A642" s="3">
        <v>14</v>
      </c>
      <c r="B642" s="3">
        <v>6</v>
      </c>
      <c r="C642" s="146">
        <v>4</v>
      </c>
      <c r="D642" s="146">
        <v>4</v>
      </c>
      <c r="E642" s="148">
        <v>66.666666666666671</v>
      </c>
      <c r="F642" s="148">
        <v>66.666666666666671</v>
      </c>
      <c r="G642" s="148">
        <v>0</v>
      </c>
      <c r="I642" s="36">
        <v>9</v>
      </c>
      <c r="J642" s="37">
        <v>17</v>
      </c>
      <c r="K642" s="38">
        <v>12</v>
      </c>
      <c r="L642" s="38">
        <v>12</v>
      </c>
      <c r="M642" s="39">
        <f t="shared" ref="M642:M644" si="145">+K642*100/J642</f>
        <v>70.588235294117652</v>
      </c>
      <c r="N642" s="39">
        <f t="shared" ref="N642:N644" si="146">+L642*100/J642</f>
        <v>70.588235294117652</v>
      </c>
      <c r="O642" s="39">
        <f t="shared" si="144"/>
        <v>0</v>
      </c>
    </row>
    <row r="643" spans="1:15" x14ac:dyDescent="0.25">
      <c r="A643" s="3">
        <v>15</v>
      </c>
      <c r="B643" s="3">
        <v>6</v>
      </c>
      <c r="C643" s="146">
        <v>1</v>
      </c>
      <c r="D643" s="146">
        <v>1</v>
      </c>
      <c r="E643" s="148">
        <v>16.666666666666668</v>
      </c>
      <c r="F643" s="148">
        <v>16.666666666666668</v>
      </c>
      <c r="G643" s="148">
        <v>0</v>
      </c>
      <c r="I643" s="36">
        <v>10</v>
      </c>
      <c r="J643" s="37">
        <v>17</v>
      </c>
      <c r="K643" s="38">
        <v>11</v>
      </c>
      <c r="L643" s="38">
        <v>12</v>
      </c>
      <c r="M643" s="39">
        <f t="shared" si="145"/>
        <v>64.705882352941174</v>
      </c>
      <c r="N643" s="39">
        <f t="shared" si="146"/>
        <v>70.588235294117652</v>
      </c>
      <c r="O643" s="39">
        <f t="shared" si="144"/>
        <v>5.8823529411764781</v>
      </c>
    </row>
    <row r="644" spans="1:15" x14ac:dyDescent="0.25">
      <c r="A644" s="3">
        <v>16</v>
      </c>
      <c r="B644" s="3">
        <v>6</v>
      </c>
      <c r="C644" s="146">
        <v>2</v>
      </c>
      <c r="D644" s="146"/>
      <c r="E644" s="148">
        <v>33.333333333333336</v>
      </c>
      <c r="F644" s="148">
        <v>0</v>
      </c>
      <c r="G644" s="148">
        <v>-33.333333333333336</v>
      </c>
      <c r="I644" s="36">
        <v>11</v>
      </c>
      <c r="J644" s="37">
        <v>17</v>
      </c>
      <c r="K644" s="38">
        <v>6</v>
      </c>
      <c r="L644" s="38">
        <v>14</v>
      </c>
      <c r="M644" s="39">
        <f t="shared" si="145"/>
        <v>35.294117647058826</v>
      </c>
      <c r="N644" s="39">
        <f t="shared" si="146"/>
        <v>82.352941176470594</v>
      </c>
      <c r="O644" s="39">
        <f t="shared" si="144"/>
        <v>47.058823529411768</v>
      </c>
    </row>
    <row r="645" spans="1:15" x14ac:dyDescent="0.25">
      <c r="A645" s="3">
        <v>17</v>
      </c>
      <c r="B645" s="3">
        <v>6</v>
      </c>
      <c r="C645" s="146">
        <v>3</v>
      </c>
      <c r="D645" s="146">
        <v>4</v>
      </c>
      <c r="E645" s="148">
        <v>50</v>
      </c>
      <c r="F645" s="148">
        <v>66.666666666666671</v>
      </c>
      <c r="G645" s="148">
        <v>16.666666666666671</v>
      </c>
      <c r="I645" s="36">
        <v>12</v>
      </c>
      <c r="J645" s="37">
        <v>17</v>
      </c>
      <c r="K645" s="38">
        <v>10</v>
      </c>
      <c r="L645" s="38">
        <v>14</v>
      </c>
      <c r="M645" s="39">
        <f>+K645*100/J645</f>
        <v>58.823529411764703</v>
      </c>
      <c r="N645" s="39">
        <f>+L645*100/J645</f>
        <v>82.352941176470594</v>
      </c>
      <c r="O645" s="39">
        <f t="shared" si="144"/>
        <v>23.529411764705891</v>
      </c>
    </row>
    <row r="646" spans="1:15" x14ac:dyDescent="0.25">
      <c r="A646" s="3">
        <v>18</v>
      </c>
      <c r="B646" s="3">
        <v>6</v>
      </c>
      <c r="C646" s="146">
        <v>2</v>
      </c>
      <c r="D646" s="146">
        <v>6</v>
      </c>
      <c r="E646" s="148">
        <v>33.333333333333336</v>
      </c>
      <c r="F646" s="148">
        <v>100</v>
      </c>
      <c r="G646" s="148">
        <v>66.666666666666657</v>
      </c>
      <c r="I646" s="36">
        <v>13</v>
      </c>
      <c r="J646" s="37">
        <v>17</v>
      </c>
      <c r="K646" s="43">
        <v>9</v>
      </c>
      <c r="L646" s="43">
        <v>9</v>
      </c>
      <c r="M646" s="39">
        <f t="shared" ref="M646:M671" si="147">+K646*100/J646</f>
        <v>52.941176470588232</v>
      </c>
      <c r="N646" s="39">
        <f t="shared" ref="N646:N671" si="148">+L646*100/J646</f>
        <v>52.941176470588232</v>
      </c>
      <c r="O646" s="39">
        <f t="shared" si="144"/>
        <v>0</v>
      </c>
    </row>
    <row r="647" spans="1:15" x14ac:dyDescent="0.25">
      <c r="A647" s="149" t="s">
        <v>40</v>
      </c>
      <c r="B647" s="150">
        <v>6</v>
      </c>
      <c r="C647" s="151">
        <v>2.1666666666666665</v>
      </c>
      <c r="D647" s="151">
        <v>2.9411764705882355</v>
      </c>
      <c r="E647" s="157">
        <v>36.111111111111114</v>
      </c>
      <c r="F647" s="157">
        <v>46.296296296296291</v>
      </c>
      <c r="G647" s="157">
        <v>10.185185185185183</v>
      </c>
      <c r="I647" s="36">
        <v>14</v>
      </c>
      <c r="J647" s="37">
        <v>17</v>
      </c>
      <c r="K647" s="38">
        <v>8</v>
      </c>
      <c r="L647" s="111">
        <v>9</v>
      </c>
      <c r="M647" s="39">
        <f t="shared" si="147"/>
        <v>47.058823529411768</v>
      </c>
      <c r="N647" s="39">
        <f t="shared" si="148"/>
        <v>52.941176470588232</v>
      </c>
      <c r="O647" s="39">
        <f t="shared" si="144"/>
        <v>5.8823529411764639</v>
      </c>
    </row>
    <row r="648" spans="1:15" x14ac:dyDescent="0.25">
      <c r="C648" s="103"/>
      <c r="D648" s="103"/>
      <c r="I648" s="36">
        <v>15</v>
      </c>
      <c r="J648" s="37">
        <v>17</v>
      </c>
      <c r="K648" s="38">
        <v>11</v>
      </c>
      <c r="L648" s="38">
        <v>13</v>
      </c>
      <c r="M648" s="39">
        <f t="shared" si="147"/>
        <v>64.705882352941174</v>
      </c>
      <c r="N648" s="39">
        <f t="shared" si="148"/>
        <v>76.470588235294116</v>
      </c>
      <c r="O648" s="39">
        <f t="shared" si="144"/>
        <v>11.764705882352942</v>
      </c>
    </row>
    <row r="649" spans="1:15" x14ac:dyDescent="0.25">
      <c r="A649" s="287" t="s">
        <v>153</v>
      </c>
      <c r="B649" s="288"/>
      <c r="C649" s="288"/>
      <c r="D649" s="288"/>
      <c r="E649" s="288"/>
      <c r="F649" s="288"/>
      <c r="G649" s="289"/>
      <c r="I649" s="36">
        <v>16</v>
      </c>
      <c r="J649" s="37">
        <v>17</v>
      </c>
      <c r="K649" s="38">
        <v>10</v>
      </c>
      <c r="L649" s="38">
        <v>15</v>
      </c>
      <c r="M649" s="39">
        <f t="shared" si="147"/>
        <v>58.823529411764703</v>
      </c>
      <c r="N649" s="39">
        <f t="shared" si="148"/>
        <v>88.235294117647058</v>
      </c>
      <c r="O649" s="39">
        <f t="shared" si="144"/>
        <v>29.411764705882355</v>
      </c>
    </row>
    <row r="650" spans="1:15" x14ac:dyDescent="0.25">
      <c r="A650" s="296" t="s">
        <v>328</v>
      </c>
      <c r="B650" s="297"/>
      <c r="C650" s="297"/>
      <c r="D650" s="297"/>
      <c r="E650" s="297"/>
      <c r="F650" s="297"/>
      <c r="G650" s="298"/>
      <c r="I650" s="36">
        <v>17</v>
      </c>
      <c r="J650" s="37">
        <v>17</v>
      </c>
      <c r="K650" s="43">
        <v>12</v>
      </c>
      <c r="L650" s="43">
        <v>16</v>
      </c>
      <c r="M650" s="39">
        <f t="shared" si="147"/>
        <v>70.588235294117652</v>
      </c>
      <c r="N650" s="39">
        <f t="shared" si="148"/>
        <v>94.117647058823536</v>
      </c>
      <c r="O650" s="39">
        <f t="shared" si="144"/>
        <v>23.529411764705884</v>
      </c>
    </row>
    <row r="651" spans="1:15" ht="18.75" customHeight="1" x14ac:dyDescent="0.25">
      <c r="A651" s="153" t="s">
        <v>51</v>
      </c>
      <c r="B651" s="153" t="s">
        <v>80</v>
      </c>
      <c r="C651" s="154" t="s">
        <v>52</v>
      </c>
      <c r="D651" s="154" t="s">
        <v>53</v>
      </c>
      <c r="E651" s="153" t="s">
        <v>48</v>
      </c>
      <c r="F651" s="153" t="s">
        <v>49</v>
      </c>
      <c r="G651" s="153" t="s">
        <v>47</v>
      </c>
      <c r="I651" s="36">
        <v>18</v>
      </c>
      <c r="J651" s="37">
        <v>17</v>
      </c>
      <c r="K651" s="38">
        <v>11</v>
      </c>
      <c r="L651" s="38">
        <v>14</v>
      </c>
      <c r="M651" s="39">
        <f t="shared" si="147"/>
        <v>64.705882352941174</v>
      </c>
      <c r="N651" s="39">
        <f t="shared" si="148"/>
        <v>82.352941176470594</v>
      </c>
      <c r="O651" s="39">
        <f t="shared" si="144"/>
        <v>17.64705882352942</v>
      </c>
    </row>
    <row r="652" spans="1:15" x14ac:dyDescent="0.25">
      <c r="A652" s="148">
        <v>1</v>
      </c>
      <c r="B652" s="148">
        <v>6</v>
      </c>
      <c r="C652" s="146">
        <v>1</v>
      </c>
      <c r="D652" s="146">
        <v>5</v>
      </c>
      <c r="E652" s="148">
        <v>16.666666666666668</v>
      </c>
      <c r="F652" s="148">
        <v>83.333333333333329</v>
      </c>
      <c r="G652" s="148">
        <v>66.666666666666657</v>
      </c>
      <c r="I652" s="36">
        <v>19</v>
      </c>
      <c r="J652" s="37">
        <v>17</v>
      </c>
      <c r="K652" s="38">
        <v>11</v>
      </c>
      <c r="L652" s="38">
        <v>13</v>
      </c>
      <c r="M652" s="39">
        <f t="shared" si="147"/>
        <v>64.705882352941174</v>
      </c>
      <c r="N652" s="39">
        <f t="shared" si="148"/>
        <v>76.470588235294116</v>
      </c>
      <c r="O652" s="39">
        <f t="shared" si="144"/>
        <v>11.764705882352942</v>
      </c>
    </row>
    <row r="653" spans="1:15" x14ac:dyDescent="0.25">
      <c r="A653" s="148">
        <v>2</v>
      </c>
      <c r="B653" s="148">
        <v>6</v>
      </c>
      <c r="C653" s="146">
        <v>2</v>
      </c>
      <c r="D653" s="146">
        <v>3</v>
      </c>
      <c r="E653" s="148">
        <v>33.333333333333336</v>
      </c>
      <c r="F653" s="148">
        <v>50</v>
      </c>
      <c r="G653" s="148">
        <v>16.666666666666664</v>
      </c>
      <c r="I653" s="36">
        <v>20</v>
      </c>
      <c r="J653" s="37">
        <v>17</v>
      </c>
      <c r="K653" s="38">
        <v>12</v>
      </c>
      <c r="L653" s="38">
        <v>15</v>
      </c>
      <c r="M653" s="39">
        <f t="shared" si="147"/>
        <v>70.588235294117652</v>
      </c>
      <c r="N653" s="39">
        <f t="shared" si="148"/>
        <v>88.235294117647058</v>
      </c>
      <c r="O653" s="39">
        <f t="shared" si="144"/>
        <v>17.647058823529406</v>
      </c>
    </row>
    <row r="654" spans="1:15" x14ac:dyDescent="0.25">
      <c r="A654" s="148">
        <v>3</v>
      </c>
      <c r="B654" s="148">
        <v>6</v>
      </c>
      <c r="C654" s="146">
        <v>3</v>
      </c>
      <c r="D654" s="146">
        <v>5</v>
      </c>
      <c r="E654" s="148">
        <v>50</v>
      </c>
      <c r="F654" s="148">
        <v>83.333333333333329</v>
      </c>
      <c r="G654" s="148">
        <v>33.333333333333329</v>
      </c>
      <c r="I654" s="36">
        <v>21</v>
      </c>
      <c r="J654" s="37">
        <v>17</v>
      </c>
      <c r="K654" s="38">
        <v>13</v>
      </c>
      <c r="L654" s="38">
        <v>15</v>
      </c>
      <c r="M654" s="39">
        <f t="shared" si="147"/>
        <v>76.470588235294116</v>
      </c>
      <c r="N654" s="39">
        <f t="shared" si="148"/>
        <v>88.235294117647058</v>
      </c>
      <c r="O654" s="39">
        <f t="shared" si="144"/>
        <v>11.764705882352942</v>
      </c>
    </row>
    <row r="655" spans="1:15" x14ac:dyDescent="0.25">
      <c r="A655" s="148">
        <v>4</v>
      </c>
      <c r="B655" s="148">
        <v>6</v>
      </c>
      <c r="C655" s="146">
        <v>2</v>
      </c>
      <c r="D655" s="146">
        <v>3</v>
      </c>
      <c r="E655" s="148">
        <v>33.333333333333336</v>
      </c>
      <c r="F655" s="148">
        <v>50</v>
      </c>
      <c r="G655" s="148">
        <v>16.666666666666664</v>
      </c>
      <c r="I655" s="36">
        <v>22</v>
      </c>
      <c r="J655" s="37">
        <v>17</v>
      </c>
      <c r="K655" s="112">
        <v>8</v>
      </c>
      <c r="L655" s="112">
        <v>13</v>
      </c>
      <c r="M655" s="39">
        <f t="shared" si="147"/>
        <v>47.058823529411768</v>
      </c>
      <c r="N655" s="39">
        <f t="shared" si="148"/>
        <v>76.470588235294116</v>
      </c>
      <c r="O655" s="39">
        <f t="shared" si="144"/>
        <v>29.411764705882348</v>
      </c>
    </row>
    <row r="656" spans="1:15" x14ac:dyDescent="0.25">
      <c r="A656" s="148">
        <v>5</v>
      </c>
      <c r="B656" s="148">
        <v>6</v>
      </c>
      <c r="C656" s="146">
        <v>2</v>
      </c>
      <c r="D656" s="146">
        <v>3</v>
      </c>
      <c r="E656" s="148">
        <v>33.333333333333336</v>
      </c>
      <c r="F656" s="148">
        <v>50</v>
      </c>
      <c r="G656" s="148">
        <v>16.666666666666664</v>
      </c>
      <c r="I656" s="36">
        <v>23</v>
      </c>
      <c r="J656" s="37">
        <v>17</v>
      </c>
      <c r="K656" s="112">
        <v>8</v>
      </c>
      <c r="L656" s="112">
        <v>12</v>
      </c>
      <c r="M656" s="39">
        <f t="shared" si="147"/>
        <v>47.058823529411768</v>
      </c>
      <c r="N656" s="39">
        <f t="shared" si="148"/>
        <v>70.588235294117652</v>
      </c>
      <c r="O656" s="39">
        <f t="shared" si="144"/>
        <v>23.529411764705884</v>
      </c>
    </row>
    <row r="657" spans="1:15" x14ac:dyDescent="0.25">
      <c r="A657" s="148">
        <v>6</v>
      </c>
      <c r="B657" s="148">
        <v>6</v>
      </c>
      <c r="C657" s="146">
        <v>2</v>
      </c>
      <c r="D657" s="146">
        <v>4</v>
      </c>
      <c r="E657" s="148">
        <v>33.333333333333336</v>
      </c>
      <c r="F657" s="148">
        <v>66.666666666666671</v>
      </c>
      <c r="G657" s="148">
        <v>33.333333333333336</v>
      </c>
      <c r="I657" s="36">
        <v>24</v>
      </c>
      <c r="J657" s="37">
        <v>17</v>
      </c>
      <c r="K657" s="112">
        <v>6</v>
      </c>
      <c r="L657" s="112">
        <v>8</v>
      </c>
      <c r="M657" s="39">
        <f t="shared" si="147"/>
        <v>35.294117647058826</v>
      </c>
      <c r="N657" s="39">
        <f t="shared" si="148"/>
        <v>47.058823529411768</v>
      </c>
      <c r="O657" s="39">
        <f t="shared" si="144"/>
        <v>11.764705882352942</v>
      </c>
    </row>
    <row r="658" spans="1:15" x14ac:dyDescent="0.25">
      <c r="A658" s="148">
        <v>7</v>
      </c>
      <c r="B658" s="148">
        <v>6</v>
      </c>
      <c r="C658" s="146">
        <v>2</v>
      </c>
      <c r="D658" s="146">
        <v>3</v>
      </c>
      <c r="E658" s="148">
        <v>33.333333333333336</v>
      </c>
      <c r="F658" s="148">
        <v>50</v>
      </c>
      <c r="G658" s="148">
        <v>16.666666666666664</v>
      </c>
      <c r="I658" s="36">
        <v>25</v>
      </c>
      <c r="J658" s="37">
        <v>17</v>
      </c>
      <c r="K658" s="112">
        <v>5</v>
      </c>
      <c r="L658" s="112">
        <v>8</v>
      </c>
      <c r="M658" s="39">
        <f t="shared" si="147"/>
        <v>29.411764705882351</v>
      </c>
      <c r="N658" s="39">
        <f t="shared" si="148"/>
        <v>47.058823529411768</v>
      </c>
      <c r="O658" s="39">
        <f t="shared" si="144"/>
        <v>17.647058823529417</v>
      </c>
    </row>
    <row r="659" spans="1:15" x14ac:dyDescent="0.25">
      <c r="A659" s="148">
        <v>8</v>
      </c>
      <c r="B659" s="148">
        <v>6</v>
      </c>
      <c r="C659" s="146">
        <v>0</v>
      </c>
      <c r="D659" s="146">
        <v>3</v>
      </c>
      <c r="E659" s="148">
        <v>0</v>
      </c>
      <c r="F659" s="148">
        <v>50</v>
      </c>
      <c r="G659" s="148">
        <v>50</v>
      </c>
      <c r="I659" s="36">
        <v>26</v>
      </c>
      <c r="J659" s="37">
        <v>17</v>
      </c>
      <c r="K659" s="38">
        <v>12</v>
      </c>
      <c r="L659" s="38">
        <v>16</v>
      </c>
      <c r="M659" s="39">
        <f t="shared" si="147"/>
        <v>70.588235294117652</v>
      </c>
      <c r="N659" s="39">
        <f t="shared" si="148"/>
        <v>94.117647058823536</v>
      </c>
      <c r="O659" s="39">
        <f t="shared" si="144"/>
        <v>23.529411764705884</v>
      </c>
    </row>
    <row r="660" spans="1:15" x14ac:dyDescent="0.25">
      <c r="A660" s="148">
        <v>9</v>
      </c>
      <c r="B660" s="148">
        <v>6</v>
      </c>
      <c r="C660" s="146">
        <v>1</v>
      </c>
      <c r="D660" s="146">
        <v>4</v>
      </c>
      <c r="E660" s="148">
        <v>16.666666666666668</v>
      </c>
      <c r="F660" s="148">
        <v>66.666666666666671</v>
      </c>
      <c r="G660" s="148">
        <v>50</v>
      </c>
      <c r="I660" s="36">
        <v>27</v>
      </c>
      <c r="J660" s="37">
        <v>17</v>
      </c>
      <c r="K660" s="38">
        <v>16</v>
      </c>
      <c r="L660" s="38">
        <v>17</v>
      </c>
      <c r="M660" s="39">
        <f t="shared" si="147"/>
        <v>94.117647058823536</v>
      </c>
      <c r="N660" s="39">
        <f t="shared" si="148"/>
        <v>100</v>
      </c>
      <c r="O660" s="39">
        <f t="shared" si="144"/>
        <v>5.8823529411764639</v>
      </c>
    </row>
    <row r="661" spans="1:15" x14ac:dyDescent="0.25">
      <c r="A661" s="148">
        <v>10</v>
      </c>
      <c r="B661" s="148">
        <v>6</v>
      </c>
      <c r="C661" s="146">
        <v>2</v>
      </c>
      <c r="D661" s="146">
        <v>4</v>
      </c>
      <c r="E661" s="148">
        <v>33.333333333333336</v>
      </c>
      <c r="F661" s="148">
        <v>66.666666666666671</v>
      </c>
      <c r="G661" s="148">
        <v>33.333333333333336</v>
      </c>
      <c r="I661" s="36">
        <v>28</v>
      </c>
      <c r="J661" s="37">
        <v>17</v>
      </c>
      <c r="K661" s="38">
        <v>11</v>
      </c>
      <c r="L661" s="38">
        <v>17</v>
      </c>
      <c r="M661" s="39">
        <f t="shared" si="147"/>
        <v>64.705882352941174</v>
      </c>
      <c r="N661" s="39">
        <f t="shared" si="148"/>
        <v>100</v>
      </c>
      <c r="O661" s="39">
        <f t="shared" si="144"/>
        <v>35.294117647058826</v>
      </c>
    </row>
    <row r="662" spans="1:15" x14ac:dyDescent="0.25">
      <c r="A662" s="148">
        <v>11</v>
      </c>
      <c r="B662" s="148">
        <v>6</v>
      </c>
      <c r="C662" s="146">
        <v>2</v>
      </c>
      <c r="D662" s="146">
        <v>4</v>
      </c>
      <c r="E662" s="148">
        <v>33.333333333333336</v>
      </c>
      <c r="F662" s="148">
        <v>66.666666666666671</v>
      </c>
      <c r="G662" s="148">
        <v>33.333333333333336</v>
      </c>
      <c r="I662" s="36">
        <v>29</v>
      </c>
      <c r="J662" s="37">
        <v>17</v>
      </c>
      <c r="K662" s="38">
        <v>13</v>
      </c>
      <c r="L662" s="38">
        <v>13</v>
      </c>
      <c r="M662" s="39">
        <f t="shared" si="147"/>
        <v>76.470588235294116</v>
      </c>
      <c r="N662" s="39">
        <f t="shared" si="148"/>
        <v>76.470588235294116</v>
      </c>
      <c r="O662" s="39">
        <f t="shared" si="144"/>
        <v>0</v>
      </c>
    </row>
    <row r="663" spans="1:15" x14ac:dyDescent="0.25">
      <c r="A663" s="148">
        <v>12</v>
      </c>
      <c r="B663" s="148">
        <v>6</v>
      </c>
      <c r="C663" s="146">
        <v>4</v>
      </c>
      <c r="D663" s="146">
        <v>5</v>
      </c>
      <c r="E663" s="148">
        <v>66.666666666666671</v>
      </c>
      <c r="F663" s="148">
        <v>83.333333333333329</v>
      </c>
      <c r="G663" s="148">
        <v>16.666666666666657</v>
      </c>
      <c r="I663" s="36">
        <v>30</v>
      </c>
      <c r="J663" s="37">
        <v>17</v>
      </c>
      <c r="K663" s="38">
        <v>13</v>
      </c>
      <c r="L663" s="38">
        <v>17</v>
      </c>
      <c r="M663" s="39">
        <f t="shared" si="147"/>
        <v>76.470588235294116</v>
      </c>
      <c r="N663" s="39">
        <f t="shared" si="148"/>
        <v>100</v>
      </c>
      <c r="O663" s="39">
        <f t="shared" si="144"/>
        <v>23.529411764705884</v>
      </c>
    </row>
    <row r="664" spans="1:15" x14ac:dyDescent="0.25">
      <c r="A664" s="148">
        <v>13</v>
      </c>
      <c r="B664" s="148">
        <v>6</v>
      </c>
      <c r="C664" s="146">
        <v>4</v>
      </c>
      <c r="D664" s="146">
        <v>2</v>
      </c>
      <c r="E664" s="148">
        <v>66.666666666666671</v>
      </c>
      <c r="F664" s="148">
        <v>33.333333333333336</v>
      </c>
      <c r="G664" s="148">
        <v>-33.333333333333336</v>
      </c>
      <c r="I664" s="36">
        <v>31</v>
      </c>
      <c r="J664" s="37">
        <v>17</v>
      </c>
      <c r="K664" s="38">
        <v>11</v>
      </c>
      <c r="L664" s="38">
        <v>12</v>
      </c>
      <c r="M664" s="39">
        <f t="shared" si="147"/>
        <v>64.705882352941174</v>
      </c>
      <c r="N664" s="39">
        <f t="shared" si="148"/>
        <v>70.588235294117652</v>
      </c>
      <c r="O664" s="39">
        <f t="shared" si="144"/>
        <v>5.8823529411764781</v>
      </c>
    </row>
    <row r="665" spans="1:15" x14ac:dyDescent="0.25">
      <c r="A665" s="148">
        <v>14</v>
      </c>
      <c r="B665" s="148">
        <v>6</v>
      </c>
      <c r="C665" s="146">
        <v>2</v>
      </c>
      <c r="D665" s="146">
        <v>6</v>
      </c>
      <c r="E665" s="148">
        <v>33.333333333333336</v>
      </c>
      <c r="F665" s="148">
        <v>100</v>
      </c>
      <c r="G665" s="148">
        <v>66.666666666666657</v>
      </c>
      <c r="I665" s="36">
        <v>32</v>
      </c>
      <c r="J665" s="37">
        <v>17</v>
      </c>
      <c r="K665" s="38">
        <v>13</v>
      </c>
      <c r="L665" s="38">
        <v>15</v>
      </c>
      <c r="M665" s="39">
        <f t="shared" si="147"/>
        <v>76.470588235294116</v>
      </c>
      <c r="N665" s="39">
        <f t="shared" si="148"/>
        <v>88.235294117647058</v>
      </c>
      <c r="O665" s="39">
        <f t="shared" si="144"/>
        <v>11.764705882352942</v>
      </c>
    </row>
    <row r="666" spans="1:15" x14ac:dyDescent="0.25">
      <c r="A666" s="148">
        <v>15</v>
      </c>
      <c r="B666" s="148">
        <v>6</v>
      </c>
      <c r="C666" s="146">
        <v>3</v>
      </c>
      <c r="D666" s="146">
        <v>4</v>
      </c>
      <c r="E666" s="148">
        <v>50</v>
      </c>
      <c r="F666" s="148">
        <v>66.666666666666671</v>
      </c>
      <c r="G666" s="148">
        <v>16.666666666666671</v>
      </c>
      <c r="I666" s="36">
        <v>33</v>
      </c>
      <c r="J666" s="37">
        <v>17</v>
      </c>
      <c r="K666" s="38">
        <v>13</v>
      </c>
      <c r="L666" s="38">
        <v>14</v>
      </c>
      <c r="M666" s="39">
        <f t="shared" si="147"/>
        <v>76.470588235294116</v>
      </c>
      <c r="N666" s="39">
        <f t="shared" si="148"/>
        <v>82.352941176470594</v>
      </c>
      <c r="O666" s="39">
        <f t="shared" si="144"/>
        <v>5.8823529411764781</v>
      </c>
    </row>
    <row r="667" spans="1:15" x14ac:dyDescent="0.25">
      <c r="A667" s="156" t="s">
        <v>40</v>
      </c>
      <c r="B667" s="152">
        <v>6</v>
      </c>
      <c r="C667" s="151">
        <v>2.1333333333333333</v>
      </c>
      <c r="D667" s="151">
        <v>3.8666666666666667</v>
      </c>
      <c r="E667" s="157">
        <v>35.555555555555557</v>
      </c>
      <c r="F667" s="157">
        <v>64.444444444444443</v>
      </c>
      <c r="G667" s="157">
        <v>28.888888888888889</v>
      </c>
      <c r="I667" s="36">
        <v>34</v>
      </c>
      <c r="J667" s="37">
        <v>17</v>
      </c>
      <c r="K667" s="43">
        <v>5</v>
      </c>
      <c r="L667" s="43">
        <v>8</v>
      </c>
      <c r="M667" s="39">
        <f t="shared" si="147"/>
        <v>29.411764705882351</v>
      </c>
      <c r="N667" s="39">
        <f t="shared" si="148"/>
        <v>47.058823529411768</v>
      </c>
      <c r="O667" s="39">
        <f t="shared" si="144"/>
        <v>17.647058823529417</v>
      </c>
    </row>
    <row r="668" spans="1:15" x14ac:dyDescent="0.25">
      <c r="C668" s="103"/>
      <c r="D668" s="103"/>
      <c r="I668" s="36">
        <v>35</v>
      </c>
      <c r="J668" s="37">
        <v>17</v>
      </c>
      <c r="K668" s="38">
        <v>10</v>
      </c>
      <c r="L668" s="38">
        <v>14</v>
      </c>
      <c r="M668" s="39">
        <f t="shared" si="147"/>
        <v>58.823529411764703</v>
      </c>
      <c r="N668" s="39">
        <f t="shared" si="148"/>
        <v>82.352941176470594</v>
      </c>
      <c r="O668" s="39">
        <f t="shared" si="144"/>
        <v>23.529411764705891</v>
      </c>
    </row>
    <row r="669" spans="1:15" x14ac:dyDescent="0.25">
      <c r="A669" s="287" t="s">
        <v>153</v>
      </c>
      <c r="B669" s="288"/>
      <c r="C669" s="288"/>
      <c r="D669" s="288"/>
      <c r="E669" s="288"/>
      <c r="F669" s="288"/>
      <c r="G669" s="289"/>
      <c r="I669" s="36">
        <v>36</v>
      </c>
      <c r="J669" s="37">
        <v>17</v>
      </c>
      <c r="K669" s="38">
        <v>9</v>
      </c>
      <c r="L669" s="38">
        <v>15</v>
      </c>
      <c r="M669" s="39">
        <f t="shared" si="147"/>
        <v>52.941176470588232</v>
      </c>
      <c r="N669" s="39">
        <f t="shared" si="148"/>
        <v>88.235294117647058</v>
      </c>
      <c r="O669" s="39">
        <f t="shared" si="144"/>
        <v>35.294117647058826</v>
      </c>
    </row>
    <row r="670" spans="1:15" x14ac:dyDescent="0.25">
      <c r="A670" s="284" t="s">
        <v>329</v>
      </c>
      <c r="B670" s="285"/>
      <c r="C670" s="285"/>
      <c r="D670" s="285"/>
      <c r="E670" s="285"/>
      <c r="F670" s="285"/>
      <c r="G670" s="286"/>
      <c r="I670" s="36">
        <v>37</v>
      </c>
      <c r="J670" s="37">
        <v>17</v>
      </c>
      <c r="K670" s="38">
        <v>12</v>
      </c>
      <c r="L670" s="38">
        <v>12</v>
      </c>
      <c r="M670" s="39">
        <f t="shared" si="147"/>
        <v>70.588235294117652</v>
      </c>
      <c r="N670" s="39">
        <f t="shared" si="148"/>
        <v>70.588235294117652</v>
      </c>
      <c r="O670" s="39">
        <f t="shared" si="144"/>
        <v>0</v>
      </c>
    </row>
    <row r="671" spans="1:15" ht="21" customHeight="1" x14ac:dyDescent="0.25">
      <c r="A671" s="155" t="s">
        <v>51</v>
      </c>
      <c r="B671" s="153" t="s">
        <v>80</v>
      </c>
      <c r="C671" s="154" t="s">
        <v>52</v>
      </c>
      <c r="D671" s="154" t="s">
        <v>53</v>
      </c>
      <c r="E671" s="153" t="s">
        <v>48</v>
      </c>
      <c r="F671" s="153" t="s">
        <v>49</v>
      </c>
      <c r="G671" s="153" t="s">
        <v>47</v>
      </c>
      <c r="I671" s="36">
        <v>38</v>
      </c>
      <c r="J671" s="37">
        <v>17</v>
      </c>
      <c r="K671" s="38">
        <v>13</v>
      </c>
      <c r="L671" s="38">
        <v>14</v>
      </c>
      <c r="M671" s="39">
        <f t="shared" si="147"/>
        <v>76.470588235294116</v>
      </c>
      <c r="N671" s="39">
        <f t="shared" si="148"/>
        <v>82.352941176470594</v>
      </c>
      <c r="O671" s="39">
        <f t="shared" si="144"/>
        <v>5.8823529411764781</v>
      </c>
    </row>
    <row r="672" spans="1:15" x14ac:dyDescent="0.25">
      <c r="A672" s="148">
        <v>1</v>
      </c>
      <c r="B672" s="148">
        <v>6</v>
      </c>
      <c r="C672" s="146">
        <v>3</v>
      </c>
      <c r="D672" s="146">
        <v>4</v>
      </c>
      <c r="E672" s="148">
        <v>50</v>
      </c>
      <c r="F672" s="148">
        <v>66.666666666666671</v>
      </c>
      <c r="G672" s="148">
        <v>16.666666666666671</v>
      </c>
      <c r="I672" s="36">
        <v>39</v>
      </c>
      <c r="J672" s="37">
        <v>17</v>
      </c>
      <c r="K672" s="52">
        <v>11</v>
      </c>
      <c r="L672" s="52">
        <v>12</v>
      </c>
      <c r="M672" s="39">
        <f>+K672*100/J672</f>
        <v>64.705882352941174</v>
      </c>
      <c r="N672" s="39">
        <f>+L672*100/J672</f>
        <v>70.588235294117652</v>
      </c>
      <c r="O672" s="39">
        <f>+N672-M672</f>
        <v>5.8823529411764781</v>
      </c>
    </row>
    <row r="673" spans="1:15" x14ac:dyDescent="0.25">
      <c r="A673" s="148">
        <v>2</v>
      </c>
      <c r="B673" s="148">
        <v>6</v>
      </c>
      <c r="C673" s="146">
        <v>2</v>
      </c>
      <c r="D673" s="146">
        <v>3</v>
      </c>
      <c r="E673" s="148">
        <v>33.333333333333336</v>
      </c>
      <c r="F673" s="148">
        <v>50</v>
      </c>
      <c r="G673" s="148">
        <v>16.666666666666664</v>
      </c>
      <c r="I673" s="36">
        <v>40</v>
      </c>
      <c r="J673" s="37">
        <v>17</v>
      </c>
      <c r="K673" s="52">
        <v>15</v>
      </c>
      <c r="L673" s="52">
        <v>17</v>
      </c>
      <c r="M673" s="40">
        <f t="shared" ref="M673:M678" si="149">+K673*100/J673</f>
        <v>88.235294117647058</v>
      </c>
      <c r="N673" s="40">
        <f t="shared" ref="N673:N678" si="150">+L673*100/J673</f>
        <v>100</v>
      </c>
      <c r="O673" s="39">
        <f t="shared" ref="O673:O727" si="151">+N673-M673</f>
        <v>11.764705882352942</v>
      </c>
    </row>
    <row r="674" spans="1:15" x14ac:dyDescent="0.25">
      <c r="A674" s="148">
        <v>3</v>
      </c>
      <c r="B674" s="148">
        <v>6</v>
      </c>
      <c r="C674" s="146">
        <v>2</v>
      </c>
      <c r="D674" s="146">
        <v>2</v>
      </c>
      <c r="E674" s="148">
        <v>33.333333333333336</v>
      </c>
      <c r="F674" s="148">
        <v>33.333333333333336</v>
      </c>
      <c r="G674" s="148">
        <v>0</v>
      </c>
      <c r="I674" s="36">
        <v>41</v>
      </c>
      <c r="J674" s="37">
        <v>17</v>
      </c>
      <c r="K674" s="52">
        <v>9</v>
      </c>
      <c r="L674" s="52">
        <v>12</v>
      </c>
      <c r="M674" s="39">
        <f t="shared" si="149"/>
        <v>52.941176470588232</v>
      </c>
      <c r="N674" s="39">
        <f t="shared" si="150"/>
        <v>70.588235294117652</v>
      </c>
      <c r="O674" s="39">
        <f t="shared" si="151"/>
        <v>17.64705882352942</v>
      </c>
    </row>
    <row r="675" spans="1:15" x14ac:dyDescent="0.25">
      <c r="A675" s="148">
        <v>4</v>
      </c>
      <c r="B675" s="148">
        <v>6</v>
      </c>
      <c r="C675" s="146">
        <v>2</v>
      </c>
      <c r="D675" s="146">
        <v>5</v>
      </c>
      <c r="E675" s="148">
        <v>33.333333333333336</v>
      </c>
      <c r="F675" s="148">
        <v>83.333333333333329</v>
      </c>
      <c r="G675" s="148">
        <v>49.999999999999993</v>
      </c>
      <c r="I675" s="36">
        <v>42</v>
      </c>
      <c r="J675" s="37">
        <v>17</v>
      </c>
      <c r="K675" s="52">
        <v>13</v>
      </c>
      <c r="L675" s="52">
        <v>16</v>
      </c>
      <c r="M675" s="39">
        <f t="shared" si="149"/>
        <v>76.470588235294116</v>
      </c>
      <c r="N675" s="39">
        <f t="shared" si="150"/>
        <v>94.117647058823536</v>
      </c>
      <c r="O675" s="39">
        <f t="shared" si="151"/>
        <v>17.64705882352942</v>
      </c>
    </row>
    <row r="676" spans="1:15" x14ac:dyDescent="0.25">
      <c r="A676" s="148">
        <v>5</v>
      </c>
      <c r="B676" s="148">
        <v>6</v>
      </c>
      <c r="C676" s="146">
        <v>5</v>
      </c>
      <c r="D676" s="146">
        <v>4</v>
      </c>
      <c r="E676" s="148">
        <v>83.333333333333329</v>
      </c>
      <c r="F676" s="148">
        <v>66.666666666666671</v>
      </c>
      <c r="G676" s="148">
        <v>-16.666666666666657</v>
      </c>
      <c r="I676" s="36">
        <v>43</v>
      </c>
      <c r="J676" s="37">
        <v>17</v>
      </c>
      <c r="K676" s="52">
        <v>10</v>
      </c>
      <c r="L676" s="52">
        <v>12</v>
      </c>
      <c r="M676" s="39">
        <f t="shared" si="149"/>
        <v>58.823529411764703</v>
      </c>
      <c r="N676" s="39">
        <f t="shared" si="150"/>
        <v>70.588235294117652</v>
      </c>
      <c r="O676" s="39">
        <f t="shared" si="151"/>
        <v>11.764705882352949</v>
      </c>
    </row>
    <row r="677" spans="1:15" x14ac:dyDescent="0.25">
      <c r="A677" s="148">
        <v>6</v>
      </c>
      <c r="B677" s="148">
        <v>6</v>
      </c>
      <c r="C677" s="146">
        <v>4</v>
      </c>
      <c r="D677" s="146">
        <v>3</v>
      </c>
      <c r="E677" s="148">
        <v>66.666666666666671</v>
      </c>
      <c r="F677" s="148">
        <v>50</v>
      </c>
      <c r="G677" s="148">
        <v>-16.666666666666671</v>
      </c>
      <c r="I677" s="36">
        <v>44</v>
      </c>
      <c r="J677" s="37">
        <v>17</v>
      </c>
      <c r="K677" s="52">
        <v>7</v>
      </c>
      <c r="L677" s="52">
        <v>8</v>
      </c>
      <c r="M677" s="39">
        <f t="shared" si="149"/>
        <v>41.176470588235297</v>
      </c>
      <c r="N677" s="39">
        <f t="shared" si="150"/>
        <v>47.058823529411768</v>
      </c>
      <c r="O677" s="39">
        <f t="shared" si="151"/>
        <v>5.882352941176471</v>
      </c>
    </row>
    <row r="678" spans="1:15" x14ac:dyDescent="0.25">
      <c r="A678" s="148">
        <v>7</v>
      </c>
      <c r="B678" s="148">
        <v>6</v>
      </c>
      <c r="C678" s="146">
        <v>4</v>
      </c>
      <c r="D678" s="146">
        <v>4</v>
      </c>
      <c r="E678" s="148">
        <v>66.666666666666671</v>
      </c>
      <c r="F678" s="148">
        <v>66.666666666666671</v>
      </c>
      <c r="G678" s="148">
        <v>0</v>
      </c>
      <c r="I678" s="36">
        <v>45</v>
      </c>
      <c r="J678" s="37">
        <v>17</v>
      </c>
      <c r="K678" s="52">
        <v>9</v>
      </c>
      <c r="L678" s="52">
        <v>14</v>
      </c>
      <c r="M678" s="39">
        <f t="shared" si="149"/>
        <v>52.941176470588232</v>
      </c>
      <c r="N678" s="39">
        <f t="shared" si="150"/>
        <v>82.352941176470594</v>
      </c>
      <c r="O678" s="39">
        <f t="shared" si="151"/>
        <v>29.411764705882362</v>
      </c>
    </row>
    <row r="679" spans="1:15" x14ac:dyDescent="0.25">
      <c r="A679" s="148">
        <v>8</v>
      </c>
      <c r="B679" s="148">
        <v>6</v>
      </c>
      <c r="C679" s="146">
        <v>3</v>
      </c>
      <c r="D679" s="146">
        <v>4</v>
      </c>
      <c r="E679" s="148">
        <v>50</v>
      </c>
      <c r="F679" s="148">
        <v>66.666666666666671</v>
      </c>
      <c r="G679" s="148">
        <v>16.666666666666671</v>
      </c>
      <c r="I679" s="36">
        <v>46</v>
      </c>
      <c r="J679" s="37">
        <v>17</v>
      </c>
      <c r="K679" s="52">
        <v>8</v>
      </c>
      <c r="L679" s="52">
        <v>10</v>
      </c>
      <c r="M679" s="39">
        <f>+K679*100/J718</f>
        <v>47.058823529411768</v>
      </c>
      <c r="N679" s="39">
        <f>+L679*100/J718</f>
        <v>58.823529411764703</v>
      </c>
      <c r="O679" s="39">
        <f t="shared" si="151"/>
        <v>11.764705882352935</v>
      </c>
    </row>
    <row r="680" spans="1:15" x14ac:dyDescent="0.25">
      <c r="A680" s="148">
        <v>9</v>
      </c>
      <c r="B680" s="148">
        <v>6</v>
      </c>
      <c r="C680" s="146">
        <v>1</v>
      </c>
      <c r="D680" s="146"/>
      <c r="E680" s="148">
        <v>16.666666666666668</v>
      </c>
      <c r="F680" s="148">
        <v>0</v>
      </c>
      <c r="G680" s="148">
        <v>-16.666666666666668</v>
      </c>
      <c r="I680" s="36">
        <v>47</v>
      </c>
      <c r="J680" s="37">
        <v>17</v>
      </c>
      <c r="K680" s="52">
        <v>5</v>
      </c>
      <c r="L680" s="52">
        <v>6</v>
      </c>
      <c r="M680" s="39">
        <f t="shared" ref="M680:M727" si="152">+K680*100/J680</f>
        <v>29.411764705882351</v>
      </c>
      <c r="N680" s="39">
        <f t="shared" ref="N680:N727" si="153">+L680*100/J680</f>
        <v>35.294117647058826</v>
      </c>
      <c r="O680" s="39">
        <f t="shared" si="151"/>
        <v>5.8823529411764746</v>
      </c>
    </row>
    <row r="681" spans="1:15" x14ac:dyDescent="0.25">
      <c r="A681" s="148">
        <v>10</v>
      </c>
      <c r="B681" s="148">
        <v>6</v>
      </c>
      <c r="C681" s="146">
        <v>1</v>
      </c>
      <c r="D681" s="146">
        <v>2</v>
      </c>
      <c r="E681" s="148">
        <v>16.666666666666668</v>
      </c>
      <c r="F681" s="148">
        <v>33.333333333333336</v>
      </c>
      <c r="G681" s="148">
        <v>16.666666666666668</v>
      </c>
      <c r="I681" s="36">
        <v>48</v>
      </c>
      <c r="J681" s="37">
        <v>17</v>
      </c>
      <c r="K681" s="52">
        <v>14</v>
      </c>
      <c r="L681" s="52">
        <v>15</v>
      </c>
      <c r="M681" s="39">
        <f t="shared" si="152"/>
        <v>82.352941176470594</v>
      </c>
      <c r="N681" s="39">
        <f t="shared" si="153"/>
        <v>88.235294117647058</v>
      </c>
      <c r="O681" s="39">
        <f t="shared" si="151"/>
        <v>5.8823529411764639</v>
      </c>
    </row>
    <row r="682" spans="1:15" x14ac:dyDescent="0.25">
      <c r="A682" s="148">
        <v>11</v>
      </c>
      <c r="B682" s="148">
        <v>6</v>
      </c>
      <c r="C682" s="146">
        <v>2</v>
      </c>
      <c r="D682" s="146">
        <v>2</v>
      </c>
      <c r="E682" s="148">
        <v>33.333333333333336</v>
      </c>
      <c r="F682" s="148">
        <v>33.333333333333336</v>
      </c>
      <c r="G682" s="148">
        <v>0</v>
      </c>
      <c r="I682" s="36">
        <v>49</v>
      </c>
      <c r="J682" s="37">
        <v>17</v>
      </c>
      <c r="K682" s="52">
        <v>11</v>
      </c>
      <c r="L682" s="52">
        <v>15</v>
      </c>
      <c r="M682" s="39">
        <f t="shared" si="152"/>
        <v>64.705882352941174</v>
      </c>
      <c r="N682" s="39">
        <f t="shared" si="153"/>
        <v>88.235294117647058</v>
      </c>
      <c r="O682" s="39">
        <f t="shared" si="151"/>
        <v>23.529411764705884</v>
      </c>
    </row>
    <row r="683" spans="1:15" x14ac:dyDescent="0.25">
      <c r="A683" s="148">
        <v>12</v>
      </c>
      <c r="B683" s="148">
        <v>6</v>
      </c>
      <c r="C683" s="146">
        <v>1</v>
      </c>
      <c r="D683" s="146">
        <v>3</v>
      </c>
      <c r="E683" s="148">
        <v>16.666666666666668</v>
      </c>
      <c r="F683" s="148">
        <v>50</v>
      </c>
      <c r="G683" s="148">
        <v>33.333333333333329</v>
      </c>
      <c r="I683" s="36">
        <v>50</v>
      </c>
      <c r="J683" s="37">
        <v>17</v>
      </c>
      <c r="K683" s="52">
        <v>14</v>
      </c>
      <c r="L683" s="52">
        <v>13</v>
      </c>
      <c r="M683" s="39">
        <f t="shared" si="152"/>
        <v>82.352941176470594</v>
      </c>
      <c r="N683" s="39">
        <f t="shared" si="153"/>
        <v>76.470588235294116</v>
      </c>
      <c r="O683" s="39">
        <f t="shared" si="151"/>
        <v>-5.8823529411764781</v>
      </c>
    </row>
    <row r="684" spans="1:15" x14ac:dyDescent="0.25">
      <c r="A684" s="148">
        <v>13</v>
      </c>
      <c r="B684" s="148">
        <v>6</v>
      </c>
      <c r="C684" s="146">
        <v>3</v>
      </c>
      <c r="D684" s="146">
        <v>3</v>
      </c>
      <c r="E684" s="148">
        <v>50</v>
      </c>
      <c r="F684" s="148">
        <v>50</v>
      </c>
      <c r="G684" s="148">
        <v>0</v>
      </c>
      <c r="I684" s="36">
        <v>51</v>
      </c>
      <c r="J684" s="37">
        <v>17</v>
      </c>
      <c r="K684" s="52">
        <v>12</v>
      </c>
      <c r="L684" s="52">
        <v>15</v>
      </c>
      <c r="M684" s="39">
        <f t="shared" si="152"/>
        <v>70.588235294117652</v>
      </c>
      <c r="N684" s="39">
        <f t="shared" si="153"/>
        <v>88.235294117647058</v>
      </c>
      <c r="O684" s="39">
        <f t="shared" si="151"/>
        <v>17.647058823529406</v>
      </c>
    </row>
    <row r="685" spans="1:15" x14ac:dyDescent="0.25">
      <c r="A685" s="148">
        <v>14</v>
      </c>
      <c r="B685" s="148">
        <v>6</v>
      </c>
      <c r="C685" s="146">
        <v>2</v>
      </c>
      <c r="D685" s="146">
        <v>5</v>
      </c>
      <c r="E685" s="148">
        <v>33.333333333333336</v>
      </c>
      <c r="F685" s="148">
        <v>83.333333333333329</v>
      </c>
      <c r="G685" s="148">
        <v>49.999999999999993</v>
      </c>
      <c r="I685" s="36">
        <v>52</v>
      </c>
      <c r="J685" s="37">
        <v>17</v>
      </c>
      <c r="K685" s="52">
        <v>8</v>
      </c>
      <c r="L685" s="52">
        <v>8</v>
      </c>
      <c r="M685" s="39">
        <f t="shared" si="152"/>
        <v>47.058823529411768</v>
      </c>
      <c r="N685" s="39">
        <f t="shared" si="153"/>
        <v>47.058823529411768</v>
      </c>
      <c r="O685" s="39">
        <f t="shared" si="151"/>
        <v>0</v>
      </c>
    </row>
    <row r="686" spans="1:15" x14ac:dyDescent="0.25">
      <c r="A686" s="148">
        <v>15</v>
      </c>
      <c r="B686" s="148">
        <v>6</v>
      </c>
      <c r="C686" s="146">
        <v>3</v>
      </c>
      <c r="D686" s="146">
        <v>5</v>
      </c>
      <c r="E686" s="148">
        <v>50</v>
      </c>
      <c r="F686" s="148">
        <v>83.333333333333329</v>
      </c>
      <c r="G686" s="148">
        <v>33.333333333333329</v>
      </c>
      <c r="I686" s="36">
        <v>53</v>
      </c>
      <c r="J686" s="37">
        <v>17</v>
      </c>
      <c r="K686" s="52">
        <v>13</v>
      </c>
      <c r="L686" s="52">
        <v>11</v>
      </c>
      <c r="M686" s="39">
        <f t="shared" si="152"/>
        <v>76.470588235294116</v>
      </c>
      <c r="N686" s="39">
        <f t="shared" si="153"/>
        <v>64.705882352941174</v>
      </c>
      <c r="O686" s="39">
        <f t="shared" si="151"/>
        <v>-11.764705882352942</v>
      </c>
    </row>
    <row r="687" spans="1:15" x14ac:dyDescent="0.25">
      <c r="A687" s="148">
        <v>16</v>
      </c>
      <c r="B687" s="148">
        <v>6</v>
      </c>
      <c r="C687" s="146">
        <v>1</v>
      </c>
      <c r="D687" s="146"/>
      <c r="E687" s="148">
        <v>16.666666666666668</v>
      </c>
      <c r="F687" s="148">
        <v>0</v>
      </c>
      <c r="G687" s="148">
        <v>-16.666666666666668</v>
      </c>
      <c r="I687" s="36">
        <v>54</v>
      </c>
      <c r="J687" s="37">
        <v>17</v>
      </c>
      <c r="K687" s="52">
        <v>15</v>
      </c>
      <c r="L687" s="52">
        <v>15</v>
      </c>
      <c r="M687" s="39">
        <f t="shared" si="152"/>
        <v>88.235294117647058</v>
      </c>
      <c r="N687" s="39">
        <f t="shared" si="153"/>
        <v>88.235294117647058</v>
      </c>
      <c r="O687" s="39">
        <f t="shared" si="151"/>
        <v>0</v>
      </c>
    </row>
    <row r="688" spans="1:15" x14ac:dyDescent="0.25">
      <c r="A688" s="148">
        <v>17</v>
      </c>
      <c r="B688" s="148">
        <v>6</v>
      </c>
      <c r="C688" s="146">
        <v>1</v>
      </c>
      <c r="D688" s="146">
        <v>4</v>
      </c>
      <c r="E688" s="148">
        <v>16.666666666666668</v>
      </c>
      <c r="F688" s="148">
        <v>66.666666666666671</v>
      </c>
      <c r="G688" s="148">
        <v>50</v>
      </c>
      <c r="I688" s="36">
        <v>55</v>
      </c>
      <c r="J688" s="37">
        <v>17</v>
      </c>
      <c r="K688" s="52">
        <v>10</v>
      </c>
      <c r="L688" s="52">
        <v>9</v>
      </c>
      <c r="M688" s="39">
        <f t="shared" si="152"/>
        <v>58.823529411764703</v>
      </c>
      <c r="N688" s="39">
        <f t="shared" si="153"/>
        <v>52.941176470588232</v>
      </c>
      <c r="O688" s="39">
        <f t="shared" si="151"/>
        <v>-5.882352941176471</v>
      </c>
    </row>
    <row r="689" spans="1:15" x14ac:dyDescent="0.25">
      <c r="A689" s="148">
        <v>18</v>
      </c>
      <c r="B689" s="148">
        <v>6</v>
      </c>
      <c r="C689" s="146">
        <v>3</v>
      </c>
      <c r="D689" s="146">
        <v>2</v>
      </c>
      <c r="E689" s="148">
        <v>50</v>
      </c>
      <c r="F689" s="148">
        <v>33.333333333333336</v>
      </c>
      <c r="G689" s="148">
        <v>-16.666666666666664</v>
      </c>
      <c r="I689" s="36">
        <v>56</v>
      </c>
      <c r="J689" s="37">
        <v>17</v>
      </c>
      <c r="K689" s="52">
        <v>11</v>
      </c>
      <c r="L689" s="52">
        <v>11</v>
      </c>
      <c r="M689" s="39">
        <f t="shared" si="152"/>
        <v>64.705882352941174</v>
      </c>
      <c r="N689" s="39">
        <f t="shared" si="153"/>
        <v>64.705882352941174</v>
      </c>
      <c r="O689" s="39">
        <f t="shared" si="151"/>
        <v>0</v>
      </c>
    </row>
    <row r="690" spans="1:15" x14ac:dyDescent="0.25">
      <c r="A690" s="148">
        <v>19</v>
      </c>
      <c r="B690" s="148">
        <v>6</v>
      </c>
      <c r="C690" s="146">
        <v>4</v>
      </c>
      <c r="D690" s="146">
        <v>5</v>
      </c>
      <c r="E690" s="148">
        <v>66.666666666666671</v>
      </c>
      <c r="F690" s="148">
        <v>83.333333333333329</v>
      </c>
      <c r="G690" s="148">
        <v>16.666666666666657</v>
      </c>
      <c r="I690" s="36">
        <v>57</v>
      </c>
      <c r="J690" s="37">
        <v>17</v>
      </c>
      <c r="K690" s="52">
        <v>7</v>
      </c>
      <c r="L690" s="52">
        <v>9</v>
      </c>
      <c r="M690" s="39">
        <f t="shared" si="152"/>
        <v>41.176470588235297</v>
      </c>
      <c r="N690" s="39">
        <f t="shared" si="153"/>
        <v>52.941176470588232</v>
      </c>
      <c r="O690" s="39">
        <f t="shared" si="151"/>
        <v>11.764705882352935</v>
      </c>
    </row>
    <row r="691" spans="1:15" x14ac:dyDescent="0.25">
      <c r="A691" s="148">
        <v>20</v>
      </c>
      <c r="B691" s="148">
        <v>6</v>
      </c>
      <c r="C691" s="146">
        <v>3</v>
      </c>
      <c r="D691" s="146">
        <v>5</v>
      </c>
      <c r="E691" s="148">
        <v>50</v>
      </c>
      <c r="F691" s="148">
        <v>83.333333333333329</v>
      </c>
      <c r="G691" s="148">
        <v>33.333333333333329</v>
      </c>
      <c r="I691" s="36">
        <v>58</v>
      </c>
      <c r="J691" s="37">
        <v>17</v>
      </c>
      <c r="K691" s="52">
        <v>9</v>
      </c>
      <c r="L691" s="52">
        <v>11</v>
      </c>
      <c r="M691" s="39">
        <f t="shared" si="152"/>
        <v>52.941176470588232</v>
      </c>
      <c r="N691" s="39">
        <f t="shared" si="153"/>
        <v>64.705882352941174</v>
      </c>
      <c r="O691" s="39">
        <f t="shared" si="151"/>
        <v>11.764705882352942</v>
      </c>
    </row>
    <row r="692" spans="1:15" x14ac:dyDescent="0.25">
      <c r="A692" s="148">
        <v>21</v>
      </c>
      <c r="B692" s="148">
        <v>6</v>
      </c>
      <c r="C692" s="146">
        <v>1</v>
      </c>
      <c r="D692" s="146">
        <v>2</v>
      </c>
      <c r="E692" s="148">
        <v>16.666666666666668</v>
      </c>
      <c r="F692" s="148">
        <v>33.333333333333336</v>
      </c>
      <c r="G692" s="148">
        <v>16.666666666666668</v>
      </c>
      <c r="I692" s="36">
        <v>59</v>
      </c>
      <c r="J692" s="37">
        <v>17</v>
      </c>
      <c r="K692" s="52">
        <v>11</v>
      </c>
      <c r="L692" s="52">
        <v>14</v>
      </c>
      <c r="M692" s="39">
        <f t="shared" si="152"/>
        <v>64.705882352941174</v>
      </c>
      <c r="N692" s="39">
        <f t="shared" si="153"/>
        <v>82.352941176470594</v>
      </c>
      <c r="O692" s="39">
        <f t="shared" si="151"/>
        <v>17.64705882352942</v>
      </c>
    </row>
    <row r="693" spans="1:15" x14ac:dyDescent="0.25">
      <c r="A693" s="148">
        <v>22</v>
      </c>
      <c r="B693" s="148">
        <v>6</v>
      </c>
      <c r="C693" s="146">
        <v>2</v>
      </c>
      <c r="D693" s="146">
        <v>4</v>
      </c>
      <c r="E693" s="148">
        <v>33.333333333333336</v>
      </c>
      <c r="F693" s="148">
        <v>66.666666666666671</v>
      </c>
      <c r="G693" s="148">
        <v>33.333333333333336</v>
      </c>
      <c r="I693" s="36">
        <v>60</v>
      </c>
      <c r="J693" s="37">
        <v>17</v>
      </c>
      <c r="K693" s="52">
        <v>12</v>
      </c>
      <c r="L693" s="52">
        <v>16</v>
      </c>
      <c r="M693" s="39">
        <f t="shared" si="152"/>
        <v>70.588235294117652</v>
      </c>
      <c r="N693" s="39">
        <f t="shared" si="153"/>
        <v>94.117647058823536</v>
      </c>
      <c r="O693" s="39">
        <f t="shared" si="151"/>
        <v>23.529411764705884</v>
      </c>
    </row>
    <row r="694" spans="1:15" x14ac:dyDescent="0.25">
      <c r="A694" s="156" t="s">
        <v>40</v>
      </c>
      <c r="B694" s="152">
        <v>6</v>
      </c>
      <c r="C694" s="151">
        <v>2.4090909090909092</v>
      </c>
      <c r="D694" s="151">
        <v>3.55</v>
      </c>
      <c r="E694" s="157">
        <v>40.151515151515156</v>
      </c>
      <c r="F694" s="157">
        <v>53.787878787878796</v>
      </c>
      <c r="G694" s="157">
        <v>13.63636363636364</v>
      </c>
      <c r="I694" s="36">
        <v>61</v>
      </c>
      <c r="J694" s="37">
        <v>17</v>
      </c>
      <c r="K694" s="52">
        <v>16</v>
      </c>
      <c r="L694" s="52">
        <v>16</v>
      </c>
      <c r="M694" s="39">
        <f t="shared" si="152"/>
        <v>94.117647058823536</v>
      </c>
      <c r="N694" s="39">
        <f t="shared" si="153"/>
        <v>94.117647058823536</v>
      </c>
      <c r="O694" s="39">
        <f t="shared" si="151"/>
        <v>0</v>
      </c>
    </row>
    <row r="695" spans="1:15" x14ac:dyDescent="0.25">
      <c r="C695" s="103"/>
      <c r="D695" s="103"/>
      <c r="I695" s="36">
        <v>62</v>
      </c>
      <c r="J695" s="37">
        <v>17</v>
      </c>
      <c r="K695" s="52">
        <v>12</v>
      </c>
      <c r="L695" s="52">
        <v>16</v>
      </c>
      <c r="M695" s="39">
        <f t="shared" si="152"/>
        <v>70.588235294117652</v>
      </c>
      <c r="N695" s="39">
        <f t="shared" si="153"/>
        <v>94.117647058823536</v>
      </c>
      <c r="O695" s="39">
        <f t="shared" si="151"/>
        <v>23.529411764705884</v>
      </c>
    </row>
    <row r="696" spans="1:15" x14ac:dyDescent="0.25">
      <c r="A696" s="287" t="s">
        <v>153</v>
      </c>
      <c r="B696" s="288"/>
      <c r="C696" s="288"/>
      <c r="D696" s="288"/>
      <c r="E696" s="288"/>
      <c r="F696" s="288"/>
      <c r="G696" s="289"/>
      <c r="I696" s="36">
        <v>63</v>
      </c>
      <c r="J696" s="37">
        <v>17</v>
      </c>
      <c r="K696" s="52">
        <v>12</v>
      </c>
      <c r="L696" s="52">
        <v>13</v>
      </c>
      <c r="M696" s="39">
        <f t="shared" si="152"/>
        <v>70.588235294117652</v>
      </c>
      <c r="N696" s="39">
        <f t="shared" si="153"/>
        <v>76.470588235294116</v>
      </c>
      <c r="O696" s="39">
        <f t="shared" si="151"/>
        <v>5.8823529411764639</v>
      </c>
    </row>
    <row r="697" spans="1:15" ht="15" customHeight="1" x14ac:dyDescent="0.25">
      <c r="A697" s="284" t="s">
        <v>330</v>
      </c>
      <c r="B697" s="285"/>
      <c r="C697" s="285"/>
      <c r="D697" s="285"/>
      <c r="E697" s="285"/>
      <c r="F697" s="285"/>
      <c r="G697" s="286"/>
      <c r="I697" s="36">
        <v>64</v>
      </c>
      <c r="J697" s="37">
        <v>17</v>
      </c>
      <c r="K697" s="52">
        <v>12</v>
      </c>
      <c r="L697" s="52">
        <v>13</v>
      </c>
      <c r="M697" s="39">
        <f t="shared" si="152"/>
        <v>70.588235294117652</v>
      </c>
      <c r="N697" s="39">
        <f t="shared" si="153"/>
        <v>76.470588235294116</v>
      </c>
      <c r="O697" s="39">
        <f t="shared" si="151"/>
        <v>5.8823529411764639</v>
      </c>
    </row>
    <row r="698" spans="1:15" ht="14.25" customHeight="1" x14ac:dyDescent="0.25">
      <c r="A698" s="153" t="s">
        <v>51</v>
      </c>
      <c r="B698" s="153" t="s">
        <v>80</v>
      </c>
      <c r="C698" s="154" t="s">
        <v>52</v>
      </c>
      <c r="D698" s="154" t="s">
        <v>53</v>
      </c>
      <c r="E698" s="153" t="s">
        <v>48</v>
      </c>
      <c r="F698" s="153" t="s">
        <v>49</v>
      </c>
      <c r="G698" s="153" t="s">
        <v>47</v>
      </c>
      <c r="I698" s="36">
        <v>65</v>
      </c>
      <c r="J698" s="37">
        <v>17</v>
      </c>
      <c r="K698" s="52">
        <v>15</v>
      </c>
      <c r="L698" s="52">
        <v>16</v>
      </c>
      <c r="M698" s="39">
        <f t="shared" si="152"/>
        <v>88.235294117647058</v>
      </c>
      <c r="N698" s="39">
        <f t="shared" si="153"/>
        <v>94.117647058823536</v>
      </c>
      <c r="O698" s="39">
        <f t="shared" si="151"/>
        <v>5.8823529411764781</v>
      </c>
    </row>
    <row r="699" spans="1:15" x14ac:dyDescent="0.25">
      <c r="A699" s="144">
        <v>1</v>
      </c>
      <c r="B699" s="144">
        <v>12</v>
      </c>
      <c r="C699" s="146">
        <v>8</v>
      </c>
      <c r="D699" s="146">
        <v>11</v>
      </c>
      <c r="E699" s="144">
        <v>66.666666666666671</v>
      </c>
      <c r="F699" s="144">
        <v>91.666666666666671</v>
      </c>
      <c r="G699" s="144">
        <v>25</v>
      </c>
      <c r="I699" s="36">
        <v>66</v>
      </c>
      <c r="J699" s="37">
        <v>17</v>
      </c>
      <c r="K699" s="52">
        <v>8</v>
      </c>
      <c r="L699" s="52">
        <v>16</v>
      </c>
      <c r="M699" s="39">
        <f t="shared" si="152"/>
        <v>47.058823529411768</v>
      </c>
      <c r="N699" s="39">
        <f t="shared" si="153"/>
        <v>94.117647058823536</v>
      </c>
      <c r="O699" s="39">
        <f t="shared" si="151"/>
        <v>47.058823529411768</v>
      </c>
    </row>
    <row r="700" spans="1:15" x14ac:dyDescent="0.25">
      <c r="A700" s="144">
        <v>2</v>
      </c>
      <c r="B700" s="144">
        <v>12</v>
      </c>
      <c r="C700" s="146">
        <v>6</v>
      </c>
      <c r="D700" s="146">
        <v>11</v>
      </c>
      <c r="E700" s="144">
        <v>50</v>
      </c>
      <c r="F700" s="144">
        <v>91.666666666666671</v>
      </c>
      <c r="G700" s="144">
        <v>41.666666666666671</v>
      </c>
      <c r="I700" s="36">
        <v>67</v>
      </c>
      <c r="J700" s="37">
        <v>17</v>
      </c>
      <c r="K700" s="52">
        <v>7</v>
      </c>
      <c r="L700" s="52">
        <v>14</v>
      </c>
      <c r="M700" s="39">
        <f t="shared" si="152"/>
        <v>41.176470588235297</v>
      </c>
      <c r="N700" s="39">
        <f t="shared" si="153"/>
        <v>82.352941176470594</v>
      </c>
      <c r="O700" s="39">
        <f t="shared" si="151"/>
        <v>41.176470588235297</v>
      </c>
    </row>
    <row r="701" spans="1:15" x14ac:dyDescent="0.25">
      <c r="A701" s="144">
        <v>3</v>
      </c>
      <c r="B701" s="144">
        <v>12</v>
      </c>
      <c r="C701" s="146">
        <v>7</v>
      </c>
      <c r="D701" s="146">
        <v>10</v>
      </c>
      <c r="E701" s="144">
        <v>58.333333333333336</v>
      </c>
      <c r="F701" s="144">
        <v>83.333333333333329</v>
      </c>
      <c r="G701" s="144">
        <v>24.999999999999993</v>
      </c>
      <c r="I701" s="36">
        <v>68</v>
      </c>
      <c r="J701" s="37">
        <v>17</v>
      </c>
      <c r="K701" s="52">
        <v>2</v>
      </c>
      <c r="L701" s="52">
        <v>14</v>
      </c>
      <c r="M701" s="39">
        <f t="shared" si="152"/>
        <v>11.764705882352942</v>
      </c>
      <c r="N701" s="39">
        <f t="shared" si="153"/>
        <v>82.352941176470594</v>
      </c>
      <c r="O701" s="39">
        <f t="shared" si="151"/>
        <v>70.588235294117652</v>
      </c>
    </row>
    <row r="702" spans="1:15" x14ac:dyDescent="0.25">
      <c r="A702" s="144">
        <v>4</v>
      </c>
      <c r="B702" s="144">
        <v>12</v>
      </c>
      <c r="C702" s="146">
        <v>5</v>
      </c>
      <c r="D702" s="146">
        <v>11</v>
      </c>
      <c r="E702" s="144">
        <v>41.666666666666664</v>
      </c>
      <c r="F702" s="144">
        <v>91.666666666666671</v>
      </c>
      <c r="G702" s="144">
        <v>50.000000000000007</v>
      </c>
      <c r="I702" s="36">
        <v>69</v>
      </c>
      <c r="J702" s="37">
        <v>17</v>
      </c>
      <c r="K702" s="52">
        <v>10</v>
      </c>
      <c r="L702" s="52">
        <v>16</v>
      </c>
      <c r="M702" s="39">
        <f t="shared" si="152"/>
        <v>58.823529411764703</v>
      </c>
      <c r="N702" s="39">
        <f t="shared" si="153"/>
        <v>94.117647058823536</v>
      </c>
      <c r="O702" s="39">
        <f t="shared" si="151"/>
        <v>35.294117647058833</v>
      </c>
    </row>
    <row r="703" spans="1:15" x14ac:dyDescent="0.25">
      <c r="A703" s="144">
        <v>5</v>
      </c>
      <c r="B703" s="144">
        <v>12</v>
      </c>
      <c r="C703" s="146">
        <v>8</v>
      </c>
      <c r="D703" s="146">
        <v>10</v>
      </c>
      <c r="E703" s="144">
        <v>66.666666666666671</v>
      </c>
      <c r="F703" s="144">
        <v>83.333333333333329</v>
      </c>
      <c r="G703" s="144">
        <v>16.666666666666657</v>
      </c>
      <c r="I703" s="36">
        <v>70</v>
      </c>
      <c r="J703" s="37">
        <v>17</v>
      </c>
      <c r="K703" s="52">
        <v>13</v>
      </c>
      <c r="L703" s="52">
        <v>14</v>
      </c>
      <c r="M703" s="39">
        <f t="shared" si="152"/>
        <v>76.470588235294116</v>
      </c>
      <c r="N703" s="39">
        <f t="shared" si="153"/>
        <v>82.352941176470594</v>
      </c>
      <c r="O703" s="39">
        <f t="shared" si="151"/>
        <v>5.8823529411764781</v>
      </c>
    </row>
    <row r="704" spans="1:15" x14ac:dyDescent="0.25">
      <c r="A704" s="144">
        <v>6</v>
      </c>
      <c r="B704" s="144">
        <v>12</v>
      </c>
      <c r="C704" s="146">
        <v>5</v>
      </c>
      <c r="D704" s="146">
        <v>11</v>
      </c>
      <c r="E704" s="144">
        <v>41.666666666666664</v>
      </c>
      <c r="F704" s="144">
        <v>91.666666666666671</v>
      </c>
      <c r="G704" s="144">
        <v>50.000000000000007</v>
      </c>
      <c r="I704" s="36">
        <v>71</v>
      </c>
      <c r="J704" s="37">
        <v>17</v>
      </c>
      <c r="K704" s="52">
        <v>8</v>
      </c>
      <c r="L704" s="52">
        <v>12</v>
      </c>
      <c r="M704" s="39">
        <f t="shared" si="152"/>
        <v>47.058823529411768</v>
      </c>
      <c r="N704" s="39">
        <f t="shared" si="153"/>
        <v>70.588235294117652</v>
      </c>
      <c r="O704" s="39">
        <f t="shared" si="151"/>
        <v>23.529411764705884</v>
      </c>
    </row>
    <row r="705" spans="1:15" x14ac:dyDescent="0.25">
      <c r="A705" s="144">
        <v>7</v>
      </c>
      <c r="B705" s="144">
        <v>12</v>
      </c>
      <c r="C705" s="146">
        <v>3</v>
      </c>
      <c r="D705" s="146">
        <v>11</v>
      </c>
      <c r="E705" s="144">
        <v>25</v>
      </c>
      <c r="F705" s="144">
        <v>91.666666666666671</v>
      </c>
      <c r="G705" s="144">
        <v>66.666666666666671</v>
      </c>
      <c r="I705" s="36">
        <v>72</v>
      </c>
      <c r="J705" s="37">
        <v>17</v>
      </c>
      <c r="K705" s="52">
        <v>8</v>
      </c>
      <c r="L705" s="52">
        <v>12</v>
      </c>
      <c r="M705" s="39">
        <f t="shared" si="152"/>
        <v>47.058823529411768</v>
      </c>
      <c r="N705" s="39">
        <f t="shared" si="153"/>
        <v>70.588235294117652</v>
      </c>
      <c r="O705" s="39">
        <f t="shared" si="151"/>
        <v>23.529411764705884</v>
      </c>
    </row>
    <row r="706" spans="1:15" x14ac:dyDescent="0.25">
      <c r="A706" s="144">
        <v>8</v>
      </c>
      <c r="B706" s="144">
        <v>12</v>
      </c>
      <c r="C706" s="146">
        <v>5</v>
      </c>
      <c r="D706" s="146">
        <v>8</v>
      </c>
      <c r="E706" s="144">
        <v>41.666666666666664</v>
      </c>
      <c r="F706" s="144">
        <v>66.666666666666671</v>
      </c>
      <c r="G706" s="144">
        <v>25.000000000000007</v>
      </c>
      <c r="I706" s="36">
        <v>73</v>
      </c>
      <c r="J706" s="37">
        <v>17</v>
      </c>
      <c r="K706" s="52">
        <v>12</v>
      </c>
      <c r="L706" s="52">
        <v>9</v>
      </c>
      <c r="M706" s="39">
        <f t="shared" si="152"/>
        <v>70.588235294117652</v>
      </c>
      <c r="N706" s="39">
        <f t="shared" si="153"/>
        <v>52.941176470588232</v>
      </c>
      <c r="O706" s="39">
        <f t="shared" si="151"/>
        <v>-17.64705882352942</v>
      </c>
    </row>
    <row r="707" spans="1:15" x14ac:dyDescent="0.25">
      <c r="A707" s="144">
        <v>9</v>
      </c>
      <c r="B707" s="144">
        <v>12</v>
      </c>
      <c r="C707" s="146">
        <v>5</v>
      </c>
      <c r="D707" s="146">
        <v>9</v>
      </c>
      <c r="E707" s="144">
        <v>41.666666666666664</v>
      </c>
      <c r="F707" s="144">
        <v>75</v>
      </c>
      <c r="G707" s="144">
        <v>33.333333333333336</v>
      </c>
      <c r="I707" s="36">
        <v>74</v>
      </c>
      <c r="J707" s="37">
        <v>17</v>
      </c>
      <c r="K707" s="52">
        <v>11</v>
      </c>
      <c r="L707" s="52">
        <v>11</v>
      </c>
      <c r="M707" s="39">
        <f t="shared" si="152"/>
        <v>64.705882352941174</v>
      </c>
      <c r="N707" s="39">
        <f t="shared" si="153"/>
        <v>64.705882352941174</v>
      </c>
      <c r="O707" s="39">
        <f t="shared" si="151"/>
        <v>0</v>
      </c>
    </row>
    <row r="708" spans="1:15" x14ac:dyDescent="0.25">
      <c r="A708" s="144">
        <v>10</v>
      </c>
      <c r="B708" s="144">
        <v>12</v>
      </c>
      <c r="C708" s="146">
        <v>10</v>
      </c>
      <c r="D708" s="146">
        <v>11</v>
      </c>
      <c r="E708" s="144">
        <v>83.333333333333329</v>
      </c>
      <c r="F708" s="144">
        <v>91.666666666666671</v>
      </c>
      <c r="G708" s="144">
        <v>8.3333333333333428</v>
      </c>
      <c r="I708" s="36">
        <v>75</v>
      </c>
      <c r="J708" s="37">
        <v>17</v>
      </c>
      <c r="K708" s="52">
        <v>10</v>
      </c>
      <c r="L708" s="52">
        <v>13</v>
      </c>
      <c r="M708" s="39">
        <f t="shared" si="152"/>
        <v>58.823529411764703</v>
      </c>
      <c r="N708" s="39">
        <f t="shared" si="153"/>
        <v>76.470588235294116</v>
      </c>
      <c r="O708" s="39">
        <f t="shared" si="151"/>
        <v>17.647058823529413</v>
      </c>
    </row>
    <row r="709" spans="1:15" x14ac:dyDescent="0.25">
      <c r="A709" s="144">
        <v>11</v>
      </c>
      <c r="B709" s="144">
        <v>12</v>
      </c>
      <c r="C709" s="146">
        <v>6</v>
      </c>
      <c r="D709" s="146">
        <v>8</v>
      </c>
      <c r="E709" s="144">
        <v>50</v>
      </c>
      <c r="F709" s="144">
        <v>66.666666666666671</v>
      </c>
      <c r="G709" s="144">
        <v>16.666666666666671</v>
      </c>
      <c r="I709" s="36">
        <v>76</v>
      </c>
      <c r="J709" s="37">
        <v>17</v>
      </c>
      <c r="K709" s="52">
        <v>11</v>
      </c>
      <c r="L709" s="52">
        <v>12</v>
      </c>
      <c r="M709" s="39">
        <f t="shared" si="152"/>
        <v>64.705882352941174</v>
      </c>
      <c r="N709" s="39">
        <f t="shared" si="153"/>
        <v>70.588235294117652</v>
      </c>
      <c r="O709" s="39">
        <f t="shared" si="151"/>
        <v>5.8823529411764781</v>
      </c>
    </row>
    <row r="710" spans="1:15" x14ac:dyDescent="0.25">
      <c r="A710" s="159" t="s">
        <v>40</v>
      </c>
      <c r="B710" s="158">
        <v>12</v>
      </c>
      <c r="C710" s="151">
        <v>6.1818181818181817</v>
      </c>
      <c r="D710" s="151">
        <v>10.090909090909092</v>
      </c>
      <c r="E710" s="116">
        <v>51.515151515151523</v>
      </c>
      <c r="F710" s="116">
        <v>84.090909090909079</v>
      </c>
      <c r="G710" s="116">
        <v>32.575757575757571</v>
      </c>
      <c r="I710" s="36">
        <v>77</v>
      </c>
      <c r="J710" s="37">
        <v>17</v>
      </c>
      <c r="K710" s="52">
        <v>9</v>
      </c>
      <c r="L710" s="52">
        <v>12</v>
      </c>
      <c r="M710" s="39">
        <f t="shared" si="152"/>
        <v>52.941176470588232</v>
      </c>
      <c r="N710" s="39">
        <f t="shared" si="153"/>
        <v>70.588235294117652</v>
      </c>
      <c r="O710" s="39">
        <f t="shared" si="151"/>
        <v>17.64705882352942</v>
      </c>
    </row>
    <row r="711" spans="1:15" x14ac:dyDescent="0.25">
      <c r="C711" s="103"/>
      <c r="D711" s="103"/>
      <c r="I711" s="36">
        <v>78</v>
      </c>
      <c r="J711" s="37">
        <v>17</v>
      </c>
      <c r="K711" s="52">
        <v>7</v>
      </c>
      <c r="L711" s="52">
        <v>7</v>
      </c>
      <c r="M711" s="39">
        <f t="shared" si="152"/>
        <v>41.176470588235297</v>
      </c>
      <c r="N711" s="39">
        <f t="shared" si="153"/>
        <v>41.176470588235297</v>
      </c>
      <c r="O711" s="39">
        <f t="shared" si="151"/>
        <v>0</v>
      </c>
    </row>
    <row r="712" spans="1:15" x14ac:dyDescent="0.25">
      <c r="A712" s="287" t="s">
        <v>153</v>
      </c>
      <c r="B712" s="288"/>
      <c r="C712" s="288"/>
      <c r="D712" s="288"/>
      <c r="E712" s="288"/>
      <c r="F712" s="288"/>
      <c r="G712" s="289"/>
      <c r="I712" s="36">
        <v>79</v>
      </c>
      <c r="J712" s="37">
        <v>17</v>
      </c>
      <c r="K712" s="52">
        <v>7</v>
      </c>
      <c r="L712" s="52">
        <v>13</v>
      </c>
      <c r="M712" s="39">
        <f t="shared" si="152"/>
        <v>41.176470588235297</v>
      </c>
      <c r="N712" s="39">
        <f t="shared" si="153"/>
        <v>76.470588235294116</v>
      </c>
      <c r="O712" s="39">
        <f t="shared" si="151"/>
        <v>35.294117647058819</v>
      </c>
    </row>
    <row r="713" spans="1:15" x14ac:dyDescent="0.25">
      <c r="A713" s="284" t="s">
        <v>380</v>
      </c>
      <c r="B713" s="285"/>
      <c r="C713" s="285"/>
      <c r="D713" s="285"/>
      <c r="E713" s="285"/>
      <c r="F713" s="285"/>
      <c r="G713" s="286"/>
      <c r="I713" s="36">
        <v>80</v>
      </c>
      <c r="J713" s="37">
        <v>17</v>
      </c>
      <c r="K713" s="52">
        <v>14</v>
      </c>
      <c r="L713" s="52">
        <v>17</v>
      </c>
      <c r="M713" s="39">
        <f t="shared" si="152"/>
        <v>82.352941176470594</v>
      </c>
      <c r="N713" s="39">
        <f t="shared" si="153"/>
        <v>100</v>
      </c>
      <c r="O713" s="39">
        <f t="shared" si="151"/>
        <v>17.647058823529406</v>
      </c>
    </row>
    <row r="714" spans="1:15" x14ac:dyDescent="0.25">
      <c r="A714" s="153" t="s">
        <v>51</v>
      </c>
      <c r="B714" s="153" t="s">
        <v>80</v>
      </c>
      <c r="C714" s="154" t="s">
        <v>52</v>
      </c>
      <c r="D714" s="154" t="s">
        <v>53</v>
      </c>
      <c r="E714" s="153" t="s">
        <v>48</v>
      </c>
      <c r="F714" s="153" t="s">
        <v>49</v>
      </c>
      <c r="G714" s="153" t="s">
        <v>47</v>
      </c>
      <c r="I714" s="36">
        <v>81</v>
      </c>
      <c r="J714" s="37">
        <v>17</v>
      </c>
      <c r="K714" s="52">
        <v>11</v>
      </c>
      <c r="L714" s="52">
        <v>12</v>
      </c>
      <c r="M714" s="39">
        <f t="shared" si="152"/>
        <v>64.705882352941174</v>
      </c>
      <c r="N714" s="39">
        <f t="shared" si="153"/>
        <v>70.588235294117652</v>
      </c>
      <c r="O714" s="39">
        <f t="shared" si="151"/>
        <v>5.8823529411764781</v>
      </c>
    </row>
    <row r="715" spans="1:15" x14ac:dyDescent="0.25">
      <c r="A715" s="36">
        <v>1</v>
      </c>
      <c r="B715" s="37">
        <v>17</v>
      </c>
      <c r="C715" s="38">
        <v>14</v>
      </c>
      <c r="D715" s="38">
        <v>17</v>
      </c>
      <c r="E715" s="39">
        <f>+C715*100/B715</f>
        <v>82.352941176470594</v>
      </c>
      <c r="F715" s="39">
        <f>+D715*100/B715</f>
        <v>100</v>
      </c>
      <c r="G715" s="39">
        <f>+F715-E715</f>
        <v>17.647058823529406</v>
      </c>
      <c r="I715" s="36">
        <v>82</v>
      </c>
      <c r="J715" s="37">
        <v>17</v>
      </c>
      <c r="K715" s="52">
        <v>12</v>
      </c>
      <c r="L715" s="52">
        <v>14</v>
      </c>
      <c r="M715" s="39">
        <f t="shared" si="152"/>
        <v>70.588235294117652</v>
      </c>
      <c r="N715" s="39">
        <f t="shared" si="153"/>
        <v>82.352941176470594</v>
      </c>
      <c r="O715" s="39">
        <f t="shared" si="151"/>
        <v>11.764705882352942</v>
      </c>
    </row>
    <row r="716" spans="1:15" x14ac:dyDescent="0.25">
      <c r="A716" s="36">
        <v>2</v>
      </c>
      <c r="B716" s="37">
        <v>17</v>
      </c>
      <c r="C716" s="38">
        <v>11</v>
      </c>
      <c r="D716" s="38">
        <v>9</v>
      </c>
      <c r="E716" s="40">
        <f t="shared" ref="E716:E717" si="154">+C716*100/B716</f>
        <v>64.705882352941174</v>
      </c>
      <c r="F716" s="40">
        <f t="shared" ref="F716:F717" si="155">+D716*100/B716</f>
        <v>52.941176470588232</v>
      </c>
      <c r="G716" s="39">
        <f t="shared" ref="G716:G718" si="156">+F716-E716</f>
        <v>-11.764705882352942</v>
      </c>
      <c r="I716" s="36">
        <v>83</v>
      </c>
      <c r="J716" s="37">
        <v>17</v>
      </c>
      <c r="K716" s="52">
        <v>7</v>
      </c>
      <c r="L716" s="52">
        <v>6</v>
      </c>
      <c r="M716" s="39">
        <f t="shared" si="152"/>
        <v>41.176470588235297</v>
      </c>
      <c r="N716" s="39">
        <f t="shared" si="153"/>
        <v>35.294117647058826</v>
      </c>
      <c r="O716" s="39">
        <f t="shared" si="151"/>
        <v>-5.882352941176471</v>
      </c>
    </row>
    <row r="717" spans="1:15" x14ac:dyDescent="0.25">
      <c r="A717" s="36">
        <v>3</v>
      </c>
      <c r="B717" s="37">
        <v>17</v>
      </c>
      <c r="C717" s="38">
        <v>13</v>
      </c>
      <c r="D717" s="38">
        <v>14</v>
      </c>
      <c r="E717" s="39">
        <f t="shared" si="154"/>
        <v>76.470588235294116</v>
      </c>
      <c r="F717" s="39">
        <f t="shared" si="155"/>
        <v>82.352941176470594</v>
      </c>
      <c r="G717" s="39">
        <f t="shared" si="156"/>
        <v>5.8823529411764781</v>
      </c>
      <c r="I717" s="36">
        <v>84</v>
      </c>
      <c r="J717" s="37">
        <v>17</v>
      </c>
      <c r="K717" s="52">
        <v>12</v>
      </c>
      <c r="L717" s="52">
        <v>12</v>
      </c>
      <c r="M717" s="39">
        <f t="shared" si="152"/>
        <v>70.588235294117652</v>
      </c>
      <c r="N717" s="39">
        <f t="shared" si="153"/>
        <v>70.588235294117652</v>
      </c>
      <c r="O717" s="39">
        <f t="shared" si="151"/>
        <v>0</v>
      </c>
    </row>
    <row r="718" spans="1:15" x14ac:dyDescent="0.25">
      <c r="A718" s="45" t="s">
        <v>40</v>
      </c>
      <c r="B718" s="100">
        <v>17</v>
      </c>
      <c r="C718" s="68">
        <f>+AVERAGE(C715:C717)</f>
        <v>12.666666666666666</v>
      </c>
      <c r="D718" s="68">
        <f>+AVERAGE(D715:D717)</f>
        <v>13.333333333333334</v>
      </c>
      <c r="E718" s="47">
        <f>+AVERAGE(E715:E717)</f>
        <v>74.509803921568633</v>
      </c>
      <c r="F718" s="47">
        <f>+AVERAGE(F715:F717)</f>
        <v>78.431372549019613</v>
      </c>
      <c r="G718" s="47">
        <f t="shared" si="156"/>
        <v>3.9215686274509807</v>
      </c>
      <c r="I718" s="36">
        <v>85</v>
      </c>
      <c r="J718" s="37">
        <v>17</v>
      </c>
      <c r="K718" s="52">
        <v>12</v>
      </c>
      <c r="L718" s="52">
        <v>15</v>
      </c>
      <c r="M718" s="39">
        <f t="shared" si="152"/>
        <v>70.588235294117652</v>
      </c>
      <c r="N718" s="39">
        <f t="shared" si="153"/>
        <v>88.235294117647058</v>
      </c>
      <c r="O718" s="39">
        <f t="shared" si="151"/>
        <v>17.647058823529406</v>
      </c>
    </row>
    <row r="719" spans="1:15" x14ac:dyDescent="0.25">
      <c r="C719" s="105"/>
      <c r="D719" s="105"/>
      <c r="G719" s="165"/>
      <c r="I719" s="36">
        <v>86</v>
      </c>
      <c r="J719" s="37">
        <v>17</v>
      </c>
      <c r="K719" s="52">
        <v>13</v>
      </c>
      <c r="L719" s="52">
        <v>11</v>
      </c>
      <c r="M719" s="39">
        <f t="shared" si="152"/>
        <v>76.470588235294116</v>
      </c>
      <c r="N719" s="39">
        <f t="shared" si="153"/>
        <v>64.705882352941174</v>
      </c>
      <c r="O719" s="39">
        <f t="shared" si="151"/>
        <v>-11.764705882352942</v>
      </c>
    </row>
    <row r="720" spans="1:15" x14ac:dyDescent="0.25">
      <c r="A720" s="306" t="s">
        <v>153</v>
      </c>
      <c r="B720" s="306"/>
      <c r="C720" s="306"/>
      <c r="D720" s="306"/>
      <c r="E720" s="306"/>
      <c r="F720" s="306"/>
      <c r="G720" s="307"/>
      <c r="I720" s="36">
        <v>87</v>
      </c>
      <c r="J720" s="37">
        <v>17</v>
      </c>
      <c r="K720" s="52">
        <v>14</v>
      </c>
      <c r="L720" s="52">
        <v>14</v>
      </c>
      <c r="M720" s="39">
        <f t="shared" si="152"/>
        <v>82.352941176470594</v>
      </c>
      <c r="N720" s="39">
        <f t="shared" si="153"/>
        <v>82.352941176470594</v>
      </c>
      <c r="O720" s="39">
        <f t="shared" si="151"/>
        <v>0</v>
      </c>
    </row>
    <row r="721" spans="1:15" x14ac:dyDescent="0.25">
      <c r="A721" s="301" t="s">
        <v>407</v>
      </c>
      <c r="B721" s="301"/>
      <c r="C721" s="301"/>
      <c r="D721" s="301"/>
      <c r="E721" s="301"/>
      <c r="F721" s="301"/>
      <c r="G721" s="302"/>
      <c r="I721" s="36">
        <v>88</v>
      </c>
      <c r="J721" s="37">
        <v>17</v>
      </c>
      <c r="K721" s="52">
        <v>11</v>
      </c>
      <c r="L721" s="52">
        <v>9</v>
      </c>
      <c r="M721" s="39">
        <f t="shared" si="152"/>
        <v>64.705882352941174</v>
      </c>
      <c r="N721" s="39">
        <f t="shared" si="153"/>
        <v>52.941176470588232</v>
      </c>
      <c r="O721" s="39">
        <f t="shared" si="151"/>
        <v>-11.764705882352942</v>
      </c>
    </row>
    <row r="722" spans="1:15" ht="24" x14ac:dyDescent="0.25">
      <c r="A722" s="34" t="s">
        <v>51</v>
      </c>
      <c r="B722" s="34" t="s">
        <v>80</v>
      </c>
      <c r="C722" s="35" t="s">
        <v>52</v>
      </c>
      <c r="D722" s="35" t="s">
        <v>53</v>
      </c>
      <c r="E722" s="35" t="s">
        <v>48</v>
      </c>
      <c r="F722" s="35" t="s">
        <v>49</v>
      </c>
      <c r="G722" s="34" t="s">
        <v>47</v>
      </c>
      <c r="I722" s="36">
        <v>89</v>
      </c>
      <c r="J722" s="37">
        <v>17</v>
      </c>
      <c r="K722" s="52">
        <v>6</v>
      </c>
      <c r="L722" s="52">
        <v>8</v>
      </c>
      <c r="M722" s="39">
        <f t="shared" si="152"/>
        <v>35.294117647058826</v>
      </c>
      <c r="N722" s="39">
        <f t="shared" si="153"/>
        <v>47.058823529411768</v>
      </c>
      <c r="O722" s="39">
        <f t="shared" si="151"/>
        <v>11.764705882352942</v>
      </c>
    </row>
    <row r="723" spans="1:15" x14ac:dyDescent="0.25">
      <c r="A723" s="36">
        <v>1</v>
      </c>
      <c r="B723" s="37">
        <v>15</v>
      </c>
      <c r="C723" s="38">
        <v>7</v>
      </c>
      <c r="D723" s="38">
        <v>10</v>
      </c>
      <c r="E723" s="39">
        <f>+C723*100/B723</f>
        <v>46.666666666666664</v>
      </c>
      <c r="F723" s="39">
        <f>+D723*100/B723</f>
        <v>66.666666666666671</v>
      </c>
      <c r="G723" s="39">
        <f>+F723-E723</f>
        <v>20.000000000000007</v>
      </c>
      <c r="I723" s="36">
        <v>90</v>
      </c>
      <c r="J723" s="37">
        <v>17</v>
      </c>
      <c r="K723" s="52">
        <v>10</v>
      </c>
      <c r="L723" s="52">
        <v>10</v>
      </c>
      <c r="M723" s="39">
        <f t="shared" si="152"/>
        <v>58.823529411764703</v>
      </c>
      <c r="N723" s="39">
        <f t="shared" si="153"/>
        <v>58.823529411764703</v>
      </c>
      <c r="O723" s="39">
        <f t="shared" si="151"/>
        <v>0</v>
      </c>
    </row>
    <row r="724" spans="1:15" x14ac:dyDescent="0.25">
      <c r="A724" s="36">
        <v>2</v>
      </c>
      <c r="B724" s="37">
        <v>15</v>
      </c>
      <c r="C724" s="38">
        <v>8</v>
      </c>
      <c r="D724" s="38">
        <v>8</v>
      </c>
      <c r="E724" s="40">
        <f t="shared" ref="E724:E729" si="157">+C724*100/B724</f>
        <v>53.333333333333336</v>
      </c>
      <c r="F724" s="40">
        <f t="shared" ref="F724:F729" si="158">+D724*100/B724</f>
        <v>53.333333333333336</v>
      </c>
      <c r="G724" s="39">
        <f t="shared" ref="G724:G741" si="159">+F724-E724</f>
        <v>0</v>
      </c>
      <c r="I724" s="36">
        <v>91</v>
      </c>
      <c r="J724" s="37">
        <v>17</v>
      </c>
      <c r="K724" s="52">
        <v>3</v>
      </c>
      <c r="L724" s="52">
        <v>3</v>
      </c>
      <c r="M724" s="39">
        <f t="shared" si="152"/>
        <v>17.647058823529413</v>
      </c>
      <c r="N724" s="39">
        <f t="shared" si="153"/>
        <v>17.647058823529413</v>
      </c>
      <c r="O724" s="39">
        <f t="shared" si="151"/>
        <v>0</v>
      </c>
    </row>
    <row r="725" spans="1:15" x14ac:dyDescent="0.25">
      <c r="A725" s="36">
        <v>3</v>
      </c>
      <c r="B725" s="37">
        <v>15</v>
      </c>
      <c r="C725" s="38">
        <v>7</v>
      </c>
      <c r="D725" s="38">
        <v>6</v>
      </c>
      <c r="E725" s="39">
        <f t="shared" si="157"/>
        <v>46.666666666666664</v>
      </c>
      <c r="F725" s="39">
        <f t="shared" si="158"/>
        <v>40</v>
      </c>
      <c r="G725" s="39">
        <f t="shared" si="159"/>
        <v>-6.6666666666666643</v>
      </c>
      <c r="I725" s="36">
        <v>92</v>
      </c>
      <c r="J725" s="37">
        <v>17</v>
      </c>
      <c r="K725" s="52">
        <v>10</v>
      </c>
      <c r="L725" s="52">
        <v>10</v>
      </c>
      <c r="M725" s="39">
        <f t="shared" si="152"/>
        <v>58.823529411764703</v>
      </c>
      <c r="N725" s="39">
        <f t="shared" si="153"/>
        <v>58.823529411764703</v>
      </c>
      <c r="O725" s="39">
        <f t="shared" si="151"/>
        <v>0</v>
      </c>
    </row>
    <row r="726" spans="1:15" x14ac:dyDescent="0.25">
      <c r="A726" s="36">
        <v>4</v>
      </c>
      <c r="B726" s="37">
        <v>15</v>
      </c>
      <c r="C726" s="38">
        <v>5</v>
      </c>
      <c r="D726" s="38">
        <v>1</v>
      </c>
      <c r="E726" s="39">
        <f t="shared" si="157"/>
        <v>33.333333333333336</v>
      </c>
      <c r="F726" s="39">
        <f t="shared" si="158"/>
        <v>6.666666666666667</v>
      </c>
      <c r="G726" s="39">
        <f t="shared" si="159"/>
        <v>-26.666666666666668</v>
      </c>
      <c r="I726" s="36">
        <v>93</v>
      </c>
      <c r="J726" s="37">
        <v>17</v>
      </c>
      <c r="K726" s="52">
        <v>7</v>
      </c>
      <c r="L726" s="52">
        <v>11</v>
      </c>
      <c r="M726" s="39">
        <f t="shared" si="152"/>
        <v>41.176470588235297</v>
      </c>
      <c r="N726" s="39">
        <f t="shared" si="153"/>
        <v>64.705882352941174</v>
      </c>
      <c r="O726" s="39">
        <f t="shared" si="151"/>
        <v>23.529411764705877</v>
      </c>
    </row>
    <row r="727" spans="1:15" x14ac:dyDescent="0.25">
      <c r="A727" s="36">
        <v>5</v>
      </c>
      <c r="B727" s="37">
        <v>15</v>
      </c>
      <c r="C727" s="38">
        <v>2</v>
      </c>
      <c r="D727" s="38">
        <v>2</v>
      </c>
      <c r="E727" s="39">
        <f t="shared" si="157"/>
        <v>13.333333333333334</v>
      </c>
      <c r="F727" s="39">
        <f t="shared" si="158"/>
        <v>13.333333333333334</v>
      </c>
      <c r="G727" s="39">
        <f t="shared" si="159"/>
        <v>0</v>
      </c>
      <c r="I727" s="36">
        <v>94</v>
      </c>
      <c r="J727" s="37">
        <v>17</v>
      </c>
      <c r="K727" s="52">
        <v>13</v>
      </c>
      <c r="L727" s="52">
        <v>12</v>
      </c>
      <c r="M727" s="39">
        <f t="shared" si="152"/>
        <v>76.470588235294116</v>
      </c>
      <c r="N727" s="39">
        <f t="shared" si="153"/>
        <v>70.588235294117652</v>
      </c>
      <c r="O727" s="39">
        <f t="shared" si="151"/>
        <v>-5.8823529411764639</v>
      </c>
    </row>
    <row r="728" spans="1:15" x14ac:dyDescent="0.25">
      <c r="A728" s="36">
        <v>6</v>
      </c>
      <c r="B728" s="37">
        <v>15</v>
      </c>
      <c r="C728" s="38">
        <v>5</v>
      </c>
      <c r="D728" s="38">
        <v>3</v>
      </c>
      <c r="E728" s="39">
        <f t="shared" si="157"/>
        <v>33.333333333333336</v>
      </c>
      <c r="F728" s="39">
        <f t="shared" si="158"/>
        <v>20</v>
      </c>
      <c r="G728" s="39">
        <f t="shared" si="159"/>
        <v>-13.333333333333336</v>
      </c>
      <c r="I728" s="36">
        <v>95</v>
      </c>
      <c r="J728" s="37">
        <v>17</v>
      </c>
      <c r="K728" s="52">
        <v>13</v>
      </c>
      <c r="L728" s="52">
        <v>16</v>
      </c>
      <c r="M728" s="39">
        <f>+K728*100/J728</f>
        <v>76.470588235294116</v>
      </c>
      <c r="N728" s="39">
        <f>+L728*100/J728</f>
        <v>94.117647058823536</v>
      </c>
      <c r="O728" s="39">
        <f>+N728-M728</f>
        <v>17.64705882352942</v>
      </c>
    </row>
    <row r="729" spans="1:15" x14ac:dyDescent="0.25">
      <c r="A729" s="36">
        <v>7</v>
      </c>
      <c r="B729" s="37">
        <v>15</v>
      </c>
      <c r="C729" s="38">
        <v>9</v>
      </c>
      <c r="D729" s="38">
        <v>10</v>
      </c>
      <c r="E729" s="39">
        <f t="shared" si="157"/>
        <v>60</v>
      </c>
      <c r="F729" s="39">
        <f t="shared" si="158"/>
        <v>66.666666666666671</v>
      </c>
      <c r="G729" s="39">
        <f t="shared" si="159"/>
        <v>6.6666666666666714</v>
      </c>
      <c r="I729" s="36">
        <v>96</v>
      </c>
      <c r="J729" s="37">
        <v>17</v>
      </c>
      <c r="K729" s="52">
        <v>11</v>
      </c>
      <c r="L729" s="52">
        <v>13</v>
      </c>
      <c r="M729" s="40">
        <f t="shared" ref="M729:M734" si="160">+K729*100/J729</f>
        <v>64.705882352941174</v>
      </c>
      <c r="N729" s="40">
        <f t="shared" ref="N729:N734" si="161">+L729*100/J729</f>
        <v>76.470588235294116</v>
      </c>
      <c r="O729" s="39">
        <f t="shared" ref="O729:O740" si="162">+N729-M729</f>
        <v>11.764705882352942</v>
      </c>
    </row>
    <row r="730" spans="1:15" x14ac:dyDescent="0.25">
      <c r="A730" s="36">
        <v>8</v>
      </c>
      <c r="B730" s="37">
        <v>15</v>
      </c>
      <c r="C730" s="38">
        <v>8</v>
      </c>
      <c r="D730" s="38">
        <v>11</v>
      </c>
      <c r="E730" s="39">
        <f t="shared" ref="E730" si="163">+C730*100/B730</f>
        <v>53.333333333333336</v>
      </c>
      <c r="F730" s="39">
        <f t="shared" ref="F730" si="164">+D730*100/B730</f>
        <v>73.333333333333329</v>
      </c>
      <c r="G730" s="39">
        <f t="shared" ref="G730" si="165">+F730-E730</f>
        <v>19.999999999999993</v>
      </c>
      <c r="I730" s="36">
        <v>97</v>
      </c>
      <c r="J730" s="37">
        <v>17</v>
      </c>
      <c r="K730" s="52">
        <v>14</v>
      </c>
      <c r="L730" s="52">
        <v>15</v>
      </c>
      <c r="M730" s="39">
        <f t="shared" si="160"/>
        <v>82.352941176470594</v>
      </c>
      <c r="N730" s="39">
        <f t="shared" si="161"/>
        <v>88.235294117647058</v>
      </c>
      <c r="O730" s="39">
        <f t="shared" si="162"/>
        <v>5.8823529411764639</v>
      </c>
    </row>
    <row r="731" spans="1:15" x14ac:dyDescent="0.25">
      <c r="A731" s="36">
        <v>9</v>
      </c>
      <c r="B731" s="37">
        <v>15</v>
      </c>
      <c r="C731" s="38">
        <v>8</v>
      </c>
      <c r="D731" s="38">
        <v>10</v>
      </c>
      <c r="E731" s="39">
        <f t="shared" ref="E731:E733" si="166">+C731*100/B731</f>
        <v>53.333333333333336</v>
      </c>
      <c r="F731" s="39">
        <f t="shared" ref="F731:F733" si="167">+D731*100/B731</f>
        <v>66.666666666666671</v>
      </c>
      <c r="G731" s="39">
        <f t="shared" si="159"/>
        <v>13.333333333333336</v>
      </c>
      <c r="I731" s="36">
        <v>98</v>
      </c>
      <c r="J731" s="37">
        <v>17</v>
      </c>
      <c r="K731" s="52">
        <v>13</v>
      </c>
      <c r="L731" s="52">
        <v>14</v>
      </c>
      <c r="M731" s="39">
        <f t="shared" si="160"/>
        <v>76.470588235294116</v>
      </c>
      <c r="N731" s="39">
        <f t="shared" si="161"/>
        <v>82.352941176470594</v>
      </c>
      <c r="O731" s="39">
        <f t="shared" si="162"/>
        <v>5.8823529411764781</v>
      </c>
    </row>
    <row r="732" spans="1:15" x14ac:dyDescent="0.25">
      <c r="A732" s="36">
        <v>10</v>
      </c>
      <c r="B732" s="37">
        <v>15</v>
      </c>
      <c r="C732" s="38">
        <v>4</v>
      </c>
      <c r="D732" s="38">
        <v>9</v>
      </c>
      <c r="E732" s="39">
        <f t="shared" si="166"/>
        <v>26.666666666666668</v>
      </c>
      <c r="F732" s="39">
        <f t="shared" si="167"/>
        <v>60</v>
      </c>
      <c r="G732" s="39">
        <f t="shared" si="159"/>
        <v>33.333333333333329</v>
      </c>
      <c r="I732" s="36">
        <v>99</v>
      </c>
      <c r="J732" s="37">
        <v>17</v>
      </c>
      <c r="K732" s="52">
        <v>14</v>
      </c>
      <c r="L732" s="52">
        <v>16</v>
      </c>
      <c r="M732" s="39">
        <f t="shared" si="160"/>
        <v>82.352941176470594</v>
      </c>
      <c r="N732" s="39">
        <f t="shared" si="161"/>
        <v>94.117647058823536</v>
      </c>
      <c r="O732" s="39">
        <f t="shared" si="162"/>
        <v>11.764705882352942</v>
      </c>
    </row>
    <row r="733" spans="1:15" x14ac:dyDescent="0.25">
      <c r="A733" s="36">
        <v>11</v>
      </c>
      <c r="B733" s="37">
        <v>15</v>
      </c>
      <c r="C733" s="38">
        <v>10</v>
      </c>
      <c r="D733" s="38">
        <v>8</v>
      </c>
      <c r="E733" s="39">
        <f t="shared" si="166"/>
        <v>66.666666666666671</v>
      </c>
      <c r="F733" s="39">
        <f t="shared" si="167"/>
        <v>53.333333333333336</v>
      </c>
      <c r="G733" s="39">
        <f t="shared" si="159"/>
        <v>-13.333333333333336</v>
      </c>
      <c r="I733" s="36">
        <v>100</v>
      </c>
      <c r="J733" s="37">
        <v>17</v>
      </c>
      <c r="K733" s="52">
        <v>13</v>
      </c>
      <c r="L733" s="52">
        <v>13</v>
      </c>
      <c r="M733" s="39">
        <f t="shared" si="160"/>
        <v>76.470588235294116</v>
      </c>
      <c r="N733" s="39">
        <f t="shared" si="161"/>
        <v>76.470588235294116</v>
      </c>
      <c r="O733" s="39">
        <f t="shared" si="162"/>
        <v>0</v>
      </c>
    </row>
    <row r="734" spans="1:15" x14ac:dyDescent="0.25">
      <c r="A734" s="36">
        <v>12</v>
      </c>
      <c r="B734" s="37">
        <v>15</v>
      </c>
      <c r="C734" s="38">
        <v>7</v>
      </c>
      <c r="D734" s="38">
        <v>10</v>
      </c>
      <c r="E734" s="39">
        <f>+C734*100/B734</f>
        <v>46.666666666666664</v>
      </c>
      <c r="F734" s="39">
        <f>+D734*100/B734</f>
        <v>66.666666666666671</v>
      </c>
      <c r="G734" s="39">
        <f t="shared" si="159"/>
        <v>20.000000000000007</v>
      </c>
      <c r="I734" s="36">
        <v>101</v>
      </c>
      <c r="J734" s="37">
        <v>17</v>
      </c>
      <c r="K734" s="52">
        <v>10</v>
      </c>
      <c r="L734" s="52">
        <v>11</v>
      </c>
      <c r="M734" s="39">
        <f t="shared" si="160"/>
        <v>58.823529411764703</v>
      </c>
      <c r="N734" s="39">
        <f t="shared" si="161"/>
        <v>64.705882352941174</v>
      </c>
      <c r="O734" s="39">
        <f t="shared" si="162"/>
        <v>5.882352941176471</v>
      </c>
    </row>
    <row r="735" spans="1:15" x14ac:dyDescent="0.25">
      <c r="A735" s="36">
        <v>13</v>
      </c>
      <c r="B735" s="37">
        <v>15</v>
      </c>
      <c r="C735" s="43">
        <v>9</v>
      </c>
      <c r="D735" s="43">
        <v>9</v>
      </c>
      <c r="E735" s="39">
        <f t="shared" ref="E735:E741" si="168">+C735*100/B735</f>
        <v>60</v>
      </c>
      <c r="F735" s="39">
        <f t="shared" ref="F735:F741" si="169">+D735*100/B735</f>
        <v>60</v>
      </c>
      <c r="G735" s="39">
        <f t="shared" si="159"/>
        <v>0</v>
      </c>
      <c r="I735" s="36">
        <v>102</v>
      </c>
      <c r="J735" s="37">
        <v>17</v>
      </c>
      <c r="K735" s="52">
        <v>7</v>
      </c>
      <c r="L735" s="52">
        <v>12</v>
      </c>
      <c r="M735" s="39">
        <f t="shared" ref="M735" si="170">+K735*100/J735</f>
        <v>41.176470588235297</v>
      </c>
      <c r="N735" s="39">
        <f t="shared" ref="N735" si="171">+L735*100/J735</f>
        <v>70.588235294117652</v>
      </c>
      <c r="O735" s="39">
        <f t="shared" ref="O735" si="172">+N735-M735</f>
        <v>29.411764705882355</v>
      </c>
    </row>
    <row r="736" spans="1:15" x14ac:dyDescent="0.25">
      <c r="A736" s="36">
        <v>14</v>
      </c>
      <c r="B736" s="37">
        <v>15</v>
      </c>
      <c r="C736" s="38">
        <v>6</v>
      </c>
      <c r="D736" s="111">
        <v>6</v>
      </c>
      <c r="E736" s="39">
        <f t="shared" si="168"/>
        <v>40</v>
      </c>
      <c r="F736" s="39">
        <f t="shared" si="169"/>
        <v>40</v>
      </c>
      <c r="G736" s="39">
        <f t="shared" si="159"/>
        <v>0</v>
      </c>
      <c r="I736" s="36">
        <v>103</v>
      </c>
      <c r="J736" s="37">
        <v>17</v>
      </c>
      <c r="K736" s="52">
        <v>11</v>
      </c>
      <c r="L736" s="52">
        <v>10</v>
      </c>
      <c r="M736" s="39">
        <f t="shared" ref="M736:M740" si="173">+K736*100/J736</f>
        <v>64.705882352941174</v>
      </c>
      <c r="N736" s="39">
        <f t="shared" ref="N736:N740" si="174">+L736*100/J736</f>
        <v>58.823529411764703</v>
      </c>
      <c r="O736" s="39">
        <f t="shared" si="162"/>
        <v>-5.882352941176471</v>
      </c>
    </row>
    <row r="737" spans="1:15" x14ac:dyDescent="0.25">
      <c r="A737" s="36">
        <v>15</v>
      </c>
      <c r="B737" s="37">
        <v>15</v>
      </c>
      <c r="C737" s="38">
        <v>8</v>
      </c>
      <c r="D737" s="38">
        <v>8</v>
      </c>
      <c r="E737" s="39">
        <f t="shared" si="168"/>
        <v>53.333333333333336</v>
      </c>
      <c r="F737" s="39">
        <f t="shared" si="169"/>
        <v>53.333333333333336</v>
      </c>
      <c r="G737" s="39">
        <f t="shared" si="159"/>
        <v>0</v>
      </c>
      <c r="I737" s="36">
        <v>104</v>
      </c>
      <c r="J737" s="37">
        <v>17</v>
      </c>
      <c r="K737" s="52">
        <v>8</v>
      </c>
      <c r="L737" s="52">
        <v>13</v>
      </c>
      <c r="M737" s="39">
        <f t="shared" si="173"/>
        <v>47.058823529411768</v>
      </c>
      <c r="N737" s="39">
        <f t="shared" si="174"/>
        <v>76.470588235294116</v>
      </c>
      <c r="O737" s="39">
        <f t="shared" si="162"/>
        <v>29.411764705882348</v>
      </c>
    </row>
    <row r="738" spans="1:15" x14ac:dyDescent="0.25">
      <c r="A738" s="36">
        <v>16</v>
      </c>
      <c r="B738" s="37">
        <v>15</v>
      </c>
      <c r="C738" s="38">
        <v>9</v>
      </c>
      <c r="D738" s="38">
        <v>11</v>
      </c>
      <c r="E738" s="39">
        <f t="shared" si="168"/>
        <v>60</v>
      </c>
      <c r="F738" s="39">
        <f t="shared" si="169"/>
        <v>73.333333333333329</v>
      </c>
      <c r="G738" s="39">
        <f t="shared" si="159"/>
        <v>13.333333333333329</v>
      </c>
      <c r="I738" s="36">
        <v>105</v>
      </c>
      <c r="J738" s="37">
        <v>17</v>
      </c>
      <c r="K738" s="52">
        <v>8</v>
      </c>
      <c r="L738" s="52">
        <v>8</v>
      </c>
      <c r="M738" s="39">
        <f t="shared" si="173"/>
        <v>47.058823529411768</v>
      </c>
      <c r="N738" s="39">
        <f t="shared" si="174"/>
        <v>47.058823529411768</v>
      </c>
      <c r="O738" s="39">
        <f t="shared" si="162"/>
        <v>0</v>
      </c>
    </row>
    <row r="739" spans="1:15" x14ac:dyDescent="0.25">
      <c r="A739" s="36">
        <v>17</v>
      </c>
      <c r="B739" s="37">
        <v>15</v>
      </c>
      <c r="C739" s="43">
        <v>6</v>
      </c>
      <c r="D739" s="43">
        <v>6</v>
      </c>
      <c r="E739" s="39">
        <f t="shared" si="168"/>
        <v>40</v>
      </c>
      <c r="F739" s="39">
        <f t="shared" si="169"/>
        <v>40</v>
      </c>
      <c r="G739" s="39">
        <f t="shared" si="159"/>
        <v>0</v>
      </c>
      <c r="I739" s="36">
        <v>106</v>
      </c>
      <c r="J739" s="37">
        <v>17</v>
      </c>
      <c r="K739" s="52">
        <v>0</v>
      </c>
      <c r="L739" s="52">
        <v>13</v>
      </c>
      <c r="M739" s="39">
        <f t="shared" si="173"/>
        <v>0</v>
      </c>
      <c r="N739" s="39">
        <f t="shared" si="174"/>
        <v>76.470588235294116</v>
      </c>
      <c r="O739" s="39">
        <f t="shared" si="162"/>
        <v>76.470588235294116</v>
      </c>
    </row>
    <row r="740" spans="1:15" x14ac:dyDescent="0.25">
      <c r="A740" s="36">
        <v>18</v>
      </c>
      <c r="B740" s="37">
        <v>15</v>
      </c>
      <c r="C740" s="38">
        <v>6</v>
      </c>
      <c r="D740" s="38">
        <v>9</v>
      </c>
      <c r="E740" s="39">
        <f t="shared" si="168"/>
        <v>40</v>
      </c>
      <c r="F740" s="39">
        <f t="shared" si="169"/>
        <v>60</v>
      </c>
      <c r="G740" s="39">
        <f t="shared" si="159"/>
        <v>20</v>
      </c>
      <c r="I740" s="36">
        <v>107</v>
      </c>
      <c r="J740" s="37">
        <v>17</v>
      </c>
      <c r="K740" s="52">
        <v>13</v>
      </c>
      <c r="L740" s="52">
        <v>12</v>
      </c>
      <c r="M740" s="39">
        <f t="shared" si="173"/>
        <v>76.470588235294116</v>
      </c>
      <c r="N740" s="39">
        <f t="shared" si="174"/>
        <v>70.588235294117652</v>
      </c>
      <c r="O740" s="39">
        <f t="shared" si="162"/>
        <v>-5.8823529411764639</v>
      </c>
    </row>
    <row r="741" spans="1:15" x14ac:dyDescent="0.25">
      <c r="A741" s="36">
        <v>19</v>
      </c>
      <c r="B741" s="37">
        <v>15</v>
      </c>
      <c r="C741" s="38">
        <v>9</v>
      </c>
      <c r="D741" s="38">
        <v>9</v>
      </c>
      <c r="E741" s="39">
        <f t="shared" si="168"/>
        <v>60</v>
      </c>
      <c r="F741" s="39">
        <f t="shared" si="169"/>
        <v>60</v>
      </c>
      <c r="G741" s="39">
        <f t="shared" si="159"/>
        <v>0</v>
      </c>
      <c r="I741" s="45" t="s">
        <v>40</v>
      </c>
      <c r="J741" s="100">
        <f>+AVERAGE(J634:J640)</f>
        <v>17</v>
      </c>
      <c r="K741" s="68">
        <f>+AVERAGE(K634:K740)</f>
        <v>10.383177570093459</v>
      </c>
      <c r="L741" s="68">
        <f>+AVERAGE(L634:L740)</f>
        <v>12.495327102803738</v>
      </c>
      <c r="M741" s="47">
        <f>+AVERAGE(M634:M740)</f>
        <v>61.077515118196793</v>
      </c>
      <c r="N741" s="47">
        <f>+AVERAGE(N634:N740)</f>
        <v>73.501924134139614</v>
      </c>
      <c r="O741" s="47">
        <f>+N741-M741</f>
        <v>12.424409015942821</v>
      </c>
    </row>
    <row r="742" spans="1:15" x14ac:dyDescent="0.25">
      <c r="A742" s="45" t="s">
        <v>40</v>
      </c>
      <c r="B742" s="100">
        <v>15</v>
      </c>
      <c r="C742" s="68">
        <f>+AVERAGE(C723:C741)</f>
        <v>7</v>
      </c>
      <c r="D742" s="68">
        <f>+AVERAGE(D723:D741)</f>
        <v>7.6842105263157894</v>
      </c>
      <c r="E742" s="167">
        <f t="shared" ref="E742:F742" si="175">+AVERAGE(E723:E741)</f>
        <v>46.666666666666671</v>
      </c>
      <c r="F742" s="167">
        <f t="shared" si="175"/>
        <v>51.228070175438596</v>
      </c>
      <c r="G742" s="167">
        <f>+F742-E742</f>
        <v>4.5614035087719245</v>
      </c>
    </row>
    <row r="743" spans="1:15" x14ac:dyDescent="0.25">
      <c r="C743" s="103"/>
      <c r="D743" s="103"/>
      <c r="I743" s="306" t="s">
        <v>153</v>
      </c>
      <c r="J743" s="306"/>
      <c r="K743" s="306"/>
      <c r="L743" s="306"/>
      <c r="M743" s="306"/>
      <c r="N743" s="306"/>
      <c r="O743" s="307"/>
    </row>
    <row r="744" spans="1:15" x14ac:dyDescent="0.25">
      <c r="A744" s="287" t="s">
        <v>153</v>
      </c>
      <c r="B744" s="288"/>
      <c r="C744" s="288"/>
      <c r="D744" s="288"/>
      <c r="E744" s="288"/>
      <c r="F744" s="288"/>
      <c r="G744" s="289"/>
      <c r="I744" s="301" t="s">
        <v>382</v>
      </c>
      <c r="J744" s="301"/>
      <c r="K744" s="301"/>
      <c r="L744" s="301"/>
      <c r="M744" s="301"/>
      <c r="N744" s="301"/>
      <c r="O744" s="302"/>
    </row>
    <row r="745" spans="1:15" ht="24" x14ac:dyDescent="0.25">
      <c r="A745" s="284" t="s">
        <v>459</v>
      </c>
      <c r="B745" s="285"/>
      <c r="C745" s="285"/>
      <c r="D745" s="285"/>
      <c r="E745" s="285"/>
      <c r="F745" s="285"/>
      <c r="G745" s="286"/>
      <c r="I745" s="34" t="s">
        <v>51</v>
      </c>
      <c r="J745" s="34" t="s">
        <v>80</v>
      </c>
      <c r="K745" s="35" t="s">
        <v>52</v>
      </c>
      <c r="L745" s="35" t="s">
        <v>53</v>
      </c>
      <c r="M745" s="35" t="s">
        <v>48</v>
      </c>
      <c r="N745" s="35" t="s">
        <v>49</v>
      </c>
      <c r="O745" s="34" t="s">
        <v>47</v>
      </c>
    </row>
    <row r="746" spans="1:15" x14ac:dyDescent="0.25">
      <c r="A746" s="153" t="s">
        <v>51</v>
      </c>
      <c r="B746" s="153" t="s">
        <v>80</v>
      </c>
      <c r="C746" s="154" t="s">
        <v>52</v>
      </c>
      <c r="D746" s="154" t="s">
        <v>53</v>
      </c>
      <c r="E746" s="153" t="s">
        <v>48</v>
      </c>
      <c r="F746" s="153" t="s">
        <v>49</v>
      </c>
      <c r="G746" s="153" t="s">
        <v>47</v>
      </c>
      <c r="I746" s="36">
        <v>1</v>
      </c>
      <c r="J746" s="37">
        <v>6</v>
      </c>
      <c r="K746" s="38">
        <v>5</v>
      </c>
      <c r="L746" s="38">
        <v>6</v>
      </c>
      <c r="M746" s="39">
        <f>+K746*100/J746</f>
        <v>83.333333333333329</v>
      </c>
      <c r="N746" s="39">
        <f>+L746*100/J746</f>
        <v>100</v>
      </c>
      <c r="O746" s="39">
        <f>+N746-M746</f>
        <v>16.666666666666671</v>
      </c>
    </row>
    <row r="747" spans="1:15" x14ac:dyDescent="0.25">
      <c r="A747" s="36">
        <v>1</v>
      </c>
      <c r="B747" s="37">
        <v>5</v>
      </c>
      <c r="C747" s="38">
        <v>4</v>
      </c>
      <c r="D747" s="38">
        <v>4</v>
      </c>
      <c r="E747" s="39">
        <f>+C747*100/B747</f>
        <v>80</v>
      </c>
      <c r="F747" s="39">
        <f>+D747*100/B747</f>
        <v>80</v>
      </c>
      <c r="G747" s="39">
        <f>+F747-E747</f>
        <v>0</v>
      </c>
      <c r="I747" s="36">
        <v>2</v>
      </c>
      <c r="J747" s="37">
        <v>6</v>
      </c>
      <c r="K747" s="38">
        <v>5</v>
      </c>
      <c r="L747" s="38">
        <v>5</v>
      </c>
      <c r="M747" s="40">
        <f t="shared" ref="M747:M752" si="176">+K747*100/J747</f>
        <v>83.333333333333329</v>
      </c>
      <c r="N747" s="40">
        <f t="shared" ref="N747:N752" si="177">+L747*100/J747</f>
        <v>83.333333333333329</v>
      </c>
      <c r="O747" s="39">
        <f t="shared" ref="O747:O783" si="178">+N747-M747</f>
        <v>0</v>
      </c>
    </row>
    <row r="748" spans="1:15" x14ac:dyDescent="0.25">
      <c r="A748" s="36">
        <v>2</v>
      </c>
      <c r="B748" s="37">
        <v>5</v>
      </c>
      <c r="C748" s="38">
        <v>1</v>
      </c>
      <c r="D748" s="38">
        <v>3</v>
      </c>
      <c r="E748" s="40">
        <f t="shared" ref="E748:E751" si="179">+C748*100/B748</f>
        <v>20</v>
      </c>
      <c r="F748" s="40">
        <f t="shared" ref="F748:F751" si="180">+D748*100/B748</f>
        <v>60</v>
      </c>
      <c r="G748" s="39">
        <f t="shared" ref="G748:G752" si="181">+F748-E748</f>
        <v>40</v>
      </c>
      <c r="I748" s="36">
        <v>3</v>
      </c>
      <c r="J748" s="37">
        <v>6</v>
      </c>
      <c r="K748" s="38">
        <v>5</v>
      </c>
      <c r="L748" s="38">
        <v>5</v>
      </c>
      <c r="M748" s="39">
        <f t="shared" si="176"/>
        <v>83.333333333333329</v>
      </c>
      <c r="N748" s="39">
        <f t="shared" si="177"/>
        <v>83.333333333333329</v>
      </c>
      <c r="O748" s="39">
        <f t="shared" si="178"/>
        <v>0</v>
      </c>
    </row>
    <row r="749" spans="1:15" x14ac:dyDescent="0.25">
      <c r="A749" s="36">
        <v>3</v>
      </c>
      <c r="B749" s="37">
        <v>5</v>
      </c>
      <c r="C749" s="38">
        <v>4</v>
      </c>
      <c r="D749" s="38">
        <v>4</v>
      </c>
      <c r="E749" s="40">
        <f t="shared" ref="E749:E750" si="182">+C749*100/B749</f>
        <v>80</v>
      </c>
      <c r="F749" s="40">
        <f t="shared" ref="F749:F750" si="183">+D749*100/B749</f>
        <v>80</v>
      </c>
      <c r="G749" s="39">
        <f t="shared" ref="G749:G750" si="184">+F749-E749</f>
        <v>0</v>
      </c>
      <c r="I749" s="36">
        <v>4</v>
      </c>
      <c r="J749" s="37">
        <v>6</v>
      </c>
      <c r="K749" s="38">
        <v>4</v>
      </c>
      <c r="L749" s="38">
        <v>6</v>
      </c>
      <c r="M749" s="39">
        <f t="shared" si="176"/>
        <v>66.666666666666671</v>
      </c>
      <c r="N749" s="39">
        <f t="shared" si="177"/>
        <v>100</v>
      </c>
      <c r="O749" s="39">
        <f t="shared" si="178"/>
        <v>33.333333333333329</v>
      </c>
    </row>
    <row r="750" spans="1:15" x14ac:dyDescent="0.25">
      <c r="A750" s="36">
        <v>4</v>
      </c>
      <c r="B750" s="37">
        <v>5</v>
      </c>
      <c r="C750" s="38">
        <v>2</v>
      </c>
      <c r="D750" s="38">
        <v>3</v>
      </c>
      <c r="E750" s="40">
        <f t="shared" si="182"/>
        <v>40</v>
      </c>
      <c r="F750" s="40">
        <f t="shared" si="183"/>
        <v>60</v>
      </c>
      <c r="G750" s="39">
        <f t="shared" si="184"/>
        <v>20</v>
      </c>
      <c r="I750" s="36">
        <v>5</v>
      </c>
      <c r="J750" s="37">
        <v>6</v>
      </c>
      <c r="K750" s="38">
        <v>5</v>
      </c>
      <c r="L750" s="38">
        <v>5</v>
      </c>
      <c r="M750" s="39">
        <f t="shared" si="176"/>
        <v>83.333333333333329</v>
      </c>
      <c r="N750" s="39">
        <f t="shared" si="177"/>
        <v>83.333333333333329</v>
      </c>
      <c r="O750" s="39">
        <f t="shared" si="178"/>
        <v>0</v>
      </c>
    </row>
    <row r="751" spans="1:15" x14ac:dyDescent="0.25">
      <c r="A751" s="36">
        <v>5</v>
      </c>
      <c r="B751" s="37">
        <v>5</v>
      </c>
      <c r="C751" s="38">
        <v>4</v>
      </c>
      <c r="D751" s="38">
        <v>4</v>
      </c>
      <c r="E751" s="39">
        <f t="shared" si="179"/>
        <v>80</v>
      </c>
      <c r="F751" s="39">
        <f t="shared" si="180"/>
        <v>80</v>
      </c>
      <c r="G751" s="39">
        <f t="shared" si="181"/>
        <v>0</v>
      </c>
      <c r="I751" s="36">
        <v>6</v>
      </c>
      <c r="J751" s="37">
        <v>6</v>
      </c>
      <c r="K751" s="38">
        <v>4</v>
      </c>
      <c r="L751" s="38">
        <v>6</v>
      </c>
      <c r="M751" s="39">
        <f t="shared" si="176"/>
        <v>66.666666666666671</v>
      </c>
      <c r="N751" s="39">
        <f t="shared" si="177"/>
        <v>100</v>
      </c>
      <c r="O751" s="39">
        <f t="shared" si="178"/>
        <v>33.333333333333329</v>
      </c>
    </row>
    <row r="752" spans="1:15" x14ac:dyDescent="0.25">
      <c r="A752" s="45" t="s">
        <v>40</v>
      </c>
      <c r="B752" s="37">
        <v>5</v>
      </c>
      <c r="C752" s="68">
        <f>+AVERAGE(C747:C751)</f>
        <v>3</v>
      </c>
      <c r="D752" s="68">
        <f>+AVERAGE(D747:D751)</f>
        <v>3.6</v>
      </c>
      <c r="E752" s="47">
        <f>+AVERAGE(E747:E751)</f>
        <v>60</v>
      </c>
      <c r="F752" s="47">
        <f>+AVERAGE(F747:F751)</f>
        <v>72</v>
      </c>
      <c r="G752" s="47">
        <f t="shared" si="181"/>
        <v>12</v>
      </c>
      <c r="I752" s="36">
        <v>7</v>
      </c>
      <c r="J752" s="37">
        <v>6</v>
      </c>
      <c r="K752" s="38">
        <v>5</v>
      </c>
      <c r="L752" s="38">
        <v>5</v>
      </c>
      <c r="M752" s="39">
        <f t="shared" si="176"/>
        <v>83.333333333333329</v>
      </c>
      <c r="N752" s="39">
        <f t="shared" si="177"/>
        <v>83.333333333333329</v>
      </c>
      <c r="O752" s="39">
        <f t="shared" si="178"/>
        <v>0</v>
      </c>
    </row>
    <row r="753" spans="3:15" x14ac:dyDescent="0.25">
      <c r="C753" s="103"/>
      <c r="D753" s="103"/>
      <c r="I753" s="36">
        <v>8</v>
      </c>
      <c r="J753" s="37">
        <v>6</v>
      </c>
      <c r="K753" s="38">
        <v>5</v>
      </c>
      <c r="L753" s="38">
        <v>6</v>
      </c>
      <c r="M753" s="39">
        <f>+K753*100/J877</f>
        <v>83.333333333333329</v>
      </c>
      <c r="N753" s="39">
        <f>+L753*100/J877</f>
        <v>100</v>
      </c>
      <c r="O753" s="39">
        <f t="shared" si="178"/>
        <v>16.666666666666671</v>
      </c>
    </row>
    <row r="754" spans="3:15" x14ac:dyDescent="0.25">
      <c r="C754" s="103"/>
      <c r="D754" s="103"/>
      <c r="I754" s="36">
        <v>9</v>
      </c>
      <c r="J754" s="37">
        <v>6</v>
      </c>
      <c r="K754" s="38">
        <v>5</v>
      </c>
      <c r="L754" s="38">
        <v>6</v>
      </c>
      <c r="M754" s="39">
        <f t="shared" ref="M754:M756" si="185">+K754*100/J754</f>
        <v>83.333333333333329</v>
      </c>
      <c r="N754" s="39">
        <f t="shared" ref="N754:N756" si="186">+L754*100/J754</f>
        <v>100</v>
      </c>
      <c r="O754" s="39">
        <f t="shared" si="178"/>
        <v>16.666666666666671</v>
      </c>
    </row>
    <row r="755" spans="3:15" x14ac:dyDescent="0.25">
      <c r="C755" s="103"/>
      <c r="D755" s="103"/>
      <c r="I755" s="36">
        <v>10</v>
      </c>
      <c r="J755" s="37">
        <v>6</v>
      </c>
      <c r="K755" s="38">
        <v>5</v>
      </c>
      <c r="L755" s="38">
        <v>5</v>
      </c>
      <c r="M755" s="39">
        <f t="shared" si="185"/>
        <v>83.333333333333329</v>
      </c>
      <c r="N755" s="39">
        <f t="shared" si="186"/>
        <v>83.333333333333329</v>
      </c>
      <c r="O755" s="39">
        <f t="shared" si="178"/>
        <v>0</v>
      </c>
    </row>
    <row r="756" spans="3:15" x14ac:dyDescent="0.25">
      <c r="C756" s="103"/>
      <c r="D756" s="103"/>
      <c r="I756" s="36">
        <v>11</v>
      </c>
      <c r="J756" s="37">
        <v>6</v>
      </c>
      <c r="K756" s="38">
        <v>6</v>
      </c>
      <c r="L756" s="38">
        <v>6</v>
      </c>
      <c r="M756" s="39">
        <f t="shared" si="185"/>
        <v>100</v>
      </c>
      <c r="N756" s="39">
        <f t="shared" si="186"/>
        <v>100</v>
      </c>
      <c r="O756" s="39">
        <f t="shared" si="178"/>
        <v>0</v>
      </c>
    </row>
    <row r="757" spans="3:15" x14ac:dyDescent="0.25">
      <c r="C757" s="103"/>
      <c r="D757" s="103"/>
      <c r="I757" s="36">
        <v>12</v>
      </c>
      <c r="J757" s="37">
        <v>6</v>
      </c>
      <c r="K757" s="38">
        <v>3</v>
      </c>
      <c r="L757" s="38">
        <v>3</v>
      </c>
      <c r="M757" s="39">
        <f>+K757*100/J757</f>
        <v>50</v>
      </c>
      <c r="N757" s="39">
        <f>+L757*100/J757</f>
        <v>50</v>
      </c>
      <c r="O757" s="39">
        <f t="shared" si="178"/>
        <v>0</v>
      </c>
    </row>
    <row r="758" spans="3:15" x14ac:dyDescent="0.25">
      <c r="C758" s="103"/>
      <c r="D758" s="103"/>
      <c r="I758" s="36">
        <v>13</v>
      </c>
      <c r="J758" s="37">
        <v>6</v>
      </c>
      <c r="K758" s="43">
        <v>4</v>
      </c>
      <c r="L758" s="43">
        <v>6</v>
      </c>
      <c r="M758" s="39">
        <f t="shared" ref="M758:M783" si="187">+K758*100/J758</f>
        <v>66.666666666666671</v>
      </c>
      <c r="N758" s="39">
        <f t="shared" ref="N758:N783" si="188">+L758*100/J758</f>
        <v>100</v>
      </c>
      <c r="O758" s="39">
        <f t="shared" si="178"/>
        <v>33.333333333333329</v>
      </c>
    </row>
    <row r="759" spans="3:15" x14ac:dyDescent="0.25">
      <c r="C759" s="103"/>
      <c r="D759" s="103"/>
      <c r="I759" s="36">
        <v>14</v>
      </c>
      <c r="J759" s="37">
        <v>6</v>
      </c>
      <c r="K759" s="38">
        <v>3</v>
      </c>
      <c r="L759" s="111">
        <v>6</v>
      </c>
      <c r="M759" s="39">
        <f t="shared" si="187"/>
        <v>50</v>
      </c>
      <c r="N759" s="39">
        <f t="shared" si="188"/>
        <v>100</v>
      </c>
      <c r="O759" s="39">
        <f t="shared" si="178"/>
        <v>50</v>
      </c>
    </row>
    <row r="760" spans="3:15" x14ac:dyDescent="0.25">
      <c r="C760" s="103"/>
      <c r="D760" s="103"/>
      <c r="I760" s="36">
        <v>15</v>
      </c>
      <c r="J760" s="37">
        <v>6</v>
      </c>
      <c r="K760" s="38">
        <v>4</v>
      </c>
      <c r="L760" s="38">
        <v>5</v>
      </c>
      <c r="M760" s="39">
        <f t="shared" si="187"/>
        <v>66.666666666666671</v>
      </c>
      <c r="N760" s="39">
        <f t="shared" si="188"/>
        <v>83.333333333333329</v>
      </c>
      <c r="O760" s="39">
        <f t="shared" si="178"/>
        <v>16.666666666666657</v>
      </c>
    </row>
    <row r="761" spans="3:15" x14ac:dyDescent="0.25">
      <c r="C761" s="103"/>
      <c r="D761" s="103"/>
      <c r="I761" s="36">
        <v>16</v>
      </c>
      <c r="J761" s="37">
        <v>6</v>
      </c>
      <c r="K761" s="38">
        <v>5</v>
      </c>
      <c r="L761" s="38">
        <v>5</v>
      </c>
      <c r="M761" s="39">
        <f t="shared" si="187"/>
        <v>83.333333333333329</v>
      </c>
      <c r="N761" s="39">
        <f t="shared" si="188"/>
        <v>83.333333333333329</v>
      </c>
      <c r="O761" s="39">
        <f t="shared" si="178"/>
        <v>0</v>
      </c>
    </row>
    <row r="762" spans="3:15" x14ac:dyDescent="0.25">
      <c r="C762" s="103"/>
      <c r="D762" s="103"/>
      <c r="I762" s="36">
        <v>17</v>
      </c>
      <c r="J762" s="37">
        <v>6</v>
      </c>
      <c r="K762" s="43">
        <v>1</v>
      </c>
      <c r="L762" s="43">
        <v>5</v>
      </c>
      <c r="M762" s="39">
        <f t="shared" si="187"/>
        <v>16.666666666666668</v>
      </c>
      <c r="N762" s="39">
        <f t="shared" si="188"/>
        <v>83.333333333333329</v>
      </c>
      <c r="O762" s="39">
        <f t="shared" si="178"/>
        <v>66.666666666666657</v>
      </c>
    </row>
    <row r="763" spans="3:15" x14ac:dyDescent="0.25">
      <c r="C763" s="103"/>
      <c r="D763" s="103"/>
      <c r="I763" s="36">
        <v>18</v>
      </c>
      <c r="J763" s="37">
        <v>6</v>
      </c>
      <c r="K763" s="38">
        <v>2</v>
      </c>
      <c r="L763" s="38">
        <v>3</v>
      </c>
      <c r="M763" s="39">
        <f t="shared" si="187"/>
        <v>33.333333333333336</v>
      </c>
      <c r="N763" s="39">
        <f t="shared" si="188"/>
        <v>50</v>
      </c>
      <c r="O763" s="39">
        <f t="shared" si="178"/>
        <v>16.666666666666664</v>
      </c>
    </row>
    <row r="764" spans="3:15" x14ac:dyDescent="0.25">
      <c r="C764" s="103"/>
      <c r="D764" s="103"/>
      <c r="I764" s="36">
        <v>19</v>
      </c>
      <c r="J764" s="37">
        <v>6</v>
      </c>
      <c r="K764" s="38">
        <v>4</v>
      </c>
      <c r="L764" s="38">
        <v>6</v>
      </c>
      <c r="M764" s="39">
        <f t="shared" si="187"/>
        <v>66.666666666666671</v>
      </c>
      <c r="N764" s="39">
        <f t="shared" si="188"/>
        <v>100</v>
      </c>
      <c r="O764" s="39">
        <f t="shared" si="178"/>
        <v>33.333333333333329</v>
      </c>
    </row>
    <row r="765" spans="3:15" x14ac:dyDescent="0.25">
      <c r="C765" s="103"/>
      <c r="D765" s="103"/>
      <c r="I765" s="36">
        <v>20</v>
      </c>
      <c r="J765" s="37">
        <v>6</v>
      </c>
      <c r="K765" s="38">
        <v>4</v>
      </c>
      <c r="L765" s="38">
        <v>4</v>
      </c>
      <c r="M765" s="39">
        <f t="shared" si="187"/>
        <v>66.666666666666671</v>
      </c>
      <c r="N765" s="39">
        <f t="shared" si="188"/>
        <v>66.666666666666671</v>
      </c>
      <c r="O765" s="39">
        <f t="shared" si="178"/>
        <v>0</v>
      </c>
    </row>
    <row r="766" spans="3:15" x14ac:dyDescent="0.25">
      <c r="C766" s="103"/>
      <c r="D766" s="103"/>
      <c r="I766" s="36">
        <v>21</v>
      </c>
      <c r="J766" s="37">
        <v>6</v>
      </c>
      <c r="K766" s="38">
        <v>4</v>
      </c>
      <c r="L766" s="38">
        <v>5</v>
      </c>
      <c r="M766" s="39">
        <f t="shared" si="187"/>
        <v>66.666666666666671</v>
      </c>
      <c r="N766" s="39">
        <f t="shared" si="188"/>
        <v>83.333333333333329</v>
      </c>
      <c r="O766" s="39">
        <f t="shared" si="178"/>
        <v>16.666666666666657</v>
      </c>
    </row>
    <row r="767" spans="3:15" x14ac:dyDescent="0.25">
      <c r="C767" s="103"/>
      <c r="D767" s="103"/>
      <c r="I767" s="36">
        <v>22</v>
      </c>
      <c r="J767" s="37">
        <v>6</v>
      </c>
      <c r="K767" s="112">
        <v>1</v>
      </c>
      <c r="L767" s="112">
        <v>4</v>
      </c>
      <c r="M767" s="39">
        <f t="shared" si="187"/>
        <v>16.666666666666668</v>
      </c>
      <c r="N767" s="39">
        <f t="shared" si="188"/>
        <v>66.666666666666671</v>
      </c>
      <c r="O767" s="39">
        <f t="shared" si="178"/>
        <v>50</v>
      </c>
    </row>
    <row r="768" spans="3:15" x14ac:dyDescent="0.25">
      <c r="C768" s="103"/>
      <c r="D768" s="103"/>
      <c r="I768" s="36">
        <v>23</v>
      </c>
      <c r="J768" s="37">
        <v>6</v>
      </c>
      <c r="K768" s="112">
        <v>5</v>
      </c>
      <c r="L768" s="112">
        <v>6</v>
      </c>
      <c r="M768" s="39">
        <f t="shared" si="187"/>
        <v>83.333333333333329</v>
      </c>
      <c r="N768" s="39">
        <f t="shared" si="188"/>
        <v>100</v>
      </c>
      <c r="O768" s="39">
        <f t="shared" si="178"/>
        <v>16.666666666666671</v>
      </c>
    </row>
    <row r="769" spans="3:15" x14ac:dyDescent="0.25">
      <c r="C769" s="103"/>
      <c r="D769" s="103"/>
      <c r="I769" s="36">
        <v>24</v>
      </c>
      <c r="J769" s="37">
        <v>6</v>
      </c>
      <c r="K769" s="112">
        <v>3</v>
      </c>
      <c r="L769" s="112">
        <v>5</v>
      </c>
      <c r="M769" s="39">
        <f t="shared" si="187"/>
        <v>50</v>
      </c>
      <c r="N769" s="39">
        <f t="shared" si="188"/>
        <v>83.333333333333329</v>
      </c>
      <c r="O769" s="39">
        <f t="shared" si="178"/>
        <v>33.333333333333329</v>
      </c>
    </row>
    <row r="770" spans="3:15" x14ac:dyDescent="0.25">
      <c r="C770" s="103"/>
      <c r="D770" s="103"/>
      <c r="I770" s="36">
        <v>25</v>
      </c>
      <c r="J770" s="37">
        <v>6</v>
      </c>
      <c r="K770" s="112">
        <v>2</v>
      </c>
      <c r="L770" s="112">
        <v>2</v>
      </c>
      <c r="M770" s="39">
        <f t="shared" si="187"/>
        <v>33.333333333333336</v>
      </c>
      <c r="N770" s="39">
        <f t="shared" si="188"/>
        <v>33.333333333333336</v>
      </c>
      <c r="O770" s="39">
        <f t="shared" si="178"/>
        <v>0</v>
      </c>
    </row>
    <row r="771" spans="3:15" x14ac:dyDescent="0.25">
      <c r="C771" s="103"/>
      <c r="D771" s="103"/>
      <c r="I771" s="36">
        <v>26</v>
      </c>
      <c r="J771" s="37">
        <v>6</v>
      </c>
      <c r="K771" s="38">
        <v>2</v>
      </c>
      <c r="L771" s="38">
        <v>5</v>
      </c>
      <c r="M771" s="39">
        <f t="shared" si="187"/>
        <v>33.333333333333336</v>
      </c>
      <c r="N771" s="39">
        <f t="shared" si="188"/>
        <v>83.333333333333329</v>
      </c>
      <c r="O771" s="39">
        <f t="shared" si="178"/>
        <v>49.999999999999993</v>
      </c>
    </row>
    <row r="772" spans="3:15" x14ac:dyDescent="0.25">
      <c r="C772" s="103"/>
      <c r="D772" s="103"/>
      <c r="I772" s="36">
        <v>27</v>
      </c>
      <c r="J772" s="37">
        <v>6</v>
      </c>
      <c r="K772" s="38">
        <v>2</v>
      </c>
      <c r="L772" s="38">
        <v>6</v>
      </c>
      <c r="M772" s="39">
        <f t="shared" si="187"/>
        <v>33.333333333333336</v>
      </c>
      <c r="N772" s="39">
        <f t="shared" si="188"/>
        <v>100</v>
      </c>
      <c r="O772" s="39">
        <f t="shared" si="178"/>
        <v>66.666666666666657</v>
      </c>
    </row>
    <row r="773" spans="3:15" x14ac:dyDescent="0.25">
      <c r="C773" s="103"/>
      <c r="D773" s="103"/>
      <c r="I773" s="36">
        <v>28</v>
      </c>
      <c r="J773" s="37">
        <v>6</v>
      </c>
      <c r="K773" s="38">
        <v>4</v>
      </c>
      <c r="L773" s="38">
        <v>5</v>
      </c>
      <c r="M773" s="39">
        <f t="shared" si="187"/>
        <v>66.666666666666671</v>
      </c>
      <c r="N773" s="39">
        <f t="shared" si="188"/>
        <v>83.333333333333329</v>
      </c>
      <c r="O773" s="39">
        <f t="shared" si="178"/>
        <v>16.666666666666657</v>
      </c>
    </row>
    <row r="774" spans="3:15" x14ac:dyDescent="0.25">
      <c r="C774" s="103"/>
      <c r="D774" s="103"/>
      <c r="I774" s="36">
        <v>29</v>
      </c>
      <c r="J774" s="37">
        <v>6</v>
      </c>
      <c r="K774" s="38">
        <v>5</v>
      </c>
      <c r="L774" s="38">
        <v>5</v>
      </c>
      <c r="M774" s="39">
        <f t="shared" si="187"/>
        <v>83.333333333333329</v>
      </c>
      <c r="N774" s="39">
        <f t="shared" si="188"/>
        <v>83.333333333333329</v>
      </c>
      <c r="O774" s="39">
        <f t="shared" si="178"/>
        <v>0</v>
      </c>
    </row>
    <row r="775" spans="3:15" x14ac:dyDescent="0.25">
      <c r="C775" s="103"/>
      <c r="D775" s="103"/>
      <c r="I775" s="36">
        <v>30</v>
      </c>
      <c r="J775" s="37">
        <v>6</v>
      </c>
      <c r="K775" s="38">
        <v>4</v>
      </c>
      <c r="L775" s="38">
        <v>6</v>
      </c>
      <c r="M775" s="39">
        <f t="shared" si="187"/>
        <v>66.666666666666671</v>
      </c>
      <c r="N775" s="39">
        <f t="shared" si="188"/>
        <v>100</v>
      </c>
      <c r="O775" s="39">
        <f t="shared" si="178"/>
        <v>33.333333333333329</v>
      </c>
    </row>
    <row r="776" spans="3:15" x14ac:dyDescent="0.25">
      <c r="C776" s="103"/>
      <c r="D776" s="103"/>
      <c r="I776" s="36">
        <v>31</v>
      </c>
      <c r="J776" s="37">
        <v>6</v>
      </c>
      <c r="K776" s="38">
        <v>6</v>
      </c>
      <c r="L776" s="38">
        <v>5</v>
      </c>
      <c r="M776" s="39">
        <f t="shared" si="187"/>
        <v>100</v>
      </c>
      <c r="N776" s="39">
        <f t="shared" si="188"/>
        <v>83.333333333333329</v>
      </c>
      <c r="O776" s="39">
        <f t="shared" si="178"/>
        <v>-16.666666666666671</v>
      </c>
    </row>
    <row r="777" spans="3:15" x14ac:dyDescent="0.25">
      <c r="C777" s="103"/>
      <c r="D777" s="103"/>
      <c r="I777" s="36">
        <v>32</v>
      </c>
      <c r="J777" s="37">
        <v>6</v>
      </c>
      <c r="K777" s="38">
        <v>5</v>
      </c>
      <c r="L777" s="38">
        <v>5</v>
      </c>
      <c r="M777" s="39">
        <f t="shared" si="187"/>
        <v>83.333333333333329</v>
      </c>
      <c r="N777" s="39">
        <f t="shared" si="188"/>
        <v>83.333333333333329</v>
      </c>
      <c r="O777" s="39">
        <f t="shared" si="178"/>
        <v>0</v>
      </c>
    </row>
    <row r="778" spans="3:15" x14ac:dyDescent="0.25">
      <c r="C778" s="103"/>
      <c r="D778" s="103"/>
      <c r="I778" s="36">
        <v>33</v>
      </c>
      <c r="J778" s="37">
        <v>6</v>
      </c>
      <c r="K778" s="38">
        <v>5</v>
      </c>
      <c r="L778" s="38">
        <v>5</v>
      </c>
      <c r="M778" s="39">
        <f t="shared" si="187"/>
        <v>83.333333333333329</v>
      </c>
      <c r="N778" s="39">
        <f t="shared" si="188"/>
        <v>83.333333333333329</v>
      </c>
      <c r="O778" s="39">
        <f t="shared" si="178"/>
        <v>0</v>
      </c>
    </row>
    <row r="779" spans="3:15" x14ac:dyDescent="0.25">
      <c r="C779" s="103"/>
      <c r="D779" s="103"/>
      <c r="I779" s="36">
        <v>34</v>
      </c>
      <c r="J779" s="37">
        <v>6</v>
      </c>
      <c r="K779" s="43">
        <v>4</v>
      </c>
      <c r="L779" s="43">
        <v>4</v>
      </c>
      <c r="M779" s="39">
        <f t="shared" si="187"/>
        <v>66.666666666666671</v>
      </c>
      <c r="N779" s="39">
        <f t="shared" si="188"/>
        <v>66.666666666666671</v>
      </c>
      <c r="O779" s="39">
        <f t="shared" si="178"/>
        <v>0</v>
      </c>
    </row>
    <row r="780" spans="3:15" x14ac:dyDescent="0.25">
      <c r="C780" s="103"/>
      <c r="D780" s="103"/>
      <c r="I780" s="36">
        <v>35</v>
      </c>
      <c r="J780" s="37">
        <v>6</v>
      </c>
      <c r="K780" s="38">
        <v>4</v>
      </c>
      <c r="L780" s="38">
        <v>4</v>
      </c>
      <c r="M780" s="39">
        <f t="shared" si="187"/>
        <v>66.666666666666671</v>
      </c>
      <c r="N780" s="39">
        <f t="shared" si="188"/>
        <v>66.666666666666671</v>
      </c>
      <c r="O780" s="39">
        <f t="shared" si="178"/>
        <v>0</v>
      </c>
    </row>
    <row r="781" spans="3:15" x14ac:dyDescent="0.25">
      <c r="C781" s="103"/>
      <c r="D781" s="103"/>
      <c r="I781" s="36">
        <v>36</v>
      </c>
      <c r="J781" s="37">
        <v>6</v>
      </c>
      <c r="K781" s="38">
        <v>5</v>
      </c>
      <c r="L781" s="38">
        <v>5</v>
      </c>
      <c r="M781" s="39">
        <f t="shared" si="187"/>
        <v>83.333333333333329</v>
      </c>
      <c r="N781" s="39">
        <f t="shared" si="188"/>
        <v>83.333333333333329</v>
      </c>
      <c r="O781" s="39">
        <f t="shared" si="178"/>
        <v>0</v>
      </c>
    </row>
    <row r="782" spans="3:15" x14ac:dyDescent="0.25">
      <c r="C782" s="103"/>
      <c r="D782" s="103"/>
      <c r="I782" s="36">
        <v>37</v>
      </c>
      <c r="J782" s="37">
        <v>6</v>
      </c>
      <c r="K782" s="38">
        <v>4</v>
      </c>
      <c r="L782" s="38">
        <v>4</v>
      </c>
      <c r="M782" s="39">
        <f t="shared" si="187"/>
        <v>66.666666666666671</v>
      </c>
      <c r="N782" s="39">
        <f t="shared" si="188"/>
        <v>66.666666666666671</v>
      </c>
      <c r="O782" s="39">
        <f t="shared" si="178"/>
        <v>0</v>
      </c>
    </row>
    <row r="783" spans="3:15" x14ac:dyDescent="0.25">
      <c r="C783" s="103"/>
      <c r="D783" s="103"/>
      <c r="I783" s="36">
        <v>38</v>
      </c>
      <c r="J783" s="37">
        <v>6</v>
      </c>
      <c r="K783" s="38">
        <v>4</v>
      </c>
      <c r="L783" s="38">
        <v>4</v>
      </c>
      <c r="M783" s="39">
        <f t="shared" si="187"/>
        <v>66.666666666666671</v>
      </c>
      <c r="N783" s="39">
        <f t="shared" si="188"/>
        <v>66.666666666666671</v>
      </c>
      <c r="O783" s="39">
        <f t="shared" si="178"/>
        <v>0</v>
      </c>
    </row>
    <row r="784" spans="3:15" x14ac:dyDescent="0.25">
      <c r="C784" s="103"/>
      <c r="D784" s="103"/>
      <c r="I784" s="36">
        <v>39</v>
      </c>
      <c r="J784" s="37">
        <v>6</v>
      </c>
      <c r="K784" s="52">
        <v>4</v>
      </c>
      <c r="L784" s="52">
        <v>4</v>
      </c>
      <c r="M784" s="39">
        <f>+K784*100/J784</f>
        <v>66.666666666666671</v>
      </c>
      <c r="N784" s="39">
        <f>+L784*100/J784</f>
        <v>66.666666666666671</v>
      </c>
      <c r="O784" s="39">
        <f>+N784-M784</f>
        <v>0</v>
      </c>
    </row>
    <row r="785" spans="3:15" x14ac:dyDescent="0.25">
      <c r="C785" s="103"/>
      <c r="D785" s="103"/>
      <c r="I785" s="36">
        <v>40</v>
      </c>
      <c r="J785" s="37">
        <v>6</v>
      </c>
      <c r="K785" s="52">
        <v>5</v>
      </c>
      <c r="L785" s="52">
        <v>5</v>
      </c>
      <c r="M785" s="40">
        <f t="shared" ref="M785:M790" si="189">+K785*100/J785</f>
        <v>83.333333333333329</v>
      </c>
      <c r="N785" s="40">
        <f t="shared" ref="N785:N790" si="190">+L785*100/J785</f>
        <v>83.333333333333329</v>
      </c>
      <c r="O785" s="39">
        <f t="shared" ref="O785:O839" si="191">+N785-M785</f>
        <v>0</v>
      </c>
    </row>
    <row r="786" spans="3:15" x14ac:dyDescent="0.25">
      <c r="C786" s="103"/>
      <c r="D786" s="103"/>
      <c r="I786" s="36">
        <v>41</v>
      </c>
      <c r="J786" s="37">
        <v>6</v>
      </c>
      <c r="K786" s="52">
        <v>4</v>
      </c>
      <c r="L786" s="52">
        <v>4</v>
      </c>
      <c r="M786" s="39">
        <f t="shared" si="189"/>
        <v>66.666666666666671</v>
      </c>
      <c r="N786" s="39">
        <f t="shared" si="190"/>
        <v>66.666666666666671</v>
      </c>
      <c r="O786" s="39">
        <f t="shared" si="191"/>
        <v>0</v>
      </c>
    </row>
    <row r="787" spans="3:15" x14ac:dyDescent="0.25">
      <c r="C787" s="103"/>
      <c r="D787" s="103"/>
      <c r="I787" s="36">
        <v>42</v>
      </c>
      <c r="J787" s="37">
        <v>6</v>
      </c>
      <c r="K787" s="52">
        <v>3</v>
      </c>
      <c r="L787" s="52">
        <v>3</v>
      </c>
      <c r="M787" s="39">
        <f t="shared" si="189"/>
        <v>50</v>
      </c>
      <c r="N787" s="39">
        <f t="shared" si="190"/>
        <v>50</v>
      </c>
      <c r="O787" s="39">
        <f t="shared" si="191"/>
        <v>0</v>
      </c>
    </row>
    <row r="788" spans="3:15" x14ac:dyDescent="0.25">
      <c r="C788" s="103"/>
      <c r="D788" s="103"/>
      <c r="I788" s="36">
        <v>43</v>
      </c>
      <c r="J788" s="37">
        <v>6</v>
      </c>
      <c r="K788" s="52">
        <v>2</v>
      </c>
      <c r="L788" s="52">
        <v>2</v>
      </c>
      <c r="M788" s="39">
        <f t="shared" si="189"/>
        <v>33.333333333333336</v>
      </c>
      <c r="N788" s="39">
        <f t="shared" si="190"/>
        <v>33.333333333333336</v>
      </c>
      <c r="O788" s="39">
        <f t="shared" si="191"/>
        <v>0</v>
      </c>
    </row>
    <row r="789" spans="3:15" x14ac:dyDescent="0.25">
      <c r="C789" s="103"/>
      <c r="D789" s="103"/>
      <c r="I789" s="36">
        <v>44</v>
      </c>
      <c r="J789" s="37">
        <v>6</v>
      </c>
      <c r="K789" s="52">
        <v>4</v>
      </c>
      <c r="L789" s="52">
        <v>4</v>
      </c>
      <c r="M789" s="39">
        <f t="shared" si="189"/>
        <v>66.666666666666671</v>
      </c>
      <c r="N789" s="39">
        <f t="shared" si="190"/>
        <v>66.666666666666671</v>
      </c>
      <c r="O789" s="39">
        <f t="shared" si="191"/>
        <v>0</v>
      </c>
    </row>
    <row r="790" spans="3:15" x14ac:dyDescent="0.25">
      <c r="C790" s="103"/>
      <c r="D790" s="103"/>
      <c r="I790" s="36">
        <v>45</v>
      </c>
      <c r="J790" s="37">
        <v>6</v>
      </c>
      <c r="K790" s="52">
        <v>5</v>
      </c>
      <c r="L790" s="52">
        <v>2</v>
      </c>
      <c r="M790" s="39">
        <f t="shared" si="189"/>
        <v>83.333333333333329</v>
      </c>
      <c r="N790" s="39">
        <f t="shared" si="190"/>
        <v>33.333333333333336</v>
      </c>
      <c r="O790" s="39">
        <f t="shared" si="191"/>
        <v>-49.999999999999993</v>
      </c>
    </row>
    <row r="791" spans="3:15" x14ac:dyDescent="0.25">
      <c r="C791" s="103"/>
      <c r="D791" s="103"/>
      <c r="I791" s="36">
        <v>46</v>
      </c>
      <c r="J791" s="37">
        <v>6</v>
      </c>
      <c r="K791" s="52">
        <v>5</v>
      </c>
      <c r="L791" s="52">
        <v>5</v>
      </c>
      <c r="M791" s="39">
        <f>+K791*100/J830</f>
        <v>83.333333333333329</v>
      </c>
      <c r="N791" s="39">
        <f>+L791*100/J830</f>
        <v>83.333333333333329</v>
      </c>
      <c r="O791" s="39">
        <f t="shared" si="191"/>
        <v>0</v>
      </c>
    </row>
    <row r="792" spans="3:15" x14ac:dyDescent="0.25">
      <c r="C792" s="103"/>
      <c r="D792" s="103"/>
      <c r="I792" s="36">
        <v>47</v>
      </c>
      <c r="J792" s="37">
        <v>6</v>
      </c>
      <c r="K792" s="52">
        <v>4</v>
      </c>
      <c r="L792" s="52">
        <v>5</v>
      </c>
      <c r="M792" s="39">
        <f t="shared" ref="M792:M839" si="192">+K792*100/J792</f>
        <v>66.666666666666671</v>
      </c>
      <c r="N792" s="39">
        <f t="shared" ref="N792:N839" si="193">+L792*100/J792</f>
        <v>83.333333333333329</v>
      </c>
      <c r="O792" s="39">
        <f t="shared" si="191"/>
        <v>16.666666666666657</v>
      </c>
    </row>
    <row r="793" spans="3:15" x14ac:dyDescent="0.25">
      <c r="C793" s="103"/>
      <c r="D793" s="103"/>
      <c r="I793" s="36">
        <v>48</v>
      </c>
      <c r="J793" s="37">
        <v>6</v>
      </c>
      <c r="K793" s="52">
        <v>2</v>
      </c>
      <c r="L793" s="52">
        <v>5</v>
      </c>
      <c r="M793" s="39">
        <f t="shared" si="192"/>
        <v>33.333333333333336</v>
      </c>
      <c r="N793" s="39">
        <f t="shared" si="193"/>
        <v>83.333333333333329</v>
      </c>
      <c r="O793" s="39">
        <f t="shared" si="191"/>
        <v>49.999999999999993</v>
      </c>
    </row>
    <row r="794" spans="3:15" x14ac:dyDescent="0.25">
      <c r="C794" s="103"/>
      <c r="D794" s="103"/>
      <c r="I794" s="36">
        <v>49</v>
      </c>
      <c r="J794" s="37">
        <v>6</v>
      </c>
      <c r="K794" s="52">
        <v>5</v>
      </c>
      <c r="L794" s="52">
        <v>3</v>
      </c>
      <c r="M794" s="39">
        <f t="shared" si="192"/>
        <v>83.333333333333329</v>
      </c>
      <c r="N794" s="39">
        <f t="shared" si="193"/>
        <v>50</v>
      </c>
      <c r="O794" s="39">
        <f t="shared" si="191"/>
        <v>-33.333333333333329</v>
      </c>
    </row>
    <row r="795" spans="3:15" x14ac:dyDescent="0.25">
      <c r="C795" s="103"/>
      <c r="D795" s="103"/>
      <c r="I795" s="36">
        <v>50</v>
      </c>
      <c r="J795" s="37">
        <v>6</v>
      </c>
      <c r="K795" s="52">
        <v>4</v>
      </c>
      <c r="L795" s="52">
        <v>4</v>
      </c>
      <c r="M795" s="39">
        <f t="shared" si="192"/>
        <v>66.666666666666671</v>
      </c>
      <c r="N795" s="39">
        <f t="shared" si="193"/>
        <v>66.666666666666671</v>
      </c>
      <c r="O795" s="39">
        <f t="shared" si="191"/>
        <v>0</v>
      </c>
    </row>
    <row r="796" spans="3:15" x14ac:dyDescent="0.25">
      <c r="C796" s="103"/>
      <c r="D796" s="103"/>
      <c r="I796" s="36">
        <v>51</v>
      </c>
      <c r="J796" s="37">
        <v>6</v>
      </c>
      <c r="K796" s="52">
        <v>4</v>
      </c>
      <c r="L796" s="52">
        <v>4</v>
      </c>
      <c r="M796" s="39">
        <f t="shared" si="192"/>
        <v>66.666666666666671</v>
      </c>
      <c r="N796" s="39">
        <f t="shared" si="193"/>
        <v>66.666666666666671</v>
      </c>
      <c r="O796" s="39">
        <f t="shared" si="191"/>
        <v>0</v>
      </c>
    </row>
    <row r="797" spans="3:15" x14ac:dyDescent="0.25">
      <c r="C797" s="103"/>
      <c r="D797" s="103"/>
      <c r="I797" s="36">
        <v>52</v>
      </c>
      <c r="J797" s="37">
        <v>6</v>
      </c>
      <c r="K797" s="52">
        <v>4</v>
      </c>
      <c r="L797" s="52">
        <v>5</v>
      </c>
      <c r="M797" s="39">
        <f t="shared" si="192"/>
        <v>66.666666666666671</v>
      </c>
      <c r="N797" s="39">
        <f t="shared" si="193"/>
        <v>83.333333333333329</v>
      </c>
      <c r="O797" s="39">
        <f t="shared" si="191"/>
        <v>16.666666666666657</v>
      </c>
    </row>
    <row r="798" spans="3:15" x14ac:dyDescent="0.25">
      <c r="C798" s="103"/>
      <c r="D798" s="103"/>
      <c r="I798" s="36">
        <v>53</v>
      </c>
      <c r="J798" s="37">
        <v>6</v>
      </c>
      <c r="K798" s="52">
        <v>2</v>
      </c>
      <c r="L798" s="52">
        <v>4</v>
      </c>
      <c r="M798" s="39">
        <f t="shared" si="192"/>
        <v>33.333333333333336</v>
      </c>
      <c r="N798" s="39">
        <f t="shared" si="193"/>
        <v>66.666666666666671</v>
      </c>
      <c r="O798" s="39">
        <f t="shared" si="191"/>
        <v>33.333333333333336</v>
      </c>
    </row>
    <row r="799" spans="3:15" x14ac:dyDescent="0.25">
      <c r="C799" s="103"/>
      <c r="D799" s="103"/>
      <c r="I799" s="36">
        <v>54</v>
      </c>
      <c r="J799" s="37">
        <v>6</v>
      </c>
      <c r="K799" s="52">
        <v>6</v>
      </c>
      <c r="L799" s="52">
        <v>6</v>
      </c>
      <c r="M799" s="39">
        <f t="shared" si="192"/>
        <v>100</v>
      </c>
      <c r="N799" s="39">
        <f t="shared" si="193"/>
        <v>100</v>
      </c>
      <c r="O799" s="39">
        <f t="shared" si="191"/>
        <v>0</v>
      </c>
    </row>
    <row r="800" spans="3:15" x14ac:dyDescent="0.25">
      <c r="C800" s="103"/>
      <c r="D800" s="103"/>
      <c r="I800" s="36">
        <v>55</v>
      </c>
      <c r="J800" s="37">
        <v>6</v>
      </c>
      <c r="K800" s="52">
        <v>4</v>
      </c>
      <c r="L800" s="52">
        <v>3</v>
      </c>
      <c r="M800" s="39">
        <f t="shared" si="192"/>
        <v>66.666666666666671</v>
      </c>
      <c r="N800" s="39">
        <f t="shared" si="193"/>
        <v>50</v>
      </c>
      <c r="O800" s="39">
        <f t="shared" si="191"/>
        <v>-16.666666666666671</v>
      </c>
    </row>
    <row r="801" spans="3:15" x14ac:dyDescent="0.25">
      <c r="C801" s="105"/>
      <c r="D801" s="105"/>
      <c r="I801" s="36">
        <v>56</v>
      </c>
      <c r="J801" s="37">
        <v>6</v>
      </c>
      <c r="K801" s="52">
        <v>6</v>
      </c>
      <c r="L801" s="52">
        <v>6</v>
      </c>
      <c r="M801" s="39">
        <f t="shared" si="192"/>
        <v>100</v>
      </c>
      <c r="N801" s="39">
        <f t="shared" si="193"/>
        <v>100</v>
      </c>
      <c r="O801" s="39">
        <f t="shared" si="191"/>
        <v>0</v>
      </c>
    </row>
    <row r="802" spans="3:15" x14ac:dyDescent="0.25">
      <c r="C802" s="103"/>
      <c r="D802" s="103"/>
      <c r="I802" s="36">
        <v>57</v>
      </c>
      <c r="J802" s="37">
        <v>6</v>
      </c>
      <c r="K802" s="52">
        <v>5</v>
      </c>
      <c r="L802" s="52">
        <v>5</v>
      </c>
      <c r="M802" s="39">
        <f t="shared" si="192"/>
        <v>83.333333333333329</v>
      </c>
      <c r="N802" s="39">
        <f t="shared" si="193"/>
        <v>83.333333333333329</v>
      </c>
      <c r="O802" s="39">
        <f t="shared" si="191"/>
        <v>0</v>
      </c>
    </row>
    <row r="803" spans="3:15" x14ac:dyDescent="0.25">
      <c r="C803" s="103"/>
      <c r="D803" s="103"/>
      <c r="I803" s="36">
        <v>58</v>
      </c>
      <c r="J803" s="37">
        <v>6</v>
      </c>
      <c r="K803" s="52">
        <v>4</v>
      </c>
      <c r="L803" s="52">
        <v>4</v>
      </c>
      <c r="M803" s="39">
        <f t="shared" si="192"/>
        <v>66.666666666666671</v>
      </c>
      <c r="N803" s="39">
        <f t="shared" si="193"/>
        <v>66.666666666666671</v>
      </c>
      <c r="O803" s="39">
        <f t="shared" si="191"/>
        <v>0</v>
      </c>
    </row>
    <row r="804" spans="3:15" x14ac:dyDescent="0.25">
      <c r="C804" s="103"/>
      <c r="D804" s="103"/>
      <c r="I804" s="36">
        <v>59</v>
      </c>
      <c r="J804" s="37">
        <v>6</v>
      </c>
      <c r="K804" s="52">
        <v>5</v>
      </c>
      <c r="L804" s="52">
        <v>5</v>
      </c>
      <c r="M804" s="39">
        <f t="shared" si="192"/>
        <v>83.333333333333329</v>
      </c>
      <c r="N804" s="39">
        <f t="shared" si="193"/>
        <v>83.333333333333329</v>
      </c>
      <c r="O804" s="39">
        <f t="shared" si="191"/>
        <v>0</v>
      </c>
    </row>
    <row r="805" spans="3:15" x14ac:dyDescent="0.25">
      <c r="C805" s="103"/>
      <c r="D805" s="103"/>
      <c r="I805" s="36">
        <v>60</v>
      </c>
      <c r="J805" s="37">
        <v>6</v>
      </c>
      <c r="K805" s="52">
        <v>6</v>
      </c>
      <c r="L805" s="52">
        <v>6</v>
      </c>
      <c r="M805" s="39">
        <f t="shared" si="192"/>
        <v>100</v>
      </c>
      <c r="N805" s="39">
        <f t="shared" si="193"/>
        <v>100</v>
      </c>
      <c r="O805" s="39">
        <f t="shared" si="191"/>
        <v>0</v>
      </c>
    </row>
    <row r="806" spans="3:15" x14ac:dyDescent="0.25">
      <c r="C806" s="103"/>
      <c r="D806" s="103"/>
      <c r="I806" s="36">
        <v>61</v>
      </c>
      <c r="J806" s="37">
        <v>6</v>
      </c>
      <c r="K806" s="52">
        <v>3</v>
      </c>
      <c r="L806" s="52">
        <v>3</v>
      </c>
      <c r="M806" s="39">
        <f t="shared" si="192"/>
        <v>50</v>
      </c>
      <c r="N806" s="39">
        <f t="shared" si="193"/>
        <v>50</v>
      </c>
      <c r="O806" s="39">
        <f t="shared" si="191"/>
        <v>0</v>
      </c>
    </row>
    <row r="807" spans="3:15" x14ac:dyDescent="0.25">
      <c r="C807" s="103"/>
      <c r="D807" s="103"/>
      <c r="I807" s="36">
        <v>62</v>
      </c>
      <c r="J807" s="37">
        <v>6</v>
      </c>
      <c r="K807" s="52">
        <v>4</v>
      </c>
      <c r="L807" s="52">
        <v>4</v>
      </c>
      <c r="M807" s="39">
        <f t="shared" si="192"/>
        <v>66.666666666666671</v>
      </c>
      <c r="N807" s="39">
        <f t="shared" si="193"/>
        <v>66.666666666666671</v>
      </c>
      <c r="O807" s="39">
        <f t="shared" si="191"/>
        <v>0</v>
      </c>
    </row>
    <row r="808" spans="3:15" x14ac:dyDescent="0.25">
      <c r="C808" s="103"/>
      <c r="D808" s="103"/>
      <c r="I808" s="36">
        <v>63</v>
      </c>
      <c r="J808" s="37">
        <v>6</v>
      </c>
      <c r="K808" s="52">
        <v>0</v>
      </c>
      <c r="L808" s="52">
        <v>3</v>
      </c>
      <c r="M808" s="39">
        <f t="shared" si="192"/>
        <v>0</v>
      </c>
      <c r="N808" s="39">
        <f t="shared" si="193"/>
        <v>50</v>
      </c>
      <c r="O808" s="39">
        <f t="shared" si="191"/>
        <v>50</v>
      </c>
    </row>
    <row r="809" spans="3:15" x14ac:dyDescent="0.25">
      <c r="C809" s="103"/>
      <c r="D809" s="103"/>
      <c r="I809" s="36">
        <v>64</v>
      </c>
      <c r="J809" s="37">
        <v>6</v>
      </c>
      <c r="K809" s="52">
        <v>4</v>
      </c>
      <c r="L809" s="52">
        <v>4</v>
      </c>
      <c r="M809" s="39">
        <f t="shared" si="192"/>
        <v>66.666666666666671</v>
      </c>
      <c r="N809" s="39">
        <f t="shared" si="193"/>
        <v>66.666666666666671</v>
      </c>
      <c r="O809" s="39">
        <f t="shared" si="191"/>
        <v>0</v>
      </c>
    </row>
    <row r="810" spans="3:15" x14ac:dyDescent="0.25">
      <c r="C810" s="103"/>
      <c r="D810" s="103"/>
      <c r="I810" s="36">
        <v>65</v>
      </c>
      <c r="J810" s="37">
        <v>6</v>
      </c>
      <c r="K810" s="52">
        <v>3</v>
      </c>
      <c r="L810" s="52">
        <v>3</v>
      </c>
      <c r="M810" s="39">
        <f t="shared" si="192"/>
        <v>50</v>
      </c>
      <c r="N810" s="39">
        <f t="shared" si="193"/>
        <v>50</v>
      </c>
      <c r="O810" s="39">
        <f t="shared" si="191"/>
        <v>0</v>
      </c>
    </row>
    <row r="811" spans="3:15" x14ac:dyDescent="0.25">
      <c r="C811" s="103"/>
      <c r="D811" s="103"/>
      <c r="I811" s="36">
        <v>66</v>
      </c>
      <c r="J811" s="37">
        <v>6</v>
      </c>
      <c r="K811" s="52">
        <v>4</v>
      </c>
      <c r="L811" s="52">
        <v>4</v>
      </c>
      <c r="M811" s="39">
        <f t="shared" si="192"/>
        <v>66.666666666666671</v>
      </c>
      <c r="N811" s="39">
        <f t="shared" si="193"/>
        <v>66.666666666666671</v>
      </c>
      <c r="O811" s="39">
        <f t="shared" si="191"/>
        <v>0</v>
      </c>
    </row>
    <row r="812" spans="3:15" x14ac:dyDescent="0.25">
      <c r="C812" s="103"/>
      <c r="D812" s="103"/>
      <c r="I812" s="36">
        <v>67</v>
      </c>
      <c r="J812" s="37">
        <v>6</v>
      </c>
      <c r="K812" s="52">
        <v>4</v>
      </c>
      <c r="L812" s="52">
        <v>4</v>
      </c>
      <c r="M812" s="39">
        <f t="shared" si="192"/>
        <v>66.666666666666671</v>
      </c>
      <c r="N812" s="39">
        <f t="shared" si="193"/>
        <v>66.666666666666671</v>
      </c>
      <c r="O812" s="39">
        <f t="shared" si="191"/>
        <v>0</v>
      </c>
    </row>
    <row r="813" spans="3:15" x14ac:dyDescent="0.25">
      <c r="C813" s="103"/>
      <c r="D813" s="103"/>
      <c r="I813" s="36">
        <v>68</v>
      </c>
      <c r="J813" s="37">
        <v>6</v>
      </c>
      <c r="K813" s="52">
        <v>5</v>
      </c>
      <c r="L813" s="52">
        <v>5</v>
      </c>
      <c r="M813" s="39">
        <f t="shared" si="192"/>
        <v>83.333333333333329</v>
      </c>
      <c r="N813" s="39">
        <f t="shared" si="193"/>
        <v>83.333333333333329</v>
      </c>
      <c r="O813" s="39">
        <f t="shared" si="191"/>
        <v>0</v>
      </c>
    </row>
    <row r="814" spans="3:15" x14ac:dyDescent="0.25">
      <c r="C814" s="103"/>
      <c r="D814" s="103"/>
      <c r="I814" s="36">
        <v>69</v>
      </c>
      <c r="J814" s="37">
        <v>6</v>
      </c>
      <c r="K814" s="52">
        <v>4</v>
      </c>
      <c r="L814" s="52">
        <v>4</v>
      </c>
      <c r="M814" s="39">
        <f t="shared" si="192"/>
        <v>66.666666666666671</v>
      </c>
      <c r="N814" s="39">
        <f t="shared" si="193"/>
        <v>66.666666666666671</v>
      </c>
      <c r="O814" s="39">
        <f t="shared" si="191"/>
        <v>0</v>
      </c>
    </row>
    <row r="815" spans="3:15" x14ac:dyDescent="0.25">
      <c r="C815" s="103"/>
      <c r="D815" s="103"/>
      <c r="I815" s="36">
        <v>70</v>
      </c>
      <c r="J815" s="37">
        <v>6</v>
      </c>
      <c r="K815" s="52">
        <v>2</v>
      </c>
      <c r="L815" s="52">
        <v>4</v>
      </c>
      <c r="M815" s="39">
        <f t="shared" si="192"/>
        <v>33.333333333333336</v>
      </c>
      <c r="N815" s="39">
        <f t="shared" si="193"/>
        <v>66.666666666666671</v>
      </c>
      <c r="O815" s="39">
        <f t="shared" si="191"/>
        <v>33.333333333333336</v>
      </c>
    </row>
    <row r="816" spans="3:15" x14ac:dyDescent="0.25">
      <c r="C816" s="103"/>
      <c r="D816" s="103"/>
      <c r="I816" s="36">
        <v>71</v>
      </c>
      <c r="J816" s="37">
        <v>6</v>
      </c>
      <c r="K816" s="52">
        <v>4</v>
      </c>
      <c r="L816" s="52">
        <v>4</v>
      </c>
      <c r="M816" s="39">
        <f t="shared" si="192"/>
        <v>66.666666666666671</v>
      </c>
      <c r="N816" s="39">
        <f t="shared" si="193"/>
        <v>66.666666666666671</v>
      </c>
      <c r="O816" s="39">
        <f t="shared" si="191"/>
        <v>0</v>
      </c>
    </row>
    <row r="817" spans="3:15" x14ac:dyDescent="0.25">
      <c r="C817" s="103"/>
      <c r="D817" s="103"/>
      <c r="I817" s="36">
        <v>72</v>
      </c>
      <c r="J817" s="37">
        <v>6</v>
      </c>
      <c r="K817" s="52">
        <v>5</v>
      </c>
      <c r="L817" s="52">
        <v>5</v>
      </c>
      <c r="M817" s="39">
        <f t="shared" si="192"/>
        <v>83.333333333333329</v>
      </c>
      <c r="N817" s="39">
        <f t="shared" si="193"/>
        <v>83.333333333333329</v>
      </c>
      <c r="O817" s="39">
        <f t="shared" si="191"/>
        <v>0</v>
      </c>
    </row>
    <row r="818" spans="3:15" x14ac:dyDescent="0.25">
      <c r="C818" s="103"/>
      <c r="D818" s="103"/>
      <c r="I818" s="36">
        <v>73</v>
      </c>
      <c r="J818" s="37">
        <v>6</v>
      </c>
      <c r="K818" s="52">
        <v>6</v>
      </c>
      <c r="L818" s="52">
        <v>5</v>
      </c>
      <c r="M818" s="39">
        <f t="shared" si="192"/>
        <v>100</v>
      </c>
      <c r="N818" s="39">
        <f t="shared" si="193"/>
        <v>83.333333333333329</v>
      </c>
      <c r="O818" s="39">
        <f t="shared" si="191"/>
        <v>-16.666666666666671</v>
      </c>
    </row>
    <row r="819" spans="3:15" x14ac:dyDescent="0.25">
      <c r="C819" s="103"/>
      <c r="D819" s="103"/>
      <c r="I819" s="36">
        <v>74</v>
      </c>
      <c r="J819" s="37">
        <v>6</v>
      </c>
      <c r="K819" s="52">
        <v>4</v>
      </c>
      <c r="L819" s="52">
        <v>4</v>
      </c>
      <c r="M819" s="39">
        <f t="shared" si="192"/>
        <v>66.666666666666671</v>
      </c>
      <c r="N819" s="39">
        <f t="shared" si="193"/>
        <v>66.666666666666671</v>
      </c>
      <c r="O819" s="39">
        <f t="shared" si="191"/>
        <v>0</v>
      </c>
    </row>
    <row r="820" spans="3:15" x14ac:dyDescent="0.25">
      <c r="C820" s="103"/>
      <c r="D820" s="103"/>
      <c r="I820" s="36">
        <v>75</v>
      </c>
      <c r="J820" s="37">
        <v>6</v>
      </c>
      <c r="K820" s="52">
        <v>5</v>
      </c>
      <c r="L820" s="52">
        <v>5</v>
      </c>
      <c r="M820" s="39">
        <f t="shared" si="192"/>
        <v>83.333333333333329</v>
      </c>
      <c r="N820" s="39">
        <f t="shared" si="193"/>
        <v>83.333333333333329</v>
      </c>
      <c r="O820" s="39">
        <f t="shared" si="191"/>
        <v>0</v>
      </c>
    </row>
    <row r="821" spans="3:15" x14ac:dyDescent="0.25">
      <c r="C821" s="103"/>
      <c r="D821" s="103"/>
      <c r="I821" s="36">
        <v>76</v>
      </c>
      <c r="J821" s="37">
        <v>6</v>
      </c>
      <c r="K821" s="52">
        <v>1</v>
      </c>
      <c r="L821" s="52">
        <v>4</v>
      </c>
      <c r="M821" s="39">
        <f t="shared" si="192"/>
        <v>16.666666666666668</v>
      </c>
      <c r="N821" s="39">
        <f t="shared" si="193"/>
        <v>66.666666666666671</v>
      </c>
      <c r="O821" s="39">
        <f t="shared" si="191"/>
        <v>50</v>
      </c>
    </row>
    <row r="822" spans="3:15" x14ac:dyDescent="0.25">
      <c r="C822" s="103"/>
      <c r="D822" s="103"/>
      <c r="I822" s="36">
        <v>77</v>
      </c>
      <c r="J822" s="37">
        <v>6</v>
      </c>
      <c r="K822" s="52">
        <v>5</v>
      </c>
      <c r="L822" s="52">
        <v>5</v>
      </c>
      <c r="M822" s="39">
        <f t="shared" si="192"/>
        <v>83.333333333333329</v>
      </c>
      <c r="N822" s="39">
        <f t="shared" si="193"/>
        <v>83.333333333333329</v>
      </c>
      <c r="O822" s="39">
        <f t="shared" si="191"/>
        <v>0</v>
      </c>
    </row>
    <row r="823" spans="3:15" x14ac:dyDescent="0.25">
      <c r="C823" s="103"/>
      <c r="D823" s="103"/>
      <c r="I823" s="36">
        <v>78</v>
      </c>
      <c r="J823" s="37">
        <v>6</v>
      </c>
      <c r="K823" s="52">
        <v>4</v>
      </c>
      <c r="L823" s="52">
        <v>4</v>
      </c>
      <c r="M823" s="39">
        <f t="shared" si="192"/>
        <v>66.666666666666671</v>
      </c>
      <c r="N823" s="39">
        <f t="shared" si="193"/>
        <v>66.666666666666671</v>
      </c>
      <c r="O823" s="39">
        <f t="shared" si="191"/>
        <v>0</v>
      </c>
    </row>
    <row r="824" spans="3:15" x14ac:dyDescent="0.25">
      <c r="C824" s="103"/>
      <c r="D824" s="103"/>
      <c r="I824" s="36">
        <v>79</v>
      </c>
      <c r="J824" s="37">
        <v>6</v>
      </c>
      <c r="K824" s="52">
        <v>3</v>
      </c>
      <c r="L824" s="52">
        <v>3</v>
      </c>
      <c r="M824" s="39">
        <f t="shared" si="192"/>
        <v>50</v>
      </c>
      <c r="N824" s="39">
        <f t="shared" si="193"/>
        <v>50</v>
      </c>
      <c r="O824" s="39">
        <f t="shared" si="191"/>
        <v>0</v>
      </c>
    </row>
    <row r="825" spans="3:15" x14ac:dyDescent="0.25">
      <c r="C825" s="103"/>
      <c r="D825" s="103"/>
      <c r="I825" s="36">
        <v>80</v>
      </c>
      <c r="J825" s="37">
        <v>6</v>
      </c>
      <c r="K825" s="52">
        <v>4</v>
      </c>
      <c r="L825" s="52">
        <v>5</v>
      </c>
      <c r="M825" s="39">
        <f t="shared" si="192"/>
        <v>66.666666666666671</v>
      </c>
      <c r="N825" s="39">
        <f t="shared" si="193"/>
        <v>83.333333333333329</v>
      </c>
      <c r="O825" s="39">
        <f t="shared" si="191"/>
        <v>16.666666666666657</v>
      </c>
    </row>
    <row r="826" spans="3:15" x14ac:dyDescent="0.25">
      <c r="C826" s="105"/>
      <c r="D826" s="105"/>
      <c r="I826" s="36">
        <v>81</v>
      </c>
      <c r="J826" s="37">
        <v>6</v>
      </c>
      <c r="K826" s="52">
        <v>3</v>
      </c>
      <c r="L826" s="52">
        <v>5</v>
      </c>
      <c r="M826" s="39">
        <f t="shared" si="192"/>
        <v>50</v>
      </c>
      <c r="N826" s="39">
        <f t="shared" si="193"/>
        <v>83.333333333333329</v>
      </c>
      <c r="O826" s="39">
        <f t="shared" si="191"/>
        <v>33.333333333333329</v>
      </c>
    </row>
    <row r="827" spans="3:15" x14ac:dyDescent="0.25">
      <c r="C827" s="103"/>
      <c r="D827" s="103"/>
      <c r="I827" s="36">
        <v>82</v>
      </c>
      <c r="J827" s="37">
        <v>6</v>
      </c>
      <c r="K827" s="52">
        <v>2</v>
      </c>
      <c r="L827" s="52">
        <v>4</v>
      </c>
      <c r="M827" s="39">
        <f t="shared" si="192"/>
        <v>33.333333333333336</v>
      </c>
      <c r="N827" s="39">
        <f t="shared" si="193"/>
        <v>66.666666666666671</v>
      </c>
      <c r="O827" s="39">
        <f t="shared" si="191"/>
        <v>33.333333333333336</v>
      </c>
    </row>
    <row r="828" spans="3:15" x14ac:dyDescent="0.25">
      <c r="C828" s="103"/>
      <c r="D828" s="103"/>
      <c r="I828" s="36">
        <v>83</v>
      </c>
      <c r="J828" s="37">
        <v>6</v>
      </c>
      <c r="K828" s="52">
        <v>3</v>
      </c>
      <c r="L828" s="52">
        <v>3</v>
      </c>
      <c r="M828" s="39">
        <f t="shared" si="192"/>
        <v>50</v>
      </c>
      <c r="N828" s="39">
        <f t="shared" si="193"/>
        <v>50</v>
      </c>
      <c r="O828" s="39">
        <f t="shared" si="191"/>
        <v>0</v>
      </c>
    </row>
    <row r="829" spans="3:15" x14ac:dyDescent="0.25">
      <c r="C829" s="103"/>
      <c r="D829" s="103"/>
      <c r="I829" s="36">
        <v>84</v>
      </c>
      <c r="J829" s="37">
        <v>6</v>
      </c>
      <c r="K829" s="52">
        <v>3</v>
      </c>
      <c r="L829" s="52">
        <v>3</v>
      </c>
      <c r="M829" s="39">
        <f t="shared" si="192"/>
        <v>50</v>
      </c>
      <c r="N829" s="39">
        <f t="shared" si="193"/>
        <v>50</v>
      </c>
      <c r="O829" s="39">
        <f t="shared" si="191"/>
        <v>0</v>
      </c>
    </row>
    <row r="830" spans="3:15" x14ac:dyDescent="0.25">
      <c r="C830" s="103"/>
      <c r="D830" s="103"/>
      <c r="I830" s="36">
        <v>85</v>
      </c>
      <c r="J830" s="37">
        <v>6</v>
      </c>
      <c r="K830" s="52">
        <v>4</v>
      </c>
      <c r="L830" s="52">
        <v>5</v>
      </c>
      <c r="M830" s="39">
        <f t="shared" si="192"/>
        <v>66.666666666666671</v>
      </c>
      <c r="N830" s="39">
        <f t="shared" si="193"/>
        <v>83.333333333333329</v>
      </c>
      <c r="O830" s="39">
        <f t="shared" si="191"/>
        <v>16.666666666666657</v>
      </c>
    </row>
    <row r="831" spans="3:15" x14ac:dyDescent="0.25">
      <c r="C831" s="103"/>
      <c r="D831" s="103"/>
      <c r="I831" s="36">
        <v>86</v>
      </c>
      <c r="J831" s="37">
        <v>6</v>
      </c>
      <c r="K831" s="52">
        <v>3</v>
      </c>
      <c r="L831" s="52">
        <v>4</v>
      </c>
      <c r="M831" s="39">
        <f t="shared" si="192"/>
        <v>50</v>
      </c>
      <c r="N831" s="39">
        <f t="shared" si="193"/>
        <v>66.666666666666671</v>
      </c>
      <c r="O831" s="39">
        <f t="shared" si="191"/>
        <v>16.666666666666671</v>
      </c>
    </row>
    <row r="832" spans="3:15" x14ac:dyDescent="0.25">
      <c r="C832" s="103"/>
      <c r="D832" s="103"/>
      <c r="I832" s="36">
        <v>87</v>
      </c>
      <c r="J832" s="37">
        <v>6</v>
      </c>
      <c r="K832" s="52">
        <v>3</v>
      </c>
      <c r="L832" s="52">
        <v>4</v>
      </c>
      <c r="M832" s="39">
        <f t="shared" si="192"/>
        <v>50</v>
      </c>
      <c r="N832" s="39">
        <f t="shared" si="193"/>
        <v>66.666666666666671</v>
      </c>
      <c r="O832" s="39">
        <f t="shared" si="191"/>
        <v>16.666666666666671</v>
      </c>
    </row>
    <row r="833" spans="3:15" x14ac:dyDescent="0.25">
      <c r="C833" s="103"/>
      <c r="D833" s="103"/>
      <c r="I833" s="36">
        <v>88</v>
      </c>
      <c r="J833" s="37">
        <v>6</v>
      </c>
      <c r="K833" s="52">
        <v>3</v>
      </c>
      <c r="L833" s="52">
        <v>3</v>
      </c>
      <c r="M833" s="39">
        <f t="shared" si="192"/>
        <v>50</v>
      </c>
      <c r="N833" s="39">
        <f t="shared" si="193"/>
        <v>50</v>
      </c>
      <c r="O833" s="39">
        <f t="shared" si="191"/>
        <v>0</v>
      </c>
    </row>
    <row r="834" spans="3:15" x14ac:dyDescent="0.25">
      <c r="C834" s="103"/>
      <c r="D834" s="103"/>
      <c r="I834" s="36">
        <v>89</v>
      </c>
      <c r="J834" s="37">
        <v>6</v>
      </c>
      <c r="K834" s="52">
        <v>5</v>
      </c>
      <c r="L834" s="52">
        <v>5</v>
      </c>
      <c r="M834" s="39">
        <f t="shared" si="192"/>
        <v>83.333333333333329</v>
      </c>
      <c r="N834" s="39">
        <f t="shared" si="193"/>
        <v>83.333333333333329</v>
      </c>
      <c r="O834" s="39">
        <f t="shared" si="191"/>
        <v>0</v>
      </c>
    </row>
    <row r="835" spans="3:15" x14ac:dyDescent="0.25">
      <c r="C835" s="103"/>
      <c r="D835" s="103"/>
      <c r="I835" s="36">
        <v>90</v>
      </c>
      <c r="J835" s="37">
        <v>6</v>
      </c>
      <c r="K835" s="52">
        <v>3</v>
      </c>
      <c r="L835" s="52">
        <v>5</v>
      </c>
      <c r="M835" s="39">
        <f t="shared" si="192"/>
        <v>50</v>
      </c>
      <c r="N835" s="39">
        <f t="shared" si="193"/>
        <v>83.333333333333329</v>
      </c>
      <c r="O835" s="39">
        <f t="shared" si="191"/>
        <v>33.333333333333329</v>
      </c>
    </row>
    <row r="836" spans="3:15" x14ac:dyDescent="0.25">
      <c r="C836" s="103"/>
      <c r="D836" s="103"/>
      <c r="I836" s="36">
        <v>91</v>
      </c>
      <c r="J836" s="37">
        <v>6</v>
      </c>
      <c r="K836" s="52">
        <v>2</v>
      </c>
      <c r="L836" s="52">
        <v>4</v>
      </c>
      <c r="M836" s="39">
        <f t="shared" si="192"/>
        <v>33.333333333333336</v>
      </c>
      <c r="N836" s="39">
        <f t="shared" si="193"/>
        <v>66.666666666666671</v>
      </c>
      <c r="O836" s="39">
        <f t="shared" si="191"/>
        <v>33.333333333333336</v>
      </c>
    </row>
    <row r="837" spans="3:15" x14ac:dyDescent="0.25">
      <c r="C837" s="103"/>
      <c r="D837" s="103"/>
      <c r="I837" s="36">
        <v>92</v>
      </c>
      <c r="J837" s="37">
        <v>6</v>
      </c>
      <c r="K837" s="52">
        <v>3</v>
      </c>
      <c r="L837" s="52">
        <v>2</v>
      </c>
      <c r="M837" s="39">
        <f t="shared" si="192"/>
        <v>50</v>
      </c>
      <c r="N837" s="39">
        <f t="shared" si="193"/>
        <v>33.333333333333336</v>
      </c>
      <c r="O837" s="39">
        <f t="shared" si="191"/>
        <v>-16.666666666666664</v>
      </c>
    </row>
    <row r="838" spans="3:15" x14ac:dyDescent="0.25">
      <c r="C838" s="103"/>
      <c r="D838" s="103"/>
      <c r="I838" s="36">
        <v>93</v>
      </c>
      <c r="J838" s="37">
        <v>6</v>
      </c>
      <c r="K838" s="52">
        <v>1</v>
      </c>
      <c r="L838" s="52">
        <v>5</v>
      </c>
      <c r="M838" s="39">
        <f t="shared" si="192"/>
        <v>16.666666666666668</v>
      </c>
      <c r="N838" s="39">
        <f t="shared" si="193"/>
        <v>83.333333333333329</v>
      </c>
      <c r="O838" s="39">
        <f t="shared" si="191"/>
        <v>66.666666666666657</v>
      </c>
    </row>
    <row r="839" spans="3:15" x14ac:dyDescent="0.25">
      <c r="C839" s="103"/>
      <c r="D839" s="103"/>
      <c r="I839" s="36">
        <v>94</v>
      </c>
      <c r="J839" s="37">
        <v>6</v>
      </c>
      <c r="K839" s="52">
        <v>2</v>
      </c>
      <c r="L839" s="52">
        <v>5</v>
      </c>
      <c r="M839" s="39">
        <f t="shared" si="192"/>
        <v>33.333333333333336</v>
      </c>
      <c r="N839" s="39">
        <f t="shared" si="193"/>
        <v>83.333333333333329</v>
      </c>
      <c r="O839" s="39">
        <f t="shared" si="191"/>
        <v>49.999999999999993</v>
      </c>
    </row>
    <row r="840" spans="3:15" x14ac:dyDescent="0.25">
      <c r="C840" s="103"/>
      <c r="D840" s="103"/>
      <c r="I840" s="36">
        <v>95</v>
      </c>
      <c r="J840" s="37">
        <v>6</v>
      </c>
      <c r="K840" s="52">
        <v>4</v>
      </c>
      <c r="L840" s="52">
        <v>5</v>
      </c>
      <c r="M840" s="39">
        <f>+K840*100/J840</f>
        <v>66.666666666666671</v>
      </c>
      <c r="N840" s="39">
        <f>+L840*100/J840</f>
        <v>83.333333333333329</v>
      </c>
      <c r="O840" s="39">
        <f>+N840-M840</f>
        <v>16.666666666666657</v>
      </c>
    </row>
    <row r="841" spans="3:15" x14ac:dyDescent="0.25">
      <c r="C841" s="103"/>
      <c r="D841" s="103"/>
      <c r="I841" s="36">
        <v>96</v>
      </c>
      <c r="J841" s="37">
        <v>6</v>
      </c>
      <c r="K841" s="52">
        <v>3</v>
      </c>
      <c r="L841" s="52">
        <v>4</v>
      </c>
      <c r="M841" s="40">
        <f t="shared" ref="M841:M852" si="194">+K841*100/J841</f>
        <v>50</v>
      </c>
      <c r="N841" s="40">
        <f t="shared" ref="N841:N852" si="195">+L841*100/J841</f>
        <v>66.666666666666671</v>
      </c>
      <c r="O841" s="39">
        <f t="shared" ref="O841:O852" si="196">+N841-M841</f>
        <v>16.666666666666671</v>
      </c>
    </row>
    <row r="842" spans="3:15" x14ac:dyDescent="0.25">
      <c r="C842" s="103"/>
      <c r="D842" s="103"/>
      <c r="I842" s="36">
        <v>97</v>
      </c>
      <c r="J842" s="37">
        <v>6</v>
      </c>
      <c r="K842" s="52">
        <v>4</v>
      </c>
      <c r="L842" s="52">
        <v>4</v>
      </c>
      <c r="M842" s="39">
        <f t="shared" si="194"/>
        <v>66.666666666666671</v>
      </c>
      <c r="N842" s="39">
        <f t="shared" si="195"/>
        <v>66.666666666666671</v>
      </c>
      <c r="O842" s="39">
        <f t="shared" si="196"/>
        <v>0</v>
      </c>
    </row>
    <row r="843" spans="3:15" x14ac:dyDescent="0.25">
      <c r="C843" s="103"/>
      <c r="D843" s="103"/>
      <c r="I843" s="36">
        <v>98</v>
      </c>
      <c r="J843" s="37">
        <v>6</v>
      </c>
      <c r="K843" s="52">
        <v>2</v>
      </c>
      <c r="L843" s="52">
        <v>3</v>
      </c>
      <c r="M843" s="39">
        <f t="shared" si="194"/>
        <v>33.333333333333336</v>
      </c>
      <c r="N843" s="39">
        <f t="shared" si="195"/>
        <v>50</v>
      </c>
      <c r="O843" s="39">
        <f t="shared" si="196"/>
        <v>16.666666666666664</v>
      </c>
    </row>
    <row r="844" spans="3:15" x14ac:dyDescent="0.25">
      <c r="C844" s="103"/>
      <c r="D844" s="103"/>
      <c r="I844" s="36">
        <v>99</v>
      </c>
      <c r="J844" s="37">
        <v>6</v>
      </c>
      <c r="K844" s="52">
        <v>5</v>
      </c>
      <c r="L844" s="52">
        <v>4</v>
      </c>
      <c r="M844" s="39">
        <f t="shared" si="194"/>
        <v>83.333333333333329</v>
      </c>
      <c r="N844" s="39">
        <f t="shared" si="195"/>
        <v>66.666666666666671</v>
      </c>
      <c r="O844" s="39">
        <f t="shared" si="196"/>
        <v>-16.666666666666657</v>
      </c>
    </row>
    <row r="845" spans="3:15" x14ac:dyDescent="0.25">
      <c r="C845" s="103"/>
      <c r="D845" s="103"/>
      <c r="I845" s="36">
        <v>100</v>
      </c>
      <c r="J845" s="37">
        <v>6</v>
      </c>
      <c r="K845" s="52">
        <v>5</v>
      </c>
      <c r="L845" s="52">
        <v>5</v>
      </c>
      <c r="M845" s="39">
        <f t="shared" si="194"/>
        <v>83.333333333333329</v>
      </c>
      <c r="N845" s="39">
        <f t="shared" si="195"/>
        <v>83.333333333333329</v>
      </c>
      <c r="O845" s="39">
        <f t="shared" si="196"/>
        <v>0</v>
      </c>
    </row>
    <row r="846" spans="3:15" x14ac:dyDescent="0.25">
      <c r="C846" s="103"/>
      <c r="D846" s="103"/>
      <c r="I846" s="36">
        <v>101</v>
      </c>
      <c r="J846" s="37">
        <v>6</v>
      </c>
      <c r="K846" s="52">
        <v>3</v>
      </c>
      <c r="L846" s="52">
        <v>4</v>
      </c>
      <c r="M846" s="39">
        <f t="shared" si="194"/>
        <v>50</v>
      </c>
      <c r="N846" s="39">
        <f t="shared" si="195"/>
        <v>66.666666666666671</v>
      </c>
      <c r="O846" s="39">
        <f t="shared" si="196"/>
        <v>16.666666666666671</v>
      </c>
    </row>
    <row r="847" spans="3:15" x14ac:dyDescent="0.25">
      <c r="C847" s="103"/>
      <c r="D847" s="103"/>
      <c r="I847" s="36">
        <v>102</v>
      </c>
      <c r="J847" s="37">
        <v>6</v>
      </c>
      <c r="K847" s="52">
        <v>2</v>
      </c>
      <c r="L847" s="52">
        <v>5</v>
      </c>
      <c r="M847" s="39">
        <f t="shared" si="194"/>
        <v>33.333333333333336</v>
      </c>
      <c r="N847" s="39">
        <f t="shared" si="195"/>
        <v>83.333333333333329</v>
      </c>
      <c r="O847" s="39">
        <f t="shared" si="196"/>
        <v>49.999999999999993</v>
      </c>
    </row>
    <row r="848" spans="3:15" x14ac:dyDescent="0.25">
      <c r="C848" s="103"/>
      <c r="D848" s="103"/>
      <c r="I848" s="36">
        <v>103</v>
      </c>
      <c r="J848" s="37">
        <v>6</v>
      </c>
      <c r="K848" s="52">
        <v>4</v>
      </c>
      <c r="L848" s="52">
        <v>2</v>
      </c>
      <c r="M848" s="39">
        <f t="shared" si="194"/>
        <v>66.666666666666671</v>
      </c>
      <c r="N848" s="39">
        <f t="shared" si="195"/>
        <v>33.333333333333336</v>
      </c>
      <c r="O848" s="39">
        <f t="shared" si="196"/>
        <v>-33.333333333333336</v>
      </c>
    </row>
    <row r="849" spans="3:15" x14ac:dyDescent="0.25">
      <c r="C849" s="103"/>
      <c r="D849" s="103"/>
      <c r="I849" s="36">
        <v>104</v>
      </c>
      <c r="J849" s="37">
        <v>6</v>
      </c>
      <c r="K849" s="52">
        <v>5</v>
      </c>
      <c r="L849" s="52">
        <v>6</v>
      </c>
      <c r="M849" s="39">
        <f t="shared" si="194"/>
        <v>83.333333333333329</v>
      </c>
      <c r="N849" s="39">
        <f t="shared" si="195"/>
        <v>100</v>
      </c>
      <c r="O849" s="39">
        <f t="shared" si="196"/>
        <v>16.666666666666671</v>
      </c>
    </row>
    <row r="850" spans="3:15" x14ac:dyDescent="0.25">
      <c r="C850" s="103"/>
      <c r="D850" s="103"/>
      <c r="I850" s="36">
        <v>105</v>
      </c>
      <c r="J850" s="37">
        <v>6</v>
      </c>
      <c r="K850" s="52">
        <v>5</v>
      </c>
      <c r="L850" s="52">
        <v>5</v>
      </c>
      <c r="M850" s="39">
        <f t="shared" si="194"/>
        <v>83.333333333333329</v>
      </c>
      <c r="N850" s="39">
        <f t="shared" si="195"/>
        <v>83.333333333333329</v>
      </c>
      <c r="O850" s="39">
        <f t="shared" si="196"/>
        <v>0</v>
      </c>
    </row>
    <row r="851" spans="3:15" x14ac:dyDescent="0.25">
      <c r="C851" s="103"/>
      <c r="D851" s="103"/>
      <c r="I851" s="36">
        <v>106</v>
      </c>
      <c r="J851" s="37">
        <v>6</v>
      </c>
      <c r="K851" s="52">
        <v>4</v>
      </c>
      <c r="L851" s="52">
        <v>4</v>
      </c>
      <c r="M851" s="39">
        <f t="shared" si="194"/>
        <v>66.666666666666671</v>
      </c>
      <c r="N851" s="39">
        <f t="shared" si="195"/>
        <v>66.666666666666671</v>
      </c>
      <c r="O851" s="39">
        <f t="shared" si="196"/>
        <v>0</v>
      </c>
    </row>
    <row r="852" spans="3:15" x14ac:dyDescent="0.25">
      <c r="C852" s="103"/>
      <c r="D852" s="103"/>
      <c r="I852" s="36">
        <v>107</v>
      </c>
      <c r="J852" s="37">
        <v>6</v>
      </c>
      <c r="K852" s="52">
        <v>4</v>
      </c>
      <c r="L852" s="52">
        <v>4</v>
      </c>
      <c r="M852" s="39">
        <f t="shared" si="194"/>
        <v>66.666666666666671</v>
      </c>
      <c r="N852" s="39">
        <f t="shared" si="195"/>
        <v>66.666666666666671</v>
      </c>
      <c r="O852" s="39">
        <f t="shared" si="196"/>
        <v>0</v>
      </c>
    </row>
    <row r="853" spans="3:15" x14ac:dyDescent="0.25">
      <c r="C853" s="103"/>
      <c r="D853" s="103"/>
      <c r="I853" s="36">
        <v>108</v>
      </c>
      <c r="J853" s="37">
        <v>6</v>
      </c>
      <c r="K853" s="52">
        <v>0</v>
      </c>
      <c r="L853" s="52">
        <v>5</v>
      </c>
      <c r="M853" s="39">
        <f t="shared" ref="M853:M874" si="197">+K853*100/J853</f>
        <v>0</v>
      </c>
      <c r="N853" s="39">
        <f t="shared" ref="N853:N874" si="198">+L853*100/J853</f>
        <v>83.333333333333329</v>
      </c>
      <c r="O853" s="39">
        <f t="shared" ref="O853:O874" si="199">+N853-M853</f>
        <v>83.333333333333329</v>
      </c>
    </row>
    <row r="854" spans="3:15" x14ac:dyDescent="0.25">
      <c r="C854" s="103"/>
      <c r="D854" s="103"/>
      <c r="I854" s="36">
        <v>109</v>
      </c>
      <c r="J854" s="37">
        <v>6</v>
      </c>
      <c r="K854" s="52">
        <v>2</v>
      </c>
      <c r="L854" s="52">
        <v>5</v>
      </c>
      <c r="M854" s="39">
        <f t="shared" si="197"/>
        <v>33.333333333333336</v>
      </c>
      <c r="N854" s="39">
        <f t="shared" si="198"/>
        <v>83.333333333333329</v>
      </c>
      <c r="O854" s="39">
        <f t="shared" si="199"/>
        <v>49.999999999999993</v>
      </c>
    </row>
    <row r="855" spans="3:15" x14ac:dyDescent="0.25">
      <c r="C855" s="103"/>
      <c r="D855" s="103"/>
      <c r="I855" s="36">
        <v>110</v>
      </c>
      <c r="J855" s="37">
        <v>6</v>
      </c>
      <c r="K855" s="52">
        <v>5</v>
      </c>
      <c r="L855" s="52">
        <v>5</v>
      </c>
      <c r="M855" s="39">
        <f t="shared" si="197"/>
        <v>83.333333333333329</v>
      </c>
      <c r="N855" s="39">
        <f t="shared" si="198"/>
        <v>83.333333333333329</v>
      </c>
      <c r="O855" s="39">
        <f t="shared" si="199"/>
        <v>0</v>
      </c>
    </row>
    <row r="856" spans="3:15" x14ac:dyDescent="0.25">
      <c r="C856" s="103"/>
      <c r="D856" s="103"/>
      <c r="I856" s="36">
        <v>111</v>
      </c>
      <c r="J856" s="37">
        <v>6</v>
      </c>
      <c r="K856" s="52">
        <v>2</v>
      </c>
      <c r="L856" s="52">
        <v>6</v>
      </c>
      <c r="M856" s="39">
        <f t="shared" si="197"/>
        <v>33.333333333333336</v>
      </c>
      <c r="N856" s="39">
        <f t="shared" si="198"/>
        <v>100</v>
      </c>
      <c r="O856" s="39">
        <f t="shared" si="199"/>
        <v>66.666666666666657</v>
      </c>
    </row>
    <row r="857" spans="3:15" x14ac:dyDescent="0.25">
      <c r="C857" s="103"/>
      <c r="D857" s="103"/>
      <c r="I857" s="36">
        <v>112</v>
      </c>
      <c r="J857" s="37">
        <v>6</v>
      </c>
      <c r="K857" s="52">
        <v>3</v>
      </c>
      <c r="L857" s="52">
        <v>3</v>
      </c>
      <c r="M857" s="39">
        <f t="shared" si="197"/>
        <v>50</v>
      </c>
      <c r="N857" s="39">
        <f t="shared" si="198"/>
        <v>50</v>
      </c>
      <c r="O857" s="39">
        <f t="shared" si="199"/>
        <v>0</v>
      </c>
    </row>
    <row r="858" spans="3:15" x14ac:dyDescent="0.25">
      <c r="C858" s="103"/>
      <c r="D858" s="103"/>
      <c r="I858" s="36">
        <v>113</v>
      </c>
      <c r="J858" s="37">
        <v>6</v>
      </c>
      <c r="K858" s="52">
        <v>3</v>
      </c>
      <c r="L858" s="52">
        <v>5</v>
      </c>
      <c r="M858" s="39">
        <f t="shared" si="197"/>
        <v>50</v>
      </c>
      <c r="N858" s="39">
        <f t="shared" si="198"/>
        <v>83.333333333333329</v>
      </c>
      <c r="O858" s="39">
        <f t="shared" si="199"/>
        <v>33.333333333333329</v>
      </c>
    </row>
    <row r="859" spans="3:15" x14ac:dyDescent="0.25">
      <c r="C859" s="103"/>
      <c r="D859" s="103"/>
      <c r="I859" s="36">
        <v>114</v>
      </c>
      <c r="J859" s="37">
        <v>6</v>
      </c>
      <c r="K859" s="52">
        <v>3</v>
      </c>
      <c r="L859" s="52">
        <v>4</v>
      </c>
      <c r="M859" s="39">
        <f t="shared" si="197"/>
        <v>50</v>
      </c>
      <c r="N859" s="39">
        <f t="shared" si="198"/>
        <v>66.666666666666671</v>
      </c>
      <c r="O859" s="39">
        <f t="shared" si="199"/>
        <v>16.666666666666671</v>
      </c>
    </row>
    <row r="860" spans="3:15" x14ac:dyDescent="0.25">
      <c r="C860" s="103"/>
      <c r="D860" s="103"/>
      <c r="I860" s="36">
        <v>115</v>
      </c>
      <c r="J860" s="37">
        <v>6</v>
      </c>
      <c r="K860" s="52">
        <v>5</v>
      </c>
      <c r="L860" s="52">
        <v>5</v>
      </c>
      <c r="M860" s="39">
        <f t="shared" si="197"/>
        <v>83.333333333333329</v>
      </c>
      <c r="N860" s="39">
        <f t="shared" si="198"/>
        <v>83.333333333333329</v>
      </c>
      <c r="O860" s="39">
        <f t="shared" si="199"/>
        <v>0</v>
      </c>
    </row>
    <row r="861" spans="3:15" x14ac:dyDescent="0.25">
      <c r="C861" s="103"/>
      <c r="D861" s="103"/>
      <c r="I861" s="36">
        <v>116</v>
      </c>
      <c r="J861" s="37">
        <v>6</v>
      </c>
      <c r="K861" s="52">
        <v>3</v>
      </c>
      <c r="L861" s="52">
        <v>5</v>
      </c>
      <c r="M861" s="39">
        <f t="shared" si="197"/>
        <v>50</v>
      </c>
      <c r="N861" s="39">
        <f t="shared" si="198"/>
        <v>83.333333333333329</v>
      </c>
      <c r="O861" s="39">
        <f t="shared" si="199"/>
        <v>33.333333333333329</v>
      </c>
    </row>
    <row r="862" spans="3:15" x14ac:dyDescent="0.25">
      <c r="C862" s="103"/>
      <c r="D862" s="103"/>
      <c r="I862" s="36">
        <v>117</v>
      </c>
      <c r="J862" s="37">
        <v>6</v>
      </c>
      <c r="K862" s="52">
        <v>3</v>
      </c>
      <c r="L862" s="52">
        <v>5</v>
      </c>
      <c r="M862" s="39">
        <f t="shared" si="197"/>
        <v>50</v>
      </c>
      <c r="N862" s="39">
        <f t="shared" si="198"/>
        <v>83.333333333333329</v>
      </c>
      <c r="O862" s="39">
        <f t="shared" si="199"/>
        <v>33.333333333333329</v>
      </c>
    </row>
    <row r="863" spans="3:15" x14ac:dyDescent="0.25">
      <c r="C863" s="103"/>
      <c r="D863" s="103"/>
      <c r="I863" s="36">
        <v>118</v>
      </c>
      <c r="J863" s="37">
        <v>6</v>
      </c>
      <c r="K863" s="52">
        <v>4</v>
      </c>
      <c r="L863" s="52">
        <v>4</v>
      </c>
      <c r="M863" s="39">
        <f t="shared" si="197"/>
        <v>66.666666666666671</v>
      </c>
      <c r="N863" s="39">
        <f t="shared" si="198"/>
        <v>66.666666666666671</v>
      </c>
      <c r="O863" s="39">
        <f t="shared" si="199"/>
        <v>0</v>
      </c>
    </row>
    <row r="864" spans="3:15" x14ac:dyDescent="0.25">
      <c r="C864" s="103"/>
      <c r="D864" s="103"/>
      <c r="I864" s="36">
        <v>119</v>
      </c>
      <c r="J864" s="37">
        <v>6</v>
      </c>
      <c r="K864" s="52">
        <v>2</v>
      </c>
      <c r="L864" s="52">
        <v>3</v>
      </c>
      <c r="M864" s="39">
        <f t="shared" si="197"/>
        <v>33.333333333333336</v>
      </c>
      <c r="N864" s="39">
        <f t="shared" si="198"/>
        <v>50</v>
      </c>
      <c r="O864" s="39">
        <f t="shared" si="199"/>
        <v>16.666666666666664</v>
      </c>
    </row>
    <row r="865" spans="3:15" x14ac:dyDescent="0.25">
      <c r="C865" s="103"/>
      <c r="D865" s="103"/>
      <c r="I865" s="36">
        <v>120</v>
      </c>
      <c r="J865" s="37">
        <v>6</v>
      </c>
      <c r="K865" s="52">
        <v>2</v>
      </c>
      <c r="L865" s="52">
        <v>5</v>
      </c>
      <c r="M865" s="39">
        <f t="shared" si="197"/>
        <v>33.333333333333336</v>
      </c>
      <c r="N865" s="39">
        <f t="shared" si="198"/>
        <v>83.333333333333329</v>
      </c>
      <c r="O865" s="39">
        <f t="shared" si="199"/>
        <v>49.999999999999993</v>
      </c>
    </row>
    <row r="866" spans="3:15" x14ac:dyDescent="0.25">
      <c r="C866" s="103"/>
      <c r="D866" s="103"/>
      <c r="I866" s="36">
        <v>121</v>
      </c>
      <c r="J866" s="37">
        <v>6</v>
      </c>
      <c r="K866" s="52">
        <v>3</v>
      </c>
      <c r="L866" s="52">
        <v>3</v>
      </c>
      <c r="M866" s="39">
        <f t="shared" si="197"/>
        <v>50</v>
      </c>
      <c r="N866" s="39">
        <f t="shared" si="198"/>
        <v>50</v>
      </c>
      <c r="O866" s="39">
        <f t="shared" si="199"/>
        <v>0</v>
      </c>
    </row>
    <row r="867" spans="3:15" x14ac:dyDescent="0.25">
      <c r="C867" s="103"/>
      <c r="D867" s="103"/>
      <c r="I867" s="36">
        <v>122</v>
      </c>
      <c r="J867" s="37">
        <v>6</v>
      </c>
      <c r="K867" s="52">
        <v>3</v>
      </c>
      <c r="L867" s="52">
        <v>4</v>
      </c>
      <c r="M867" s="39">
        <f t="shared" si="197"/>
        <v>50</v>
      </c>
      <c r="N867" s="39">
        <f t="shared" si="198"/>
        <v>66.666666666666671</v>
      </c>
      <c r="O867" s="39">
        <f t="shared" si="199"/>
        <v>16.666666666666671</v>
      </c>
    </row>
    <row r="868" spans="3:15" x14ac:dyDescent="0.25">
      <c r="C868" s="103"/>
      <c r="D868" s="103"/>
      <c r="I868" s="36">
        <v>123</v>
      </c>
      <c r="J868" s="37">
        <v>6</v>
      </c>
      <c r="K868" s="52">
        <v>4</v>
      </c>
      <c r="L868" s="52">
        <v>4</v>
      </c>
      <c r="M868" s="39">
        <f t="shared" si="197"/>
        <v>66.666666666666671</v>
      </c>
      <c r="N868" s="39">
        <f t="shared" si="198"/>
        <v>66.666666666666671</v>
      </c>
      <c r="O868" s="39">
        <f t="shared" si="199"/>
        <v>0</v>
      </c>
    </row>
    <row r="869" spans="3:15" x14ac:dyDescent="0.25">
      <c r="C869" s="103"/>
      <c r="D869" s="103"/>
      <c r="I869" s="36">
        <v>124</v>
      </c>
      <c r="J869" s="37">
        <v>6</v>
      </c>
      <c r="K869" s="52">
        <v>5</v>
      </c>
      <c r="L869" s="52">
        <v>5</v>
      </c>
      <c r="M869" s="39">
        <f t="shared" si="197"/>
        <v>83.333333333333329</v>
      </c>
      <c r="N869" s="39">
        <f t="shared" si="198"/>
        <v>83.333333333333329</v>
      </c>
      <c r="O869" s="39">
        <f t="shared" si="199"/>
        <v>0</v>
      </c>
    </row>
    <row r="870" spans="3:15" x14ac:dyDescent="0.25">
      <c r="C870" s="103"/>
      <c r="D870" s="103"/>
      <c r="I870" s="36">
        <v>125</v>
      </c>
      <c r="J870" s="37">
        <v>6</v>
      </c>
      <c r="K870" s="52">
        <v>2</v>
      </c>
      <c r="L870" s="52">
        <v>2</v>
      </c>
      <c r="M870" s="39">
        <f t="shared" si="197"/>
        <v>33.333333333333336</v>
      </c>
      <c r="N870" s="39">
        <f t="shared" si="198"/>
        <v>33.333333333333336</v>
      </c>
      <c r="O870" s="39">
        <f t="shared" si="199"/>
        <v>0</v>
      </c>
    </row>
    <row r="871" spans="3:15" x14ac:dyDescent="0.25">
      <c r="C871" s="103"/>
      <c r="D871" s="103"/>
      <c r="I871" s="36">
        <v>126</v>
      </c>
      <c r="J871" s="37">
        <v>6</v>
      </c>
      <c r="K871" s="52">
        <v>4</v>
      </c>
      <c r="L871" s="52">
        <v>4</v>
      </c>
      <c r="M871" s="39">
        <f t="shared" si="197"/>
        <v>66.666666666666671</v>
      </c>
      <c r="N871" s="39">
        <f t="shared" si="198"/>
        <v>66.666666666666671</v>
      </c>
      <c r="O871" s="39">
        <f t="shared" si="199"/>
        <v>0</v>
      </c>
    </row>
    <row r="872" spans="3:15" x14ac:dyDescent="0.25">
      <c r="C872" s="103"/>
      <c r="D872" s="103"/>
      <c r="I872" s="36">
        <v>127</v>
      </c>
      <c r="J872" s="37">
        <v>6</v>
      </c>
      <c r="K872" s="52">
        <v>4</v>
      </c>
      <c r="L872" s="52">
        <v>4</v>
      </c>
      <c r="M872" s="39">
        <f t="shared" si="197"/>
        <v>66.666666666666671</v>
      </c>
      <c r="N872" s="39">
        <f t="shared" si="198"/>
        <v>66.666666666666671</v>
      </c>
      <c r="O872" s="39">
        <f t="shared" si="199"/>
        <v>0</v>
      </c>
    </row>
    <row r="873" spans="3:15" x14ac:dyDescent="0.25">
      <c r="C873" s="103"/>
      <c r="D873" s="103"/>
      <c r="I873" s="36">
        <v>128</v>
      </c>
      <c r="J873" s="37">
        <v>6</v>
      </c>
      <c r="K873" s="52">
        <v>2</v>
      </c>
      <c r="L873" s="52">
        <v>4</v>
      </c>
      <c r="M873" s="39">
        <f t="shared" si="197"/>
        <v>33.333333333333336</v>
      </c>
      <c r="N873" s="39">
        <f t="shared" si="198"/>
        <v>66.666666666666671</v>
      </c>
      <c r="O873" s="39">
        <f t="shared" si="199"/>
        <v>33.333333333333336</v>
      </c>
    </row>
    <row r="874" spans="3:15" x14ac:dyDescent="0.25">
      <c r="C874" s="106"/>
      <c r="D874" s="106"/>
      <c r="I874" s="36">
        <v>129</v>
      </c>
      <c r="J874" s="37">
        <v>6</v>
      </c>
      <c r="K874" s="52">
        <v>3</v>
      </c>
      <c r="L874" s="52">
        <v>3</v>
      </c>
      <c r="M874" s="39">
        <f t="shared" si="197"/>
        <v>50</v>
      </c>
      <c r="N874" s="39">
        <f t="shared" si="198"/>
        <v>50</v>
      </c>
      <c r="O874" s="39">
        <f t="shared" si="199"/>
        <v>0</v>
      </c>
    </row>
    <row r="875" spans="3:15" x14ac:dyDescent="0.25">
      <c r="C875" s="103"/>
      <c r="D875" s="103"/>
      <c r="I875" s="36">
        <v>130</v>
      </c>
      <c r="J875" s="37">
        <v>6</v>
      </c>
      <c r="K875" s="52">
        <v>1</v>
      </c>
      <c r="L875" s="52">
        <v>3</v>
      </c>
      <c r="M875" s="39">
        <f t="shared" ref="M875:M876" si="200">+K875*100/J875</f>
        <v>16.666666666666668</v>
      </c>
      <c r="N875" s="39">
        <f t="shared" ref="N875:N876" si="201">+L875*100/J875</f>
        <v>50</v>
      </c>
      <c r="O875" s="39">
        <f t="shared" ref="O875:O876" si="202">+N875-M875</f>
        <v>33.333333333333329</v>
      </c>
    </row>
    <row r="876" spans="3:15" x14ac:dyDescent="0.25">
      <c r="C876" s="105"/>
      <c r="D876" s="105"/>
      <c r="I876" s="36">
        <v>131</v>
      </c>
      <c r="J876" s="37">
        <v>6</v>
      </c>
      <c r="K876" s="52">
        <v>2</v>
      </c>
      <c r="L876" s="52">
        <v>4</v>
      </c>
      <c r="M876" s="39">
        <f t="shared" si="200"/>
        <v>33.333333333333336</v>
      </c>
      <c r="N876" s="39">
        <f t="shared" si="201"/>
        <v>66.666666666666671</v>
      </c>
      <c r="O876" s="39">
        <f t="shared" si="202"/>
        <v>33.333333333333336</v>
      </c>
    </row>
    <row r="877" spans="3:15" x14ac:dyDescent="0.25">
      <c r="C877" s="103"/>
      <c r="D877" s="103"/>
      <c r="I877" s="45" t="s">
        <v>40</v>
      </c>
      <c r="J877" s="100">
        <f>+AVERAGE(J746:J752)</f>
        <v>6</v>
      </c>
      <c r="K877" s="68">
        <f>+AVERAGE(K746:K876)</f>
        <v>3.66412213740458</v>
      </c>
      <c r="L877" s="68">
        <f t="shared" ref="L877:N877" si="203">+AVERAGE(L746:L876)</f>
        <v>4.4045801526717554</v>
      </c>
      <c r="M877" s="167">
        <f t="shared" si="203"/>
        <v>61.068702290076331</v>
      </c>
      <c r="N877" s="167">
        <f t="shared" si="203"/>
        <v>73.409669211195919</v>
      </c>
      <c r="O877" s="167">
        <f>+N877-M877</f>
        <v>12.340966921119588</v>
      </c>
    </row>
    <row r="878" spans="3:15" x14ac:dyDescent="0.25">
      <c r="C878" s="103"/>
      <c r="D878" s="103"/>
    </row>
    <row r="879" spans="3:15" x14ac:dyDescent="0.25">
      <c r="C879" s="103"/>
      <c r="D879" s="103"/>
    </row>
    <row r="880" spans="3:15" x14ac:dyDescent="0.25">
      <c r="C880" s="103"/>
      <c r="D880" s="103"/>
    </row>
    <row r="881" spans="3:4" x14ac:dyDescent="0.25">
      <c r="C881" s="103"/>
      <c r="D881" s="103"/>
    </row>
    <row r="882" spans="3:4" x14ac:dyDescent="0.25">
      <c r="C882" s="103"/>
      <c r="D882" s="103"/>
    </row>
    <row r="883" spans="3:4" x14ac:dyDescent="0.25">
      <c r="C883" s="103"/>
      <c r="D883" s="103"/>
    </row>
    <row r="884" spans="3:4" x14ac:dyDescent="0.25">
      <c r="C884" s="103"/>
      <c r="D884" s="103"/>
    </row>
    <row r="885" spans="3:4" x14ac:dyDescent="0.25">
      <c r="C885" s="103"/>
      <c r="D885" s="103"/>
    </row>
    <row r="886" spans="3:4" x14ac:dyDescent="0.25">
      <c r="C886" s="103"/>
      <c r="D886" s="103"/>
    </row>
    <row r="887" spans="3:4" x14ac:dyDescent="0.25">
      <c r="C887" s="103"/>
      <c r="D887" s="103"/>
    </row>
    <row r="888" spans="3:4" x14ac:dyDescent="0.25">
      <c r="C888" s="103"/>
      <c r="D888" s="103"/>
    </row>
    <row r="889" spans="3:4" x14ac:dyDescent="0.25">
      <c r="C889" s="103"/>
      <c r="D889" s="103"/>
    </row>
    <row r="890" spans="3:4" x14ac:dyDescent="0.25">
      <c r="C890" s="103"/>
      <c r="D890" s="103"/>
    </row>
    <row r="891" spans="3:4" x14ac:dyDescent="0.25">
      <c r="C891" s="103"/>
      <c r="D891" s="103"/>
    </row>
    <row r="892" spans="3:4" x14ac:dyDescent="0.25">
      <c r="C892" s="103"/>
      <c r="D892" s="103"/>
    </row>
    <row r="893" spans="3:4" x14ac:dyDescent="0.25">
      <c r="C893" s="103"/>
      <c r="D893" s="103"/>
    </row>
    <row r="894" spans="3:4" x14ac:dyDescent="0.25">
      <c r="C894" s="103"/>
      <c r="D894" s="103"/>
    </row>
    <row r="895" spans="3:4" x14ac:dyDescent="0.25">
      <c r="C895" s="103"/>
      <c r="D895" s="103"/>
    </row>
    <row r="896" spans="3:4" x14ac:dyDescent="0.25">
      <c r="C896" s="103"/>
      <c r="D896" s="103"/>
    </row>
    <row r="897" spans="3:4" x14ac:dyDescent="0.25">
      <c r="C897" s="103"/>
      <c r="D897" s="103"/>
    </row>
    <row r="898" spans="3:4" x14ac:dyDescent="0.25">
      <c r="C898" s="103"/>
      <c r="D898" s="103"/>
    </row>
    <row r="899" spans="3:4" x14ac:dyDescent="0.25">
      <c r="C899" s="103"/>
      <c r="D899" s="103"/>
    </row>
    <row r="900" spans="3:4" x14ac:dyDescent="0.25">
      <c r="C900" s="103"/>
      <c r="D900" s="103"/>
    </row>
    <row r="901" spans="3:4" x14ac:dyDescent="0.25">
      <c r="C901" s="103"/>
      <c r="D901" s="103"/>
    </row>
    <row r="902" spans="3:4" x14ac:dyDescent="0.25">
      <c r="C902" s="103"/>
      <c r="D902" s="103"/>
    </row>
    <row r="903" spans="3:4" x14ac:dyDescent="0.25">
      <c r="C903" s="103"/>
      <c r="D903" s="103"/>
    </row>
    <row r="904" spans="3:4" x14ac:dyDescent="0.25">
      <c r="C904" s="103"/>
      <c r="D904" s="103"/>
    </row>
    <row r="905" spans="3:4" x14ac:dyDescent="0.25">
      <c r="C905" s="103"/>
      <c r="D905" s="103"/>
    </row>
    <row r="906" spans="3:4" x14ac:dyDescent="0.25">
      <c r="C906" s="103"/>
      <c r="D906" s="103"/>
    </row>
    <row r="907" spans="3:4" x14ac:dyDescent="0.25">
      <c r="C907" s="103"/>
      <c r="D907" s="103"/>
    </row>
    <row r="908" spans="3:4" x14ac:dyDescent="0.25">
      <c r="C908" s="103"/>
      <c r="D908" s="103"/>
    </row>
    <row r="909" spans="3:4" x14ac:dyDescent="0.25">
      <c r="C909" s="103"/>
      <c r="D909" s="103"/>
    </row>
    <row r="910" spans="3:4" x14ac:dyDescent="0.25">
      <c r="C910" s="103"/>
      <c r="D910" s="103"/>
    </row>
    <row r="911" spans="3:4" x14ac:dyDescent="0.25">
      <c r="C911" s="103"/>
      <c r="D911" s="103"/>
    </row>
    <row r="912" spans="3:4" x14ac:dyDescent="0.25">
      <c r="C912" s="103"/>
      <c r="D912" s="103"/>
    </row>
    <row r="913" spans="3:4" x14ac:dyDescent="0.25">
      <c r="C913" s="103"/>
      <c r="D913" s="103"/>
    </row>
    <row r="914" spans="3:4" x14ac:dyDescent="0.25">
      <c r="C914" s="103"/>
      <c r="D914" s="103"/>
    </row>
    <row r="915" spans="3:4" x14ac:dyDescent="0.25">
      <c r="C915" s="105"/>
      <c r="D915" s="105"/>
    </row>
    <row r="916" spans="3:4" x14ac:dyDescent="0.25">
      <c r="C916" s="103"/>
      <c r="D916" s="103"/>
    </row>
    <row r="917" spans="3:4" x14ac:dyDescent="0.25">
      <c r="C917" s="103"/>
      <c r="D917" s="103"/>
    </row>
    <row r="918" spans="3:4" x14ac:dyDescent="0.25">
      <c r="C918" s="103"/>
      <c r="D918" s="103"/>
    </row>
    <row r="919" spans="3:4" x14ac:dyDescent="0.25">
      <c r="C919" s="103"/>
      <c r="D919" s="103"/>
    </row>
    <row r="920" spans="3:4" x14ac:dyDescent="0.25">
      <c r="C920" s="106"/>
      <c r="D920" s="106"/>
    </row>
    <row r="921" spans="3:4" x14ac:dyDescent="0.25">
      <c r="C921" s="103"/>
      <c r="D921" s="103"/>
    </row>
    <row r="922" spans="3:4" x14ac:dyDescent="0.25">
      <c r="C922" s="103"/>
      <c r="D922" s="103"/>
    </row>
    <row r="923" spans="3:4" x14ac:dyDescent="0.25">
      <c r="C923" s="103"/>
      <c r="D923" s="103"/>
    </row>
    <row r="924" spans="3:4" x14ac:dyDescent="0.25">
      <c r="C924" s="103"/>
      <c r="D924" s="103"/>
    </row>
    <row r="925" spans="3:4" x14ac:dyDescent="0.25">
      <c r="C925" s="103"/>
      <c r="D925" s="103"/>
    </row>
    <row r="926" spans="3:4" x14ac:dyDescent="0.25">
      <c r="C926" s="103"/>
      <c r="D926" s="103"/>
    </row>
    <row r="927" spans="3:4" x14ac:dyDescent="0.25">
      <c r="C927" s="103"/>
      <c r="D927" s="103"/>
    </row>
    <row r="928" spans="3:4" x14ac:dyDescent="0.25">
      <c r="C928" s="103"/>
      <c r="D928" s="103"/>
    </row>
    <row r="929" spans="3:4" x14ac:dyDescent="0.25">
      <c r="C929" s="103"/>
      <c r="D929" s="103"/>
    </row>
    <row r="930" spans="3:4" x14ac:dyDescent="0.25">
      <c r="C930" s="103"/>
      <c r="D930" s="103"/>
    </row>
    <row r="931" spans="3:4" x14ac:dyDescent="0.25">
      <c r="C931" s="103"/>
      <c r="D931" s="103"/>
    </row>
    <row r="932" spans="3:4" x14ac:dyDescent="0.25">
      <c r="C932" s="103"/>
      <c r="D932" s="103"/>
    </row>
    <row r="933" spans="3:4" x14ac:dyDescent="0.25">
      <c r="C933" s="105"/>
      <c r="D933" s="105"/>
    </row>
    <row r="934" spans="3:4" x14ac:dyDescent="0.25">
      <c r="C934" s="105"/>
      <c r="D934" s="105"/>
    </row>
    <row r="935" spans="3:4" x14ac:dyDescent="0.25">
      <c r="C935" s="103"/>
      <c r="D935" s="103"/>
    </row>
    <row r="936" spans="3:4" x14ac:dyDescent="0.25">
      <c r="C936" s="103"/>
      <c r="D936" s="103"/>
    </row>
    <row r="937" spans="3:4" x14ac:dyDescent="0.25">
      <c r="C937" s="103"/>
      <c r="D937" s="103"/>
    </row>
    <row r="938" spans="3:4" x14ac:dyDescent="0.25">
      <c r="C938" s="105"/>
      <c r="D938" s="105"/>
    </row>
    <row r="939" spans="3:4" x14ac:dyDescent="0.25">
      <c r="C939" s="103"/>
      <c r="D939" s="103"/>
    </row>
    <row r="940" spans="3:4" x14ac:dyDescent="0.25">
      <c r="C940" s="103"/>
      <c r="D940" s="103"/>
    </row>
    <row r="941" spans="3:4" x14ac:dyDescent="0.25">
      <c r="C941" s="103"/>
      <c r="D941" s="103"/>
    </row>
    <row r="942" spans="3:4" x14ac:dyDescent="0.25">
      <c r="C942" s="103"/>
      <c r="D942" s="103"/>
    </row>
    <row r="943" spans="3:4" x14ac:dyDescent="0.25">
      <c r="C943" s="105"/>
      <c r="D943" s="105"/>
    </row>
    <row r="944" spans="3:4" x14ac:dyDescent="0.25">
      <c r="C944" s="103"/>
      <c r="D944" s="103"/>
    </row>
    <row r="945" spans="3:4" x14ac:dyDescent="0.25">
      <c r="C945" s="103"/>
      <c r="D945" s="103"/>
    </row>
    <row r="946" spans="3:4" x14ac:dyDescent="0.25">
      <c r="C946" s="103"/>
      <c r="D946" s="103"/>
    </row>
    <row r="947" spans="3:4" x14ac:dyDescent="0.25">
      <c r="C947" s="103"/>
      <c r="D947" s="103"/>
    </row>
    <row r="948" spans="3:4" x14ac:dyDescent="0.25">
      <c r="C948" s="103"/>
      <c r="D948" s="103"/>
    </row>
    <row r="949" spans="3:4" x14ac:dyDescent="0.25">
      <c r="C949" s="103"/>
      <c r="D949" s="103"/>
    </row>
    <row r="950" spans="3:4" x14ac:dyDescent="0.25">
      <c r="C950" s="103"/>
      <c r="D950" s="103"/>
    </row>
    <row r="951" spans="3:4" x14ac:dyDescent="0.25">
      <c r="C951" s="105"/>
      <c r="D951" s="105"/>
    </row>
    <row r="952" spans="3:4" x14ac:dyDescent="0.25">
      <c r="C952" s="103"/>
      <c r="D952" s="103"/>
    </row>
    <row r="953" spans="3:4" x14ac:dyDescent="0.25">
      <c r="C953" s="103"/>
      <c r="D953" s="103"/>
    </row>
    <row r="954" spans="3:4" x14ac:dyDescent="0.25">
      <c r="C954" s="103"/>
      <c r="D954" s="103"/>
    </row>
    <row r="955" spans="3:4" x14ac:dyDescent="0.25">
      <c r="C955" s="105"/>
      <c r="D955" s="105"/>
    </row>
    <row r="956" spans="3:4" x14ac:dyDescent="0.25">
      <c r="C956" s="103"/>
      <c r="D956" s="103"/>
    </row>
    <row r="957" spans="3:4" x14ac:dyDescent="0.25">
      <c r="C957" s="103"/>
      <c r="D957" s="103"/>
    </row>
    <row r="958" spans="3:4" x14ac:dyDescent="0.25">
      <c r="C958" s="103"/>
      <c r="D958" s="103"/>
    </row>
    <row r="959" spans="3:4" x14ac:dyDescent="0.25">
      <c r="C959" s="103"/>
      <c r="D959" s="103"/>
    </row>
    <row r="960" spans="3:4" x14ac:dyDescent="0.25">
      <c r="C960" s="103"/>
      <c r="D960" s="103"/>
    </row>
    <row r="961" spans="3:4" x14ac:dyDescent="0.25">
      <c r="C961" s="103"/>
      <c r="D961" s="103"/>
    </row>
    <row r="962" spans="3:4" x14ac:dyDescent="0.25">
      <c r="C962" s="105"/>
      <c r="D962" s="105"/>
    </row>
    <row r="963" spans="3:4" x14ac:dyDescent="0.25">
      <c r="C963" s="103"/>
      <c r="D963" s="103"/>
    </row>
    <row r="964" spans="3:4" x14ac:dyDescent="0.25">
      <c r="C964" s="103"/>
      <c r="D964" s="103"/>
    </row>
    <row r="965" spans="3:4" x14ac:dyDescent="0.25">
      <c r="C965" s="103"/>
      <c r="D965" s="103"/>
    </row>
    <row r="966" spans="3:4" x14ac:dyDescent="0.25">
      <c r="C966" s="103"/>
      <c r="D966" s="103"/>
    </row>
    <row r="967" spans="3:4" x14ac:dyDescent="0.25">
      <c r="C967" s="103"/>
      <c r="D967" s="103"/>
    </row>
    <row r="968" spans="3:4" x14ac:dyDescent="0.25">
      <c r="C968" s="103"/>
      <c r="D968" s="103"/>
    </row>
    <row r="969" spans="3:4" x14ac:dyDescent="0.25">
      <c r="C969" s="105"/>
      <c r="D969" s="105"/>
    </row>
    <row r="970" spans="3:4" x14ac:dyDescent="0.25">
      <c r="C970" s="103"/>
      <c r="D970" s="103"/>
    </row>
    <row r="971" spans="3:4" x14ac:dyDescent="0.25">
      <c r="C971" s="103"/>
      <c r="D971" s="103"/>
    </row>
    <row r="972" spans="3:4" x14ac:dyDescent="0.25">
      <c r="C972" s="103"/>
      <c r="D972" s="103"/>
    </row>
    <row r="973" spans="3:4" x14ac:dyDescent="0.25">
      <c r="C973" s="103"/>
      <c r="D973" s="103"/>
    </row>
    <row r="974" spans="3:4" x14ac:dyDescent="0.25">
      <c r="C974" s="105"/>
      <c r="D974" s="105"/>
    </row>
    <row r="975" spans="3:4" x14ac:dyDescent="0.25">
      <c r="C975" s="103"/>
      <c r="D975" s="103"/>
    </row>
    <row r="976" spans="3:4" x14ac:dyDescent="0.25">
      <c r="C976" s="103"/>
      <c r="D976" s="103"/>
    </row>
    <row r="977" spans="3:4" x14ac:dyDescent="0.25">
      <c r="C977" s="103"/>
      <c r="D977" s="103"/>
    </row>
    <row r="978" spans="3:4" x14ac:dyDescent="0.25">
      <c r="C978" s="103"/>
      <c r="D978" s="103"/>
    </row>
    <row r="979" spans="3:4" x14ac:dyDescent="0.25">
      <c r="C979" s="103"/>
      <c r="D979" s="103"/>
    </row>
    <row r="980" spans="3:4" x14ac:dyDescent="0.25">
      <c r="C980" s="103"/>
      <c r="D980" s="103"/>
    </row>
    <row r="981" spans="3:4" x14ac:dyDescent="0.25">
      <c r="C981" s="103"/>
      <c r="D981" s="103"/>
    </row>
    <row r="982" spans="3:4" x14ac:dyDescent="0.25">
      <c r="C982" s="103"/>
      <c r="D982" s="103"/>
    </row>
    <row r="983" spans="3:4" x14ac:dyDescent="0.25">
      <c r="C983" s="103"/>
      <c r="D983" s="103"/>
    </row>
    <row r="984" spans="3:4" x14ac:dyDescent="0.25">
      <c r="C984" s="103"/>
      <c r="D984" s="103"/>
    </row>
    <row r="985" spans="3:4" x14ac:dyDescent="0.25">
      <c r="C985" s="103"/>
      <c r="D985" s="103"/>
    </row>
    <row r="986" spans="3:4" x14ac:dyDescent="0.25">
      <c r="C986" s="103"/>
      <c r="D986" s="103"/>
    </row>
    <row r="987" spans="3:4" x14ac:dyDescent="0.25">
      <c r="C987" s="103"/>
      <c r="D987" s="103"/>
    </row>
    <row r="988" spans="3:4" x14ac:dyDescent="0.25">
      <c r="C988" s="103"/>
      <c r="D988" s="103"/>
    </row>
    <row r="989" spans="3:4" x14ac:dyDescent="0.25">
      <c r="C989" s="103"/>
      <c r="D989" s="103"/>
    </row>
    <row r="990" spans="3:4" x14ac:dyDescent="0.25">
      <c r="C990" s="103"/>
      <c r="D990" s="103"/>
    </row>
    <row r="991" spans="3:4" x14ac:dyDescent="0.25">
      <c r="C991" s="106"/>
      <c r="D991" s="106"/>
    </row>
    <row r="992" spans="3:4" x14ac:dyDescent="0.25">
      <c r="C992" s="103"/>
      <c r="D992" s="103"/>
    </row>
    <row r="993" spans="3:4" x14ac:dyDescent="0.25">
      <c r="C993" s="105"/>
      <c r="D993" s="105"/>
    </row>
    <row r="994" spans="3:4" x14ac:dyDescent="0.25">
      <c r="C994" s="103"/>
      <c r="D994" s="103"/>
    </row>
    <row r="995" spans="3:4" x14ac:dyDescent="0.25">
      <c r="C995" s="103"/>
      <c r="D995" s="103"/>
    </row>
    <row r="996" spans="3:4" x14ac:dyDescent="0.25">
      <c r="C996" s="103"/>
      <c r="D996" s="103"/>
    </row>
    <row r="997" spans="3:4" x14ac:dyDescent="0.25">
      <c r="C997" s="103"/>
      <c r="D997" s="103"/>
    </row>
    <row r="998" spans="3:4" x14ac:dyDescent="0.25">
      <c r="C998" s="103"/>
      <c r="D998" s="103"/>
    </row>
    <row r="999" spans="3:4" x14ac:dyDescent="0.25">
      <c r="C999" s="103"/>
      <c r="D999" s="103"/>
    </row>
    <row r="1000" spans="3:4" x14ac:dyDescent="0.25">
      <c r="C1000" s="103"/>
      <c r="D1000" s="103"/>
    </row>
    <row r="1001" spans="3:4" x14ac:dyDescent="0.25">
      <c r="C1001" s="103"/>
      <c r="D1001" s="103"/>
    </row>
    <row r="1002" spans="3:4" x14ac:dyDescent="0.25">
      <c r="C1002" s="103"/>
      <c r="D1002" s="103"/>
    </row>
    <row r="1003" spans="3:4" x14ac:dyDescent="0.25">
      <c r="C1003" s="103"/>
      <c r="D1003" s="103"/>
    </row>
    <row r="1004" spans="3:4" x14ac:dyDescent="0.25">
      <c r="C1004" s="103"/>
      <c r="D1004" s="103"/>
    </row>
    <row r="1005" spans="3:4" x14ac:dyDescent="0.25">
      <c r="C1005" s="103"/>
      <c r="D1005" s="103"/>
    </row>
    <row r="1006" spans="3:4" x14ac:dyDescent="0.25">
      <c r="C1006" s="103"/>
      <c r="D1006" s="103"/>
    </row>
    <row r="1007" spans="3:4" x14ac:dyDescent="0.25">
      <c r="C1007" s="103"/>
      <c r="D1007" s="103"/>
    </row>
    <row r="1008" spans="3:4" x14ac:dyDescent="0.25">
      <c r="C1008" s="103"/>
      <c r="D1008" s="103"/>
    </row>
    <row r="1009" spans="3:4" x14ac:dyDescent="0.25">
      <c r="C1009" s="103"/>
      <c r="D1009" s="103"/>
    </row>
    <row r="1010" spans="3:4" x14ac:dyDescent="0.25">
      <c r="C1010" s="103"/>
      <c r="D1010" s="103"/>
    </row>
    <row r="1011" spans="3:4" x14ac:dyDescent="0.25">
      <c r="C1011" s="103"/>
      <c r="D1011" s="103"/>
    </row>
    <row r="1012" spans="3:4" x14ac:dyDescent="0.25">
      <c r="C1012" s="103"/>
      <c r="D1012" s="103"/>
    </row>
    <row r="1013" spans="3:4" x14ac:dyDescent="0.25">
      <c r="C1013" s="103"/>
      <c r="D1013" s="103"/>
    </row>
    <row r="1014" spans="3:4" x14ac:dyDescent="0.25">
      <c r="C1014" s="103"/>
      <c r="D1014" s="103"/>
    </row>
    <row r="1015" spans="3:4" x14ac:dyDescent="0.25">
      <c r="C1015" s="103"/>
      <c r="D1015" s="103"/>
    </row>
    <row r="1016" spans="3:4" x14ac:dyDescent="0.25">
      <c r="C1016" s="103"/>
      <c r="D1016" s="103"/>
    </row>
    <row r="1017" spans="3:4" x14ac:dyDescent="0.25">
      <c r="C1017" s="103"/>
      <c r="D1017" s="103"/>
    </row>
    <row r="1018" spans="3:4" x14ac:dyDescent="0.25">
      <c r="C1018" s="103"/>
      <c r="D1018" s="103"/>
    </row>
    <row r="1019" spans="3:4" x14ac:dyDescent="0.25">
      <c r="C1019" s="103"/>
      <c r="D1019" s="103"/>
    </row>
    <row r="1020" spans="3:4" x14ac:dyDescent="0.25">
      <c r="C1020" s="105"/>
      <c r="D1020" s="105"/>
    </row>
    <row r="1021" spans="3:4" x14ac:dyDescent="0.25">
      <c r="C1021" s="103"/>
      <c r="D1021" s="103"/>
    </row>
    <row r="1022" spans="3:4" x14ac:dyDescent="0.25">
      <c r="C1022" s="103"/>
      <c r="D1022" s="103"/>
    </row>
    <row r="1023" spans="3:4" x14ac:dyDescent="0.25">
      <c r="C1023" s="103"/>
      <c r="D1023" s="103"/>
    </row>
    <row r="1024" spans="3:4" x14ac:dyDescent="0.25">
      <c r="C1024" s="103"/>
      <c r="D1024" s="103"/>
    </row>
    <row r="1025" spans="3:4" x14ac:dyDescent="0.25">
      <c r="C1025" s="103"/>
      <c r="D1025" s="103"/>
    </row>
    <row r="1026" spans="3:4" x14ac:dyDescent="0.25">
      <c r="C1026" s="103"/>
      <c r="D1026" s="103"/>
    </row>
    <row r="1027" spans="3:4" x14ac:dyDescent="0.25">
      <c r="C1027" s="103"/>
      <c r="D1027" s="103"/>
    </row>
    <row r="1028" spans="3:4" x14ac:dyDescent="0.25">
      <c r="C1028" s="103"/>
      <c r="D1028" s="103"/>
    </row>
    <row r="1029" spans="3:4" x14ac:dyDescent="0.25">
      <c r="C1029" s="103"/>
      <c r="D1029" s="103"/>
    </row>
    <row r="1030" spans="3:4" x14ac:dyDescent="0.25">
      <c r="C1030" s="103"/>
      <c r="D1030" s="103"/>
    </row>
    <row r="1031" spans="3:4" x14ac:dyDescent="0.25">
      <c r="C1031" s="103"/>
      <c r="D1031" s="103"/>
    </row>
    <row r="1032" spans="3:4" x14ac:dyDescent="0.25">
      <c r="C1032" s="103"/>
      <c r="D1032" s="103"/>
    </row>
    <row r="1033" spans="3:4" x14ac:dyDescent="0.25">
      <c r="C1033" s="103"/>
      <c r="D1033" s="103"/>
    </row>
    <row r="1034" spans="3:4" x14ac:dyDescent="0.25">
      <c r="C1034" s="103"/>
      <c r="D1034" s="103"/>
    </row>
    <row r="1035" spans="3:4" x14ac:dyDescent="0.25">
      <c r="C1035" s="103"/>
      <c r="D1035" s="103"/>
    </row>
    <row r="1036" spans="3:4" x14ac:dyDescent="0.25">
      <c r="C1036" s="103"/>
      <c r="D1036" s="103"/>
    </row>
    <row r="1037" spans="3:4" x14ac:dyDescent="0.25">
      <c r="C1037" s="103"/>
      <c r="D1037" s="103"/>
    </row>
    <row r="1038" spans="3:4" x14ac:dyDescent="0.25">
      <c r="C1038" s="103"/>
      <c r="D1038" s="103"/>
    </row>
    <row r="1039" spans="3:4" x14ac:dyDescent="0.25">
      <c r="C1039" s="103"/>
      <c r="D1039" s="103"/>
    </row>
    <row r="1040" spans="3:4" x14ac:dyDescent="0.25">
      <c r="C1040" s="103"/>
      <c r="D1040" s="103"/>
    </row>
    <row r="1041" spans="3:4" x14ac:dyDescent="0.25">
      <c r="C1041" s="103"/>
      <c r="D1041" s="103"/>
    </row>
    <row r="1042" spans="3:4" x14ac:dyDescent="0.25">
      <c r="C1042" s="103"/>
      <c r="D1042" s="103"/>
    </row>
    <row r="1043" spans="3:4" x14ac:dyDescent="0.25">
      <c r="C1043" s="103"/>
      <c r="D1043" s="103"/>
    </row>
    <row r="1044" spans="3:4" x14ac:dyDescent="0.25">
      <c r="C1044" s="103"/>
      <c r="D1044" s="103"/>
    </row>
    <row r="1045" spans="3:4" x14ac:dyDescent="0.25">
      <c r="C1045" s="103"/>
      <c r="D1045" s="103"/>
    </row>
    <row r="1046" spans="3:4" x14ac:dyDescent="0.25">
      <c r="C1046" s="103"/>
      <c r="D1046" s="103"/>
    </row>
    <row r="1047" spans="3:4" x14ac:dyDescent="0.25">
      <c r="C1047" s="103"/>
      <c r="D1047" s="103"/>
    </row>
    <row r="1048" spans="3:4" x14ac:dyDescent="0.25">
      <c r="C1048" s="103"/>
      <c r="D1048" s="103"/>
    </row>
    <row r="1049" spans="3:4" x14ac:dyDescent="0.25">
      <c r="C1049" s="103"/>
      <c r="D1049" s="103"/>
    </row>
    <row r="1050" spans="3:4" x14ac:dyDescent="0.25">
      <c r="C1050" s="105"/>
      <c r="D1050" s="105"/>
    </row>
    <row r="1051" spans="3:4" x14ac:dyDescent="0.25">
      <c r="C1051" s="103"/>
      <c r="D1051" s="103"/>
    </row>
    <row r="1052" spans="3:4" x14ac:dyDescent="0.25">
      <c r="C1052" s="103"/>
      <c r="D1052" s="103"/>
    </row>
    <row r="1053" spans="3:4" x14ac:dyDescent="0.25">
      <c r="C1053" s="103"/>
      <c r="D1053" s="103"/>
    </row>
    <row r="1054" spans="3:4" x14ac:dyDescent="0.25">
      <c r="C1054" s="103"/>
      <c r="D1054" s="103"/>
    </row>
    <row r="1055" spans="3:4" x14ac:dyDescent="0.25">
      <c r="C1055" s="103"/>
      <c r="D1055" s="103"/>
    </row>
    <row r="1056" spans="3:4" x14ac:dyDescent="0.25">
      <c r="C1056" s="103"/>
      <c r="D1056" s="103"/>
    </row>
    <row r="1057" spans="3:4" x14ac:dyDescent="0.25">
      <c r="C1057" s="103"/>
      <c r="D1057" s="103"/>
    </row>
    <row r="1058" spans="3:4" x14ac:dyDescent="0.25">
      <c r="C1058" s="103"/>
      <c r="D1058" s="103"/>
    </row>
    <row r="1059" spans="3:4" x14ac:dyDescent="0.25">
      <c r="C1059" s="103"/>
      <c r="D1059" s="103"/>
    </row>
    <row r="1060" spans="3:4" x14ac:dyDescent="0.25">
      <c r="C1060" s="103"/>
      <c r="D1060" s="103"/>
    </row>
    <row r="1061" spans="3:4" x14ac:dyDescent="0.25">
      <c r="C1061" s="103"/>
      <c r="D1061" s="103"/>
    </row>
    <row r="1062" spans="3:4" x14ac:dyDescent="0.25">
      <c r="C1062" s="103"/>
      <c r="D1062" s="103"/>
    </row>
    <row r="1063" spans="3:4" x14ac:dyDescent="0.25">
      <c r="C1063" s="105"/>
      <c r="D1063" s="105"/>
    </row>
    <row r="1064" spans="3:4" x14ac:dyDescent="0.25">
      <c r="C1064" s="103"/>
      <c r="D1064" s="103"/>
    </row>
    <row r="1065" spans="3:4" x14ac:dyDescent="0.25">
      <c r="C1065" s="103"/>
      <c r="D1065" s="103"/>
    </row>
    <row r="1066" spans="3:4" x14ac:dyDescent="0.25">
      <c r="C1066" s="103"/>
      <c r="D1066" s="103"/>
    </row>
    <row r="1067" spans="3:4" x14ac:dyDescent="0.25">
      <c r="C1067" s="103"/>
      <c r="D1067" s="103"/>
    </row>
    <row r="1068" spans="3:4" x14ac:dyDescent="0.25">
      <c r="C1068" s="107"/>
      <c r="D1068" s="107"/>
    </row>
    <row r="1069" spans="3:4" x14ac:dyDescent="0.25">
      <c r="C1069" s="103"/>
      <c r="D1069" s="103"/>
    </row>
    <row r="1070" spans="3:4" x14ac:dyDescent="0.25">
      <c r="C1070" s="103"/>
      <c r="D1070" s="103"/>
    </row>
    <row r="1071" spans="3:4" x14ac:dyDescent="0.25">
      <c r="C1071" s="103"/>
      <c r="D1071" s="103"/>
    </row>
    <row r="1072" spans="3:4" x14ac:dyDescent="0.25">
      <c r="C1072" s="103"/>
      <c r="D1072" s="103"/>
    </row>
    <row r="1073" spans="3:4" x14ac:dyDescent="0.25">
      <c r="C1073" s="103"/>
      <c r="D1073" s="103"/>
    </row>
    <row r="1074" spans="3:4" x14ac:dyDescent="0.25">
      <c r="C1074" s="103"/>
      <c r="D1074" s="103"/>
    </row>
    <row r="1075" spans="3:4" x14ac:dyDescent="0.25">
      <c r="C1075" s="103"/>
      <c r="D1075" s="103"/>
    </row>
    <row r="1076" spans="3:4" x14ac:dyDescent="0.25">
      <c r="C1076" s="103"/>
      <c r="D1076" s="103"/>
    </row>
    <row r="1077" spans="3:4" x14ac:dyDescent="0.25">
      <c r="C1077" s="103"/>
      <c r="D1077" s="103"/>
    </row>
    <row r="1078" spans="3:4" x14ac:dyDescent="0.25">
      <c r="C1078" s="103"/>
      <c r="D1078" s="103"/>
    </row>
    <row r="1079" spans="3:4" x14ac:dyDescent="0.25">
      <c r="C1079" s="103"/>
      <c r="D1079" s="103"/>
    </row>
    <row r="1080" spans="3:4" x14ac:dyDescent="0.25">
      <c r="C1080" s="103"/>
      <c r="D1080" s="103"/>
    </row>
    <row r="1081" spans="3:4" x14ac:dyDescent="0.25">
      <c r="C1081" s="103"/>
      <c r="D1081" s="103"/>
    </row>
    <row r="1082" spans="3:4" x14ac:dyDescent="0.25">
      <c r="C1082" s="103"/>
      <c r="D1082" s="103"/>
    </row>
    <row r="1083" spans="3:4" x14ac:dyDescent="0.25">
      <c r="C1083" s="103"/>
      <c r="D1083" s="103"/>
    </row>
    <row r="1084" spans="3:4" x14ac:dyDescent="0.25">
      <c r="C1084" s="103"/>
      <c r="D1084" s="103"/>
    </row>
    <row r="1085" spans="3:4" x14ac:dyDescent="0.25">
      <c r="C1085" s="103"/>
      <c r="D1085" s="103"/>
    </row>
    <row r="1086" spans="3:4" x14ac:dyDescent="0.25">
      <c r="C1086" s="103"/>
      <c r="D1086" s="103"/>
    </row>
    <row r="1087" spans="3:4" x14ac:dyDescent="0.25">
      <c r="C1087" s="103"/>
      <c r="D1087" s="103"/>
    </row>
    <row r="1088" spans="3:4" x14ac:dyDescent="0.25">
      <c r="C1088" s="103"/>
      <c r="D1088" s="103"/>
    </row>
    <row r="1089" spans="3:4" x14ac:dyDescent="0.25">
      <c r="C1089" s="103"/>
      <c r="D1089" s="103"/>
    </row>
    <row r="1090" spans="3:4" x14ac:dyDescent="0.25">
      <c r="C1090" s="103"/>
      <c r="D1090" s="103"/>
    </row>
    <row r="1091" spans="3:4" x14ac:dyDescent="0.25">
      <c r="C1091" s="103"/>
      <c r="D1091" s="103"/>
    </row>
    <row r="1092" spans="3:4" x14ac:dyDescent="0.25">
      <c r="C1092" s="103"/>
      <c r="D1092" s="103"/>
    </row>
    <row r="1093" spans="3:4" x14ac:dyDescent="0.25">
      <c r="C1093" s="103"/>
      <c r="D1093" s="103"/>
    </row>
    <row r="1094" spans="3:4" x14ac:dyDescent="0.25">
      <c r="C1094" s="103"/>
      <c r="D1094" s="103"/>
    </row>
    <row r="1095" spans="3:4" x14ac:dyDescent="0.25">
      <c r="C1095" s="105"/>
      <c r="D1095" s="105"/>
    </row>
    <row r="1096" spans="3:4" x14ac:dyDescent="0.25">
      <c r="C1096" s="103"/>
      <c r="D1096" s="103"/>
    </row>
    <row r="1097" spans="3:4" x14ac:dyDescent="0.25">
      <c r="C1097" s="103"/>
      <c r="D1097" s="103"/>
    </row>
    <row r="1098" spans="3:4" x14ac:dyDescent="0.25">
      <c r="C1098" s="103"/>
      <c r="D1098" s="103"/>
    </row>
    <row r="1099" spans="3:4" x14ac:dyDescent="0.25">
      <c r="C1099" s="103"/>
      <c r="D1099" s="103"/>
    </row>
    <row r="1100" spans="3:4" x14ac:dyDescent="0.25">
      <c r="C1100" s="103"/>
      <c r="D1100" s="103"/>
    </row>
    <row r="1101" spans="3:4" x14ac:dyDescent="0.25">
      <c r="C1101" s="103"/>
      <c r="D1101" s="103"/>
    </row>
    <row r="1102" spans="3:4" x14ac:dyDescent="0.25">
      <c r="C1102" s="103"/>
      <c r="D1102" s="103"/>
    </row>
    <row r="1103" spans="3:4" x14ac:dyDescent="0.25">
      <c r="C1103" s="105"/>
      <c r="D1103" s="105"/>
    </row>
    <row r="1104" spans="3:4" x14ac:dyDescent="0.25">
      <c r="C1104" s="103"/>
      <c r="D1104" s="103"/>
    </row>
    <row r="1105" spans="3:4" x14ac:dyDescent="0.25">
      <c r="C1105" s="103"/>
      <c r="D1105" s="103"/>
    </row>
    <row r="1106" spans="3:4" x14ac:dyDescent="0.25">
      <c r="C1106" s="103"/>
      <c r="D1106" s="103"/>
    </row>
    <row r="1107" spans="3:4" x14ac:dyDescent="0.25">
      <c r="C1107" s="103"/>
      <c r="D1107" s="103"/>
    </row>
    <row r="1108" spans="3:4" x14ac:dyDescent="0.25">
      <c r="C1108" s="103"/>
      <c r="D1108" s="103"/>
    </row>
    <row r="1109" spans="3:4" x14ac:dyDescent="0.25">
      <c r="C1109" s="103"/>
      <c r="D1109" s="103"/>
    </row>
    <row r="1110" spans="3:4" x14ac:dyDescent="0.25">
      <c r="C1110" s="103"/>
      <c r="D1110" s="103"/>
    </row>
    <row r="1111" spans="3:4" x14ac:dyDescent="0.25">
      <c r="C1111" s="103"/>
      <c r="D1111" s="103"/>
    </row>
    <row r="1112" spans="3:4" x14ac:dyDescent="0.25">
      <c r="C1112" s="103"/>
      <c r="D1112" s="103"/>
    </row>
    <row r="1113" spans="3:4" x14ac:dyDescent="0.25">
      <c r="C1113" s="103"/>
      <c r="D1113" s="103"/>
    </row>
    <row r="1114" spans="3:4" x14ac:dyDescent="0.25">
      <c r="C1114" s="103"/>
      <c r="D1114" s="103"/>
    </row>
    <row r="1115" spans="3:4" x14ac:dyDescent="0.25">
      <c r="C1115" s="105"/>
      <c r="D1115" s="105"/>
    </row>
    <row r="1116" spans="3:4" x14ac:dyDescent="0.25">
      <c r="C1116" s="103"/>
      <c r="D1116" s="103"/>
    </row>
    <row r="1117" spans="3:4" x14ac:dyDescent="0.25">
      <c r="C1117" s="103"/>
      <c r="D1117" s="103"/>
    </row>
    <row r="1118" spans="3:4" x14ac:dyDescent="0.25">
      <c r="C1118" s="103"/>
      <c r="D1118" s="103"/>
    </row>
    <row r="1119" spans="3:4" x14ac:dyDescent="0.25">
      <c r="C1119" s="103"/>
      <c r="D1119" s="103"/>
    </row>
    <row r="1120" spans="3:4" x14ac:dyDescent="0.25">
      <c r="C1120" s="103"/>
      <c r="D1120" s="103"/>
    </row>
    <row r="1121" spans="3:4" x14ac:dyDescent="0.25">
      <c r="C1121" s="103"/>
      <c r="D1121" s="103"/>
    </row>
    <row r="1122" spans="3:4" x14ac:dyDescent="0.25">
      <c r="C1122" s="103"/>
      <c r="D1122" s="103"/>
    </row>
    <row r="1123" spans="3:4" x14ac:dyDescent="0.25">
      <c r="C1123" s="103"/>
      <c r="D1123" s="103"/>
    </row>
    <row r="1124" spans="3:4" x14ac:dyDescent="0.25">
      <c r="C1124" s="103"/>
      <c r="D1124" s="103"/>
    </row>
    <row r="1125" spans="3:4" x14ac:dyDescent="0.25">
      <c r="C1125" s="103"/>
      <c r="D1125" s="103"/>
    </row>
    <row r="1126" spans="3:4" x14ac:dyDescent="0.25">
      <c r="C1126" s="103"/>
      <c r="D1126" s="103"/>
    </row>
    <row r="1127" spans="3:4" x14ac:dyDescent="0.25">
      <c r="C1127" s="103"/>
      <c r="D1127" s="103"/>
    </row>
    <row r="1128" spans="3:4" x14ac:dyDescent="0.25">
      <c r="C1128" s="103"/>
      <c r="D1128" s="103"/>
    </row>
    <row r="1129" spans="3:4" x14ac:dyDescent="0.25">
      <c r="C1129" s="103"/>
      <c r="D1129" s="103"/>
    </row>
    <row r="1130" spans="3:4" x14ac:dyDescent="0.25">
      <c r="C1130" s="103"/>
      <c r="D1130" s="103"/>
    </row>
    <row r="1131" spans="3:4" x14ac:dyDescent="0.25">
      <c r="C1131" s="103"/>
      <c r="D1131" s="103"/>
    </row>
    <row r="1132" spans="3:4" x14ac:dyDescent="0.25">
      <c r="C1132" s="103"/>
      <c r="D1132" s="103"/>
    </row>
    <row r="1133" spans="3:4" x14ac:dyDescent="0.25">
      <c r="C1133" s="103"/>
      <c r="D1133" s="103"/>
    </row>
    <row r="1134" spans="3:4" x14ac:dyDescent="0.25">
      <c r="C1134" s="103"/>
      <c r="D1134" s="103"/>
    </row>
    <row r="1135" spans="3:4" x14ac:dyDescent="0.25">
      <c r="C1135" s="103"/>
      <c r="D1135" s="103"/>
    </row>
    <row r="1136" spans="3:4" x14ac:dyDescent="0.25">
      <c r="C1136" s="103"/>
      <c r="D1136" s="103"/>
    </row>
    <row r="1137" spans="3:4" x14ac:dyDescent="0.25">
      <c r="C1137" s="103"/>
      <c r="D1137" s="103"/>
    </row>
    <row r="1138" spans="3:4" x14ac:dyDescent="0.25">
      <c r="C1138" s="103"/>
      <c r="D1138" s="103"/>
    </row>
    <row r="1139" spans="3:4" x14ac:dyDescent="0.25">
      <c r="C1139" s="92"/>
      <c r="D1139" s="92"/>
    </row>
    <row r="1140" spans="3:4" x14ac:dyDescent="0.25">
      <c r="C1140" s="92"/>
      <c r="D1140" s="92"/>
    </row>
    <row r="1141" spans="3:4" x14ac:dyDescent="0.25">
      <c r="C1141" s="92"/>
      <c r="D1141" s="92"/>
    </row>
    <row r="1142" spans="3:4" x14ac:dyDescent="0.25">
      <c r="C1142" s="92"/>
      <c r="D1142" s="92"/>
    </row>
    <row r="1143" spans="3:4" x14ac:dyDescent="0.25">
      <c r="C1143" s="92"/>
      <c r="D1143" s="92"/>
    </row>
    <row r="1144" spans="3:4" x14ac:dyDescent="0.25">
      <c r="C1144" s="92"/>
      <c r="D1144" s="92"/>
    </row>
    <row r="1145" spans="3:4" x14ac:dyDescent="0.25">
      <c r="C1145" s="92"/>
      <c r="D1145" s="92"/>
    </row>
    <row r="1146" spans="3:4" x14ac:dyDescent="0.25">
      <c r="C1146" s="92"/>
      <c r="D1146" s="92"/>
    </row>
    <row r="1147" spans="3:4" x14ac:dyDescent="0.25">
      <c r="C1147" s="92"/>
      <c r="D1147" s="92"/>
    </row>
    <row r="1148" spans="3:4" x14ac:dyDescent="0.25">
      <c r="C1148" s="92"/>
      <c r="D1148" s="92"/>
    </row>
    <row r="1149" spans="3:4" x14ac:dyDescent="0.25">
      <c r="C1149" s="92"/>
      <c r="D1149" s="92"/>
    </row>
    <row r="1150" spans="3:4" x14ac:dyDescent="0.25">
      <c r="C1150" s="92"/>
      <c r="D1150" s="92"/>
    </row>
    <row r="1151" spans="3:4" x14ac:dyDescent="0.25">
      <c r="C1151" s="92"/>
      <c r="D1151" s="92"/>
    </row>
    <row r="1152" spans="3:4" x14ac:dyDescent="0.25">
      <c r="C1152" s="92"/>
      <c r="D1152" s="92"/>
    </row>
    <row r="1153" spans="3:4" x14ac:dyDescent="0.25">
      <c r="C1153" s="92"/>
      <c r="D1153" s="92"/>
    </row>
    <row r="1154" spans="3:4" x14ac:dyDescent="0.25">
      <c r="C1154" s="92"/>
      <c r="D1154" s="92"/>
    </row>
    <row r="1155" spans="3:4" x14ac:dyDescent="0.25">
      <c r="C1155" s="92"/>
      <c r="D1155" s="92"/>
    </row>
    <row r="1156" spans="3:4" x14ac:dyDescent="0.25">
      <c r="C1156" s="92"/>
      <c r="D1156" s="92"/>
    </row>
    <row r="1157" spans="3:4" x14ac:dyDescent="0.25">
      <c r="C1157" s="92"/>
      <c r="D1157" s="92"/>
    </row>
    <row r="1158" spans="3:4" x14ac:dyDescent="0.25">
      <c r="C1158" s="92"/>
      <c r="D1158" s="92"/>
    </row>
    <row r="1159" spans="3:4" x14ac:dyDescent="0.25">
      <c r="C1159" s="92"/>
      <c r="D1159" s="92"/>
    </row>
    <row r="1160" spans="3:4" x14ac:dyDescent="0.25">
      <c r="C1160" s="92"/>
      <c r="D1160" s="92"/>
    </row>
    <row r="1161" spans="3:4" x14ac:dyDescent="0.25">
      <c r="C1161" s="92"/>
      <c r="D1161" s="92"/>
    </row>
    <row r="1162" spans="3:4" x14ac:dyDescent="0.25">
      <c r="C1162" s="92"/>
      <c r="D1162" s="92"/>
    </row>
    <row r="1163" spans="3:4" x14ac:dyDescent="0.25">
      <c r="C1163" s="92"/>
      <c r="D1163" s="92"/>
    </row>
    <row r="1164" spans="3:4" x14ac:dyDescent="0.25">
      <c r="C1164" s="92"/>
      <c r="D1164" s="92"/>
    </row>
    <row r="1165" spans="3:4" x14ac:dyDescent="0.25">
      <c r="C1165" s="92"/>
      <c r="D1165" s="92"/>
    </row>
    <row r="1166" spans="3:4" x14ac:dyDescent="0.25">
      <c r="C1166" s="92"/>
      <c r="D1166" s="92"/>
    </row>
    <row r="1167" spans="3:4" x14ac:dyDescent="0.25">
      <c r="C1167" s="92"/>
      <c r="D1167" s="92"/>
    </row>
    <row r="1168" spans="3:4" x14ac:dyDescent="0.25">
      <c r="C1168" s="92"/>
      <c r="D1168" s="92"/>
    </row>
    <row r="1169" spans="3:4" x14ac:dyDescent="0.25">
      <c r="C1169" s="92"/>
      <c r="D1169" s="92"/>
    </row>
    <row r="1170" spans="3:4" x14ac:dyDescent="0.25">
      <c r="C1170" s="92"/>
      <c r="D1170" s="92"/>
    </row>
    <row r="1171" spans="3:4" x14ac:dyDescent="0.25">
      <c r="C1171" s="92"/>
      <c r="D1171" s="92"/>
    </row>
    <row r="1172" spans="3:4" x14ac:dyDescent="0.25">
      <c r="C1172" s="92"/>
      <c r="D1172" s="92"/>
    </row>
    <row r="1173" spans="3:4" x14ac:dyDescent="0.25">
      <c r="C1173" s="92"/>
      <c r="D1173" s="92"/>
    </row>
    <row r="1174" spans="3:4" x14ac:dyDescent="0.25">
      <c r="C1174" s="92"/>
      <c r="D1174" s="92"/>
    </row>
    <row r="1175" spans="3:4" x14ac:dyDescent="0.25">
      <c r="C1175" s="92"/>
      <c r="D1175" s="92"/>
    </row>
    <row r="1176" spans="3:4" x14ac:dyDescent="0.25">
      <c r="C1176" s="92"/>
      <c r="D1176" s="92"/>
    </row>
    <row r="1177" spans="3:4" x14ac:dyDescent="0.25">
      <c r="C1177" s="92"/>
      <c r="D1177" s="92"/>
    </row>
    <row r="1178" spans="3:4" x14ac:dyDescent="0.25">
      <c r="C1178" s="92"/>
      <c r="D1178" s="92"/>
    </row>
    <row r="1179" spans="3:4" x14ac:dyDescent="0.25">
      <c r="C1179" s="92"/>
      <c r="D1179" s="92"/>
    </row>
    <row r="1180" spans="3:4" x14ac:dyDescent="0.25">
      <c r="C1180" s="92"/>
      <c r="D1180" s="92"/>
    </row>
    <row r="1181" spans="3:4" x14ac:dyDescent="0.25">
      <c r="C1181" s="92"/>
      <c r="D1181" s="92"/>
    </row>
    <row r="1182" spans="3:4" x14ac:dyDescent="0.25">
      <c r="C1182" s="92"/>
      <c r="D1182" s="92"/>
    </row>
    <row r="1183" spans="3:4" x14ac:dyDescent="0.25">
      <c r="C1183" s="92"/>
      <c r="D1183" s="92"/>
    </row>
    <row r="1184" spans="3:4" x14ac:dyDescent="0.25">
      <c r="C1184" s="92"/>
      <c r="D1184" s="92"/>
    </row>
    <row r="1185" spans="3:4" x14ac:dyDescent="0.25">
      <c r="C1185" s="92"/>
      <c r="D1185" s="92"/>
    </row>
    <row r="1186" spans="3:4" x14ac:dyDescent="0.25">
      <c r="C1186" s="92"/>
      <c r="D1186" s="92"/>
    </row>
    <row r="1187" spans="3:4" x14ac:dyDescent="0.25">
      <c r="C1187" s="92"/>
      <c r="D1187" s="92"/>
    </row>
    <row r="1188" spans="3:4" x14ac:dyDescent="0.25">
      <c r="C1188" s="92"/>
      <c r="D1188" s="92"/>
    </row>
    <row r="1189" spans="3:4" x14ac:dyDescent="0.25">
      <c r="C1189" s="92"/>
      <c r="D1189" s="92"/>
    </row>
    <row r="1190" spans="3:4" x14ac:dyDescent="0.25">
      <c r="C1190" s="92"/>
      <c r="D1190" s="92"/>
    </row>
    <row r="1191" spans="3:4" x14ac:dyDescent="0.25">
      <c r="C1191" s="92"/>
      <c r="D1191" s="92"/>
    </row>
    <row r="1192" spans="3:4" x14ac:dyDescent="0.25">
      <c r="C1192" s="92"/>
      <c r="D1192" s="92"/>
    </row>
    <row r="1193" spans="3:4" x14ac:dyDescent="0.25">
      <c r="C1193" s="92"/>
      <c r="D1193" s="92"/>
    </row>
    <row r="1194" spans="3:4" x14ac:dyDescent="0.25">
      <c r="C1194" s="92"/>
      <c r="D1194" s="92"/>
    </row>
    <row r="1195" spans="3:4" x14ac:dyDescent="0.25">
      <c r="C1195" s="92"/>
      <c r="D1195" s="92"/>
    </row>
    <row r="1196" spans="3:4" x14ac:dyDescent="0.25">
      <c r="C1196" s="92"/>
      <c r="D1196" s="92"/>
    </row>
    <row r="1197" spans="3:4" x14ac:dyDescent="0.25">
      <c r="C1197" s="92"/>
      <c r="D1197" s="92"/>
    </row>
    <row r="1198" spans="3:4" x14ac:dyDescent="0.25">
      <c r="C1198" s="92"/>
      <c r="D1198" s="92"/>
    </row>
    <row r="1199" spans="3:4" x14ac:dyDescent="0.25">
      <c r="C1199" s="92"/>
      <c r="D1199" s="92"/>
    </row>
    <row r="1200" spans="3:4" x14ac:dyDescent="0.25">
      <c r="C1200" s="92"/>
      <c r="D1200" s="92"/>
    </row>
    <row r="1201" spans="3:4" x14ac:dyDescent="0.25">
      <c r="C1201" s="92"/>
      <c r="D1201" s="92"/>
    </row>
    <row r="1202" spans="3:4" x14ac:dyDescent="0.25">
      <c r="C1202" s="92"/>
      <c r="D1202" s="92"/>
    </row>
    <row r="1203" spans="3:4" x14ac:dyDescent="0.25">
      <c r="C1203" s="92"/>
      <c r="D1203" s="92"/>
    </row>
    <row r="1204" spans="3:4" x14ac:dyDescent="0.25">
      <c r="C1204" s="92"/>
      <c r="D1204" s="92"/>
    </row>
    <row r="1205" spans="3:4" x14ac:dyDescent="0.25">
      <c r="C1205" s="92"/>
      <c r="D1205" s="92"/>
    </row>
    <row r="1206" spans="3:4" x14ac:dyDescent="0.25">
      <c r="C1206" s="92"/>
      <c r="D1206" s="92"/>
    </row>
    <row r="1207" spans="3:4" x14ac:dyDescent="0.25">
      <c r="C1207" s="92"/>
      <c r="D1207" s="92"/>
    </row>
    <row r="1208" spans="3:4" x14ac:dyDescent="0.25">
      <c r="C1208" s="92"/>
      <c r="D1208" s="92"/>
    </row>
    <row r="1209" spans="3:4" x14ac:dyDescent="0.25">
      <c r="C1209" s="92"/>
      <c r="D1209" s="92"/>
    </row>
    <row r="1210" spans="3:4" x14ac:dyDescent="0.25">
      <c r="C1210" s="92"/>
      <c r="D1210" s="92"/>
    </row>
    <row r="1211" spans="3:4" x14ac:dyDescent="0.25">
      <c r="C1211" s="92"/>
      <c r="D1211" s="92"/>
    </row>
    <row r="1212" spans="3:4" x14ac:dyDescent="0.25">
      <c r="C1212" s="92"/>
      <c r="D1212" s="92"/>
    </row>
    <row r="1213" spans="3:4" x14ac:dyDescent="0.25">
      <c r="C1213" s="92"/>
      <c r="D1213" s="92"/>
    </row>
    <row r="1214" spans="3:4" x14ac:dyDescent="0.25">
      <c r="C1214" s="92"/>
      <c r="D1214" s="92"/>
    </row>
    <row r="1215" spans="3:4" x14ac:dyDescent="0.25">
      <c r="C1215" s="92"/>
      <c r="D1215" s="92"/>
    </row>
    <row r="1216" spans="3:4" x14ac:dyDescent="0.25">
      <c r="C1216" s="92"/>
      <c r="D1216" s="92"/>
    </row>
    <row r="1217" spans="3:4" x14ac:dyDescent="0.25">
      <c r="C1217" s="92"/>
      <c r="D1217" s="92"/>
    </row>
    <row r="1218" spans="3:4" x14ac:dyDescent="0.25">
      <c r="C1218" s="92"/>
      <c r="D1218" s="92"/>
    </row>
    <row r="1219" spans="3:4" x14ac:dyDescent="0.25">
      <c r="C1219" s="92"/>
      <c r="D1219" s="92"/>
    </row>
    <row r="1220" spans="3:4" x14ac:dyDescent="0.25">
      <c r="C1220" s="92"/>
      <c r="D1220" s="92"/>
    </row>
  </sheetData>
  <mergeCells count="101">
    <mergeCell ref="I744:O744"/>
    <mergeCell ref="A281:G281"/>
    <mergeCell ref="A280:G280"/>
    <mergeCell ref="A355:G355"/>
    <mergeCell ref="A356:G356"/>
    <mergeCell ref="A326:G326"/>
    <mergeCell ref="A327:G327"/>
    <mergeCell ref="I339:O339"/>
    <mergeCell ref="I340:O340"/>
    <mergeCell ref="I463:O463"/>
    <mergeCell ref="I464:O464"/>
    <mergeCell ref="I440:O440"/>
    <mergeCell ref="I441:O441"/>
    <mergeCell ref="I435:O435"/>
    <mergeCell ref="A481:G481"/>
    <mergeCell ref="A482:G482"/>
    <mergeCell ref="A432:G432"/>
    <mergeCell ref="A383:G383"/>
    <mergeCell ref="A384:G384"/>
    <mergeCell ref="A403:G403"/>
    <mergeCell ref="A744:G744"/>
    <mergeCell ref="A199:G199"/>
    <mergeCell ref="A179:G179"/>
    <mergeCell ref="A180:G180"/>
    <mergeCell ref="I179:O179"/>
    <mergeCell ref="I180:O180"/>
    <mergeCell ref="A230:G230"/>
    <mergeCell ref="A229:G229"/>
    <mergeCell ref="I743:O743"/>
    <mergeCell ref="A534:G534"/>
    <mergeCell ref="A515:G515"/>
    <mergeCell ref="A514:G514"/>
    <mergeCell ref="A431:G431"/>
    <mergeCell ref="A404:G404"/>
    <mergeCell ref="A712:G712"/>
    <mergeCell ref="A713:G713"/>
    <mergeCell ref="A562:G562"/>
    <mergeCell ref="A561:G561"/>
    <mergeCell ref="A535:G535"/>
    <mergeCell ref="A584:G584"/>
    <mergeCell ref="A585:G585"/>
    <mergeCell ref="I292:O292"/>
    <mergeCell ref="A720:G720"/>
    <mergeCell ref="A721:G721"/>
    <mergeCell ref="I436:O436"/>
    <mergeCell ref="A133:G133"/>
    <mergeCell ref="I133:O133"/>
    <mergeCell ref="A134:G134"/>
    <mergeCell ref="I134:O134"/>
    <mergeCell ref="A155:G155"/>
    <mergeCell ref="A156:G156"/>
    <mergeCell ref="I155:O155"/>
    <mergeCell ref="I156:O156"/>
    <mergeCell ref="A198:G198"/>
    <mergeCell ref="Q2:W2"/>
    <mergeCell ref="Q3:W3"/>
    <mergeCell ref="I19:O19"/>
    <mergeCell ref="I20:O20"/>
    <mergeCell ref="I45:O45"/>
    <mergeCell ref="I46:O46"/>
    <mergeCell ref="I67:O67"/>
    <mergeCell ref="A111:G111"/>
    <mergeCell ref="A66:G66"/>
    <mergeCell ref="A67:G67"/>
    <mergeCell ref="A87:G87"/>
    <mergeCell ref="A88:G88"/>
    <mergeCell ref="A110:G110"/>
    <mergeCell ref="A18:G18"/>
    <mergeCell ref="A3:G3"/>
    <mergeCell ref="A2:G2"/>
    <mergeCell ref="A17:G17"/>
    <mergeCell ref="I2:O2"/>
    <mergeCell ref="I3:O3"/>
    <mergeCell ref="I87:O87"/>
    <mergeCell ref="I88:O88"/>
    <mergeCell ref="I111:O111"/>
    <mergeCell ref="I110:O110"/>
    <mergeCell ref="I229:O229"/>
    <mergeCell ref="I230:O230"/>
    <mergeCell ref="I291:O291"/>
    <mergeCell ref="I386:O386"/>
    <mergeCell ref="I387:O387"/>
    <mergeCell ref="I631:O631"/>
    <mergeCell ref="I632:O632"/>
    <mergeCell ref="I507:O507"/>
    <mergeCell ref="I508:O508"/>
    <mergeCell ref="I537:O537"/>
    <mergeCell ref="I538:O538"/>
    <mergeCell ref="I600:O600"/>
    <mergeCell ref="I566:O566"/>
    <mergeCell ref="I567:O567"/>
    <mergeCell ref="I599:O599"/>
    <mergeCell ref="A745:G745"/>
    <mergeCell ref="A670:G670"/>
    <mergeCell ref="A696:G696"/>
    <mergeCell ref="A697:G697"/>
    <mergeCell ref="A626:G626"/>
    <mergeCell ref="A627:G627"/>
    <mergeCell ref="A649:G649"/>
    <mergeCell ref="A650:G650"/>
    <mergeCell ref="A669:G669"/>
  </mergeCells>
  <pageMargins left="0.23622047244094491" right="0.23622047244094491" top="0.74803149606299213" bottom="0.74803149606299213" header="0.31496062992125984" footer="0.31496062992125984"/>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CONTROL DE CAPACITACIONES</vt:lpstr>
      <vt:lpstr>Hoja1</vt:lpstr>
      <vt:lpstr>T_EVALUACION CONOCIMIENTOS</vt:lpstr>
      <vt:lpstr>'CONTROL DE CAPACITACIONES'!Área_de_impresión</vt:lpstr>
      <vt:lpstr>'T_EVALUACION CONOCIMIENTOS'!Área_de_impresión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Cristina Ruíz Pérez</dc:creator>
  <cp:lastModifiedBy>María Cristina Ruíz Pérez</cp:lastModifiedBy>
  <cp:lastPrinted>2019-11-28T20:20:19Z</cp:lastPrinted>
  <dcterms:created xsi:type="dcterms:W3CDTF">2018-05-17T21:38:26Z</dcterms:created>
  <dcterms:modified xsi:type="dcterms:W3CDTF">2019-12-10T19:48:44Z</dcterms:modified>
</cp:coreProperties>
</file>