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hidePivotFieldList="1"/>
  <mc:AlternateContent xmlns:mc="http://schemas.openxmlformats.org/markup-compatibility/2006">
    <mc:Choice Requires="x15">
      <x15ac:absPath xmlns:x15ac="http://schemas.microsoft.com/office/spreadsheetml/2010/11/ac" url="C:\Users\Cesar Arcos\Desktop\Alcaldía Bogotá\Metodología riesgos Alcaldía\12Macro julio 2021\"/>
    </mc:Choice>
  </mc:AlternateContent>
  <xr:revisionPtr revIDLastSave="0" documentId="13_ncr:1_{059DC943-BB2A-42C7-90BB-B3DEC0CB70F5}" xr6:coauthVersionLast="36" xr6:coauthVersionMax="36" xr10:uidLastSave="{00000000-0000-0000-0000-000000000000}"/>
  <workbookProtection workbookPassword="C5C7"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Mapa_Proceso!$A$11:$DE$11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Mapa_Proceso!$A$1:$AJ$122</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concurrentCalc="0"/>
  <pivotCaches>
    <pivotCache cacheId="130" r:id="rId14"/>
    <pivotCache cacheId="131" r:id="rId15"/>
    <pivotCache cacheId="13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 i="57" l="1"/>
  <c r="J14" i="57"/>
  <c r="F14" i="57"/>
  <c r="H14" i="57"/>
  <c r="F12" i="57"/>
  <c r="J12" i="56"/>
  <c r="J10" i="56"/>
  <c r="H12" i="56"/>
  <c r="H10" i="56"/>
  <c r="D12" i="57"/>
  <c r="J16" i="57"/>
  <c r="F16" i="57"/>
  <c r="H16" i="57"/>
  <c r="D10" i="56"/>
  <c r="H16" i="56"/>
  <c r="D12" i="56"/>
  <c r="J16" i="56"/>
  <c r="C20" i="50"/>
  <c r="D19" i="50"/>
  <c r="C7" i="50"/>
  <c r="C17" i="50"/>
  <c r="C22" i="50"/>
  <c r="BY122" i="41"/>
  <c r="BX122" i="41"/>
  <c r="BW122" i="41"/>
  <c r="BV122" i="41"/>
  <c r="BY121" i="41"/>
  <c r="BX121" i="41"/>
  <c r="BW121" i="41"/>
  <c r="BV121" i="41"/>
  <c r="BY120" i="41"/>
  <c r="BX120" i="41"/>
  <c r="BW120" i="41"/>
  <c r="BV120" i="41"/>
  <c r="BY119" i="41"/>
  <c r="CF122" i="41"/>
  <c r="CG122" i="41"/>
  <c r="BX119" i="41"/>
  <c r="BW119" i="41"/>
  <c r="BV119" i="41"/>
  <c r="BZ119" i="41"/>
  <c r="CA119" i="41"/>
  <c r="BY118" i="41"/>
  <c r="BX118" i="41"/>
  <c r="BW118" i="41"/>
  <c r="BV118" i="41"/>
  <c r="BY117" i="41"/>
  <c r="BX117" i="41"/>
  <c r="BW117" i="41"/>
  <c r="BV117" i="41"/>
  <c r="CB122" i="41"/>
  <c r="CC122" i="41"/>
  <c r="CD121" i="41"/>
  <c r="CE121" i="41"/>
  <c r="CF119" i="41"/>
  <c r="CG119" i="41"/>
  <c r="BZ120" i="41"/>
  <c r="CA120" i="41"/>
  <c r="CF120" i="41"/>
  <c r="CG120" i="41"/>
  <c r="CD122" i="41"/>
  <c r="CE122" i="41"/>
  <c r="BZ121" i="41"/>
  <c r="CA121" i="41"/>
  <c r="CF121" i="41"/>
  <c r="CG121" i="41"/>
  <c r="BZ122" i="41"/>
  <c r="CA122" i="41"/>
  <c r="CD119" i="41"/>
  <c r="CE119" i="41"/>
  <c r="CD120" i="41"/>
  <c r="CE120" i="41"/>
  <c r="CB121" i="41"/>
  <c r="CC121" i="41"/>
  <c r="CB120" i="41"/>
  <c r="CC120" i="41"/>
  <c r="CB119" i="41"/>
  <c r="CC119" i="41"/>
  <c r="CH119" i="41"/>
  <c r="CH122" i="41"/>
  <c r="CH121" i="41"/>
  <c r="CH120" i="41"/>
  <c r="BY116" i="41"/>
  <c r="BX116" i="41"/>
  <c r="BW116" i="41"/>
  <c r="BV116" i="41"/>
  <c r="CF118" i="41"/>
  <c r="CG118" i="41"/>
  <c r="CF117" i="41"/>
  <c r="CG117" i="41"/>
  <c r="BZ117" i="41"/>
  <c r="CA117" i="41"/>
  <c r="BZ118" i="41"/>
  <c r="CA118" i="41"/>
  <c r="CB117" i="41"/>
  <c r="CC117" i="41"/>
  <c r="CB118" i="41"/>
  <c r="CC118" i="41"/>
  <c r="CD117" i="41"/>
  <c r="CE117" i="41"/>
  <c r="CD118" i="41"/>
  <c r="CE118" i="41"/>
  <c r="BY115" i="41"/>
  <c r="BX115" i="41"/>
  <c r="BW115" i="41"/>
  <c r="BV115" i="41"/>
  <c r="BY114" i="41"/>
  <c r="BX114" i="41"/>
  <c r="BW114" i="41"/>
  <c r="BV114" i="41"/>
  <c r="BY113" i="41"/>
  <c r="BX113" i="41"/>
  <c r="BW113" i="41"/>
  <c r="BV113" i="41"/>
  <c r="BY112" i="41"/>
  <c r="BX112" i="41"/>
  <c r="BW112" i="41"/>
  <c r="CB114" i="41"/>
  <c r="CC114" i="41"/>
  <c r="BV112" i="41"/>
  <c r="BY111" i="41"/>
  <c r="BX111" i="41"/>
  <c r="BW111" i="41"/>
  <c r="BV111" i="41"/>
  <c r="BY110" i="41"/>
  <c r="BX110" i="41"/>
  <c r="BW110" i="41"/>
  <c r="CB111" i="41"/>
  <c r="CC111" i="41"/>
  <c r="BV110" i="41"/>
  <c r="BZ111" i="41"/>
  <c r="CA111" i="41"/>
  <c r="BY109" i="41"/>
  <c r="BX109" i="41"/>
  <c r="BW109" i="41"/>
  <c r="BV109" i="41"/>
  <c r="BY108" i="41"/>
  <c r="BX108" i="41"/>
  <c r="BW108" i="41"/>
  <c r="BV108" i="41"/>
  <c r="BY107" i="41"/>
  <c r="BX107" i="41"/>
  <c r="BW107" i="41"/>
  <c r="BV107" i="41"/>
  <c r="BY106" i="41"/>
  <c r="BX106" i="41"/>
  <c r="BW106" i="41"/>
  <c r="BV106" i="41"/>
  <c r="BY105" i="41"/>
  <c r="BX105" i="41"/>
  <c r="BW105" i="41"/>
  <c r="BV105" i="41"/>
  <c r="BY104" i="41"/>
  <c r="BX104" i="41"/>
  <c r="BW104" i="41"/>
  <c r="BV104" i="41"/>
  <c r="BY103" i="41"/>
  <c r="BX103" i="41"/>
  <c r="BW103" i="41"/>
  <c r="BV103" i="41"/>
  <c r="BY102" i="41"/>
  <c r="BX102" i="41"/>
  <c r="BW102" i="41"/>
  <c r="BV102" i="41"/>
  <c r="BY101" i="41"/>
  <c r="BX101" i="41"/>
  <c r="BW101" i="41"/>
  <c r="BV101" i="41"/>
  <c r="BY100" i="41"/>
  <c r="BX100" i="41"/>
  <c r="BW100" i="41"/>
  <c r="BV100" i="41"/>
  <c r="BY99" i="41"/>
  <c r="BX99" i="41"/>
  <c r="BW99" i="41"/>
  <c r="BV99" i="41"/>
  <c r="BY98" i="41"/>
  <c r="BX98" i="41"/>
  <c r="BW98" i="41"/>
  <c r="BV98" i="41"/>
  <c r="BY97" i="41"/>
  <c r="BX97" i="41"/>
  <c r="BW97" i="41"/>
  <c r="BV97" i="41"/>
  <c r="BY96" i="41"/>
  <c r="BX96" i="41"/>
  <c r="BW96" i="41"/>
  <c r="BV96" i="41"/>
  <c r="BY95" i="41"/>
  <c r="BX95" i="41"/>
  <c r="BW95" i="41"/>
  <c r="BV95" i="41"/>
  <c r="BY94" i="41"/>
  <c r="BX94" i="41"/>
  <c r="BW94" i="41"/>
  <c r="BV94" i="41"/>
  <c r="BY93" i="41"/>
  <c r="BX93" i="41"/>
  <c r="BW93" i="41"/>
  <c r="BV93" i="41"/>
  <c r="BY92" i="41"/>
  <c r="BX92" i="41"/>
  <c r="BW92" i="41"/>
  <c r="BV92" i="41"/>
  <c r="BY91" i="41"/>
  <c r="BX91" i="41"/>
  <c r="BW91" i="41"/>
  <c r="BV91" i="41"/>
  <c r="BY90" i="41"/>
  <c r="BX90" i="41"/>
  <c r="BW90" i="41"/>
  <c r="BV90" i="41"/>
  <c r="BY89" i="41"/>
  <c r="BX89" i="41"/>
  <c r="BW89" i="41"/>
  <c r="BV89" i="41"/>
  <c r="BY88" i="41"/>
  <c r="BX88" i="41"/>
  <c r="BW88" i="41"/>
  <c r="BV88" i="41"/>
  <c r="BY87" i="41"/>
  <c r="BX87" i="41"/>
  <c r="BW87" i="41"/>
  <c r="BV87" i="41"/>
  <c r="BY86" i="41"/>
  <c r="BX86" i="41"/>
  <c r="BW86" i="41"/>
  <c r="BV86" i="41"/>
  <c r="BY85" i="41"/>
  <c r="BX85" i="41"/>
  <c r="BW85" i="41"/>
  <c r="BV85" i="41"/>
  <c r="BY84" i="41"/>
  <c r="BX84" i="41"/>
  <c r="BW84" i="41"/>
  <c r="BV84" i="41"/>
  <c r="BY83" i="41"/>
  <c r="BX83" i="41"/>
  <c r="BW83" i="41"/>
  <c r="BV83" i="41"/>
  <c r="BY82" i="41"/>
  <c r="BX82" i="41"/>
  <c r="BW82" i="41"/>
  <c r="BV82" i="41"/>
  <c r="BY81" i="41"/>
  <c r="BX81" i="41"/>
  <c r="BW81" i="41"/>
  <c r="BV81" i="41"/>
  <c r="BY80" i="41"/>
  <c r="BX80" i="41"/>
  <c r="BW80" i="41"/>
  <c r="BV80" i="41"/>
  <c r="BY79" i="41"/>
  <c r="BX79" i="41"/>
  <c r="BW79" i="41"/>
  <c r="BV79" i="41"/>
  <c r="BY78" i="41"/>
  <c r="BX78" i="41"/>
  <c r="BW78" i="41"/>
  <c r="BV78" i="41"/>
  <c r="BY77" i="41"/>
  <c r="BX77" i="41"/>
  <c r="BW77" i="41"/>
  <c r="BV77" i="41"/>
  <c r="BY76" i="41"/>
  <c r="BX76" i="41"/>
  <c r="BW76" i="41"/>
  <c r="BV76" i="41"/>
  <c r="BY75" i="41"/>
  <c r="BX75" i="41"/>
  <c r="BW75" i="41"/>
  <c r="BV75" i="41"/>
  <c r="BY74" i="41"/>
  <c r="BX74" i="41"/>
  <c r="BW74" i="41"/>
  <c r="BV74" i="41"/>
  <c r="BY73" i="41"/>
  <c r="BX73" i="41"/>
  <c r="BW73" i="41"/>
  <c r="BV73" i="41"/>
  <c r="BY72" i="41"/>
  <c r="BX72" i="41"/>
  <c r="BW72" i="41"/>
  <c r="BV72" i="41"/>
  <c r="BY71" i="41"/>
  <c r="BX71" i="41"/>
  <c r="BW71" i="41"/>
  <c r="BV71" i="41"/>
  <c r="BY70" i="41"/>
  <c r="BX70" i="41"/>
  <c r="BW70" i="41"/>
  <c r="BV70" i="41"/>
  <c r="BY69" i="41"/>
  <c r="BX69" i="41"/>
  <c r="BW69" i="41"/>
  <c r="BV69" i="41"/>
  <c r="BY68" i="41"/>
  <c r="BX68" i="41"/>
  <c r="BW68" i="41"/>
  <c r="BV68" i="41"/>
  <c r="BY67" i="41"/>
  <c r="BX67" i="41"/>
  <c r="BW67" i="41"/>
  <c r="BV67" i="41"/>
  <c r="BY66" i="41"/>
  <c r="BX66" i="41"/>
  <c r="BW66" i="41"/>
  <c r="BV66" i="41"/>
  <c r="BY65" i="41"/>
  <c r="BX65" i="41"/>
  <c r="BW65" i="41"/>
  <c r="BV65" i="41"/>
  <c r="BY64" i="41"/>
  <c r="BX64" i="41"/>
  <c r="BW64" i="41"/>
  <c r="BV64" i="41"/>
  <c r="BY63" i="41"/>
  <c r="BX63" i="41"/>
  <c r="BW63" i="41"/>
  <c r="BV63" i="41"/>
  <c r="BY62" i="41"/>
  <c r="BX62" i="41"/>
  <c r="BW62" i="41"/>
  <c r="BV62" i="41"/>
  <c r="BY61" i="41"/>
  <c r="BX61" i="41"/>
  <c r="BW61" i="41"/>
  <c r="BV61" i="41"/>
  <c r="BY60" i="41"/>
  <c r="BX60" i="41"/>
  <c r="BW60" i="41"/>
  <c r="BV60" i="41"/>
  <c r="BY59" i="41"/>
  <c r="BX59" i="41"/>
  <c r="BW59" i="41"/>
  <c r="BV59" i="41"/>
  <c r="BY58" i="41"/>
  <c r="BX58" i="41"/>
  <c r="BW58" i="41"/>
  <c r="BV58" i="41"/>
  <c r="BY57" i="41"/>
  <c r="BX57" i="41"/>
  <c r="BW57" i="41"/>
  <c r="BV57" i="41"/>
  <c r="BY56" i="41"/>
  <c r="BX56" i="41"/>
  <c r="BW56" i="41"/>
  <c r="BV56" i="41"/>
  <c r="BY55" i="41"/>
  <c r="BX55" i="41"/>
  <c r="BW55" i="41"/>
  <c r="BV55" i="41"/>
  <c r="BY54" i="41"/>
  <c r="BX54" i="41"/>
  <c r="BW54" i="41"/>
  <c r="BV54" i="41"/>
  <c r="BY53" i="41"/>
  <c r="BX53" i="41"/>
  <c r="BW53" i="41"/>
  <c r="BV53" i="41"/>
  <c r="BY52" i="41"/>
  <c r="BX52" i="41"/>
  <c r="BW52" i="41"/>
  <c r="BV52" i="41"/>
  <c r="BY51" i="41"/>
  <c r="BX51" i="41"/>
  <c r="BW51" i="41"/>
  <c r="BV51" i="41"/>
  <c r="BY50" i="41"/>
  <c r="BX50" i="41"/>
  <c r="BW50" i="41"/>
  <c r="BV50" i="41"/>
  <c r="BY49" i="41"/>
  <c r="BX49" i="41"/>
  <c r="BW49" i="41"/>
  <c r="BV49" i="41"/>
  <c r="BY48" i="41"/>
  <c r="BX48" i="41"/>
  <c r="BW48" i="41"/>
  <c r="BV48" i="41"/>
  <c r="BY47" i="41"/>
  <c r="BX47" i="41"/>
  <c r="BW47" i="41"/>
  <c r="BV47" i="41"/>
  <c r="BY46" i="41"/>
  <c r="BX46" i="41"/>
  <c r="BW46" i="41"/>
  <c r="BV46" i="41"/>
  <c r="BY45" i="41"/>
  <c r="BX45" i="41"/>
  <c r="BW45" i="41"/>
  <c r="BV45" i="41"/>
  <c r="BY44" i="41"/>
  <c r="BX44" i="41"/>
  <c r="BW44" i="41"/>
  <c r="BV44" i="41"/>
  <c r="BY43" i="41"/>
  <c r="BX43" i="41"/>
  <c r="BW43" i="41"/>
  <c r="BV43" i="41"/>
  <c r="BY42" i="41"/>
  <c r="BX42" i="41"/>
  <c r="BW42" i="41"/>
  <c r="BV42" i="41"/>
  <c r="BY41" i="41"/>
  <c r="BX41" i="41"/>
  <c r="BW41" i="41"/>
  <c r="BV41" i="41"/>
  <c r="BY40" i="41"/>
  <c r="BX40" i="41"/>
  <c r="BW40" i="41"/>
  <c r="BV40" i="41"/>
  <c r="BY39" i="41"/>
  <c r="BX39" i="41"/>
  <c r="BW39" i="41"/>
  <c r="BV39" i="41"/>
  <c r="BY38" i="41"/>
  <c r="BX38" i="41"/>
  <c r="BW38" i="41"/>
  <c r="BV38" i="41"/>
  <c r="BY37" i="41"/>
  <c r="BX37" i="41"/>
  <c r="BW37" i="41"/>
  <c r="BV37" i="41"/>
  <c r="BY36" i="41"/>
  <c r="BX36" i="41"/>
  <c r="BW36" i="41"/>
  <c r="BV36" i="41"/>
  <c r="BY35" i="41"/>
  <c r="BX35" i="41"/>
  <c r="BW35" i="41"/>
  <c r="BV35" i="41"/>
  <c r="BY34" i="41"/>
  <c r="BX34" i="41"/>
  <c r="BW34" i="41"/>
  <c r="BV34" i="41"/>
  <c r="BY33" i="41"/>
  <c r="BX33" i="41"/>
  <c r="BW33" i="41"/>
  <c r="BV33" i="41"/>
  <c r="BY32" i="41"/>
  <c r="BX32" i="41"/>
  <c r="BW32" i="41"/>
  <c r="BV32" i="41"/>
  <c r="BY31" i="41"/>
  <c r="BX31" i="41"/>
  <c r="BW31" i="41"/>
  <c r="BV31" i="41"/>
  <c r="BY30" i="41"/>
  <c r="BX30" i="41"/>
  <c r="BW30" i="41"/>
  <c r="BV30" i="41"/>
  <c r="BY29" i="41"/>
  <c r="BX29" i="41"/>
  <c r="BW29" i="41"/>
  <c r="BV29" i="41"/>
  <c r="BY28" i="41"/>
  <c r="BX28" i="41"/>
  <c r="BW28" i="41"/>
  <c r="BV28" i="41"/>
  <c r="BY27" i="41"/>
  <c r="BX27" i="41"/>
  <c r="BW27" i="41"/>
  <c r="BV27" i="41"/>
  <c r="BY26" i="41"/>
  <c r="BX26" i="41"/>
  <c r="BW26" i="41"/>
  <c r="BV26" i="41"/>
  <c r="BY25" i="41"/>
  <c r="BX25" i="41"/>
  <c r="BW25" i="41"/>
  <c r="BV25" i="41"/>
  <c r="BY24" i="41"/>
  <c r="BX24" i="41"/>
  <c r="BW24" i="41"/>
  <c r="BV24" i="41"/>
  <c r="BY23" i="41"/>
  <c r="BX23" i="41"/>
  <c r="BW23" i="41"/>
  <c r="BV23" i="41"/>
  <c r="BY22" i="41"/>
  <c r="BX22" i="41"/>
  <c r="BW22" i="41"/>
  <c r="BV22" i="41"/>
  <c r="BY21" i="41"/>
  <c r="BX21" i="41"/>
  <c r="BW21" i="41"/>
  <c r="BV21" i="41"/>
  <c r="CD42" i="41"/>
  <c r="CE42" i="41"/>
  <c r="CH117" i="41"/>
  <c r="CH118" i="41"/>
  <c r="CD115" i="41"/>
  <c r="CE115" i="41"/>
  <c r="BZ115" i="41"/>
  <c r="CA115" i="41"/>
  <c r="BZ112" i="41"/>
  <c r="CA112" i="41"/>
  <c r="CF115" i="41"/>
  <c r="CG115" i="41"/>
  <c r="BZ116" i="41"/>
  <c r="CA116" i="41"/>
  <c r="CD111" i="41"/>
  <c r="CE111" i="41"/>
  <c r="CD114" i="41"/>
  <c r="CE114" i="41"/>
  <c r="CD113" i="41"/>
  <c r="CE113" i="41"/>
  <c r="CB116" i="41"/>
  <c r="CC116" i="41"/>
  <c r="CB112" i="41"/>
  <c r="CC112" i="41"/>
  <c r="CF111" i="41"/>
  <c r="CG111" i="41"/>
  <c r="CF114" i="41"/>
  <c r="CG114" i="41"/>
  <c r="CF113" i="41"/>
  <c r="CG113" i="41"/>
  <c r="BZ114" i="41"/>
  <c r="CA114" i="41"/>
  <c r="CD112" i="41"/>
  <c r="CE112" i="41"/>
  <c r="BZ113" i="41"/>
  <c r="CA113" i="41"/>
  <c r="CD116" i="41"/>
  <c r="CE116" i="41"/>
  <c r="BZ98" i="41"/>
  <c r="CA98" i="41"/>
  <c r="CF112" i="41"/>
  <c r="CG112" i="41"/>
  <c r="CB113" i="41"/>
  <c r="CC113" i="41"/>
  <c r="CB115" i="41"/>
  <c r="CC115" i="41"/>
  <c r="CF116" i="41"/>
  <c r="CG116" i="41"/>
  <c r="CV118" i="41"/>
  <c r="CD24" i="41"/>
  <c r="CE24" i="41"/>
  <c r="CB25" i="41"/>
  <c r="CC25" i="41"/>
  <c r="CD78" i="41"/>
  <c r="CE78" i="41"/>
  <c r="CD61" i="41"/>
  <c r="CE61" i="41"/>
  <c r="CF78" i="41"/>
  <c r="CG78" i="41"/>
  <c r="BZ96" i="41"/>
  <c r="CA96" i="41"/>
  <c r="CF29" i="41"/>
  <c r="CG29" i="41"/>
  <c r="BZ26" i="41"/>
  <c r="CA26" i="41"/>
  <c r="BZ42" i="41"/>
  <c r="CA42" i="41"/>
  <c r="BZ76" i="41"/>
  <c r="CA76" i="41"/>
  <c r="BZ85" i="41"/>
  <c r="CA85" i="41"/>
  <c r="CD98" i="41"/>
  <c r="CE98" i="41"/>
  <c r="CD109" i="41"/>
  <c r="CE109" i="41"/>
  <c r="CB27" i="41"/>
  <c r="CC27" i="41"/>
  <c r="CD34" i="41"/>
  <c r="CE34" i="41"/>
  <c r="CD73" i="41"/>
  <c r="CE73" i="41"/>
  <c r="CD92" i="41"/>
  <c r="CE92" i="41"/>
  <c r="CB81" i="41"/>
  <c r="CC81" i="41"/>
  <c r="BZ27" i="41"/>
  <c r="CA27" i="41"/>
  <c r="CF24" i="41"/>
  <c r="CG24" i="41"/>
  <c r="CD29" i="41"/>
  <c r="CE29" i="41"/>
  <c r="CF34" i="41"/>
  <c r="CG34" i="41"/>
  <c r="CF42" i="41"/>
  <c r="CG42" i="41"/>
  <c r="BZ57" i="41"/>
  <c r="CA57" i="41"/>
  <c r="BZ24" i="41"/>
  <c r="CA24" i="41"/>
  <c r="CB23" i="41"/>
  <c r="CC23" i="41"/>
  <c r="BZ28" i="41"/>
  <c r="CA28" i="41"/>
  <c r="BZ25" i="41"/>
  <c r="CA25" i="41"/>
  <c r="CB34" i="41"/>
  <c r="CC34" i="41"/>
  <c r="CF51" i="41"/>
  <c r="CG51" i="41"/>
  <c r="BZ51" i="41"/>
  <c r="CA51" i="41"/>
  <c r="CB57" i="41"/>
  <c r="CC57" i="41"/>
  <c r="CF61" i="41"/>
  <c r="CG61" i="41"/>
  <c r="CF73" i="41"/>
  <c r="CG73" i="41"/>
  <c r="CB76" i="41"/>
  <c r="CC76" i="41"/>
  <c r="BZ34" i="41"/>
  <c r="CA34" i="41"/>
  <c r="CB42" i="41"/>
  <c r="CC42" i="41"/>
  <c r="CB51" i="41"/>
  <c r="CC51" i="41"/>
  <c r="CD57" i="41"/>
  <c r="CE57" i="41"/>
  <c r="BZ61" i="41"/>
  <c r="CA61" i="41"/>
  <c r="BZ73" i="41"/>
  <c r="CA73" i="41"/>
  <c r="CD76" i="41"/>
  <c r="CE76" i="41"/>
  <c r="BZ78" i="41"/>
  <c r="CA78" i="41"/>
  <c r="CD51" i="41"/>
  <c r="CE51" i="41"/>
  <c r="CF57" i="41"/>
  <c r="CG57" i="41"/>
  <c r="CB61" i="41"/>
  <c r="CC61" i="41"/>
  <c r="CB73" i="41"/>
  <c r="CC73" i="41"/>
  <c r="BZ74" i="41"/>
  <c r="CA74" i="41"/>
  <c r="BZ81" i="41"/>
  <c r="CA81" i="41"/>
  <c r="CF85" i="41"/>
  <c r="CG85" i="41"/>
  <c r="CB92" i="41"/>
  <c r="CC92" i="41"/>
  <c r="CD96" i="41"/>
  <c r="CE96" i="41"/>
  <c r="BZ104" i="41"/>
  <c r="CA104" i="41"/>
  <c r="CD81" i="41"/>
  <c r="CE81" i="41"/>
  <c r="CB85" i="41"/>
  <c r="CC85" i="41"/>
  <c r="CF92" i="41"/>
  <c r="CG92" i="41"/>
  <c r="CF76" i="41"/>
  <c r="CG76" i="41"/>
  <c r="CB78" i="41"/>
  <c r="CC78" i="41"/>
  <c r="CF81" i="41"/>
  <c r="CG81" i="41"/>
  <c r="CD85" i="41"/>
  <c r="CE85" i="41"/>
  <c r="CB96" i="41"/>
  <c r="CC96" i="41"/>
  <c r="BZ92" i="41"/>
  <c r="CA92" i="41"/>
  <c r="CF96" i="41"/>
  <c r="CG96" i="41"/>
  <c r="CF98" i="41"/>
  <c r="CG98" i="41"/>
  <c r="CB104" i="41"/>
  <c r="CC104" i="41"/>
  <c r="CF109" i="41"/>
  <c r="CG109" i="41"/>
  <c r="CD104" i="41"/>
  <c r="CE104" i="41"/>
  <c r="BZ109" i="41"/>
  <c r="CA109" i="41"/>
  <c r="CB98" i="41"/>
  <c r="CC98" i="41"/>
  <c r="CF104" i="41"/>
  <c r="CG104" i="41"/>
  <c r="CB109" i="41"/>
  <c r="CC109" i="41"/>
  <c r="CF110" i="41"/>
  <c r="CG110" i="41"/>
  <c r="BZ110" i="41"/>
  <c r="CA110" i="41"/>
  <c r="CB110" i="41"/>
  <c r="CC110" i="41"/>
  <c r="CD110" i="41"/>
  <c r="CE110" i="41"/>
  <c r="CF105" i="41"/>
  <c r="CG105" i="41"/>
  <c r="CF106" i="41"/>
  <c r="CG106" i="41"/>
  <c r="CF107" i="41"/>
  <c r="CG107" i="41"/>
  <c r="CF108" i="41"/>
  <c r="CG108" i="41"/>
  <c r="BZ105" i="41"/>
  <c r="CA105" i="41"/>
  <c r="BZ106" i="41"/>
  <c r="CA106" i="41"/>
  <c r="BZ107" i="41"/>
  <c r="CA107" i="41"/>
  <c r="BZ108" i="41"/>
  <c r="CA108" i="41"/>
  <c r="CB105" i="41"/>
  <c r="CC105" i="41"/>
  <c r="CB106" i="41"/>
  <c r="CC106" i="41"/>
  <c r="CB107" i="41"/>
  <c r="CC107" i="41"/>
  <c r="CB108" i="41"/>
  <c r="CC108" i="41"/>
  <c r="CD105" i="41"/>
  <c r="CE105" i="41"/>
  <c r="CD106" i="41"/>
  <c r="CE106" i="41"/>
  <c r="CD107" i="41"/>
  <c r="CE107" i="41"/>
  <c r="CD108" i="41"/>
  <c r="CE108" i="41"/>
  <c r="CF99" i="41"/>
  <c r="CG99" i="41"/>
  <c r="CF100" i="41"/>
  <c r="CG100" i="41"/>
  <c r="CF101" i="41"/>
  <c r="CG101" i="41"/>
  <c r="CF102" i="41"/>
  <c r="CG102" i="41"/>
  <c r="CF103" i="41"/>
  <c r="CG103" i="41"/>
  <c r="BZ99" i="41"/>
  <c r="CA99" i="41"/>
  <c r="BZ100" i="41"/>
  <c r="CA100" i="41"/>
  <c r="BZ101" i="41"/>
  <c r="CA101" i="41"/>
  <c r="BZ102" i="41"/>
  <c r="CA102" i="41"/>
  <c r="BZ103" i="41"/>
  <c r="CA103" i="41"/>
  <c r="CB99" i="41"/>
  <c r="CC99" i="41"/>
  <c r="CB100" i="41"/>
  <c r="CC100" i="41"/>
  <c r="CB101" i="41"/>
  <c r="CC101" i="41"/>
  <c r="CB102" i="41"/>
  <c r="CC102" i="41"/>
  <c r="CB103" i="41"/>
  <c r="CC103" i="41"/>
  <c r="CD99" i="41"/>
  <c r="CE99" i="41"/>
  <c r="CD100" i="41"/>
  <c r="CE100" i="41"/>
  <c r="CD101" i="41"/>
  <c r="CE101" i="41"/>
  <c r="CD102" i="41"/>
  <c r="CE102" i="41"/>
  <c r="CD103" i="41"/>
  <c r="CE103" i="41"/>
  <c r="CF97" i="41"/>
  <c r="CG97" i="41"/>
  <c r="BZ97" i="41"/>
  <c r="CA97" i="41"/>
  <c r="CB97" i="41"/>
  <c r="CC97" i="41"/>
  <c r="CD97" i="41"/>
  <c r="CE97" i="41"/>
  <c r="CF93" i="41"/>
  <c r="CG93" i="41"/>
  <c r="CF94" i="41"/>
  <c r="CG94" i="41"/>
  <c r="CF95" i="41"/>
  <c r="CG95" i="41"/>
  <c r="BZ93" i="41"/>
  <c r="CA93" i="41"/>
  <c r="BZ94" i="41"/>
  <c r="CA94" i="41"/>
  <c r="BZ95" i="41"/>
  <c r="CA95" i="41"/>
  <c r="CB93" i="41"/>
  <c r="CC93" i="41"/>
  <c r="CB94" i="41"/>
  <c r="CC94" i="41"/>
  <c r="CB95" i="41"/>
  <c r="CC95" i="41"/>
  <c r="CD93" i="41"/>
  <c r="CE93" i="41"/>
  <c r="CD94" i="41"/>
  <c r="CE94" i="41"/>
  <c r="CD95" i="41"/>
  <c r="CE95" i="41"/>
  <c r="CF86" i="41"/>
  <c r="CG86" i="41"/>
  <c r="CF87" i="41"/>
  <c r="CG87" i="41"/>
  <c r="CF88" i="41"/>
  <c r="CG88" i="41"/>
  <c r="CF89" i="41"/>
  <c r="CG89" i="41"/>
  <c r="CF90" i="41"/>
  <c r="CG90" i="41"/>
  <c r="CF91" i="41"/>
  <c r="CG91" i="41"/>
  <c r="BZ86" i="41"/>
  <c r="CA86" i="41"/>
  <c r="BZ87" i="41"/>
  <c r="CA87" i="41"/>
  <c r="BZ88" i="41"/>
  <c r="CA88" i="41"/>
  <c r="BZ89" i="41"/>
  <c r="CA89" i="41"/>
  <c r="BZ90" i="41"/>
  <c r="CA90" i="41"/>
  <c r="BZ91" i="41"/>
  <c r="CA91" i="41"/>
  <c r="CB86" i="41"/>
  <c r="CC86" i="41"/>
  <c r="CB87" i="41"/>
  <c r="CC87" i="41"/>
  <c r="CB88" i="41"/>
  <c r="CC88" i="41"/>
  <c r="CB89" i="41"/>
  <c r="CC89" i="41"/>
  <c r="CB90" i="41"/>
  <c r="CC90" i="41"/>
  <c r="CB91" i="41"/>
  <c r="CC91" i="41"/>
  <c r="CD86" i="41"/>
  <c r="CE86" i="41"/>
  <c r="CD87" i="41"/>
  <c r="CE87" i="41"/>
  <c r="CD88" i="41"/>
  <c r="CE88" i="41"/>
  <c r="CD89" i="41"/>
  <c r="CE89" i="41"/>
  <c r="CD90" i="41"/>
  <c r="CE90" i="41"/>
  <c r="CD91" i="41"/>
  <c r="CE91" i="41"/>
  <c r="CF82" i="41"/>
  <c r="CG82" i="41"/>
  <c r="CF83" i="41"/>
  <c r="CG83" i="41"/>
  <c r="CF84" i="41"/>
  <c r="CG84" i="41"/>
  <c r="BZ82" i="41"/>
  <c r="CA82" i="41"/>
  <c r="BZ83" i="41"/>
  <c r="CA83" i="41"/>
  <c r="BZ84" i="41"/>
  <c r="CA84" i="41"/>
  <c r="CB82" i="41"/>
  <c r="CC82" i="41"/>
  <c r="CB83" i="41"/>
  <c r="CC83" i="41"/>
  <c r="CB84" i="41"/>
  <c r="CC84" i="41"/>
  <c r="CD82" i="41"/>
  <c r="CE82" i="41"/>
  <c r="CD83" i="41"/>
  <c r="CE83" i="41"/>
  <c r="CD84" i="41"/>
  <c r="CE84" i="41"/>
  <c r="CF79" i="41"/>
  <c r="CG79" i="41"/>
  <c r="CF80" i="41"/>
  <c r="CG80" i="41"/>
  <c r="BZ79" i="41"/>
  <c r="CA79" i="41"/>
  <c r="BZ80" i="41"/>
  <c r="CA80" i="41"/>
  <c r="CB79" i="41"/>
  <c r="CC79" i="41"/>
  <c r="CB80" i="41"/>
  <c r="CC80" i="41"/>
  <c r="CD79" i="41"/>
  <c r="CE79" i="41"/>
  <c r="CD80" i="41"/>
  <c r="CE80" i="41"/>
  <c r="CF77" i="41"/>
  <c r="CG77" i="41"/>
  <c r="BZ77" i="41"/>
  <c r="CA77" i="41"/>
  <c r="CB77" i="41"/>
  <c r="CC77" i="41"/>
  <c r="CD77" i="41"/>
  <c r="CE77" i="41"/>
  <c r="CF74" i="41"/>
  <c r="CG74" i="41"/>
  <c r="CF75" i="41"/>
  <c r="CG75" i="41"/>
  <c r="BZ75" i="41"/>
  <c r="CA75" i="41"/>
  <c r="CB74" i="41"/>
  <c r="CC74" i="41"/>
  <c r="CB75" i="41"/>
  <c r="CC75" i="41"/>
  <c r="CD74" i="41"/>
  <c r="CE74" i="41"/>
  <c r="CD75" i="41"/>
  <c r="CE75" i="41"/>
  <c r="CF62" i="41"/>
  <c r="CG62" i="41"/>
  <c r="CF63" i="41"/>
  <c r="CG63" i="41"/>
  <c r="CF64" i="41"/>
  <c r="CG64" i="41"/>
  <c r="CF65" i="41"/>
  <c r="CG65" i="41"/>
  <c r="CF66" i="41"/>
  <c r="CG66" i="41"/>
  <c r="CF67" i="41"/>
  <c r="CG67" i="41"/>
  <c r="CF68" i="41"/>
  <c r="CG68" i="41"/>
  <c r="CF69" i="41"/>
  <c r="CG69" i="41"/>
  <c r="CF70" i="41"/>
  <c r="CG70" i="41"/>
  <c r="CF71" i="41"/>
  <c r="CG71" i="41"/>
  <c r="CF72" i="41"/>
  <c r="CG72" i="41"/>
  <c r="BZ62" i="41"/>
  <c r="CA62" i="41"/>
  <c r="BZ63" i="41"/>
  <c r="CA63" i="41"/>
  <c r="BZ64" i="41"/>
  <c r="CA64" i="41"/>
  <c r="BZ65" i="41"/>
  <c r="CA65" i="41"/>
  <c r="BZ66" i="41"/>
  <c r="CA66" i="41"/>
  <c r="BZ67" i="41"/>
  <c r="CA67" i="41"/>
  <c r="BZ68" i="41"/>
  <c r="CA68" i="41"/>
  <c r="BZ69" i="41"/>
  <c r="CA69" i="41"/>
  <c r="BZ70" i="41"/>
  <c r="CA70" i="41"/>
  <c r="BZ71" i="41"/>
  <c r="CA71" i="41"/>
  <c r="BZ72" i="41"/>
  <c r="CA72" i="41"/>
  <c r="CB62" i="41"/>
  <c r="CC62" i="41"/>
  <c r="CB63" i="41"/>
  <c r="CC63" i="41"/>
  <c r="CB64" i="41"/>
  <c r="CC64" i="41"/>
  <c r="CB65" i="41"/>
  <c r="CC65" i="41"/>
  <c r="CB66" i="41"/>
  <c r="CC66" i="41"/>
  <c r="CB67" i="41"/>
  <c r="CC67" i="41"/>
  <c r="CB68" i="41"/>
  <c r="CC68" i="41"/>
  <c r="CB69" i="41"/>
  <c r="CC69" i="41"/>
  <c r="CB70" i="41"/>
  <c r="CC70" i="41"/>
  <c r="CB71" i="41"/>
  <c r="CC71" i="41"/>
  <c r="CB72" i="41"/>
  <c r="CC72" i="41"/>
  <c r="CD62" i="41"/>
  <c r="CE62" i="41"/>
  <c r="CD63" i="41"/>
  <c r="CE63" i="41"/>
  <c r="CD64" i="41"/>
  <c r="CE64" i="41"/>
  <c r="CD65" i="41"/>
  <c r="CE65" i="41"/>
  <c r="CD66" i="41"/>
  <c r="CE66" i="41"/>
  <c r="CD67" i="41"/>
  <c r="CE67" i="41"/>
  <c r="CD68" i="41"/>
  <c r="CE68" i="41"/>
  <c r="CD69" i="41"/>
  <c r="CE69" i="41"/>
  <c r="CD70" i="41"/>
  <c r="CE70" i="41"/>
  <c r="CD71" i="41"/>
  <c r="CE71" i="41"/>
  <c r="CD72" i="41"/>
  <c r="CE72" i="41"/>
  <c r="CF58" i="41"/>
  <c r="CG58" i="41"/>
  <c r="CF59" i="41"/>
  <c r="CG59" i="41"/>
  <c r="CF60" i="41"/>
  <c r="CG60" i="41"/>
  <c r="BZ58" i="41"/>
  <c r="CA58" i="41"/>
  <c r="BZ59" i="41"/>
  <c r="CA59" i="41"/>
  <c r="BZ60" i="41"/>
  <c r="CA60" i="41"/>
  <c r="CB58" i="41"/>
  <c r="CC58" i="41"/>
  <c r="CB59" i="41"/>
  <c r="CC59" i="41"/>
  <c r="CB60" i="41"/>
  <c r="CC60" i="41"/>
  <c r="CD58" i="41"/>
  <c r="CE58" i="41"/>
  <c r="CD59" i="41"/>
  <c r="CE59" i="41"/>
  <c r="CD60" i="41"/>
  <c r="CE60" i="41"/>
  <c r="CB52" i="41"/>
  <c r="CC52" i="41"/>
  <c r="CB53" i="41"/>
  <c r="CC53" i="41"/>
  <c r="CB54" i="41"/>
  <c r="CC54" i="41"/>
  <c r="CB55" i="41"/>
  <c r="CC55" i="41"/>
  <c r="CB56" i="41"/>
  <c r="CC56" i="41"/>
  <c r="CD52" i="41"/>
  <c r="CE52" i="41"/>
  <c r="CD53" i="41"/>
  <c r="CE53" i="41"/>
  <c r="CD54" i="41"/>
  <c r="CE54" i="41"/>
  <c r="CD55" i="41"/>
  <c r="CE55" i="41"/>
  <c r="CD56" i="41"/>
  <c r="CE56" i="41"/>
  <c r="CF52" i="41"/>
  <c r="CG52" i="41"/>
  <c r="CF53" i="41"/>
  <c r="CG53" i="41"/>
  <c r="CF54" i="41"/>
  <c r="CG54" i="41"/>
  <c r="CF55" i="41"/>
  <c r="CG55" i="41"/>
  <c r="CF56" i="41"/>
  <c r="CG56" i="41"/>
  <c r="BZ52" i="41"/>
  <c r="CA52" i="41"/>
  <c r="BZ53" i="41"/>
  <c r="CA53" i="41"/>
  <c r="BZ54" i="41"/>
  <c r="CA54" i="41"/>
  <c r="BZ55" i="41"/>
  <c r="CA55" i="41"/>
  <c r="BZ56" i="41"/>
  <c r="CA56" i="41"/>
  <c r="CB43" i="41"/>
  <c r="CC43" i="41"/>
  <c r="CB44" i="41"/>
  <c r="CC44" i="41"/>
  <c r="CB45" i="41"/>
  <c r="CC45" i="41"/>
  <c r="CB46" i="41"/>
  <c r="CC46" i="41"/>
  <c r="CB47" i="41"/>
  <c r="CC47" i="41"/>
  <c r="CB48" i="41"/>
  <c r="CC48" i="41"/>
  <c r="CB49" i="41"/>
  <c r="CC49" i="41"/>
  <c r="CB50" i="41"/>
  <c r="CC50" i="41"/>
  <c r="CD43" i="41"/>
  <c r="CE43" i="41"/>
  <c r="CD44" i="41"/>
  <c r="CE44" i="41"/>
  <c r="CD45" i="41"/>
  <c r="CE45" i="41"/>
  <c r="CD46" i="41"/>
  <c r="CE46" i="41"/>
  <c r="CD47" i="41"/>
  <c r="CE47" i="41"/>
  <c r="CD48" i="41"/>
  <c r="CE48" i="41"/>
  <c r="CD49" i="41"/>
  <c r="CE49" i="41"/>
  <c r="CD50" i="41"/>
  <c r="CE50" i="41"/>
  <c r="CF43" i="41"/>
  <c r="CG43" i="41"/>
  <c r="CF44" i="41"/>
  <c r="CG44" i="41"/>
  <c r="CF45" i="41"/>
  <c r="CG45" i="41"/>
  <c r="CF46" i="41"/>
  <c r="CG46" i="41"/>
  <c r="CF47" i="41"/>
  <c r="CG47" i="41"/>
  <c r="CF48" i="41"/>
  <c r="CG48" i="41"/>
  <c r="CF49" i="41"/>
  <c r="CG49" i="41"/>
  <c r="CF50" i="41"/>
  <c r="CG50" i="41"/>
  <c r="BZ43" i="41"/>
  <c r="CA43" i="41"/>
  <c r="CH43" i="41"/>
  <c r="CV43" i="41"/>
  <c r="BZ44" i="41"/>
  <c r="CA44" i="41"/>
  <c r="BZ45" i="41"/>
  <c r="CA45" i="41"/>
  <c r="BZ46" i="41"/>
  <c r="CA46" i="41"/>
  <c r="BZ47" i="41"/>
  <c r="CA47" i="41"/>
  <c r="CH47" i="41"/>
  <c r="BZ48" i="41"/>
  <c r="CA48" i="41"/>
  <c r="BZ49" i="41"/>
  <c r="CA49" i="41"/>
  <c r="BZ50" i="41"/>
  <c r="CA50" i="41"/>
  <c r="BZ35" i="41"/>
  <c r="CA35" i="41"/>
  <c r="BZ36" i="41"/>
  <c r="CA36" i="41"/>
  <c r="BZ37" i="41"/>
  <c r="CA37" i="41"/>
  <c r="BZ38" i="41"/>
  <c r="CA38" i="41"/>
  <c r="BZ39" i="41"/>
  <c r="CA39" i="41"/>
  <c r="BZ40" i="41"/>
  <c r="CA40" i="41"/>
  <c r="BZ41" i="41"/>
  <c r="CA41" i="41"/>
  <c r="CB35" i="41"/>
  <c r="CC35" i="41"/>
  <c r="CB36" i="41"/>
  <c r="CC36" i="41"/>
  <c r="CB37" i="41"/>
  <c r="CC37" i="41"/>
  <c r="CB38" i="41"/>
  <c r="CC38" i="41"/>
  <c r="CB39" i="41"/>
  <c r="CC39" i="41"/>
  <c r="CB40" i="41"/>
  <c r="CC40" i="41"/>
  <c r="CB41" i="41"/>
  <c r="CC41" i="41"/>
  <c r="CD35" i="41"/>
  <c r="CE35" i="41"/>
  <c r="CD36" i="41"/>
  <c r="CE36" i="41"/>
  <c r="CD37" i="41"/>
  <c r="CE37" i="41"/>
  <c r="CD38" i="41"/>
  <c r="CE38" i="41"/>
  <c r="CD39" i="41"/>
  <c r="CE39" i="41"/>
  <c r="CD40" i="41"/>
  <c r="CE40" i="41"/>
  <c r="CD41" i="41"/>
  <c r="CE41" i="41"/>
  <c r="CF35" i="41"/>
  <c r="CG35" i="41"/>
  <c r="CF36" i="41"/>
  <c r="CG36" i="41"/>
  <c r="CF37" i="41"/>
  <c r="CG37" i="41"/>
  <c r="CF38" i="41"/>
  <c r="CG38" i="41"/>
  <c r="CF39" i="41"/>
  <c r="CG39" i="41"/>
  <c r="CF40" i="41"/>
  <c r="CG40" i="41"/>
  <c r="CF41" i="41"/>
  <c r="CG41" i="41"/>
  <c r="CD30" i="41"/>
  <c r="CE30" i="41"/>
  <c r="CD31" i="41"/>
  <c r="CE31" i="41"/>
  <c r="CD32" i="41"/>
  <c r="CE32" i="41"/>
  <c r="CD33" i="41"/>
  <c r="CE33" i="41"/>
  <c r="CF30" i="41"/>
  <c r="CG30" i="41"/>
  <c r="CF31" i="41"/>
  <c r="CG31" i="41"/>
  <c r="CF32" i="41"/>
  <c r="CG32" i="41"/>
  <c r="CF33" i="41"/>
  <c r="CG33" i="41"/>
  <c r="BZ30" i="41"/>
  <c r="CA30" i="41"/>
  <c r="BZ31" i="41"/>
  <c r="CA31" i="41"/>
  <c r="BZ32" i="41"/>
  <c r="CA32" i="41"/>
  <c r="BZ33" i="41"/>
  <c r="CA33" i="41"/>
  <c r="CB30" i="41"/>
  <c r="CC30" i="41"/>
  <c r="CB31" i="41"/>
  <c r="CC31" i="41"/>
  <c r="CB32" i="41"/>
  <c r="CC32" i="41"/>
  <c r="CB33" i="41"/>
  <c r="CC33" i="41"/>
  <c r="BZ29" i="41"/>
  <c r="CA29" i="41"/>
  <c r="CF25" i="41"/>
  <c r="CG25" i="41"/>
  <c r="CF26" i="41"/>
  <c r="CG26" i="41"/>
  <c r="CF27" i="41"/>
  <c r="CG27" i="41"/>
  <c r="CF28" i="41"/>
  <c r="CG28" i="41"/>
  <c r="CB26" i="41"/>
  <c r="CC26" i="41"/>
  <c r="CB28" i="41"/>
  <c r="CC28" i="41"/>
  <c r="CB29" i="41"/>
  <c r="CC29" i="41"/>
  <c r="CD25" i="41"/>
  <c r="CE25" i="41"/>
  <c r="CD26" i="41"/>
  <c r="CE26" i="41"/>
  <c r="CD27" i="41"/>
  <c r="CE27" i="41"/>
  <c r="CD28" i="41"/>
  <c r="CE28" i="41"/>
  <c r="CB24" i="41"/>
  <c r="CC24" i="41"/>
  <c r="CF23" i="41"/>
  <c r="CG23" i="41"/>
  <c r="BZ23" i="41"/>
  <c r="CA23" i="41"/>
  <c r="CD23" i="41"/>
  <c r="CE23" i="41"/>
  <c r="CV47" i="41"/>
  <c r="BX12" i="41"/>
  <c r="BY12" i="41"/>
  <c r="BX13" i="41"/>
  <c r="BY13" i="41"/>
  <c r="BX14" i="41"/>
  <c r="BY14" i="41"/>
  <c r="BX15" i="41"/>
  <c r="BY15" i="41"/>
  <c r="BX16" i="41"/>
  <c r="BY16" i="41"/>
  <c r="BX17" i="41"/>
  <c r="BY17" i="41"/>
  <c r="BX18" i="41"/>
  <c r="BY18" i="41"/>
  <c r="BX19" i="41"/>
  <c r="BY19" i="41"/>
  <c r="BX20" i="41"/>
  <c r="BY20" i="41"/>
  <c r="CH114" i="41"/>
  <c r="CV114" i="41"/>
  <c r="CH115" i="41"/>
  <c r="CV115" i="41"/>
  <c r="CH111" i="41"/>
  <c r="CV111" i="41"/>
  <c r="CV121" i="41"/>
  <c r="CV122" i="41"/>
  <c r="CH116" i="41"/>
  <c r="CV116" i="41"/>
  <c r="CH45" i="41"/>
  <c r="CV45" i="41"/>
  <c r="CV119" i="41"/>
  <c r="CH50" i="41"/>
  <c r="CV50" i="41"/>
  <c r="CH46" i="41"/>
  <c r="CV46" i="41"/>
  <c r="CV120" i="41"/>
  <c r="CH113" i="41"/>
  <c r="CV113" i="41"/>
  <c r="CD21" i="41"/>
  <c r="CE21" i="41"/>
  <c r="CV117" i="41"/>
  <c r="CH112" i="41"/>
  <c r="CV112" i="41"/>
  <c r="CD22" i="41"/>
  <c r="CE22" i="41"/>
  <c r="CF22" i="41"/>
  <c r="CG22" i="41"/>
  <c r="CF21" i="41"/>
  <c r="CG21" i="41"/>
  <c r="CH44" i="41"/>
  <c r="CV44" i="41"/>
  <c r="CH98" i="41"/>
  <c r="CV98" i="41"/>
  <c r="CH23" i="41"/>
  <c r="CV23" i="41"/>
  <c r="CH29" i="41"/>
  <c r="CV29" i="41"/>
  <c r="CH53" i="41"/>
  <c r="CV53" i="41"/>
  <c r="CH59" i="41"/>
  <c r="CV59" i="41"/>
  <c r="CH82" i="41"/>
  <c r="CV82" i="41"/>
  <c r="CH93" i="41"/>
  <c r="CV93" i="41"/>
  <c r="CH101" i="41"/>
  <c r="CV101" i="41"/>
  <c r="CH110" i="41"/>
  <c r="CV110" i="41"/>
  <c r="CH92" i="41"/>
  <c r="CV92" i="41"/>
  <c r="CH56" i="41"/>
  <c r="CV56" i="41"/>
  <c r="CH52" i="41"/>
  <c r="CV52" i="41"/>
  <c r="CH30" i="41"/>
  <c r="CV30" i="41"/>
  <c r="CH39" i="41"/>
  <c r="CV39" i="41"/>
  <c r="CH35" i="41"/>
  <c r="CV35" i="41"/>
  <c r="CH71" i="41"/>
  <c r="CV71" i="41"/>
  <c r="CH67" i="41"/>
  <c r="CV67" i="41"/>
  <c r="CH63" i="41"/>
  <c r="CV63" i="41"/>
  <c r="CH80" i="41"/>
  <c r="CV80" i="41"/>
  <c r="CH91" i="41"/>
  <c r="CV91" i="41"/>
  <c r="CH87" i="41"/>
  <c r="CV87" i="41"/>
  <c r="CH108" i="41"/>
  <c r="CV108" i="41"/>
  <c r="CH76" i="41"/>
  <c r="CV76" i="41"/>
  <c r="CH96" i="41"/>
  <c r="CV96" i="41"/>
  <c r="CH33" i="41"/>
  <c r="CV33" i="41"/>
  <c r="CH38" i="41"/>
  <c r="CV38" i="41"/>
  <c r="CH58" i="41"/>
  <c r="CV58" i="41"/>
  <c r="CH70" i="41"/>
  <c r="CV70" i="41"/>
  <c r="CH66" i="41"/>
  <c r="CV66" i="41"/>
  <c r="CH62" i="41"/>
  <c r="CV62" i="41"/>
  <c r="CH75" i="41"/>
  <c r="CV75" i="41"/>
  <c r="CH79" i="41"/>
  <c r="CV79" i="41"/>
  <c r="CH90" i="41"/>
  <c r="CV90" i="41"/>
  <c r="CH86" i="41"/>
  <c r="CV86" i="41"/>
  <c r="CH100" i="41"/>
  <c r="CV100" i="41"/>
  <c r="CH107" i="41"/>
  <c r="CV107" i="41"/>
  <c r="CH109" i="41"/>
  <c r="CV109" i="41"/>
  <c r="CH104" i="41"/>
  <c r="CV104" i="41"/>
  <c r="CH81" i="41"/>
  <c r="CV81" i="41"/>
  <c r="CH73" i="41"/>
  <c r="CV73" i="41"/>
  <c r="CH24" i="41"/>
  <c r="CV24" i="41"/>
  <c r="CH42" i="41"/>
  <c r="CV42" i="41"/>
  <c r="CO12" i="41"/>
  <c r="CP12" i="41"/>
  <c r="CH32" i="41"/>
  <c r="CV32" i="41"/>
  <c r="CH41" i="41"/>
  <c r="CV41" i="41"/>
  <c r="CH37" i="41"/>
  <c r="CV37" i="41"/>
  <c r="CH49" i="41"/>
  <c r="CV49" i="41"/>
  <c r="CH55" i="41"/>
  <c r="CV55" i="41"/>
  <c r="CH69" i="41"/>
  <c r="CV69" i="41"/>
  <c r="CH65" i="41"/>
  <c r="CV65" i="41"/>
  <c r="CH77" i="41"/>
  <c r="CV77" i="41"/>
  <c r="CH84" i="41"/>
  <c r="CV84" i="41"/>
  <c r="CH89" i="41"/>
  <c r="CV89" i="41"/>
  <c r="CH95" i="41"/>
  <c r="CV95" i="41"/>
  <c r="CH97" i="41"/>
  <c r="CV97" i="41"/>
  <c r="CH103" i="41"/>
  <c r="CV103" i="41"/>
  <c r="CH99" i="41"/>
  <c r="CV99" i="41"/>
  <c r="CH106" i="41"/>
  <c r="CV106" i="41"/>
  <c r="CH74" i="41"/>
  <c r="CV74" i="41"/>
  <c r="CH61" i="41"/>
  <c r="CV61" i="41"/>
  <c r="CH34" i="41"/>
  <c r="CV34" i="41"/>
  <c r="CH25" i="41"/>
  <c r="CV25" i="41"/>
  <c r="CH57" i="41"/>
  <c r="CV57" i="41"/>
  <c r="CH26" i="41"/>
  <c r="CV26" i="41"/>
  <c r="CM12" i="41"/>
  <c r="CN12" i="41"/>
  <c r="CH31" i="41"/>
  <c r="CV31" i="41"/>
  <c r="CH40" i="41"/>
  <c r="CV40" i="41"/>
  <c r="CH36" i="41"/>
  <c r="CV36" i="41"/>
  <c r="CH48" i="41"/>
  <c r="CV48" i="41"/>
  <c r="CH54" i="41"/>
  <c r="CV54" i="41"/>
  <c r="CH60" i="41"/>
  <c r="CV60" i="41"/>
  <c r="CH72" i="41"/>
  <c r="CV72" i="41"/>
  <c r="CH68" i="41"/>
  <c r="CV68" i="41"/>
  <c r="CH64" i="41"/>
  <c r="CV64" i="41"/>
  <c r="CH83" i="41"/>
  <c r="CV83" i="41"/>
  <c r="CH88" i="41"/>
  <c r="CV88" i="41"/>
  <c r="CH94" i="41"/>
  <c r="CV94" i="41"/>
  <c r="CH102" i="41"/>
  <c r="CV102" i="41"/>
  <c r="CH105" i="41"/>
  <c r="CV105" i="41"/>
  <c r="CH78" i="41"/>
  <c r="CV78" i="41"/>
  <c r="CH51" i="41"/>
  <c r="CV51" i="41"/>
  <c r="CH28" i="41"/>
  <c r="CV28" i="41"/>
  <c r="CH27" i="41"/>
  <c r="CV27" i="41"/>
  <c r="CH85" i="41"/>
  <c r="CV85" i="41"/>
  <c r="CD12" i="41"/>
  <c r="CE12" i="41"/>
  <c r="CD20" i="41"/>
  <c r="CE20" i="41"/>
  <c r="CF13" i="41"/>
  <c r="CG13" i="41"/>
  <c r="CF16" i="41"/>
  <c r="CG16" i="41"/>
  <c r="CD19" i="41"/>
  <c r="CE19" i="41"/>
  <c r="CD18" i="41"/>
  <c r="CE18" i="41"/>
  <c r="CD16" i="41"/>
  <c r="CE16" i="41"/>
  <c r="CD13" i="41"/>
  <c r="CE13" i="41"/>
  <c r="CF19" i="41"/>
  <c r="CG19" i="41"/>
  <c r="CF20" i="41"/>
  <c r="CG20" i="41"/>
  <c r="CF17" i="41"/>
  <c r="CG17" i="41"/>
  <c r="CF15" i="41"/>
  <c r="CG15" i="41"/>
  <c r="CF14" i="41"/>
  <c r="CG14" i="41"/>
  <c r="CF12" i="41"/>
  <c r="CG12" i="41"/>
  <c r="CF18" i="41"/>
  <c r="CG18" i="41"/>
  <c r="CD17" i="41"/>
  <c r="CE17" i="41"/>
  <c r="CD15" i="41"/>
  <c r="CE15" i="41"/>
  <c r="CD14" i="41"/>
  <c r="CE14" i="41"/>
  <c r="BW12" i="41"/>
  <c r="BW13" i="41"/>
  <c r="BW14" i="41"/>
  <c r="BW15" i="41"/>
  <c r="BW16" i="41"/>
  <c r="BW17" i="41"/>
  <c r="BW18" i="41"/>
  <c r="BW19" i="41"/>
  <c r="BW20" i="41"/>
  <c r="BV12" i="41"/>
  <c r="BV13" i="41"/>
  <c r="BV14" i="41"/>
  <c r="BV15" i="41"/>
  <c r="BV16" i="41"/>
  <c r="BV17" i="41"/>
  <c r="BV18" i="41"/>
  <c r="BV19" i="41"/>
  <c r="BV20" i="41"/>
  <c r="BZ22" i="41"/>
  <c r="CA22" i="41"/>
  <c r="BZ21" i="41"/>
  <c r="CA21" i="41"/>
  <c r="CB22" i="41"/>
  <c r="CC22" i="41"/>
  <c r="CB21" i="41"/>
  <c r="CC21" i="41"/>
  <c r="CI12" i="41"/>
  <c r="CJ12" i="41"/>
  <c r="CK12" i="41"/>
  <c r="CL12" i="41"/>
  <c r="CB19" i="41"/>
  <c r="CC19" i="41"/>
  <c r="CB20" i="41"/>
  <c r="CC20" i="41"/>
  <c r="CB18" i="41"/>
  <c r="CC18" i="41"/>
  <c r="CB17" i="41"/>
  <c r="CC17" i="41"/>
  <c r="CB16" i="41"/>
  <c r="CC16" i="41"/>
  <c r="CB15" i="41"/>
  <c r="CC15" i="41"/>
  <c r="CB14" i="41"/>
  <c r="CC14" i="41"/>
  <c r="CB13" i="41"/>
  <c r="CC13" i="41"/>
  <c r="CB12" i="41"/>
  <c r="CC12" i="41"/>
  <c r="BZ20" i="41"/>
  <c r="CA20" i="41"/>
  <c r="BZ19" i="41"/>
  <c r="CA19" i="41"/>
  <c r="BZ17" i="41"/>
  <c r="CA17" i="41"/>
  <c r="CH17" i="41"/>
  <c r="BZ18" i="41"/>
  <c r="CA18" i="41"/>
  <c r="BZ16" i="41"/>
  <c r="CA16" i="41"/>
  <c r="BZ15" i="41"/>
  <c r="CA15" i="41"/>
  <c r="BZ12" i="41"/>
  <c r="CA12" i="41"/>
  <c r="BZ13" i="41"/>
  <c r="CA13" i="41"/>
  <c r="BZ14" i="41"/>
  <c r="CA14" i="41"/>
  <c r="CH14" i="41"/>
  <c r="CV14" i="41"/>
  <c r="CH18" i="41"/>
  <c r="CV18" i="41"/>
  <c r="CH13" i="41"/>
  <c r="CV13" i="41"/>
  <c r="CH21" i="41"/>
  <c r="CV21" i="41"/>
  <c r="CH22" i="41"/>
  <c r="CV22" i="41"/>
  <c r="CH20" i="41"/>
  <c r="CV20" i="41"/>
  <c r="CH12" i="41"/>
  <c r="CV12" i="41"/>
  <c r="CQ12" i="41"/>
  <c r="CH15" i="41"/>
  <c r="CV15" i="41"/>
  <c r="CH16" i="41"/>
  <c r="CV16" i="41"/>
  <c r="CH19" i="41"/>
  <c r="CV19" i="41"/>
  <c r="CV17" i="41"/>
  <c r="CW68" i="41"/>
  <c r="CW57" i="41"/>
  <c r="CW118" i="41"/>
  <c r="CW116" i="41"/>
  <c r="CW114" i="41"/>
  <c r="CW112" i="41"/>
  <c r="CW121" i="41"/>
  <c r="CW119" i="41"/>
  <c r="CW117" i="41"/>
  <c r="CW115" i="41"/>
  <c r="CW113" i="41"/>
  <c r="CW111" i="41"/>
  <c r="CW122" i="41"/>
  <c r="CW120" i="41"/>
  <c r="CW39" i="41"/>
  <c r="CW34" i="41"/>
  <c r="CW14" i="41"/>
  <c r="CW79" i="41"/>
  <c r="CW81" i="41"/>
  <c r="CW38" i="41"/>
  <c r="CW83" i="41"/>
  <c r="CW18" i="41"/>
  <c r="CW35" i="41"/>
  <c r="CW12" i="41"/>
  <c r="CW20" i="41"/>
  <c r="CW76" i="41"/>
  <c r="CW30" i="41"/>
  <c r="CW82" i="41"/>
  <c r="CW15" i="41"/>
  <c r="CW55" i="41"/>
  <c r="CW99" i="41"/>
  <c r="CW36" i="41"/>
  <c r="CW98" i="41"/>
  <c r="CW46" i="41"/>
  <c r="CW26" i="41"/>
  <c r="CW19" i="41"/>
  <c r="CW63" i="41"/>
  <c r="CW103" i="41"/>
  <c r="CW40" i="41"/>
  <c r="CW110" i="41"/>
  <c r="CW62" i="41"/>
  <c r="CW50" i="41"/>
  <c r="CW58" i="41"/>
  <c r="CW54" i="41"/>
  <c r="CW23" i="41"/>
  <c r="CW47" i="41"/>
  <c r="CW67" i="41"/>
  <c r="CW87" i="41"/>
  <c r="CW24" i="41"/>
  <c r="CW44" i="41"/>
  <c r="CW92" i="41"/>
  <c r="CW33" i="41"/>
  <c r="CW78" i="41"/>
  <c r="CW66" i="41"/>
  <c r="CW74" i="41"/>
  <c r="CW70" i="41"/>
  <c r="CW31" i="41"/>
  <c r="CW51" i="41"/>
  <c r="CW71" i="41"/>
  <c r="CW95" i="41"/>
  <c r="CW102" i="41"/>
  <c r="CW28" i="41"/>
  <c r="CW60" i="41"/>
  <c r="CW100" i="41"/>
  <c r="CW41" i="41"/>
  <c r="CW108" i="41"/>
  <c r="CW17" i="41"/>
  <c r="CW49" i="41"/>
  <c r="CW42" i="41"/>
  <c r="CW22" i="41"/>
  <c r="CW86" i="41"/>
  <c r="CW27" i="41"/>
  <c r="CW43" i="41"/>
  <c r="CW59" i="41"/>
  <c r="CW75" i="41"/>
  <c r="CW91" i="41"/>
  <c r="CW107" i="41"/>
  <c r="CW16" i="41"/>
  <c r="CW32" i="41"/>
  <c r="CW52" i="41"/>
  <c r="CW84" i="41"/>
  <c r="CW90" i="41"/>
  <c r="CW25" i="41"/>
  <c r="CW109" i="41"/>
  <c r="CW97" i="41"/>
  <c r="CW65" i="41"/>
  <c r="CW48" i="41"/>
  <c r="CW64" i="41"/>
  <c r="CW80" i="41"/>
  <c r="CW96" i="41"/>
  <c r="CW106" i="41"/>
  <c r="CW21" i="41"/>
  <c r="CW37" i="41"/>
  <c r="CW53" i="41"/>
  <c r="CW69" i="41"/>
  <c r="CW85" i="41"/>
  <c r="CW101" i="41"/>
  <c r="CW73" i="41"/>
  <c r="CW89" i="41"/>
  <c r="CW105" i="41"/>
  <c r="CW56" i="41"/>
  <c r="CW72" i="41"/>
  <c r="CW88" i="41"/>
  <c r="CW104" i="41"/>
  <c r="CW94" i="41"/>
  <c r="CW13" i="41"/>
  <c r="CW29" i="41"/>
  <c r="CW45" i="41"/>
  <c r="CW61" i="41"/>
  <c r="CW77" i="41"/>
  <c r="CW93" i="41"/>
  <c r="B14" i="55"/>
  <c r="B13" i="55"/>
  <c r="B12" i="55"/>
  <c r="B11" i="55"/>
  <c r="B10" i="55"/>
  <c r="B9" i="55"/>
  <c r="D13" i="49"/>
  <c r="N16" i="57"/>
  <c r="N14" i="57"/>
  <c r="L16" i="57"/>
  <c r="L14" i="57"/>
  <c r="D10" i="57"/>
  <c r="D8" i="57"/>
  <c r="D6" i="57"/>
  <c r="N6" i="57"/>
  <c r="N16" i="56"/>
  <c r="N14" i="56"/>
  <c r="L16" i="56"/>
  <c r="L14" i="56"/>
  <c r="J14" i="56"/>
  <c r="H14" i="56"/>
  <c r="F16" i="56"/>
  <c r="F14" i="56"/>
  <c r="D8" i="56"/>
  <c r="D6" i="56"/>
  <c r="D20" i="50"/>
  <c r="L6" i="56"/>
  <c r="F8" i="57"/>
  <c r="N12" i="57"/>
  <c r="L10" i="57"/>
  <c r="F6" i="57"/>
  <c r="J10" i="57"/>
  <c r="J6" i="57"/>
  <c r="N10" i="57"/>
  <c r="H6" i="57"/>
  <c r="L12" i="57"/>
  <c r="L6" i="57"/>
  <c r="N8" i="57"/>
  <c r="H8" i="57"/>
  <c r="L8" i="57"/>
  <c r="H10" i="57"/>
  <c r="H12" i="57"/>
  <c r="J8" i="57"/>
  <c r="F10" i="57"/>
  <c r="N8" i="56"/>
  <c r="F12" i="56"/>
  <c r="F6" i="56"/>
  <c r="H8" i="56"/>
  <c r="N10" i="56"/>
  <c r="J8" i="56"/>
  <c r="F8" i="56"/>
  <c r="F10" i="56"/>
  <c r="L10" i="56"/>
  <c r="N12" i="56"/>
  <c r="L8" i="56"/>
  <c r="J6" i="56"/>
  <c r="N6" i="56"/>
  <c r="H6" i="56"/>
  <c r="L12" i="56"/>
  <c r="H19" i="57"/>
  <c r="H19" i="56"/>
  <c r="F19" i="57"/>
  <c r="D20" i="57"/>
  <c r="J19" i="57"/>
  <c r="L19" i="57"/>
  <c r="F19" i="56"/>
  <c r="L19" i="56"/>
  <c r="D20" i="56"/>
  <c r="J19" i="56"/>
  <c r="D10" i="50"/>
  <c r="D11" i="50"/>
  <c r="D12" i="50"/>
  <c r="D13" i="50"/>
  <c r="D14" i="50"/>
  <c r="D15" i="50"/>
  <c r="D16" i="50"/>
  <c r="D9" i="50"/>
  <c r="D3" i="50"/>
  <c r="D4" i="50"/>
  <c r="D5" i="50"/>
  <c r="D6" i="50"/>
  <c r="D2" i="50"/>
  <c r="D17" i="50"/>
  <c r="D7" i="50"/>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<sst xmlns="http://schemas.openxmlformats.org/spreadsheetml/2006/main" count="8114" uniqueCount="2153">
  <si>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</si>
  <si>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</si>
  <si>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</si>
  <si>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</si>
  <si>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</si>
  <si>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</si>
  <si>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</si>
  <si>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</si>
  <si>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</si>
  <si>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</si>
  <si>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</si>
  <si>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</si>
  <si>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</si>
  <si>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</si>
  <si>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</si>
  <si>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</si>
  <si>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</si>
  <si>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</si>
  <si>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</si>
  <si>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</si>
  <si>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</si>
  <si>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</si>
  <si>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</si>
  <si>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</si>
  <si>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</si>
  <si>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</si>
  <si>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</si>
  <si>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</si>
  <si>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</si>
  <si>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</si>
  <si>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</si>
  <si>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</si>
  <si>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</si>
  <si>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</si>
  <si>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</si>
  <si>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</si>
  <si>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</si>
  <si>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</si>
  <si>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</si>
  <si>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</si>
  <si>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</si>
  <si>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</si>
  <si>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</si>
  <si>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</si>
  <si>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</si>
  <si>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</si>
  <si>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</si>
  <si>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</si>
  <si>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</si>
  <si>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</si>
  <si>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</si>
  <si>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</si>
  <si>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</si>
  <si>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</si>
  <si>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</si>
  <si>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</si>
  <si>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</si>
  <si>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</si>
  <si>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</si>
  <si>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</si>
  <si>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</si>
  <si>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</si>
  <si>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</si>
  <si>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</si>
  <si>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</si>
  <si>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</si>
  <si>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</si>
  <si>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</si>
  <si>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</si>
  <si>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</si>
  <si>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</si>
  <si>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</si>
  <si>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</si>
  <si>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</si>
  <si>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</si>
  <si>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</si>
  <si>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</si>
  <si>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</si>
  <si>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</si>
  <si>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</si>
  <si>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</si>
  <si>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</si>
  <si>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</si>
  <si>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</si>
  <si>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</si>
  <si>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</si>
  <si>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</si>
  <si>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</si>
  <si>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</si>
  <si>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</si>
  <si>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</si>
  <si>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</si>
  <si>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</si>
  <si>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</si>
  <si>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</si>
  <si>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</si>
  <si>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</si>
  <si>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</si>
  <si>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</si>
  <si>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</si>
  <si>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</si>
  <si>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</si>
  <si>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</si>
  <si>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</si>
  <si>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</si>
  <si>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</si>
  <si>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</si>
  <si>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</si>
  <si>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</si>
  <si>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</si>
  <si>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</si>
  <si>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</si>
  <si>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</si>
  <si>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</si>
  <si>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</si>
  <si>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</si>
  <si>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</si>
  <si>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</si>
  <si>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</si>
  <si>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</si>
  <si>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</si>
  <si>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</si>
  <si>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</si>
  <si>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</si>
  <si>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</si>
  <si>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</si>
  <si>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</si>
  <si>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</si>
  <si>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</si>
  <si>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</si>
  <si>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</si>
  <si>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</si>
  <si>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</si>
  <si>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</si>
  <si>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</si>
  <si>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</si>
  <si>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</si>
  <si>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</si>
  <si>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</si>
  <si>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</si>
  <si>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</si>
  <si>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</si>
  <si>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</si>
  <si>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</si>
  <si>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</si>
  <si>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</si>
  <si>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</si>
  <si>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</si>
  <si>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</si>
  <si>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</si>
  <si>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</si>
  <si>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</si>
  <si>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</si>
  <si>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</si>
  <si>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</si>
  <si>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</si>
  <si>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</si>
  <si>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</si>
  <si>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</si>
  <si>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</si>
  <si>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</si>
  <si>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</si>
  <si>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</si>
  <si>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</si>
  <si>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</si>
  <si>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</si>
  <si>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</si>
  <si>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</si>
  <si>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</si>
  <si>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</si>
  <si>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</si>
  <si>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</si>
  <si>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</si>
  <si>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</si>
  <si>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</si>
  <si>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</si>
  <si>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</si>
  <si>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</si>
  <si>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</si>
  <si>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</si>
  <si>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</si>
  <si>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</si>
  <si>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</si>
  <si>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</si>
  <si>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</si>
  <si>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</si>
  <si>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</si>
  <si>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</si>
  <si>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</si>
  <si>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</si>
  <si>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</si>
  <si>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</si>
  <si>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</si>
  <si>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</si>
  <si>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</si>
  <si>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</si>
  <si>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</si>
  <si>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</si>
  <si>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</si>
  <si>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</si>
  <si>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</si>
  <si>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</si>
  <si>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</si>
  <si>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</si>
  <si>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</si>
  <si>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</si>
  <si>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</si>
  <si>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</si>
  <si>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</si>
  <si>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</si>
  <si>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</si>
  <si>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</si>
  <si>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</si>
  <si>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</si>
  <si>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</si>
  <si>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</si>
  <si>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</si>
  <si>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</si>
  <si>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</si>
  <si>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</si>
  <si>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</si>
  <si>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</si>
  <si>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</si>
  <si>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</si>
  <si>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</si>
  <si>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</si>
  <si>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</si>
  <si>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</si>
  <si>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</si>
  <si>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</si>
  <si>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</si>
  <si>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</si>
  <si>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</si>
  <si>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</si>
  <si>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</si>
  <si>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</si>
  <si>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</si>
  <si>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</si>
  <si>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</si>
  <si>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</si>
  <si>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</si>
  <si>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</si>
  <si>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</si>
  <si>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</si>
  <si>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</si>
  <si>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</si>
  <si>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</si>
  <si>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</si>
  <si>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</si>
  <si>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</si>
  <si>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valoración después de controles</t>
  </si>
  <si>
    <t>Acciones de contingencia</t>
  </si>
  <si>
    <t>Categoría</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</si>
  <si>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</si>
  <si>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</si>
  <si>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</si>
  <si>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</si>
  <si>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</si>
  <si>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</si>
  <si>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</si>
  <si>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</si>
  <si>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</si>
  <si>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</si>
  <si>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</si>
  <si>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</si>
  <si>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</si>
  <si>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</si>
  <si>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</si>
  <si>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</si>
  <si>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</si>
  <si>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</si>
  <si>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</si>
  <si>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</si>
  <si>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</si>
  <si>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</si>
  <si>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</si>
  <si>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</si>
  <si>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</si>
  <si>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</si>
  <si>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</si>
  <si>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</si>
  <si>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</si>
  <si>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</si>
  <si>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</si>
  <si>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</si>
  <si>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</si>
  <si>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</si>
  <si>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</si>
  <si>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</si>
  <si>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</si>
  <si>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</si>
  <si>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</si>
  <si>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</si>
  <si>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</si>
  <si>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</si>
  <si>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</si>
  <si>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</si>
  <si>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</si>
  <si>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</si>
  <si>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</si>
  <si>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</si>
  <si>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</si>
  <si>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</si>
  <si>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</si>
  <si>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</si>
  <si>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</si>
  <si>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</si>
  <si>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</si>
  <si>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</si>
  <si>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</si>
  <si>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</si>
  <si>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</si>
  <si>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</si>
  <si>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</si>
  <si>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</si>
  <si>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</si>
  <si>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</si>
  <si>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</si>
  <si>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</si>
  <si>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</si>
  <si>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</si>
  <si>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 probabilidad inicial</t>
  </si>
  <si>
    <t>Valor impacto inicial</t>
  </si>
  <si>
    <t>Valor probabilidad final</t>
  </si>
  <si>
    <t>Valor impacto final</t>
  </si>
  <si>
    <t>Perfil de riesgo</t>
  </si>
  <si>
    <t>Perfil de riesgo del proceso</t>
  </si>
  <si>
    <t>Cuadrantes de probabilidad</t>
  </si>
  <si>
    <t>Cuadrantes de impacto</t>
  </si>
  <si>
    <t>Del proceso</t>
  </si>
  <si>
    <t>Promedio probabilidad inicial proceso</t>
  </si>
  <si>
    <t>Escala de probabilidad inicial proceso</t>
  </si>
  <si>
    <t>Promedio impacto inicial proceso</t>
  </si>
  <si>
    <t>Escala de impacto inicial proceso</t>
  </si>
  <si>
    <t>Promedio probabilidad final proceso</t>
  </si>
  <si>
    <t>Escala de probabilidad final proceso</t>
  </si>
  <si>
    <t xml:space="preserve">Promedio impacto finalproceso </t>
  </si>
  <si>
    <t>Escala de impacto final proceso</t>
  </si>
  <si>
    <t>Promedio probabilidad inicial institucional</t>
  </si>
  <si>
    <t>Escala de probabilidad inicial institucional</t>
  </si>
  <si>
    <t>Promedio impacto inicial institucional</t>
  </si>
  <si>
    <t>Escala de impacto inicial institucional</t>
  </si>
  <si>
    <t>Promedio probabilidad final institucional</t>
  </si>
  <si>
    <t>Escala de probabilidad final institucional</t>
  </si>
  <si>
    <t xml:space="preserve">Promedio impacto finalinstitucional </t>
  </si>
  <si>
    <t>Escala de impacto final institucional</t>
  </si>
  <si>
    <t>Institucional</t>
  </si>
  <si>
    <t>Resultado proceso</t>
  </si>
  <si>
    <t>Resultado Institucional</t>
  </si>
  <si>
    <t>VALORACIÓN ANTES DE CONTROLES (Número de riesgos)</t>
  </si>
  <si>
    <t>VALORACIÓN DESPUÉS DE CONTROLES (Número de riesgos)</t>
  </si>
  <si>
    <t>Perfil de riesgo institucional antes de controles</t>
  </si>
  <si>
    <t>Perfil de riesgo institucional después de controles</t>
  </si>
  <si>
    <t>Definir las Asesorías Técnicas y Formulación de los Proyectos en materia TIC y Transformación Digital</t>
  </si>
  <si>
    <t>Decisiones erróneas o no acertadas en la formulación de los Proyectos en materia TIC y Transformación Digital</t>
  </si>
  <si>
    <t xml:space="preserve">- La identificación de necesidades que se requiere para la  formulación de proyectos no es suficiente, clara, completa y de calidad.
</t>
  </si>
  <si>
    <t xml:space="preserve">- Conocimiento parcial de la normatividad aplicable al proceso.
</t>
  </si>
  <si>
    <t xml:space="preserve">- Interrupciones en la ejecución del  Proyecto.
- Pérdidas financieras por mala utilización de recursos en los proyectos.
- Pérdida credibilidad por parte de las entidades interesadas.
- Incumplimiento de metas institucionales.
</t>
  </si>
  <si>
    <t xml:space="preserve">- Promover procesos de transformación digital en la Secretaría General para aportar a la gestión pública eficiente.
</t>
  </si>
  <si>
    <t xml:space="preserve">- -- Ningún trámite y/o procedimiento administrativo
</t>
  </si>
  <si>
    <t xml:space="preserve">- Ningún otro proceso en el Sistema de Gestión de Calidad
</t>
  </si>
  <si>
    <t xml:space="preserve">- 7872 Transformación digital y gestión TIC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</si>
  <si>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</si>
  <si>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</si>
  <si>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</si>
  <si>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</si>
  <si>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TIC y Transformación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</si>
  <si>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de Oficina Alta Consejería Distrital de Tecnologías de la Información y las Comunicaciones -TIC-
- Jefe Oficina de la Alta Consejería Distrital de TIC
- Jefe Oficina de la Alta Consejería Distrital de TIC
- Jefe de Oficina Alta Consejería Distrital de Tecnologías de la Información y las Comunicaciones -TIC-</t>
  </si>
  <si>
    <t>- Reporte de monitoreo indicando la materialización del riesgo de Decisiones erróneas o no acertadas en la formulación de los Proyectos en materia TIC y Transformación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</si>
  <si>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</si>
  <si>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</si>
  <si>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</si>
  <si>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</si>
  <si>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</si>
  <si>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</si>
  <si>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</si>
  <si>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</si>
  <si>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</si>
  <si>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</si>
  <si>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</si>
  <si>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</si>
  <si>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</si>
  <si>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</si>
  <si>
    <t xml:space="preserve">
</t>
  </si>
  <si>
    <t>Ejecutar las Asesorías Técnicas y Proyectos en materia  TIC y Transformación digital.</t>
  </si>
  <si>
    <t>Incumplimiento parcial de compromisos en la ejecución de Proyectos en materia TIC y Transformación digital.</t>
  </si>
  <si>
    <t xml:space="preserve">-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</si>
  <si>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</si>
  <si>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</si>
  <si>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t>
  </si>
  <si>
    <t>La escala de impacto baja de mayor  a menor, de acuerdo con la valoración efectuada a las perspectivas del riesgo, lo que ubicó la valoración del riesgo después de controles  de zona resultante alta a baja.</t>
  </si>
  <si>
    <t>- Reportar el riesgo materializado de Incumplimiento parcial de compromisos en la ejecución de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</si>
  <si>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</si>
  <si>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Incumplimiento parcial de compromisos en la ejecución de Proyectos en materia TIC y Transformación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</si>
  <si>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</si>
  <si>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Identificación del riesgo
Análisis antes de controles
Análisis después de controles
Tratamiento del riesgo</t>
  </si>
  <si>
    <t>- Se incluye el proyecto de inversión 1111 “Fortalecimiento de la economía, el gobierno y la ciudad digital de Bogotá D.C. “
- Se definen las perspectivas para los efectos ya identificados.
- Análisis antes de controles: 
Calificación de la Probabilidad: Se incluyen las evidencias faltantes de la vigencia 2016-2019 y las evidencias de la vigencia 2020.
Calificación del Impacto: Se realiza nuevamente la calificación de impacto y se ajustan las perspectivas: Operativa y de información, toda vez que ésta no afectan el riesgo. Lo que genera una valoración resultante MAYOR dentro de la escala de impacto. 
Valoración antes de controles: Teniendo en cuenta que cambio la calificación del impacto en el riesgo la valoración de los controles ubicó al riesgo en zona resultante ALTA, por lo que cambia la explicación del riesgo.
-Análisis después de controles:
Escala de impacto: La escala de impacto después de controles cambia de Moderado a Menor, teniendo en cuenta los cambios efectuados en la valoración antes de controles.
Valoración después de controles: La valoración después de controles cambió de moderado a baja, teniendo en cuenta los cambios efectuados en la valoración antes de controles, por lo anterior se cambia la  explicación del riesgo.
- Tratamiento del riesgo:  El proceso decide Aceptar el riesgo, toda vez que las actividades de control son de calificación fuerte y la zona resultante del riesgo después de controles fue valorado en zona baja.
-Acciones de tratamiento para fortalecer las actividades de control: Se eliminan las acciones ya que todas fueron cerradas, así mismo el proceso acepto el riesgo.</t>
  </si>
  <si>
    <t xml:space="preserve">Se modificó el nombre del riesgo conforme a la nueva forma de operar del proceso. 
Se ajustaron las causas del riesgo conforme al nuevo análisis efectuado a los antecedentes y comportamiento del riesgo.
Se ajustó al nuevo proyecto de inversión 7872, teniendo en cuenta que el riesgo está directamente asociado al proyecto de inversión.
Se ajustaron las actividades de control conforme a la actualización del procedimiento.
</t>
  </si>
  <si>
    <t>Ejecutar las Asesorías Técnicas y Proyectos en materia TIC y Transformación digital</t>
  </si>
  <si>
    <t>Decisiones ajustadas a intereses propios o de terceros en la aprobación de ejecución de Proyectos  en materia TIC y Transformación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</si>
  <si>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</si>
  <si>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</si>
  <si>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</si>
  <si>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</si>
  <si>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</si>
  <si>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</si>
  <si>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</si>
  <si>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</si>
  <si>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</si>
  <si>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</si>
  <si>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</si>
  <si>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</si>
  <si>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</si>
  <si>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</si>
  <si>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Tratamiento del riesgo</t>
  </si>
  <si>
    <t>- Se eliminaron las actividades de control detectivas asociadas al procedimiento de auditorias internas de gestión PR-006 y al procedimiento de Auditorías Internas de Calidad PR-361
- Se ajustaron las fichas de finalización de la acción preventiva de la acción #1 conforme a lo señalado en el aplicativo del SIG</t>
  </si>
  <si>
    <t xml:space="preserve">
Análisis antes de controles
Tratamiento del riesgo</t>
  </si>
  <si>
    <t>Se realiza la calificación del riesgo por frecuencia la cual es: "Nunca o no se ha presentado durante los últimos 4 años". Asimismo, se registran las evidencias que registran su elección para la vigencia 2020.
Se ajusta la fecha de finalización conforme a lo señalado en el aplicativo sistema integrado de gestión</t>
  </si>
  <si>
    <t xml:space="preserve">Identificación del riesgo
Análisis antes de controles
</t>
  </si>
  <si>
    <t>Identificar las necesidades y gestionar las Asesorías Técnicas y proyectos en materia TIC y de Transformación Digital</t>
  </si>
  <si>
    <t>Errores (fallas o deficiencias) en la Identificación de las necesidades y gestión de las Asesorías Técnicas y proyectos en materia TIC y de Transformación Digital</t>
  </si>
  <si>
    <t xml:space="preserve">- La información suministrada para la  identificación de necesidades que se requiere para la definición de asesoría técnica y proyectos en materia TIC no es suficiente, clara, completa y de calidad.
</t>
  </si>
  <si>
    <t xml:space="preserve">- Interrupciones en la gestión de la Asesoría técnica y proyecto en materia TIC
- Pérdidas financieras por mala utilización de recursos.
- Pérdida credibilidad por parte de las entidades interesadas.
- Incumplimiento de metas institucionales.
</t>
  </si>
  <si>
    <t>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t>
  </si>
  <si>
    <t xml:space="preserve">Una vez calificados el diseño, la ejecución y la solidez de los controles, el resultado de la escala de probabilidad quedo en rara vez (1) y la escala de impacto quedó en menor (2), en consecuencia la zona resultante del riesgo después de controles quedó ubicado en zona baja (1,2). </t>
  </si>
  <si>
    <t>- Reportar el riesgo materializado de Errores (fallas o deficiencias) en la Identificación de las necesidades y gestión de las Asesorías Técnicas y proyectos en materia TIC y de Transformación Digital en el informe de monitoreo a la Oficina Asesora de Planeación.
- Elaborar informe con las causas que conllevaron al error de la identificación de las necesidades de gestionar la asesoría o formular el proyecto
- Formular acciones preventivas o correctivas
- Actualizar el mapa de riesgos del proceso Asesoría Técnica y Proyectos en Materia TIC</t>
  </si>
  <si>
    <t>- Jefe de Oficina Alta Consejería Distrital de Tecnologías de la Información y las Comunicaciones -TIC-
- Asesor de despacho, Profesional 
- Jefe Oficina de la Alta Consejería Distrital de TIC, Asesora de despacho, profesional especializado
- Jefe de Oficina Alta Consejería Distrital de Tecnologías de la Información y las Comunicaciones -TIC-</t>
  </si>
  <si>
    <t>- Reporte de monitoreo indicando la materialización del riesgo de Errores (fallas o deficiencias) en la Identificación de las necesidades y gestión de las Asesorías Técnicas y proyectos en materia TIC y de Transformación Digital
- Informe con el diagnostico de lo identificado en la materialización del riesgo
- Acción formulada en el aplicativo Sistema Integrado de Gestión
- Mapa de riesgo del proceso Asesoría Técnica y Proyectos en Materia TIC, actualizado.</t>
  </si>
  <si>
    <t>Se crea y registra el riesgo "Errores (fallas o deficiencias) en la Identificación de las necesidades y gestión de las Asesorías Técnicas y proyectos en materia TIC y de Transformación Digital”</t>
  </si>
  <si>
    <t xml:space="preserve">
</t>
  </si>
  <si>
    <t>Elaborar el plan de comunicaciones institucional, orientar y aplicar lineamientos comunicacionales para las entidades del distrito, para generar bienestar en los servidores públicos y confianza en la en la administración distrital</t>
  </si>
  <si>
    <t>Omisión en la formulación del plan de comunicaciones para la divulgación de campañas y piezas comunicacionales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</si>
  <si>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</si>
  <si>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</si>
  <si>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</si>
  <si>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Consolidar una gestión pública eficiente, a través del desarrollo de capacidades institucionales, para contribuir a la generación de valor público.
</t>
  </si>
  <si>
    <t xml:space="preserve">- Todos los procesos en el Sistema de Gestión de Calidad
</t>
  </si>
  <si>
    <t xml:space="preserve">- No aplica
</t>
  </si>
  <si>
    <t>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
La nueva zona de riesgo según esta disminución pasa de Extrema a Alta.</t>
  </si>
  <si>
    <t>Se disminuye la probabilidad a (1 Rara vez) ya que las actividades de control preventivas han evitado la materialización de este riesgo y presentan solidez fuerte. El impacto pasa a 1 "insignificante" ya que el riesgo no volvió a presentarse y los controles detectivos son fuertes.</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</si>
  <si>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</si>
  <si>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</si>
  <si>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</si>
  <si>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</si>
  <si>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</si>
  <si>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</si>
  <si>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</si>
  <si>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</si>
  <si>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</si>
  <si>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</si>
  <si>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Realizar cubrimiento de la agenda del Alcalde Mayor, consolidar las tendencias en el ecosistema digital y elaborar el plan de comunicaciones de contenido en redes sociales.</t>
  </si>
  <si>
    <t>Decisiones erróneas o no acertadas 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</si>
  <si>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</si>
  <si>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</si>
  <si>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</si>
  <si>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Procesos misionales y estratégicos misionales en el Sistema de Gestión de Calidad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</si>
  <si>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</si>
  <si>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han evitado la materialización de este riesgo y presentan solidez fuerte. El impacto es 2 "menor" ya que el riesgo no se ha presentado y los controles detectivos son fuertes.</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</si>
  <si>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</si>
  <si>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</si>
  <si>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</si>
  <si>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</si>
  <si>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</si>
  <si>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</si>
  <si>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</si>
  <si>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y piezas comunicacionales para divulgar contenidos hacia la ciudadanía, para informar sobre la gestión, acercar la ciudadanía a la administración distrital y generar sentido de pertenencia y amor por la ciudad  </t>
  </si>
  <si>
    <t>Errores (fallas o deficiencias) 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</si>
  <si>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</si>
  <si>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 Recorte presupuestal y económicos.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</si>
  <si>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</si>
  <si>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</si>
  <si>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es 2 "menor" ya que el riesgo no se ha presentado y los controles detectivos son fuertes.</t>
  </si>
  <si>
    <t xml:space="preserve">- AP#25 Act. 3 Presentar, aprobar y divulgar el Manual Estratégico de Comunicaciones con los lineamientos y políticas de Comunicación Pública.
_______________
</t>
  </si>
  <si>
    <t xml:space="preserve">- Jefe Oficina Consejería de Comunicaciones
_______________
</t>
  </si>
  <si>
    <t xml:space="preserve">- Manual Estratégico de Comunicaciones en el Distrito Capital
_______________
</t>
  </si>
  <si>
    <t xml:space="preserve">23/10/2018
_______________
</t>
  </si>
  <si>
    <t xml:space="preserve">31/03/2021
_______________
</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</si>
  <si>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</si>
  <si>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</si>
  <si>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</si>
  <si>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</si>
  <si>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</si>
  <si>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</si>
  <si>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</si>
  <si>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</si>
  <si>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público a través de portales y micrositios web de la Secretaría General.</t>
  </si>
  <si>
    <t>Incumplimiento parcial de compromisos para la divulgación oportuna, veraz y eficaz de la información publicada a través de portales y micrositios web de la Secretaría General.</t>
  </si>
  <si>
    <t xml:space="preserve">- Desconocimiento del esquema de publicación de información.
- Inexistencia de instancias para la revisión y aprobación de la información a publicar, actualizar y/o desactivar en los portales y micrositios de la Secretaría General.
- No se publica adecuadamente la información en la plataforma
- La información suministrada no atiende los estándares para la gestión de publicación de información.
- El esquema de publicación de información se encuentra desactualizado.
- No se realiza seguimiento al cumplimiento del esquema de publicación de información.
- La dependencia productora de la información no ha finalizado la generación de la misma.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</si>
  <si>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</si>
  <si>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Desinformación.
- Desconfianza en los resultados de la gestión desarrollada por la Administración Distrital.
- Hallazgos por parte de un ente de control
- Posible incumplimiento de la Ley de Transparencia 1712 de 2014
- Disminución de la interacción de la ciudadanía con el sitio web.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</si>
  <si>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</si>
  <si>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t>
  </si>
  <si>
    <t>Se determina la probabilidad (1 rara vez) ya que las actividades de control preventivas permiten disminuir la probabilidad de ocurrencia del riesgo, aunque requieren ser ajustadas en el procedimiento. El impacto es 2 "menor" ya que el riesgo no se ha presentado y los controles detectivos son fuertes.</t>
  </si>
  <si>
    <t>- Reportar el riesgo materializado de Incumplimiento parcial de compromisos para la divulgación oportuna, veraz y eficaz de la información publicada a través de portales y micrositios web de la Secretaría General.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</si>
  <si>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</si>
  <si>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oportuna, veraz y eficaz de la información publicada a través de portales y micrositios web de la Secretaría General.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</si>
  <si>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Creación del riesgo</t>
  </si>
  <si>
    <t xml:space="preserve">Identificar las necesidades en términos de comunicación publica </t>
  </si>
  <si>
    <t>Errores (fallas o deficiencias) en la coordinación interinstitucional para la aplicación de los lineamientos dictados en materia de comunicación pública</t>
  </si>
  <si>
    <t xml:space="preserve">- Implementación inadecuada en la aplicación de los lineamientos dictados lo que generaría una mala comunicación
- Reproceso en las actividades de las distintas áreas y malgaste administrativo lo que perjudica los tiempos de entrega 
- Entrega de la información de una manera inadecuada a la ciudadanía
- Deficiencias en la información entregada e de las distintas áreas lo que generaría una mala comunicación 
- Ausencia de control en la aplicación de los lineamientos dictados en materia de 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</si>
  <si>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</si>
  <si>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</si>
  <si>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Impresión de artes gráficas para las entidades del distrito capital
</t>
  </si>
  <si>
    <t xml:space="preserve">- 7867 Generación de los lineamientos de comunicación del Distrito para construir ciudad y ciudadanía
</t>
  </si>
  <si>
    <t xml:space="preserve">Se determina la probabilidad (3 Posible) ya que por factibilidad existe una posibilidad media de que el riesgo se presente. El impacto (3 moderado) obedece a que la imagen se puede ver afectada a nivel distrital. </t>
  </si>
  <si>
    <t xml:space="preserve">El riesgo quedo en la misma zona dado que se esta estableciendo el procedimiento de generación de lineamientos. </t>
  </si>
  <si>
    <t xml:space="preserve">- Documentar un procedimiento para la gestión de lineamientos en materia de comunicación pública, incluyendo las actividades de control/medidas de mitigación, alineadas con la gestión del proyecto de inversión 7867 "Generación de los lineamientos de comunicación del distrito para construir ciudad y ciudadanía".  
- Documentar un procedimiento para gestionar la aplicación de lineamientos en materia de comunicación, incluyendo las actividades de control/medidas de mitigación, alineadas con la gestión del proyecto de inversión. 7867 "generación de los lineamientos de comunicación del distrito para construir ciudad y ciudadanía".  
_______________
- Documentar un procedimiento para la gestión de lineamientos en materia de comunicación pública, incluyendo las actividades de control/medidas de mitigación, alineadas con la gestión del proyecto de inversión 7867 "Generación de los lineamientos de comunicación del distrito para construir ciudad y ciudadanía".  
</t>
  </si>
  <si>
    <t xml:space="preserve">- Jefe de la Oficina Consejería de Comunicaciones
- Jefa de la Oficina Consejería de Comunicaciones
_______________
- Jefe de la Oficina Consejería de Comunicaciones
</t>
  </si>
  <si>
    <t xml:space="preserve">- Procedimiento para la gestión de lineamientos en materia de comunicación pública, documentado.
- Procedimiento para gestionar la aplicación de lineamientos en materia de comunicación, documentado.
_______________
- Procedimiento para la gestión de lineamientos en materia de comunicación pública, documentado.
</t>
  </si>
  <si>
    <t xml:space="preserve">03/05/2021
30/04/2021
_______________
03/05/2021
</t>
  </si>
  <si>
    <t xml:space="preserve">30/06/2021
30/06/2021
_______________
30/06/2021
</t>
  </si>
  <si>
    <t>- Reportar el riesgo materializado de Errores (fallas o deficiencias) en la coordinación interinstitucional para la aplicación de los lineamientos dictados en materia de comunicación pública en el informe de monitoreo a la Oficina Asesora de Planeación.
- Realizar mesas de trabajo para orientar la aplicación correcta de los lineamientos de manera sincronizada.
- Verificar que los compromisos establecidos en la mesa de trabajo se estén cumpliendo 
- Actualizar el mapa de riesgos del proceso Comunicación Pública</t>
  </si>
  <si>
    <t>- Jefe Oficina Consejería de Comunicaciones
- Jefe Oficina Consejería de Comunicaciones
- Profesional Oficina Consejería de Comunicaciones.
- Jefe Oficina Consejería de Comunicaciones</t>
  </si>
  <si>
    <t>- Reporte de monitoreo indicando la materialización del riesgo de Errores (fallas o deficiencias) en la coordinación interinstitucional para la aplicación de los lineamientos dictados en materia de comunicación pública
- Acta de reunión en la que se indique la ampliación correcta de los lineamientos de comunicación 
- Documento que evidencie que los compromisos de las mesas de trabajo se estén cumpliendo  
- Mapa de riesgo del proceso Comunicación Pública, actualizado.</t>
  </si>
  <si>
    <t xml:space="preserve">Creación de este riesgo con forme a lo establecido en el perfil del proyecto de inversión  7867 "generación de los lineamientos de comunicación del distrito para construir ciudad y ciudadanía".  </t>
  </si>
  <si>
    <t>Ejecutar las acciones para la gestión de la comunicación pública.</t>
  </si>
  <si>
    <t>Omisión en la implementación de los lineamientos distritales en materia de comunicación pública.</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</si>
  <si>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</si>
  <si>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</si>
  <si>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</si>
  <si>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t>
  </si>
  <si>
    <t xml:space="preserve">- Documentar un procedimiento para la gestión de lineamientos en materia de comunicación pública, incluyendo las actividades de control/medidas de mitigación, alineadas con la gestión del proyecto de inversión 7867 "Generación de los lineamientos de comunicación del distrito para construir ciudad y ciudadanía".  
_______________
- Documentar un procedimiento para la gestión de lineamientos en materia de comunicación pública, incluyendo las actividades de control/medidas de mitigación, alineadas con la gestión del proyecto de inversión 7867 "Generación de los lineamientos de comunicación del distrito para construir ciudad y ciudadanía".  
</t>
  </si>
  <si>
    <t xml:space="preserve">- Jefe de la Oficina Consejería de Comunicaciones
_______________
- Jefe de la Oficina Consejería de Comunicaciones
</t>
  </si>
  <si>
    <t xml:space="preserve">- Procedimiento para la gestión de lineamientos en materia de comunicación pública, documentado.
_______________
- Procedimiento para la gestión de lineamientos en materia de comunicación pública, documentado.
</t>
  </si>
  <si>
    <t xml:space="preserve">03/05/2021
_______________
03/05/2021
</t>
  </si>
  <si>
    <t xml:space="preserve">30/06/2021
_______________
30/06/2021
</t>
  </si>
  <si>
    <t>- Reportar el riesgo materializado de Omisión en la implementación de los lineamientos distritales en materia de comunicación pública. en el informe de monitoreo a la Oficina Asesora de Planeación.
- Remitir una comunicación dirigida a la dependencia o entidad solicitando los ajustes necesarios para cumplir con lo indicado en los lineamientos establecidos.
- Verificar que los ajustes solicitados cumplan con lo establecido en los lineamientos.
- Actualizar el mapa de riesgos del proceso Comunicación Pública</t>
  </si>
  <si>
    <t>- Reporte de monitoreo indicando la materialización del riesgo de Omisión en la implementación de los lineamientos distritales en materia de comunicación pública.
- Comunicación dirigida a la dependencia o entidad solicitando los ajustes necesarios para cumplir con lo indicado en los lineamientos establecidos.
- Documento que evidencie la verificación del cumplimiento de los  ajustes solicitados.
- Mapa de riesgo del proceso Comunicación Pública, actualizado.</t>
  </si>
  <si>
    <t xml:space="preserve">Creación de este riesgo conforme a lo establecido en el perfil del proyecto de inversión No 7867 "Generación de los lineamientos de comunicación del distrito para construir ciudad y ciudadanía".  </t>
  </si>
  <si>
    <t>Incumplimiento parcial de compromisos en la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</si>
  <si>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</si>
  <si>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</si>
  <si>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 xml:space="preserve">- Inconformidad de la ciudadanía con la información que se presenta de la gestión del distrito.
- La administración distrital no logra comunicar de manera eficiente y localizada sus acciones de gobierno
</t>
  </si>
  <si>
    <t>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t>
  </si>
  <si>
    <t>-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del proceso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</si>
  <si>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</si>
  <si>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Incumplimiento parcial de compromisos en la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del proceso Comunicación Pública, actualizado.</t>
  </si>
  <si>
    <t xml:space="preserve">Creación de este riesgo conforme a lo establecido en el perfil del proyecto de inversión No  7867 "Generación de los lineamientos de comunicación del distrito para construir ciudad y ciudadanía".  </t>
  </si>
  <si>
    <t>Elaborar los estudios y documentos previos</t>
  </si>
  <si>
    <t>Errores (fallas o deficiencias) en la estructuración de los documentos y estudios  previos para la contratación de bienes, servicios u obras para la Entidad.</t>
  </si>
  <si>
    <t xml:space="preserve">- Falta de pericia  técnica, financiera y jurídica en la estructuración de los documentos y estudios previos por parte de las áreas técnicas.
- Inadecuado planteamiento de las necesidades  por parte de las áreas técnicas para  estructurar los documentos y estudios previos.
- Falta de aplicación de guías, manuales y procedimientos por parte de las áreas técnicas enfocados a la estructuración de documentos y estudios previos para llevar a cabo procesos de selección.
- Incumplimiento de los plazos de estructuración del proceso de selección.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</si>
  <si>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</si>
  <si>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</si>
  <si>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Impresión de artes gráficas para las entidades del distrito capital
- Visitas guiadas Archivo de Bogotá
- Inscripción programas de formación virtual para servidores públicos del Distrito Capital
</t>
  </si>
  <si>
    <t xml:space="preserve">- 7873 Fortalecimiento de la capacidad institucional de la Secretaría General
</t>
  </si>
  <si>
    <t>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t>
  </si>
  <si>
    <t>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t>
  </si>
  <si>
    <t xml:space="preserve">- AP # 5: Verificar a través de los Comités de Contratación la necesidad de contratar bienes, servicios u obras y que los mismos sean procesos objetivos y ajustados a la normativa vigente
- AP # 5:Adelantar un acompañamiento previo a la apertura del proceso de selección pública de oferentes a las dependencias  con el fin de revisar en el componente financiero y jurídico los documentos de estructuración  de dicho proceso.
- AP # 7: Verificar a través de los Comités de Contratación la necesidad de contratar bienes, servicios u obras y que los mismos sean procesos objetivos y ajustados a la normativa vigente
- AP # 7: Adelantar una capacitación semestral a los equipos de trabajo de las dependencias y enlaces contractuales sobre la estructuración de estudios y documentos previos para adelantar los procesos contractuales con fundamento en los procedimientos internos.
_______________
</t>
  </si>
  <si>
    <t xml:space="preserve">- Director de Contratación 
- Director de Contratación 
- Director de Contratación 
- Director de Contratación 
_______________
</t>
  </si>
  <si>
    <t xml:space="preserve">- Actas de Comité de Contratación
- Documentos, memorandos, correos electrónicos que den cuenta del acompañamiento realizado.
- Actas de Comité de Contratación
- Evidencias de las capacitaciones adelantadas
_______________
</t>
  </si>
  <si>
    <t xml:space="preserve">27/03/2020
27/03/2020
12/02/2021
01/03/2021
_______________
</t>
  </si>
  <si>
    <t xml:space="preserve">15/01/2021
15/01/2021
31/12/2021
31/07/2021
_______________
</t>
  </si>
  <si>
    <t>- Reportar el riesgo materializado de Errores (fallas o deficiencias) en la estructuración de los documentos y estudios  previos para la contratación de bienes, servicios u obras para la Entidad.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</si>
  <si>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</si>
  <si>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para la contratación de bienes, servicios u obras para la Entidad.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</si>
  <si>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</si>
  <si>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</si>
  <si>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</si>
  <si>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</si>
  <si>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</si>
  <si>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</si>
  <si>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Realizar la verificación, análisis y selección de las propuestas mediante el Comité de evaluación.</t>
  </si>
  <si>
    <t>Errores (fallas o deficiencias) en el análisis y selección de las propuestas</t>
  </si>
  <si>
    <t xml:space="preserve">- Ambigüedad en la estructura del proceso de selección pública.
- Inadecuada selección del comité de evaluación del proceso de selección.
- Vacíos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</si>
  <si>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</si>
  <si>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</si>
  <si>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</si>
  <si>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</si>
  <si>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</si>
  <si>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</si>
  <si>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</si>
  <si>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</si>
  <si>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</si>
  <si>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Suministrar lineamientos y directrices para la gestión de contratación de la entidad.</t>
  </si>
  <si>
    <t>Errores (fallas o deficiencias) en la supervisión de los contratos o convenios</t>
  </si>
  <si>
    <t xml:space="preserve">- Desconocimiento de las actividades necesarias para llevar a cabo la supervisión de los contratos o convenios.
- No aplicación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 Falta de conocimiento en el manejo de las herramientas contractuales existentes para adelantar los procesos y hacer seguimiento a los contratos que celebre la entidad.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</si>
  <si>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</si>
  <si>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 Desconocimiento en el impacto de las labores de supervisión en el contexto de la Secretaría General de la Alcaldía Mayor de Bogotá.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</si>
  <si>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</si>
  <si>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</si>
  <si>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 AP # 10: Adelantar la actualización del procedimiento 4231000-PR-195 "Interventoría y/o Supervisión  fin de incluir un control que permita realizar un seguimiento oportuno por parte de los supervisores sobre la publicación de la documentación en la plataforma SECOP 2 y que el mismo quede documentado.
_______________
</t>
  </si>
  <si>
    <t xml:space="preserve">
- Director de Contratación
_______________
</t>
  </si>
  <si>
    <t xml:space="preserve">
- Procedimiento 4231000-PR-195 actualizado
_______________
</t>
  </si>
  <si>
    <t xml:space="preserve">
12/02/2021
_______________
</t>
  </si>
  <si>
    <t xml:space="preserve">
30/06/2021
_______________
</t>
  </si>
  <si>
    <t xml:space="preserve">
- AP # 10: Realizar dos socializaciones en el primer semestre a los supervisores y apoyos  de los mismos acerca del cumplimiento a lo establecido en el Manual de Supervisión y el manejo de la plataforma SECOP 2 para la publicación de la información de ejecución contractual.
-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
_______________
</t>
  </si>
  <si>
    <t xml:space="preserve">
- Director de Contratación 
- Director de Contratación 
_______________
</t>
  </si>
  <si>
    <t xml:space="preserve">
- Evidencias de las socializaciones adelantadas
- Solicitud trimestral a  los supervisores  y reporte de cumplimiento y requerimiento de revisión por parte de los supervisores de lo publicado en SECOP 2 de los contratos a su cargo
_______________
</t>
  </si>
  <si>
    <t xml:space="preserve">
01/03/2021
12/02/2021
_______________
</t>
  </si>
  <si>
    <t xml:space="preserve">
30/06/2021
31/12/2021
_______________
</t>
  </si>
  <si>
    <t>- Reportar el riesgo materializado de Errores (fallas o deficiencias)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</si>
  <si>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</si>
  <si>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Errores (fallas o deficiencias)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</si>
  <si>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</si>
  <si>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</si>
  <si>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</si>
  <si>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</si>
  <si>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</si>
  <si>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</si>
  <si>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Elaborar los estudios y documentos previos.</t>
  </si>
  <si>
    <t>Decisiones ajustadas a intereses propios o de terceros 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</si>
  <si>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</si>
  <si>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</si>
  <si>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</si>
  <si>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</si>
  <si>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 AP # 5: Adelantar un acompañamiento previo a la apertura del proceso de selección pública de oferentes a las dependencias  con el fin de revisar en el componente financiero y jurídico los documentos de estructuración  de dicho proceso.
- AP # 5: Verificar a través de los Comités de Contratación la necesidad de contratar bienes, servicios u obras y que los mismos sean procesos objetivos y ajustados a la normativa vigente
- AP # 7: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
- AP # 7: Verificar a través de los Comités de Contratación la necesidad de contratar bienes, servicios u obras y que los mismos sean procesos objetivos y ajustados a la normativa vigente
_______________
</t>
  </si>
  <si>
    <t xml:space="preserve">- Documentos, memorandos, correos electrónicos que den cuenta del acompañamiento realizado.
- Actas de Comité de Contratación
- Modelo de seguimiento con las actividades de revisión por parte del abogado responsable
- Actas de Comité de Contratación
_______________
</t>
  </si>
  <si>
    <t xml:space="preserve">27/03/2020
27/03/2020
12/02/2021
12/02/2021
_______________
</t>
  </si>
  <si>
    <t xml:space="preserve">15/01/2021
15/01/2021
31/12/2021
31/12/2021
_______________
</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</si>
  <si>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</si>
  <si>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</si>
  <si>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</si>
  <si>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</si>
  <si>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</si>
  <si>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</si>
  <si>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</si>
  <si>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</si>
  <si>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</si>
  <si>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Supervisar la ejecución de los contratos y/o convenios, y la conformidad de los productos, servicios y obras contratados para el proceso.</t>
  </si>
  <si>
    <t>Realización de cobros indebidos 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</si>
  <si>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</si>
  <si>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</si>
  <si>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</si>
  <si>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</si>
  <si>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</si>
  <si>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 AP # 10:Realizar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</si>
  <si>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 Director de Contratación 
_______________
</t>
  </si>
  <si>
    <t xml:space="preserve">
- Evidencias de las socializaciones adelantadas
_______________
</t>
  </si>
  <si>
    <t xml:space="preserve">
01/03/2021
_______________
</t>
  </si>
  <si>
    <t xml:space="preserve">
31/07/2021
_______________
</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</si>
  <si>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</si>
  <si>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</si>
  <si>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</si>
  <si>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</si>
  <si>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</si>
  <si>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Adelantar el proceso de liquidación de contratos y/o convenios</t>
  </si>
  <si>
    <t>Supervisión inapropiada para adelantar el proceso de liquidación de los contratos o convenios que así lo requieran</t>
  </si>
  <si>
    <t xml:space="preserve">- Deficiente aplicación de las herramientas jurídicas y procedimientos internos para llevar a cabo la supervisión de contratos y/o convenios.
- Falta de aplicabilidad de los controles existentes para la supervisión de los contratos.
- Desconocimiento de los lineamientos legales frente a la liquidación de los contratos.
</t>
  </si>
  <si>
    <t xml:space="preserve">- Demoras en el suministro de la información y documentación requerida para adelantar la liquidación del contrato.
</t>
  </si>
  <si>
    <t xml:space="preserve">- Afectación de los principios rectores de la contratación: selección objetiva, transparencia, economía, igualdad de oportunidades, publicidad, eficacia, eficiencia, responsabilidad.
- Detrimento patrimonial.
- Procesos sancionatorios, disciplinarios, fiscales.
- Pérdida de imagen institucional.
</t>
  </si>
  <si>
    <t xml:space="preserve">- Visitas guiadas Archivo de Bogotá
- Impresión de artes gráficas para las entidades del distrito capital
</t>
  </si>
  <si>
    <t>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t>
  </si>
  <si>
    <t>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t>
  </si>
  <si>
    <t xml:space="preserve">
- AP # 9: Generar requerimientos semestrales a las dependencias con el fin de realizar seguimiento a la liquidación de los contratos en los tiempos establecidos por la norma.
- AP # 9: Adelantar mesas trimestrales con los enlaces de las áreas ordenadoras del gasto a fin de realizar seguimiento a la liquidación de los contratos en los tiempos establecidos por la norma y resolver dudas respecto a este tema.
_______________
</t>
  </si>
  <si>
    <t xml:space="preserve">
- Requerimientos escritos dirigidos a las dependencias que ejecutan contratos o convenios
- Evidencias de reuniones adelantadas
_______________
</t>
  </si>
  <si>
    <t xml:space="preserve">
30/11/2021
31/12/2021
_______________
</t>
  </si>
  <si>
    <t>- Reportar el riesgo materializado de Supervisión inapropiada para adelantar el proceso de liquidación de los contratos o convenios que así lo requieran en el informe de monitoreo a la Oficina Asesora de Planeación.
- Solicitar al supervisor del contrato informe que describa las actividades llevadas a cabo en procura de la liquidación del contrato y la explicación detallada del fundamento técnico, jurídico o financiero que lo conllevó a no hacer la liquidación en los plazos establecidos.
- Reportar el riesgo materializado de Supervisión inapropiada para adelantar el proceso de liquidación de los contratos o convenios que así lo requieran al operador disciplinario.
- Actualizar el mapa de riesgos del proceso Contratación</t>
  </si>
  <si>
    <t>- Reporte de monitoreo indicando la materialización del riesgo de Supervisión inapropiada para adelantar el proceso de liquidación de los contratos o convenios que así lo requieran
- Solicitud radicada de informe de actividades de liquidación al supervisor del contrato o convenio
- Notificación realizada del presunto hecho de Supervisión inapropiada para adelantar el proceso de liquidación de los contratos o convenios que así lo requieran al operador disciplinario.																							
- Mapa de riesgo del proceso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</si>
  <si>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</si>
  <si>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</si>
  <si>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Verificar el cumplimiento de los requisitos de perfeccionamiento y ejecución contractual</t>
  </si>
  <si>
    <t>Errores (fallas o deficiencias) en la verificación de los requisitos de perfeccionamiento y ejecución contractual</t>
  </si>
  <si>
    <t xml:space="preserve">- Sanción por parte de un ente de control u otro ente regulador.
- Pérdida de credibilidad en los procesos de contratación que adelanta la Secretaría General.
- Incumplimiento de las metas y objetivos institucionales.
- Interrupción de las labores del proceso en pro del ajuste de los documentos y estudios previos.
</t>
  </si>
  <si>
    <t>- Reportar el riesgo materializado de Errores (fallas o deficiencias) en la verificación de los requisitos de perfeccionamiento y ejecución contractual en el informe de monitoreo a la Oficina Asesora de Planeación.
- Solicitar a los funcionarios encargados de adelantar el procedimiento, la presentación de un informe en donde describan la situación presentada frente a la materialización del riesgo
- Evaluación por parte del Director de Contratación frente a la situación presentada en donde, de acuerdo a la complejidad del caso, se tomen las decisiones necesarias para corregir la incidencia del error presentado y subsanarlo.
- Actualizar el mapa de riesgos del proceso Contratación</t>
  </si>
  <si>
    <t>- Director(a) de Contratación
- Auxiliar Administrativo y/o Profesional de la Dirección de Contratación
- Director(a) de Contratación
- Director(a) de Contratación</t>
  </si>
  <si>
    <t>- Reporte de monitoreo indicando la materialización del riesgo de Errores (fallas o deficiencias) en la verificación de los requisitos de perfeccionamiento y ejecución contractual
- Solicitud radicada bajo memorando en donde  se informe los hechos por medio de los cuales se produjo la materialización del riesgo
- Reporte de la evaluación de la situación con las medidas para corregirlo y subsanarlo									
- Mapa de riesgo del proceso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</si>
  <si>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</si>
  <si>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</si>
  <si>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</si>
  <si>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Adelantar los procesos disciplinarios de conformidad con las etapas procesales fijadas por la Ley 734 de 2002</t>
  </si>
  <si>
    <t>Errores (fallas o deficiencias) en el trámite del proceso verbal</t>
  </si>
  <si>
    <t xml:space="preserve">- Falta de personal para priorizar los procesos disciplinarios que llevan largo tiempo en la dependencia y/o asuntos próximos a vencerse.
- Represamiento de trámites por retiro de personal.
- Fallas en la interpretación de los términos previstos para la aplicación del procedimiento verbal. 
</t>
  </si>
  <si>
    <t xml:space="preserve">- Dificultad en la transición para adaptar los procedimientos al nuevo código general disciplinario, el cual exige la utilización de medios tecnológicos para su ejecución.
</t>
  </si>
  <si>
    <t xml:space="preserve">- Insatisfacción frente al desarrollo del proceso disciplinario de conformidad con la ley 734 de 2002 o ley disciplinaria vigente.
- Sanciones de orden legal y pecuniaria a la entidad por indebida aplicación de la ley 734 de 2002 o ley disciplinaria vigente.
</t>
  </si>
  <si>
    <t>El proceso estima que los efectos del riesgo son moderados debido a que no se ha materializado el mismo, sin embargo ante su materialización, podrían presentarse efectos en las medidas de control y en la gestión del proceso verbal.</t>
  </si>
  <si>
    <t xml:space="preserve">El proceso cuenta con actividades de control efectivas para evitar que se presenten las fallas en el Procedimiento Proceso Verbal Disciplinario, las cuales son calificadas disminuyendo la probabilidad e impacto.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</si>
  <si>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</si>
  <si>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</si>
  <si>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</si>
  <si>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</si>
  <si>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</si>
  <si>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</si>
  <si>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</si>
  <si>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</si>
  <si>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</si>
  <si>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</si>
  <si>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Errores (fallas o deficiencias) en la conformación del expediente disciplinario</t>
  </si>
  <si>
    <t xml:space="preserve">- Falta controles por parte del profesional a cargo de cada expediente.
- La persona encargada de conformar el expediente no atiende las instrucciones divulgadas en esta materia.
- El encargado de foliar cada pieza procesal que integra el expediente disciplinario, no se apropia de las instrucciones divulgadas al respecto.
- No llevar el cuaderno de copias idéntico al cuaderno original (Ley 734 de 2002). 
- Represamiento de trámites por retiro de personal.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</si>
  <si>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t>
  </si>
  <si>
    <t xml:space="preserve">La ubicación corresponde a que no se ha materializado el evento de pérdida de piezas procesales o mala conformación de expedientes, sin embargo se presentaría un efecto moderado de materializarse. </t>
  </si>
  <si>
    <t xml:space="preserve">De acuerdo a lo establecido en el procedimiento, las actividades de control son calificadas disminuyendo la probabilidad e impacto.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</si>
  <si>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</si>
  <si>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</si>
  <si>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</si>
  <si>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</si>
  <si>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</si>
  <si>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</si>
  <si>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</si>
  <si>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Evaluar las quejas o informes e iniciar proceso ordinario o verbal según proceda</t>
  </si>
  <si>
    <t>Decisiones ajustadas a intereses propios o de terceros 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</si>
  <si>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</si>
  <si>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</si>
  <si>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</si>
  <si>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</si>
  <si>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</si>
  <si>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 AP#21 ACT.2 Definir e implementar una estrategia de divulgación en materia preventiva disciplinaria, dirigida a los funcionarios y colaboradores de la Secretaría General.
- AP#21 ACT.1 Actualizar los procedimientos verbal y ordinario incluyendo la asignación de un consecutivo a los autos emitidos en la Oficina de Control Interno Disciplinario, para llevar un mayor control al estado de los mismos.
- AP#21 ACT.3 Realizar informes cuatrimestrales que contengan las acciones preventivas desarrolladas para evitar hechos de corrupción, e indiquen los riesgos de esta naturaleza susceptibles de materializarse  o presentados en el periodo.
_______________
</t>
  </si>
  <si>
    <t xml:space="preserve">
- Jefe de la Oficina de Control Interno Disciplinario
- Jefe de la Oficina de Control Interno Disciplinario
- Jefe de la Oficina de Control Interno Disciplinario
_______________
</t>
  </si>
  <si>
    <t xml:space="preserve">
- Estrategia de divulgación definida e implementada.
- Procedimientos verbal y ordinario actualizados en cuanto a la asignación de un consecutivo de los autos emitidos.
- Informes cuatrimestrales sobre acciones preventivas y materialización de riesgos de corrupción.
_______________
</t>
  </si>
  <si>
    <t xml:space="preserve">
18/02/2021
18/02/2021
01/05/2021
_______________
</t>
  </si>
  <si>
    <t xml:space="preserve">
30/11/2021
05/04/2021
31/12/2021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</si>
  <si>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</si>
  <si>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</si>
  <si>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</si>
  <si>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</si>
  <si>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</si>
  <si>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</si>
  <si>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</si>
  <si>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</si>
  <si>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</si>
  <si>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</si>
  <si>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</si>
  <si>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 xml:space="preserve">Incumplimiento legal ante la revelación de información reservada en el desarrollo de las etapas de indagación preliminar e investigación disciplinaria </t>
  </si>
  <si>
    <t xml:space="preserve">- Los expedientes no cuentan con la custodia adecuada.
- Descuido en el manejo de la información reservada.
- Vulnerabilidad de los sistemas de seguridad.
</t>
  </si>
  <si>
    <t xml:space="preserve">- Presión o exigencias por parte de personas interesadas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</si>
  <si>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</si>
  <si>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La calificación de la probabilidad corresponde a que no se ha materializado el riesgo y el impacto podría afectar la imagen y medidas de control.</t>
  </si>
  <si>
    <t>La calificación de las actividades de control que posee el proceso frente a este riesgo, permiten la disminución del impacto frente a su materialización.</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</si>
  <si>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</si>
  <si>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</si>
  <si>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</si>
  <si>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</si>
  <si>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</si>
  <si>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</si>
  <si>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t>
  </si>
  <si>
    <t>Errores (fallas o deficiencias) en la formulación y actualización de la planeación institucional</t>
  </si>
  <si>
    <t xml:space="preserve">- La información de entrada que se requiere para formular o actualizar la planeación institucional no es suficiente, clara, completa o de calidad.
- Insuficiencia de los recursos asignados que impacta en la formulación, ejecución y actualización de la planeación institucional.
- La variabilidad en las prioridades impacta en la formulación y actualización de la planeación institucional.
- Se tienen parcialmente previstas las posibles fallas o riesgos de las actividades del proceso.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</si>
  <si>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las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</si>
  <si>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Dificultad para la gestión y cumplimiento de los planes, programas y proyectos de la Secretaría General.
- Pérdida de credibilidad en la gestión del gobierno distrital.
- Sanción por parte del ente de control u otro ente regulador.
- Desgaste administrativo por reprocesos y ajustes en la planeación institucional
</t>
  </si>
  <si>
    <t>- Suscripción y venta del registro distrital
- Publicación de actos administrativos en el registro distrital
- Impresión de artes gráficas para las entidades del distrito capital
- Inscripción programas de formación virtual para servidores públicos del Distrito Capital
- Visitas guiadas Archivo de Bogotá</t>
  </si>
  <si>
    <t>Se determinó la probabilidad (1) rara vez  ya que este riesgo no se ha materializado en los últimos cuatro años . El impacto (4 mayor) obedece a que éste riesgo genera incumplimiento de metas de gobierno y los objetivos  institucionales.</t>
  </si>
  <si>
    <t>Se determina la probabilidad (1 ) rara vez ya que las actividades de control preventivas han evitado la materialización del riesgo en los últimos 4 años.  El impacto pasa a (2) Menor , teniendo en cuenta que se ajustaron las actividades de control definidas en los procedimientos.</t>
  </si>
  <si>
    <t>- Reportar el riesgo materializado de Errores (fallas o deficiencias)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Realizar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</si>
  <si>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</si>
  <si>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Errores (fallas o deficiencias)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</si>
  <si>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</si>
  <si>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</si>
  <si>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</si>
  <si>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</si>
  <si>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</si>
  <si>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</si>
  <si>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</si>
  <si>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</si>
  <si>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Creación del mapa de riesgos</t>
  </si>
  <si>
    <t>Ejecutar las actividades definidas en el Plan Estratégico Cuatrienal y Plan de Acción Institucional
Ejecutar las actividades definidas en los Proyectos de Inversión, y el Presupuesto Anual</t>
  </si>
  <si>
    <t>Incumplimiento parcial de compromisos en la ejecución de la planeación institucional y la ejecución presupuestal</t>
  </si>
  <si>
    <t xml:space="preserve">- Se tienen parcialmente previstas las posibles fallas o riesgos de las actividades del proceso.
- La información de entrada que se requiere para formular o actualizar la planeación institucional no es suficiente, clara, completa o de calidad.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</si>
  <si>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los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</si>
  <si>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Incumplimiento del Plan Distrital de Desarrollo.
- Pérdida de credibilidad en la gestión del gobierno distrital.
- Hallazgos o sanciones por parte de entes de control u otro ente regulador.
</t>
  </si>
  <si>
    <t>Se determina la probabilidad (1) rara vez  ya que el riesgo no se ha presentado en los últimos 5 años  y. El impacto (4 mayor) obedece a que de materializarse generaría sanciones por parte de un ente de control u otro ente regulador.</t>
  </si>
  <si>
    <t>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t>
  </si>
  <si>
    <t>- Reportar el riesgo materializado de Incumplimiento parcial de compromisos en la ejecución de la planeación institucional y la ejecución presupuestal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</si>
  <si>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</si>
  <si>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y la ejecución presupuestal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</si>
  <si>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</si>
  <si>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</si>
  <si>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 xml:space="preserve">
•Actividad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</si>
  <si>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</si>
  <si>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</si>
  <si>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Recibir y custodiar los insumos y materias primas durante el proceso de producción de conformidad con las características técnicas requeridas hasta la entrega del producto terminado al almacén.</t>
  </si>
  <si>
    <t>Errores (fallas o deficiencias) en productos elaborados (impresos)</t>
  </si>
  <si>
    <t xml:space="preserve">- Personal insuficiente, profesional y operativo, para atender las demandas de impresión oficial por parte de las entidades y organismos del Distrito Capital.
- Necesidad de equipos de pre-prensa para efectuar la reposición de maquinaria obsoleta tecnológicamente.
- La Imprenta Distrital no goza funcionalmente de la competencia para dictar políticas públicas de impresión oficial y comunicación gráfica.
</t>
  </si>
  <si>
    <t xml:space="preserve">- "Cambio de personal operativo sin habilidades y destrezas en el manejo de maquinaria y equipos de pre-impresión, impresión y terminados", con ocasión de la convocatoria pública No. 821 de 2018.
- Variación en los costos de las materias primas, insumos y repuestos  provenientes de proveedores exclusivos.
- No contar con los permisos de ley que viabilicen la ampliación de la infraestructura en la imprenta distrital.
</t>
  </si>
  <si>
    <t xml:space="preserve">- Pérdida de imagen frente a las demás entidades del Distrito
- Pérdida de recursos por reprocesos y devolución de productos
- Quejas o reclamaciones por parte de otras entidades del Distrito
</t>
  </si>
  <si>
    <t>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t>
  </si>
  <si>
    <t>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t>
  </si>
  <si>
    <t>- Reportar el riesgo materializado de Errores (fallas o deficiencias) en productos elaborados (impresos) en el informe de monitoreo a la Oficina Asesora de Planeación.
- Analizar el tipo de defecto presentado en el producto con el fin de establecer el tratamiento a seguir (reparar, reprocesar, desechar) o negociar con el cliente la aceptación del producto en dichas condiciones.
- Actualizar el mapa de riesgos del proceso Elaboración de Impresos y Registro Distrital</t>
  </si>
  <si>
    <t>- Subdirector(a) de Imprenta Distrital
- Líder producción
- Subdirector(a) de Imprenta Distrital</t>
  </si>
  <si>
    <t>- Reporte de monitoreo indicando la materialización del riesgo de Errores (fallas o deficiencias) en productos elaborados (impresos)
- Acta evidencia de reunión en la que se fijan los acuerdos con el cliente o el tratamiento a seguir.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</si>
  <si>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</si>
  <si>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</si>
  <si>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</si>
  <si>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Identificación del riesgo
Análisis de controles
Análisis después de controles
Tratamiento del riesgo</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</si>
  <si>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</si>
  <si>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Recibir y custodiar los insumos y materas primas durante el proceso de producción de conformidad con las características técnicas requeridas hasta la entrega del producto terminado al almacén</t>
  </si>
  <si>
    <t>Incumplimiento parcial de compromisos en la elaboración de los impresos de acuerdo con las fechas y cantidades acordadas en la orden de producción</t>
  </si>
  <si>
    <t xml:space="preserve">- Bajo nivel de gestión del software EMLAZE, como herramienta para el seguimiento de la producción de la Imprenta Distrital.
- Deficiencia en la programación de la producción
</t>
  </si>
  <si>
    <t xml:space="preserve">- Intermitencia en la prestación del servicio público de electricidad
- Fenómenos naturales tales como inundación, sismo, biológicos, deslizamientos de masas, atmosféricos.
</t>
  </si>
  <si>
    <t xml:space="preserve">- Imagen
- Financiero
- Cumplimiento
</t>
  </si>
  <si>
    <t>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t>
  </si>
  <si>
    <t>Se mantiene la probabilidad  (5 casi seguro) ya que las actividades de control preventivas no han se han ejecutado. El impacto se mantiene como  (mayor 4)  por la misma razón.</t>
  </si>
  <si>
    <t xml:space="preserve">
- AP21-2020 - ACT 2: Implementar los turnos de trabajo reglamentados por la Secretaria General, de acuerdo con las necesidades de la operación, con el fin de dar gestión y cobertura a las órdenes de producción.
- AP21-2020 - ACT 3: Asegurar la implementación y optimización del Software Emlaze como mínimo en el 70% de sus funcionalidades.
_______________
</t>
  </si>
  <si>
    <t xml:space="preserve">
- Profesional universitario 219-09-asesor y Subdirector Técnico
- Asesor-Profesional universitario 219-09
_______________
</t>
  </si>
  <si>
    <t xml:space="preserve">
- Programación de turnos de trabajo.
- 
Reporte de porcentaje de implementación del sistema de información en la Subdirección de Imprenta Distrital.
_______________
</t>
  </si>
  <si>
    <t xml:space="preserve">
15/12/2020
02/11/2020
_______________
</t>
  </si>
  <si>
    <t xml:space="preserve">
14/04/2021
02/03/2021
_______________
</t>
  </si>
  <si>
    <t>- Reportar el riesgo materializado de Incumplimiento parcial de compromisos en la elaboración de los impresos de acuerdo con las fechas y cantidades acordadas en la orden de producción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</si>
  <si>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</si>
  <si>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parcial de compromisos en la elaboración de los impresos de acuerdo con las fechas y cantidades acordadas en la orden de producción
- Evidencia de reunión o correo electrónico
- Orden de producción - EMLAZE
- Mapa de riesgo del proceso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</si>
  <si>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</si>
  <si>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Se actualiza la identificación del riesgo, actividad clave, las evidencias que soportan la probabilidad antes de controles, las actividades de control frente a la probabilidad y el impacto y las actividades después de controles.</t>
  </si>
  <si>
    <t>Fila 60. Cambio de proyecto de inversión
Fila 126: Cambio ejecución a "Siempre"
Fila 128: Cambio ejecución a "Siempre"
Fila 142: Cambio ejecución a "Siempre"
Fila 176: Cambio automático a "Moderado"
Fila 214: Se borra AC32 - 2020 en virtud a la solidez de los controles y que el tratamiento de riesgos se realiza con acciones preventivas
Fila 240: Se complementa nomenclatura de AP
Fila 241: Se complementa nomenclatura de AP</t>
  </si>
  <si>
    <t xml:space="preserve">
Publicar los actos y documentos administrativos en el Registro Distrital.
</t>
  </si>
  <si>
    <t>Incumplimiento legal con la publicación oportuna e íntegra de los actos administrativos (Registro Distrital)</t>
  </si>
  <si>
    <t xml:space="preserve">- Deficiencia en la solicitud y los soportes digitales.
- Falta de disponibilidad de los equipos e instalaciones debido a ejecución de actividades de adecuación y mantenimientos.
</t>
  </si>
  <si>
    <t xml:space="preserve">- Intermitencia en la prestación del servicio público de electricidad
</t>
  </si>
  <si>
    <t xml:space="preserve">- Medidas de control interno y externo
- Imagen
- Información
- Operativo
- Medidas de control interno y externo
</t>
  </si>
  <si>
    <t xml:space="preserve">- Publicación de actos administrativos en el registro distrital
</t>
  </si>
  <si>
    <t>Se determina la probabilidad (rara vez 1) ya que el riesgo no se ha presentado en los últimos 4 años y el impacto mayor obedece a las posibles sanciones legales y perdida de la imagen institucional.</t>
  </si>
  <si>
    <t>Se determina la probabilidad (1 rara vez), ya que las actividades preventivas han evitado la materialización del riesgo. El impacto pasa a moderado ya la materialización de este riesgo puede afectar la imagen institucional y ocasionar sanciones disciplinarias.</t>
  </si>
  <si>
    <t>- Reportar el riesgo materializado de Incumplimiento legal con la publicación oportuna e íntegra de los actos administrativos (Registro Distrital) en el informe de monitoreo a la Oficina Asesora de Planeación.
- Realizar la gestión pertinente, con el fin de publicar de manera transitoria, el Registro Distrital a la mayor brevedad posible en la pagina WEB de la Secretaria General.
- Posteriormente se realiza la gestión pertinente para publicar en el aplicativo del Registro Distrital.
- Actualizar el mapa de riesgos del proceso Elaboración de Impresos y Registro Distrital</t>
  </si>
  <si>
    <t>- Reporte de monitoreo indicando la materialización del riesgo de Incumplimiento legal con la publicación oportuna e íntegra de los actos administrativos (Registro Distrital)
- Publicación del Registro Distrital en pagina WEB de la Secretaria General.
- Publicación del Registro Distrital en sistema de información del Registro Distrital
- Mapa de riesgo del proceso Elaboración de Impresos y Registro Distrital, actualizado.</t>
  </si>
  <si>
    <t>Revisión y actualización de mapa de riesgos según el reporte de monitoreo efectuado a corte 31 de diciembre de 2019.</t>
  </si>
  <si>
    <t>Se retiran actividades de control detectivas PR-006 Auditorias internas de gestión y PR-361 Auditorias internas de calidad y se cambia la tipología del riesgo.</t>
  </si>
  <si>
    <t>Fila 60. El campo "Seleccione los proyectos de inversión posiblemente afectados" se modifica a la opción " Sin asociación a los proyectos de inversión.</t>
  </si>
  <si>
    <t>Desvío de recursos físicos o económicos durante la utilización de materias primas, insumos, repuestos o sobrantes en la producción de artes gráficas, con el fin de obtener dádivas o beneficio a nombre propio</t>
  </si>
  <si>
    <t xml:space="preserve">- Bajo nivel de gestión del software EMLAZE, como herramienta para el seguimiento de la producción de la Imprenta Distrital.
- Deficiencia en el control de salida de insumos y materia prima para producción.
- Falta de control sobre la materia prima sobrante.
-  
</t>
  </si>
  <si>
    <t xml:space="preserve">- Presiones o motivaciones individuales, sociales o colectivas, que inciten a realizar conductas contrarias al deber ser
</t>
  </si>
  <si>
    <t xml:space="preserve">- Financiero
- Financiero
- Medidas de control interno y externo
- Imagen
</t>
  </si>
  <si>
    <t>Se determina la probabilidad (1 rara vez) ya que las actividades de control preventivas han evitado la materialización del riesgo. El impacto se considera moderado (3) teniendo en cuenta los múltiples efectos que se generan con su materialización.</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</si>
  <si>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t>
  </si>
  <si>
    <t xml:space="preserve">- AP 23-2020 - ACT 1: Implementar acciones de control administrativo a los repuestos adquiridos para la maquinaria de artes gráficas, con el propósito de evitar la pérdida o hurto de los mismos.
- AP 23-2020 - ACT 2:  Incluir como control en el Procedimiento 2213300 PR-215 y formalizar en el SIG, el reporte mensual de  la disposición final de residuos peligrosos en el formato 4233100-FT-1037 y residuos aprovechables 2213300-FT-1036 generados por el proceso productivo. 
Lo anterior para la gestión de los residuos generados en el proceso productivo de producción.
- AP 21-2020 - ACT 3: Asegurar la implementación y optimización del Software Emlaze como mínimo en el 70% de sus funcionalidades.
_______________
</t>
  </si>
  <si>
    <t xml:space="preserve">- Profesional Universitario 2019-18 y Auxiliar administrativo 407-27
- Gestor PIGA y Gestor Calidad
- Profesional universitario 219-09-Subdirector Técnico
_______________
</t>
  </si>
  <si>
    <t xml:space="preserve">- Comprobante de ingreso a almacén de repuestos existentes catalogados como sobrantes. 
- Bitácoras de residuos
- Reporte de porcentaje de implementación del sistema de información en la Subdirección de Imprenta Distrital.
_______________
</t>
  </si>
  <si>
    <t xml:space="preserve">15/12/2020
16/06/2020
02/11/2020
_______________
</t>
  </si>
  <si>
    <t xml:space="preserve">14/04/2021
14/04/2021
02/03/2021
_______________
</t>
  </si>
  <si>
    <t>-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</si>
  <si>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</si>
  <si>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</si>
  <si>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</si>
  <si>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Fila 60: Fila 60. El campo "Seleccione los proyectos de inversión posiblemente afectados" se modifica a la opción " Sin asociación a los proyectos de inversión.
Fila 126, 127, 128, 142 y 143 : Cambio de ejecución a "Siempre"
Fila 189: Cambio a "Reducir"
Filas 214, 215, 216, 224 y 225: Se eliminan errores en digitación sobre acciones de tratamiento que están registradas en la sección "Acciones de tratamiento para fortalecer la gestión del riesgo según la valoración" .</t>
  </si>
  <si>
    <t>Desvío de recursos físicos o económicos 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</si>
  <si>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</si>
  <si>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Financiero
- Imagen
- Medidas de control interno y externo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</si>
  <si>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t>
  </si>
  <si>
    <t xml:space="preserve">
- AP 24-2020 - ACT 1: Realizar verificación periódica y seguimiento de reportes de los contadores de las máquinas de CTP e impresión y hacer un comparativo con los trabajos de las entidades distritales solicitados.
- AP 24-2020 - ACT 2: Verificar periódicamente y hacer seguimiento del uso de planchas litográficas dentro del proceso de artes gráficas.
- AP 21-2020 - ACT 3:  Asegurar la implementación y optimización del Software Emlaze como mínimo en el 70% de sus funcionalidades.
_______________
</t>
  </si>
  <si>
    <t xml:space="preserve">
- Profesional Universitario 219-09-Asesor-Subdirector Técnico
- Profesional Universitario 219-09-Asesor-Subdirector Técnico
- Asesor-Profesional universitario 219-09-Subdirector Técnico
_______________
</t>
  </si>
  <si>
    <t xml:space="preserve">
- Reporte de los contadores máquinas de CTP e impresión y análisis de su verificación.
- Reporte de planchas usadas y análisis de su verificación.
- Reporte de porcentaje de implementación del sistema de información en la Subdirección de Imprenta Distrital.
_______________
</t>
  </si>
  <si>
    <t xml:space="preserve">
15/12/2020
15/12/2020
02/11/2020
_______________
</t>
  </si>
  <si>
    <t xml:space="preserve">
14/04/2021
14/04/2021
02/03/2021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</si>
  <si>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</si>
  <si>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</si>
  <si>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Fila 60: El campo "Seleccione los proyectos de inversión posiblemente afectados" se modifica a la opción " Sin asociación a los proyectos de inversión.
Fila 142: se cambia frecuencia a "Siempre"
Fila 224: Se borra acción
Filas 240 - 241 - 242 : Se complementa nomenclatura de la AP.
Fila 242 Se modifica fecha terminación.
Fila 224: Se eliminan errores en digitación sobre acciones de tratamiento que están registradas en la sección "Acciones de tratamiento para fortalecer la gestión del riesgo según la valoración" .</t>
  </si>
  <si>
    <t>Ejecutar las acciones para la gestión de la elaboración de impresos y el registro distrital.</t>
  </si>
  <si>
    <t>Interrupciones en la elaboración de impresos</t>
  </si>
  <si>
    <t xml:space="preserve">- Falta de disponibilidad de los equipos e instalaciones debido a ejecución de actividades de adecuación y mantenimientos.
- Personal insuficiente, profesional y operativo, para atender las demandas de impresión oficial por parte de las entidades y organismos del Distrito Capital.
- Deficiencia en la programación de la producción
</t>
  </si>
  <si>
    <t xml:space="preserve">- Fenómenos naturales tales como inundación, sismo, biológicos, deslizamientos de masas, atmosféricos.
- Manifestaciones asonadas, afectación del orden público
</t>
  </si>
  <si>
    <t xml:space="preserve">- Financiero
- Imagen
- Cumplimiento
- Medidas de control interno y externo
- Cumplimiento
</t>
  </si>
  <si>
    <t>Se considera que es probable (4) en razón a que se ha presentado 1 vez en el presente año y el impacto es catastrófico porque el grado de interrupción de operaciones internas por mas de 5 días.</t>
  </si>
  <si>
    <t>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t>
  </si>
  <si>
    <t xml:space="preserve">
-  
_______________
</t>
  </si>
  <si>
    <t xml:space="preserve">- AP 19-2020 - ACT 1: Realizar análisis del stock mínimo de inventario de insumos de emergencia con el fin de contar con disponibilidad en caso de perdida o deterioro.
- AP:19- 2020- ACT 2: Coordinar la realización de actividades de mantenimiento de la infraestructura, red contra incendios y tanque de agua.
_______________
</t>
  </si>
  <si>
    <t xml:space="preserve">- Profesional universitario 219-18- Asesor-Subdirector técnico.
- Profesional Especializado 222-30- Subdirector Técnico.
_______________
</t>
  </si>
  <si>
    <t xml:space="preserve">- Análisis del Stock mínimo.
- Correos o memorandos donde se requieran los mantenimientos.
_______________
</t>
  </si>
  <si>
    <t xml:space="preserve">15/12/2020
15/12/2020
_______________
</t>
  </si>
  <si>
    <t xml:space="preserve">14/04/2021
14/04/2021
_______________
</t>
  </si>
  <si>
    <t>- Reportar el riesgo materializado de Interrupciones en la elaboración de impresos en el informe de monitoreo a la Oficina Asesora de Planeación.
- Evaluar el tiempo de interrupción de actividades de producción de artes graficas de acuerdo con la causa que la origina
-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 Evaluar la posibilidad de subcontratar con otra empresa de artes graficas para poder cumplir con la elaboración de los trabajos.
- Actualizar el mapa de riesgos del proceso Elaboración de Impresos y Registro Distrital</t>
  </si>
  <si>
    <t>- Subdirector(a) de Imprenta Distrital
- Subdirector(a) de Imprenta Distrital
- Equipo directivo
- Asesor y Profesional encargado de producción
- Subdirector(a) de Imprenta Distrital</t>
  </si>
  <si>
    <t>- Reporte de monitoreo indicando la materialización del riesgo de Interrupciones en la elaboración de impresos
- Registro acta de reunión de producción FT-836 diligenciada.
- Acta de comité institucional de gestión y desempeño.
- Registro acta de reunión de producción FT-836 diligenciada.
- Mapa de riesgo del proceso Elaboración de Impresos y Registro Distrital, actualizado.</t>
  </si>
  <si>
    <t>Primera versión del riesgo</t>
  </si>
  <si>
    <t xml:space="preserve">Fila 60:  El campo "Seleccione los proyectos de inversión posiblemente afectados" se modifica a la opción " Sin asociación a los proyectos de inversión.
Fila 126 y 143 Se cambia ejecución a "Siempre"
Filas 215 y 225 : Se eliminan errores en digitación sobre acciones de tratamiento que están registradas en la sección "Acciones de tratamiento para fortalecer la gestión del riesgo según la valoración" .se cambia fecha de terminación.
Filas 239 y 240: Se complementa nomenclatura de la AP 19
</t>
  </si>
  <si>
    <t>Formular el Plan Estratégico de Tecnologías de la Información y las Comunicaciones</t>
  </si>
  <si>
    <t>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</si>
  <si>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</si>
  <si>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</si>
  <si>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t>
  </si>
  <si>
    <t xml:space="preserve">- Procesos misionales en el Sistema de Gestión de Calidad
- Procesos de apoyo operativo en el Sistema de Gestión de Calidad
</t>
  </si>
  <si>
    <t>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t>
  </si>
  <si>
    <t>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t>
  </si>
  <si>
    <t xml:space="preserve">-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_______________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t>
  </si>
  <si>
    <t xml:space="preserve">- Jefe de la OTIC
- Jefe de la OTIC
- Jefe de la OTIC
- Jefe de la OTIC
_______________
- Jefe de la OTIC
- Jefe de la OTIC
- Jefe de la OTIC
- Jefe de la OTIC
- Jefe de la OTIC
- Jefe de la OTIC
</t>
  </si>
  <si>
    <t xml:space="preserve">10/02/2021
01/04/2021
10/02/2021
01/04/2021
_______________
10/02/2021
01/04/2021
10/02/2021
01/04/2021
10/02/2021
01/04/2021
</t>
  </si>
  <si>
    <t xml:space="preserve">30/06/2021
30/07/2021
30/06/2021
30/07/2021
_______________
30/06/2021
30/07/2021
30/06/2021
30/07/2021
30/06/2021
30/07/2021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</si>
  <si>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</si>
  <si>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</si>
  <si>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</si>
  <si>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</si>
  <si>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</si>
  <si>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</si>
  <si>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</si>
  <si>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</si>
  <si>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</si>
  <si>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Realizar seguimiento al PETI y a la ejecución del Plan del subsistema de gestión de seguridad de la información</t>
  </si>
  <si>
    <t>Omisión en los lineamientos para el levantamiento de activos de información y la aplicación de los principios de seguridad de la información</t>
  </si>
  <si>
    <t xml:space="preserve">- Falta de rigurosidad en la aplicación de los lineamientos para el levantamiento de activos de información. 
- Inadecuada aplicación de los principios de seguridad de la información en los activos de información definidos al proceso.
</t>
  </si>
  <si>
    <t xml:space="preserve">- Constante cambio en la normatividad y exceso de la misma.
- Conocimiento parcial de la normatividad aplicable al proceso
</t>
  </si>
  <si>
    <t xml:space="preserve">- Pérdida y uso inadecuado de información y datos sensibles de la Secretaría General.
- Vulneración de los controles de seguridad de la información.
- Quejas o reclamaciones por la mala definición en el  sistema de seguridad de la información en la protección de datos.
</t>
  </si>
  <si>
    <t>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t>
  </si>
  <si>
    <t>La valoración del riesgo después de controles quedó en escala de probabilidad rara vez y de impacto moderado, toda vez que se incluyeron actividades de control con solidez fuerte, lo que minimiza la materialización del riesgo, y lo ubica en zona resultante moderada.</t>
  </si>
  <si>
    <t xml:space="preserve">- AP#27 (Actividad 1):  Realizar sensibilización a los actores del proceso para fortalecer los conceptos de principios y lineamientos de seguridad de la información.
- AP#27 (Actividad 2): Fortalecer las actividades de control del procedimiento PR-187
_______________
- AP#27 (Actividad 1): Realizar sensibilización a los actores del proceso para fortalecer los conceptos de principios y lineamientos de seguridad de la información.
- AP#27 (Actividad 2) Fortalecer las actividades de control del procedimiento PR-187
- AP#27 (Actividad 1): Realizar sensibilización a los actores del proceso para fortalecer los conceptos de principios y lineamientos de seguridad de la información.
- AP#27 (Actividad 2): Fortalecer las actividades de control del procedimiento PR-187
</t>
  </si>
  <si>
    <t xml:space="preserve">- Jefe de la OTIC
- Jefe de la OTIC
_______________
- Jefe de la OTIC
- Jefe de la OTIC
- Jefe de la OTIC
- Jefe de la OTIC
</t>
  </si>
  <si>
    <t xml:space="preserve">- Evidencias de Sensibilización realizada
- Procedimiento PR-187 actualizado
_______________
- Evidencias de Sensibilización realizada
- Procedimiento PR-187 actualizado
- Evidencias de Sensibilización realizada
- Procedimiento PR-187 actualizado
</t>
  </si>
  <si>
    <t xml:space="preserve">19/02/2021
19/02/2021
_______________
19/02/2021
19/02/2021
19/02/2021
19/02/2021
</t>
  </si>
  <si>
    <t xml:space="preserve">18/06/2021
18/06/2021
_______________
18/06/2021
18/06/2021
18/06/2021
18/06/2021
</t>
  </si>
  <si>
    <t>- Reportar el riesgo materializado de Omisión en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</si>
  <si>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</si>
  <si>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del proceso Estrategia de Tecnologías de la Información y las Comunicaciones, actualizado.</t>
  </si>
  <si>
    <t>Creación del mapa de riesgos.</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</si>
  <si>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</si>
  <si>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 xml:space="preserve">
Análisis antes de controles
Análisis después de controles
</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</si>
  <si>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</si>
  <si>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 ajusta el alcance del riesgo respecto a Omisión en el suministro de lineamientos y directrices del Sistema de Seguridad de la Información
Se incluye el proyecto de inversión 1181 “Rediseño de la arquitectura de la plataforma tecnológica en la Secretaría General” dado que posiblemente puede ser afectado
Se incluyen  las perspectivas para los efectos definidos
Se modificó la identificación del riesgo en la actividad Clave, evento, nombre, explicación del riesgo
Se ajusta la causa Interna así: No disponer de suficiente personal capacitado en herramientas de última generación para la construcción y mantenimiento de aplicativos desarrollados, como también para atender los requerimientos del SGSI.
Se modifican las actividades de control preventivas y detectivas.
Se eliminan las actividades de la Acción No. 23 y Se incluye la actividad 2 de la acción de mejora No. 2
Se actualiza el plan de tratamiento de materialización del riesgo.</t>
  </si>
  <si>
    <t>Se realiza la actualización de las actividades de control del riesgo 9 13,14  y se incluyen las actividades números 13 y 14 de control de acuerdo con la actualización de los procedimientos.
Se ajustaron las fechas de finalización de las acciones conforme a la reprogramación efectuada en el SIG de la acción de mejora 2 actividades 2</t>
  </si>
  <si>
    <t xml:space="preserve">Se evalúan y modifican las causas del riesgo
Se elimina proyecto de inversión y se deja "Sin asociación a proyectos de Inversión", teniendo en cuenta que el riesgo no se encuentra asociado al proyecto de inversión vigente.
Se modifican las actividades de control del proceso
Se elimina la acción de mejora No. 2 de 2020,  teniendo en cuenta que se cumplió y está cerrada.
Se crea y registra la acción preventiva Nro 27 de 2021.
</t>
  </si>
  <si>
    <t xml:space="preserve">
Se ajustan las actividades de control conforme a la ultima actualización efectuada del PR-187 Activos de información</t>
  </si>
  <si>
    <t>Omisión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</si>
  <si>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</si>
  <si>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</si>
  <si>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Ineficiente ejecución presupuestal.
- Incumplimiento de metas de los proyectos de inversión  con componente TIC.
- Afectación de la imagen de las dependencias que involucran componentes TIC´s ante  la  Secretaría General.
</t>
  </si>
  <si>
    <t>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t>
  </si>
  <si>
    <t>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</si>
  <si>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</si>
  <si>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</si>
  <si>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</si>
  <si>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</si>
  <si>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</si>
  <si>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</si>
  <si>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Desarrollar la gestión de soluciones tecnológicas</t>
  </si>
  <si>
    <t>Supervisión inapropiada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</si>
  <si>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t>
  </si>
  <si>
    <t xml:space="preserve">- Ineficiente ejecución presupuestal.
- Incumplimiento de metas de los proyectos de inversión  con componente TIC.
- Detrimento patrimonial.
- Insatisfacción por parte de los usuarios internos y externos.
</t>
  </si>
  <si>
    <t>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t>
  </si>
  <si>
    <t>La valoración del riesgo después de controles quedó en escala de probabilidad rara vez y en impacto menor, toda vez que se incluyeron actividades de control con solidez fuerte, lo que minimiza la materialización del riesgo. Continúa ubicado en zona resultante baja.</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</si>
  <si>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</si>
  <si>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</si>
  <si>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</si>
  <si>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</si>
  <si>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</si>
  <si>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</si>
  <si>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</si>
  <si>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</si>
  <si>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Formular el Plan Estratégico  de Tecnologías de la Información y las Comunicaciones </t>
  </si>
  <si>
    <t>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</si>
  <si>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</si>
  <si>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</si>
  <si>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</si>
  <si>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</si>
  <si>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</si>
  <si>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_______________
-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t>
  </si>
  <si>
    <t xml:space="preserve">- Procedimiento PR-116 actualizado conforme a la metodología del MINTIC
- Evidencias de socialización de la actualización de metodología 
- Procedimiento PR-116 actualizado conforme a la metodología del MINTIC
- Evidencias de socialización de la actualización de metodología 
_______________
- Procedimiento PR-116 actualizado conforme a la metodología del MINTIC
- Evidencias de socialización de la actualización de metodología 
- Procedimiento PR-116 actualizado conforme a la metodología del MINTIC
- Evidencias de socialización de la actualización de metodología 
- Procedimiento PR-116 actualizado conforme a la metodología del MINTIC
- Evidencias de socialización de la actualización de metodología 
</t>
  </si>
  <si>
    <t xml:space="preserve">12/02/2021
30/06/2021
12/02/2021
30/06/2021
_______________
12/02/2021
30/06/2021
12/02/2021
30/06/2021
12/02/2021
30/06/2021
</t>
  </si>
  <si>
    <t xml:space="preserve">30/06/2021
30/09/2021
30/06/2021
30/09/2021
_______________
30/06/2021
30/09/2021
30/06/2021
30/09/2021
30/06/2021
30/09/2021
</t>
  </si>
  <si>
    <t>-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</si>
  <si>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</si>
  <si>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</si>
  <si>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</si>
  <si>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</si>
  <si>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</si>
  <si>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</si>
  <si>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Ejecutar el programa de trabajo, documentando en papeles de trabajo los soportes de las conclusiones obtenidas y estructurar el informe de auditoría contentivo de los hallazgos identificados.</t>
  </si>
  <si>
    <t>Decisiones ajustadas a intereses propios o de terceros 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</si>
  <si>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</si>
  <si>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</si>
  <si>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</si>
  <si>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</si>
  <si>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 AP#28. Act. 1. Solicitar a cada auditor interno al inicio de cada auditoria la manifestación de no estar incurso en conflicto de interés
- AP#28. Act. 2. Realizar una socialización en el mes de marzo, acerca de las situaciones de corrupción que se pueden dar en  el desarrollo de trabajos de auditoria.
- AP#28. Act. 3. Suscripción del compromiso de ética por parte del Jefe de Oficina, profesionales y contratistas.
_______________
</t>
  </si>
  <si>
    <t xml:space="preserve">
- Jefe Oficina de Control Interno
- Jefe Oficina de Control Interno
- Jefe Oficina de Control Interno
_______________
</t>
  </si>
  <si>
    <t xml:space="preserve">
- Documento formalizado por cada auditor
- Presentación y lista de asistencia
- Documento formalizado por cada auditor
_______________
</t>
  </si>
  <si>
    <t xml:space="preserve">
19/02/2021
19/02/2021
19/02/2021
_______________
</t>
  </si>
  <si>
    <t xml:space="preserve">
31/12/2021
06/05/2021
28/02/2021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</si>
  <si>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</si>
  <si>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</si>
  <si>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</si>
  <si>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</si>
  <si>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Se ajusta la tipología del riesgo pasando de operativo a cumplimiento.
Se incluye la actividad de control para "revisar la suscripción y/o renovación del compromiso de ética por parte del auditor".</t>
  </si>
  <si>
    <t>Se indica que el riesgo no tiene proyectos de inversión vigentes asociados.
Se incluyen las acciones de tratamiento en el marco de la acción preventiva No 28</t>
  </si>
  <si>
    <t>Uso indebido de información privilegiada 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</si>
  <si>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</si>
  <si>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</si>
  <si>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</si>
  <si>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</si>
  <si>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</si>
  <si>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 el cual incorpora todas las actividades de aseguramiento, seguimiento y fomento del autocontrol.</t>
  </si>
  <si>
    <t>Decisiones erróneas o no acertadas 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</si>
  <si>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</si>
  <si>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</si>
  <si>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</si>
  <si>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</si>
  <si>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</si>
  <si>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</si>
  <si>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</si>
  <si>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</si>
  <si>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actualiza el contexto de la gestión del proceso.
Se analizan los proyectos de inversión que posiblemente se afecten con la materialización del riesgo.
Se revisó y ajustó la información de causas internas, externas y efectos.
Se asociaron las perspectivas a las consecuencias.</t>
  </si>
  <si>
    <t>Se incluye la actividad de control relacionada con la auditoría interna de gestión, retirando el control de calidad.</t>
  </si>
  <si>
    <t>Planificar las auditorías internas.</t>
  </si>
  <si>
    <t>Decisiones erróneas o no acertadas 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</si>
  <si>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</si>
  <si>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</si>
  <si>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</si>
  <si>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</si>
  <si>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</si>
  <si>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</si>
  <si>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incluye la actividad de control para "revisar la suscripción y/o renovación del compromiso de ética por parte del auditor".</t>
  </si>
  <si>
    <t>Desarrollar y ejecutar los cursos y/o diplomados de formación para las servidoras y servidores públicos</t>
  </si>
  <si>
    <t>Errores (fallas o deficiencias) 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</si>
  <si>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 No culminación de los procesos precontractuales y contractuales para los programas de formación (Procesos).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</si>
  <si>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</si>
  <si>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</si>
  <si>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Inscripción programas de formación virtual para servidores públicos del Distrito Capital
</t>
  </si>
  <si>
    <t xml:space="preserve">- Procesos estratégicos en el Sistema de Gestión de Calidad
</t>
  </si>
  <si>
    <t>Se determinó la probabilidad en (posible 3)  dado que la situación se presentó al menos una vez en los últimos 2 años. El impacto (mayor 4) obedece a que genera incumplimiento en las metas y objetivos institucionales.</t>
  </si>
  <si>
    <t xml:space="preserve">La valoración obtenida evidencia que los controles establecidos para el presente riesgo permiten reducir su impacto  pasando de una zona extrema a una zona baja en el mapa de calor. </t>
  </si>
  <si>
    <t xml:space="preserve">
- (Acción Preventiva # 1):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 Administración de los programas de formación".
_______________
</t>
  </si>
  <si>
    <t xml:space="preserve">
- Profesional especializado
_______________
</t>
  </si>
  <si>
    <t xml:space="preserve">
- Matriz de riesgos actualizada y procedimiento ajustado
_______________
</t>
  </si>
  <si>
    <t xml:space="preserve">
04/02/2021
_______________
</t>
  </si>
  <si>
    <t xml:space="preserve">
30/04/2021
_______________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</si>
  <si>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</si>
  <si>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</si>
  <si>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</si>
  <si>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</si>
  <si>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t>
  </si>
  <si>
    <t xml:space="preserve">
Análisis de controles
Análisis después de controles
</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</si>
  <si>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</si>
  <si>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 xml:space="preserve">Identificación del riesgo
Análisis antes de controles
Análisis de controles
Análisis después de controles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</si>
  <si>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</si>
  <si>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</si>
  <si>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</si>
  <si>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Estructurar, coordinar y orientar la implementación de estrategias para el fortalecimiento de la administración y la gestión pública de las entidades y organismos distritales.</t>
  </si>
  <si>
    <t>Errores (fallas o deficiencias) 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</si>
  <si>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 Cambios internos (administrativos y rotación de personal) que impacta la continuidad en la implementación de las estrategias y transferencia del conocimiento.
</t>
  </si>
  <si>
    <t xml:space="preserve">- Coyunturas políticas que impiden la definición de las estrategias.
- Recorte presupuestal.
</t>
  </si>
  <si>
    <t xml:space="preserve">- Imagen institucional perjudicada ante las otras entidades del distrito debido al desarrollo de estrategias que no apliquen a todas las entidades o no generen valor agregado a las mismas.
- Incumplimiento en las metas y objetivos institucionales.
- Quejas de los usuarios que participan en la implementación de la estrategia.
- Generación de reprocesos en las entidades y organismos por falta de articulación entre las entidades líderes de políticas.
- Afectación en la  transferencia del conocimiento de las estrategias.
</t>
  </si>
  <si>
    <t>Se determina la probabilidad  (rara vez 1) al no haberse presentado en los últimos 4 años. El impacto (mayor 4) obedece a que de presentarse generaría incumplimiento en las metas y objetivos institucionales afectando el cumplimiento en las  metas de gobierno.</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</si>
  <si>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</si>
  <si>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Identificar las situaciones que generaron el incumplimiento de alguna de las etapas de la estrategia
- Actualizar el mapa de riesgos del proceso Fortalecimiento de la Administración y la Gestión Pública Distrital</t>
  </si>
  <si>
    <t>- Director Distrital de Desarrollo Institucional
- Director y/o Subdirector Técnico de Desarrollo Institucional
- Director Distrital de Desarrollo Institucional</t>
  </si>
  <si>
    <t>- Reporte de monitoreo indicando la materialización del riesgo de Errores (fallas o deficiencias) al estructurar, coordinar y orientar la implementación de estrategias
- Plan mejoramiento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</si>
  <si>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</si>
  <si>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</si>
  <si>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Se ajusta el objetivo del proceso de acuerdo con los ajustes realizados en la caracterización del proceso.</t>
  </si>
  <si>
    <t>Gestionar los recursos necesarios para el ingreso a bodega y registro en los inventarios de los bienes objeto de solicitud.</t>
  </si>
  <si>
    <t>Desvío de recursos físicos o económicos en  el ingreso, suministro y baja  de bienes de consumo, consumo controlado y devolutivo de los inventarios de la entidad, con el fin de obtener beneficios a nombre propio o de un tercero</t>
  </si>
  <si>
    <t xml:space="preserve">- La información de entrada que se requiere para desarrollar las actividades no es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 Ingreso intencional de información errónea para lograr beneficios personales.
- Amiguismo o clientelismo.
- Concentración de información de determinadas actividades o procesos en una persona.
- Conflicto de intereses.
</t>
  </si>
  <si>
    <t xml:space="preserve">- Cambios constantes en la normativa vigente.
- Presiones o motivaciones individuales, sociales o colectivas que inciten a realizar conductas contrarias al deber ser.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</si>
  <si>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</si>
  <si>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t>
  </si>
  <si>
    <t>Se determina la probabilidad (1 rara vez) ya que el riesgo nunca se ha materializado o no se ha presentado en los últimos cuatro años. El impacto (4 mayor) obedece sanción por parte del ente de control u otro ente regulador.</t>
  </si>
  <si>
    <t xml:space="preserve">- AP 30-2021 Verificar que se cumplan los criterios de ingreso de bienes o elementos acorde con lo establecido en el procedimiento vigente y las variables permitidas en el sistema de información de inventarios, para equipos ofimáticos, tales como  computadores de escritorio, computadores portátiles, tablets, discos duros, cartuchos, tintas y tóner, en cada ingreso realizado.
- AP 48-2020-ACT 1: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
- AP 48-2020-ACT 2: Por intermedio de la Dirección de contratación, hacer entrega de un documento de resumen con los “tips” que se deben tener en cuenta por parte de los supervisores para formalizar el ingreso de bienes.
- AP 48-2020-ACT 3: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
_______________
</t>
  </si>
  <si>
    <t xml:space="preserve">- profesional universitario
- Profesional Especializado
- Profesional Especializado
- Profesional Universitario
_______________
</t>
  </si>
  <si>
    <t xml:space="preserve">- Ingresos revisados y avalados por parte del profesional universitario.
- Evidencias de Reunión 
- Documento con Tips
- Memorando Electrónico
_______________
</t>
  </si>
  <si>
    <t xml:space="preserve">22/02/2021
08/10/2020
08/10/2020
08/10/2020
_______________
</t>
  </si>
  <si>
    <t xml:space="preserve">18/06/2021
12/02/2021
12/02/2021
12/02/2021
_______________
</t>
  </si>
  <si>
    <t>-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</si>
  <si>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</si>
  <si>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</si>
  <si>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</si>
  <si>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</si>
  <si>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</si>
  <si>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 xml:space="preserve">Identificación del riesgo
Análisis antes de controles
Análisis después de controles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</si>
  <si>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</si>
  <si>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</si>
  <si>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Actualización de controles de acuerdo a las nuevas versiones de procedimientos.</t>
  </si>
  <si>
    <t>Se realiza actualización con respecto a categoría "Sin asociación a los proyectos de inversión"
Se realiza cargue de acción preventiva</t>
  </si>
  <si>
    <t>Preparar y generar la cuenta mensual de almacén con destino a la Subdirección Financiera</t>
  </si>
  <si>
    <t>Errores (fallas o deficiencias) en la generación de la cuenta mensual de almacén con destino a la Subdirección Financiera</t>
  </si>
  <si>
    <t xml:space="preserve">- Los comprobantes de ingreso y egreso de bienes y consolidados que se requieren para preparar y generar la cuenta de almacén  no son oportunos, suficientes, claros, completos o de calidad.
- 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</si>
  <si>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</si>
  <si>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</si>
  <si>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</si>
  <si>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 xml:space="preserve">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t>
  </si>
  <si>
    <t>Se determina la probabilidad (1 rara vez) ya que las actividades de control preventivas son fuertes y mitigan la mayoría de las causas. El impacto pasa a (2 menor) ya que las actividades de control detectivas cubren los efectos más significativos, reduciendo el impacto inicial.</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</si>
  <si>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</si>
  <si>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</si>
  <si>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Se define una actividad de control como detectiva y definición de Plan de Contingencia.</t>
  </si>
  <si>
    <t>Al calificar la probabilidad de riesgos por frecuencia, disminuyó la probabilidad de probable a rara vez, en consecuencia, la zona resultante bajó de extrema a alta. 
La calificación de probabilidad bajó a rara vez (cuadrante 2 a 1)</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</si>
  <si>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</si>
  <si>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</si>
  <si>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Programar el seguimiento y control de bienes</t>
  </si>
  <si>
    <t>Errores (fallas o deficiencias) en el seguimiento y control de la información de los bienes de propiedad de la entidad</t>
  </si>
  <si>
    <t xml:space="preserve">- Los servidores públicos y contratistas con inventario a cargo no usan la herramienta por desconocimiento de las bondades de la misma.
- El inventario individual en uso presenta diferencias con la información contenida en el SAI.
- Errores al ingresar las características de los bienes en el Sistema SAI.
- Errores al digitar la placa para realizar el egreso de los bienes.
- Incumplimiento en el reporte de novedades de traslado, desvinculación o liquidación de contratos.
- Retiro o cambio de placas por personal no autorizado.
- Entrega de bienes dados de baja sin el debido control de placas.
-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</si>
  <si>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</si>
  <si>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Inventarios desactualizados.
- Pérdida de bienes de consumo, consumo controlado y devolutivo.
- Sanción por parte del ente de control u otro ente regulador.
- Reproceso de actividades y aumento de carga operativa.
- Afectación de los estados financieros.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</si>
  <si>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</si>
  <si>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</si>
  <si>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</si>
  <si>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</si>
  <si>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</si>
  <si>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realiza actualización con respecto a categoría "Sin asociación a los proyectos de inversión"</t>
  </si>
  <si>
    <t>Seguimiento y control de la información de los bienes de propiedad de la entidad</t>
  </si>
  <si>
    <t>Desvío de recursos físicos o económicos durante el seguimiento y control de la información de los bienes de propiedad de la entidad, fin de obtener beneficios a nombre propio o de un tercero</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</si>
  <si>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</si>
  <si>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</si>
  <si>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</si>
  <si>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</si>
  <si>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</si>
  <si>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 AP19-2021-ACT 1:Ajustar los formatos de traslado de bienes de tal forma que se puedan identificar la cantidad de los elementos que se incluyen, incluir casillas de verificación hacer referencia al total de bienes, numero páginas.
- AP19-2021-ACT 2:Socializar el procedimiento y los instrumentos relacionados con el traslado de bienes con las dependencias pendencias.
- AP19-2021-ACT 3:Realizar un análisis de la metodología de reparto o asignación de las solicitudes de traslado con el fin de optimizar el control sobre las mismas.
_______________
</t>
  </si>
  <si>
    <t xml:space="preserve">
- Profesional Universitario
- Profesional Universitario
- Profesional Especializado
_______________
</t>
  </si>
  <si>
    <t xml:space="preserve">
- Formatos Actualizados y Ajustados.
- Listas de asistencia y memorias de la socialización.
- Documento de Análisis a través de Evidencia de Reunión.
_______________
</t>
  </si>
  <si>
    <t xml:space="preserve">
17/02/2021
17/02/2021
17/02/2021
_______________
</t>
  </si>
  <si>
    <t xml:space="preserve">
16/06/2021
16/06/2021
16/06/2021
_______________
</t>
  </si>
  <si>
    <t>-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</si>
  <si>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</si>
  <si>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</si>
  <si>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</si>
  <si>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</si>
  <si>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</si>
  <si>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Se actualizaron los análisis después de controles
Eliminación de auditorias como controles preventivos</t>
  </si>
  <si>
    <t>Actualización de controles de acuerdo a las nuevas versiones de procedimientos.
Actualización de Acciones Preventivas para el tratamiento del riesgo.</t>
  </si>
  <si>
    <t>Diseñar y estructurar los medios de interacción ciudadana.</t>
  </si>
  <si>
    <t>Errores (fallas o deficiencias) 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</si>
  <si>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</si>
  <si>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</si>
  <si>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</si>
  <si>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xml:space="preserve">- Fortalecer la prestación del servicio a la ciudadanía con oportunidad, eficiencia y transparencia, a través del uso de la tecnología y la cualificación de los servidores.
</t>
  </si>
  <si>
    <t xml:space="preserve">- 7870 Servicio a la ciudadanía, moderno, eficiente y de calidad
</t>
  </si>
  <si>
    <t>La Subsecretaría de Servicio a la Ciudadanía ha diseñado y entregado 8 puntos de atención, que han demostrado ser experiencias exitosas. La calificación de la probabilidad es la mas baja en atención a que el riesgo no se ha materializado.</t>
  </si>
  <si>
    <t>La valoración del riesgo después de controles quedo en escala de probabilidad Rara vez y de impacto insignificante lo que lo ubica al riesgo en zona resultante baja.</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</si>
  <si>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</si>
  <si>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</si>
  <si>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</si>
  <si>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</si>
  <si>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</si>
  <si>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</si>
  <si>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</si>
  <si>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ajustó proyectos de inversión posiblemente afectados, teniendo en cuenta que el riesgo no esta asociado a los riesgos del proyecto de inversión.</t>
  </si>
  <si>
    <t>Coordinar y articular la gestión de las entidades participantes en el Modelo Multicanal de servicio</t>
  </si>
  <si>
    <t>Errores (fallas o deficiencias) 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</si>
  <si>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</si>
  <si>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</si>
  <si>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</si>
  <si>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</si>
  <si>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</si>
  <si>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</si>
  <si>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</si>
  <si>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</si>
  <si>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</si>
  <si>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</si>
  <si>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</si>
  <si>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Poner en operación los medios de interacción ciudadana para la atención a la Ciudadanía</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</si>
  <si>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</si>
  <si>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</si>
  <si>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</si>
  <si>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t>
  </si>
  <si>
    <t xml:space="preserve">En el caso de la causa social que consiste en la presentación de alteraciones del orden público y la seguridad de los bienes y las personas,  no es posible que se  pueda controlar por el proceso. Solo es posible tomar acciones de mitigación del impacto. </t>
  </si>
  <si>
    <t>- Subsecretario(a) de Servicio a la Ciudadanía
- Director (a) del Sistema Distrital de Servicio a la Ciudadanía
- Director (a) del Sistema Distrital de Servicio a la Ciudadanía
- Subsecretario(a)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</si>
  <si>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</si>
  <si>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</si>
  <si>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</si>
  <si>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</si>
  <si>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</si>
  <si>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</si>
  <si>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</si>
  <si>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Errores (fallas o deficiencias) 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</si>
  <si>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</si>
  <si>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</si>
  <si>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</si>
  <si>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</si>
  <si>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</si>
  <si>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</si>
  <si>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</si>
  <si>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</si>
  <si>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</si>
  <si>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</si>
  <si>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</si>
  <si>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</si>
  <si>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Gestionar las peticiones ciudadanas, que ingresan al Sistema Distrital para la Gestión de Peticiones Ciudadanas, brindar el soporte funcional y evaluar la conformidad de las respuestas emitidas.</t>
  </si>
  <si>
    <t>Incumplimiento parcial de compromisos en la atención de soporte funcional en los tiempos definidos</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</si>
  <si>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</si>
  <si>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</si>
  <si>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</si>
  <si>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</si>
  <si>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</si>
  <si>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Reportar el riesgo materializado de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</si>
  <si>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</si>
  <si>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</si>
  <si>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</si>
  <si>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</si>
  <si>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</si>
  <si>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</si>
  <si>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</si>
  <si>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Medir y analizar la calidad en la prestación del servicio en los diferentes canales de servicio a la Ciudadanía</t>
  </si>
  <si>
    <t>Errores (fallas o deficiencias) 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</si>
  <si>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</si>
  <si>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</si>
  <si>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</si>
  <si>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</si>
  <si>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</si>
  <si>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</si>
  <si>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</si>
  <si>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</si>
  <si>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</si>
  <si>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</si>
  <si>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</si>
  <si>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</si>
  <si>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 al igual que en competencias de Inspección, Vigilancia y Control.</t>
  </si>
  <si>
    <t>Incumplimiento parcial de compromisos 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</si>
  <si>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</si>
  <si>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</si>
  <si>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</si>
  <si>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</si>
  <si>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La aplicación de los controles son efectivos, por cuanto el riesgo no se ha materializado</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</si>
  <si>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</si>
  <si>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</si>
  <si>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</si>
  <si>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</si>
  <si>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</si>
  <si>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</si>
  <si>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</si>
  <si>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Errores (fallas o deficiencias) en el análisis y direccionamiento a las peticiones ciudadanas</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</si>
  <si>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</si>
  <si>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 xml:space="preserve">- Información insuficiente entregada por el peticionario.
</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</si>
  <si>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</si>
  <si>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"posible"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</si>
  <si>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Los controles definidos tienen impacto directo sobre la probabilidad de ocurrencia y en el impacto de su materialización.</t>
  </si>
  <si>
    <t xml:space="preserve">- Retroalimentar al equipo de direccionamiento de peticiones en competencias institucionales a través de mesas de trabajo semestrales. (Acción preventiva N°14)
_______________
</t>
  </si>
  <si>
    <t xml:space="preserve">- Profesional universitario de la Dirección Distrital de Calidad del Servicio con funciones de direccionamiento / soporte funcional
_______________
</t>
  </si>
  <si>
    <t xml:space="preserve">- Actas de mesas de trabajo
_______________
</t>
  </si>
  <si>
    <t xml:space="preserve">01/04/2021
_______________
</t>
  </si>
  <si>
    <t xml:space="preserve">30/11/2021
_______________
</t>
  </si>
  <si>
    <t>- Reportar el riesgo materializado de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</si>
  <si>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</si>
  <si>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y direccionamiento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</si>
  <si>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</si>
  <si>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</si>
  <si>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</si>
  <si>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</si>
  <si>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</si>
  <si>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</si>
  <si>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Realización de cobros indebidos 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</si>
  <si>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</si>
  <si>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</si>
  <si>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</si>
  <si>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</si>
  <si>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</si>
  <si>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 Sensibilizar a los nuevos servidores de la DSDSC sobre los valores de integridad, con relación al servicio a la ciudadanía. (Acción Preventiva N° 31)
_______________
</t>
  </si>
  <si>
    <t xml:space="preserve">
- Gestores de transparencia e integridad de la Dirección del Sistema Distrital de Servicio a la Ciudadana.
_______________
</t>
  </si>
  <si>
    <t xml:space="preserve">
- Servidores de la Red CADE sensibilizados en el Código de Integridad
_______________
</t>
  </si>
  <si>
    <t xml:space="preserve">
31/12/2021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</si>
  <si>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</si>
  <si>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</si>
  <si>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</si>
  <si>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</si>
  <si>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</si>
  <si>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</si>
  <si>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</si>
  <si>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</si>
  <si>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</si>
  <si>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Medir y analizar la calidad en la prestación del servicio en los diferentes canales de servicio a la Ciudadanía.</t>
  </si>
  <si>
    <t>Decisiones ajustadas a intereses propios o de terceros 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</si>
  <si>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</si>
  <si>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</si>
  <si>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</si>
  <si>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</si>
  <si>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 Sensibilizar a los servidores de la DDCS sobre los valores de integridad, con relación al servicio a la ciudadanía. (Acción Preventiva N° 15)
_______________
</t>
  </si>
  <si>
    <t xml:space="preserve">
- Gestor de integridad de la Dirección Distrital de Calidad del Servicio.
_______________
</t>
  </si>
  <si>
    <t xml:space="preserve">
- Servidores de la DDCS sensibilizados en el Código de Integridad
_______________
</t>
  </si>
  <si>
    <t xml:space="preserve">
01/04/2021
_______________
</t>
  </si>
  <si>
    <t xml:space="preserve">
31/10/2021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</si>
  <si>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</si>
  <si>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</si>
  <si>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</si>
  <si>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</si>
  <si>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</si>
  <si>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</si>
  <si>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</si>
  <si>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</si>
  <si>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</si>
  <si>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Incumplimiento total de compromisos en la cualificación a los servidores públicos con funciones de IVC en la programación, gestión y/o disponibilidad de los recursos necesarios para su desarrollo.</t>
  </si>
  <si>
    <t xml:space="preserve">- Fallas en la coordinación con entidades distritales.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</si>
  <si>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</si>
  <si>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</si>
  <si>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La valoración del riesgo después de controles paso de posible a rara vez en la escala de probabilidad con un impacto insignificante, lo cual se debe a que los controles identificados son efectivos.</t>
  </si>
  <si>
    <t xml:space="preserve">- Adelantar reuniones para concertar el plan de trabajo y el cronograma de ejecución de las cualificación dirigida a los servidores públicos con funciones de IVC en el Distrito Capital, así mismo realizar su seguimiento. (Acción Preventiva N° 29)
- Cualificar a los servidores que cumplen la función de IVC de acuerdo al plan y cronograma de trabajo determinado.  (Acción Preventiva N° 29)
_______________
</t>
  </si>
  <si>
    <t xml:space="preserve">- Subdirector de Seguimiento a la Gestión de Inspección, Vigilancia y Control.
- Subdirección de Seguimiento a la Gestión de Inspección, Vigilancia y Control.
_______________
</t>
  </si>
  <si>
    <t xml:space="preserve">- Evidencias de reunión de la concertación del plan de trabajo y cronograma.
Plan de Trabajo concertado
Cronograma de ejecución de las cualificaciones e Instrumento de seguimiento de las actividades de SSGIVC diligenciado. 
- Servidores cualificados en parámetros de IVC
Registro de asistencia de la cualificación 
Informe de ejecución de la cualificación 
_______________
</t>
  </si>
  <si>
    <t xml:space="preserve">19/02/2021
19/02/2021
_______________
</t>
  </si>
  <si>
    <t xml:space="preserve">30/12/2021
30/12/2021
_______________
</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</si>
  <si>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</si>
  <si>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</si>
  <si>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</si>
  <si>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</si>
  <si>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</si>
  <si>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</si>
  <si>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</si>
  <si>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Errores (fallas o deficiencias) en la elaboración de facturas y cuentas de cobro de los espacios de la RED CADE.</t>
  </si>
  <si>
    <t xml:space="preserve">- Fallas en los reportes de las novedades de los contratos y convenios y ocupación de espacios en la RED CADE.
- Desactualización de usuarios activos, que pudieran ingresar al Sistema de Facturación
</t>
  </si>
  <si>
    <t xml:space="preserve">- Incumplimiento  a las obligaciones establecidas en los convenios y/o contratos con las entidades. 
- Hallazgos negativos por parte de entes de control
- Los recursos no ingresan, ingresan por menor valor o por mayor valor a la Tesorería Distrital
</t>
  </si>
  <si>
    <t>Los errores o fallas en la facturación sin controles aplicados producen  una valoración alta respecto de la probabilidad e impacto.</t>
  </si>
  <si>
    <t>La valoración del riesgo después de controles arroja una zona de valoración Baja, teniendo en cuenta la aplicación de los tres  controles definidos en el procedimiento de El procedimiento "Cobro y facturación por conceptos de uso de espacios en los SUPERCADE.</t>
  </si>
  <si>
    <t>- Reportar el riesgo materializado de Errores (fallas o deficiencias) en la elaboración de facturas y cuentas de cobro de los espacios de la RED CADE. en el informe de monitoreo a la Oficina Asesora de Planeación.
- Realizar reinducción en el procedimiento de Facturación y Cobro por concepto de uso de espacios en los SuperCADE.
- Actualizar el mapa de riesgos del proceso Gestión del Sistema Distrital de Servicio a la Ciudadanía</t>
  </si>
  <si>
    <t>- Reporte de monitoreo indicando la materialización del riesgo de Errores (fallas o deficiencias) en la elaboración de facturas y cuentas de cobro de los espacios de la RED CADE.
- Servidores con reinducción en el procedimiento de Facturación y Cobro por concepto de uso de espacios en la RED CADE.
- Mapa de riesgo del proceso Gestión del Sistema Distrital de Servicio a la Ciudadanía, actualizado.</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</si>
  <si>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</si>
  <si>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</si>
  <si>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Realizar asistencia técnica en gestión documental y archivos.
Diseñar o actualizar instrumentos técnicos para normalizar la gestión documental en el Distrito Capital.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</si>
  <si>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Errores (fallas o deficiencias) 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</si>
  <si>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</si>
  <si>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personal idóneo de los responsables de la gestión documental en las entidades Distritales.
</t>
  </si>
  <si>
    <t xml:space="preserve">- Inducir a las entidades en errores en la función archivística.
- Pérdida de credibilidad con las otras entidades del Distrito.
- Pérdida de documentos del Distrito Capital de valor patrimonial por brindar un inadecuado servicio.
</t>
  </si>
  <si>
    <t>El análisis antes de controles frente a la valoración por frecuencia se mantiene conforme a la evidencia del Mapa de Riesgos Actualizado, dado que nunca se ha presentado la materialización del riesgo en los últimos 4 años, quedando en una escala de probabilidad. de rara vez.
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t>
  </si>
  <si>
    <t>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t>
  </si>
  <si>
    <t xml:space="preserve">-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11:Realizar seguimiento a la planeación de cada uno de los procedimientos en el comité de autocontrol de la Subdirección del Sistema Distrital de Archivos.
- 
AP # 11:Realizar seguimiento a la planeación de cada uno de los procedimientos en el comité de autocontrol de la Subdirección del Sistema Distrital de Archivos.
- 
AP # 11:Realizar seguimiento a la planeación de cada uno de los procedimientos en el comité de autocontrol de la Subdirección del Sistema Distrital de Archivos.
- AP # 11:Realizar inducción interna para los servidores que ingresen a la Dirección Distrital de Archivo de Bogotá
- AP # 11:Realizar inducción interna para los servidores que ingresen a la Dirección Distrital de Archivo de Bogotá
- AP # 11:Realizar inducción interna para los servidores que ingresen a la Dirección Distrital de Archivo de Bogotá
_______________
- AP # 32:Realizar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 AP # 11:Realizar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t>
  </si>
  <si>
    <t xml:space="preserve">-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_______________
- Subdirector Sistema Distrital de Archivos
- Subdirector Sistema Distrital de Archivos
</t>
  </si>
  <si>
    <t xml:space="preserve">-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Acta del subcomité de Autocontrol aprobada por el Subdirector del Sistema Distrital de Archivos
- Acta del subcomité de Autocontrol aprobada por el Subdirector del Sistema Distrital de Archivos
- Acta del subcomité de Autocontrol aprobada por el Subdirector del Sistema Distrital de Archivos
- Presentación de Power Point  de los temas de la inducción, lista de asistencia o pantallazo de teams
- Presentación de Power Point  de los temas de la inducción, lista de asistencia o pantallazo de teams
- Presentación de Power Point  de los temas de la inducción, lista de asistencia o pantallazo de teams
_______________
- Informe de visitas de seguimiento al cumplimiento de la normatividad archivística revisado y aprobado por el Director del Archivo de Bogotá y el Subdirector del Sistema Distrital de Archivos.
- Informe de visitas de seguimiento al cumplimiento de la normatividad archivística revisado y aprobado por el Director del Archivo de Bogotá y el Subdirector del Sistema Distrital de Archivos.
</t>
  </si>
  <si>
    <t xml:space="preserve">15/02/2021
15/02/2021
15/02/2021
15/02/2021
15/02/2021
15/02/2021
15/02/2021
15/02/2021
15/02/2021
_______________
21/09/2020
15/02/2021
</t>
  </si>
  <si>
    <t xml:space="preserve">30/06/2021
30/06/2021
30/06/2021
30/06/2021
30/06/2021
30/06/2021
30/06/2021
30/06/2021
30/06/2021
_______________
21/01/2021
30/06/2021
</t>
  </si>
  <si>
    <t>- Reportar el riesgo materializado de Errores (fallas o deficiencias) en  la gestión de la función archivística en el informe de monitoreo a la Oficina Asesora de Planeación.
- Se informa al superior inmediato y se realiza la respectiva corrección.
-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
- Actualizar el mapa de riesgos del proceso Gestión de la Función Archivística y del Patrimonio Documental del Distrito Capital</t>
  </si>
  <si>
    <t>- Director(a) Distrital de Archivo de Bogotá
- Profesional Universitario y/o especializado
- Subdirector del Sistema Distrital de Archivos
- Director(a) Distrital de Archivo de Bogotá</t>
  </si>
  <si>
    <t>- Reporte de monitoreo indicando la materialización del riesgo de Errores (fallas o deficiencias) en  la gestión de la función archivística
- Correo electrónico
- Informe de verificación de la información
- Mapa de riesgo del proceso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</si>
  <si>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</si>
  <si>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</si>
  <si>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</si>
  <si>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</si>
  <si>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</si>
  <si>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</si>
  <si>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Errores (fallas o deficiencias) en la gestión del patrimonio documental del Distrito</t>
  </si>
  <si>
    <t xml:space="preserve">- Falta de inducción del recurso humano en el puesto de trabajo para realizar los procesos técnicos.
- Inadecuado control ambiental en los espacios destinados al almacenamiento y procesamiento documental.
- Fallas en el sistema informático oficial de los fondos históricos, que impida el servicio al público de la documentación histórica.
- Restricciones en la conectividad de la red wi-fi y la no atención oportuna en los casos de soportes tecnológicos reportados.
</t>
  </si>
  <si>
    <t xml:space="preserve">- Desconocimiento del propósito, el funcionamiento, los productos y servicios que ofrece el proceso por parte de los usuarios del proceso.
- Nueva legislación que afecta la ejecución del proceso.
- El soporte de los aplicativos informáticos son competencia de otra dependencia.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</si>
  <si>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 Pérdida de confianza y credibilidad por parte de los usuarios que requieran consultar un documento de carácter histórico.
- Limitación en el uso de los recursos de información para los investigadores y la ciudadanía en general.
</t>
  </si>
  <si>
    <t>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
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t>
  </si>
  <si>
    <t>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t>
  </si>
  <si>
    <t xml:space="preserve">
- AP#13: Ejecución del modelo de inspección del procesamiento técnico de fondos y Colecciones de la Dirección Distrital de Archivos de Bogotá 
- AP#13: Ejecución del modelo de inspección del procesamiento técnico de fondos y Colecciones de la Dirección Distrital de Archivos de Bogotá 
- AP#13: Ejecución del modelo de inspección del procesamiento técnico de fondos y Colecciones de la Dirección Distrital de Archivos de Bogotá 
_______________
</t>
  </si>
  <si>
    <t xml:space="preserve">
- Subdirector del Técnico de Archivo de Bogotá
- Subdirector del Técnico de Archivo de Bogotá
- Subdirector del Técnico de Archivo de Bogotá
_______________
</t>
  </si>
  <si>
    <t xml:space="preserve">
- informe de la inspección del procesamiento técnico de fondos y Colecciones de la Dirección Distrital de Archivos de Bogotá 
- informe de la inspección del procesamiento técnico de fondos y Colecciones de la Dirección Distrital de Archivos de Bogotá 
- informe de la inspección del procesamiento técnico de fondos y Colecciones de la Dirección Distrital de Archivos de Bogotá 
_______________
</t>
  </si>
  <si>
    <t xml:space="preserve">
15/02/2021
15/02/2021
15/02/2021
_______________
</t>
  </si>
  <si>
    <t xml:space="preserve">
30/06/2021
30/06/2021
30/06/2021
_______________
</t>
  </si>
  <si>
    <t>- Reportar el riesgo materializado de Errores (fallas o deficiencias) en la gestión del patrimonio documental del Distrito en el informe de monitoreo a la Oficina Asesora de Planeación.
-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 Consultar la información (imágenes + bases de datos), que está centralizada en el Sistema de Almacenamiento NAS, la cual se encuentra actualizada para garantizar la continuidad en la prestación del servicio. 
- Se informa al Director del archivo de Bogotá, para que se reporte a las instancias correspondientes.
-  
- Actualizar el mapa de riesgos del proceso Gestión de la Función Archivística y del Patrimonio Documental del Distrito Capital</t>
  </si>
  <si>
    <t>- Director(a) Distrital de Archivo de Bogotá
- Profesional Universitario y/o especializado
- Profesionales universitarios y/o especializados de la Subdirección Técnica
- Subdirector Técnico
- Director(a) Distrital de Archivo de Bogotá</t>
  </si>
  <si>
    <t>- Reporte de monitoreo indicando la materialización del riesgo de Errores (fallas o deficiencias) en la gestión del patrimonio documental del Distrito
- Correo electrónico
- Repositorio Digital con las Bases de datos e imágenes que está ubicado en One Drive.
Información centralizada en el Sistema de Almacenamiento NAS.
- Correo electrónico
- Mapa de riesgo del proceso Gestión de la Función Archivística y del Patrimonio Documental del Distrito Capital, actualizado.</t>
  </si>
  <si>
    <t>Cambia redacción procedimiento de consulta y gestión de las solicitudes internas
Se incluye control de calidad frente al procedimiento de digitalización
Acciones de tratamiento se modifican</t>
  </si>
  <si>
    <t xml:space="preserve">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
</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</si>
  <si>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</si>
  <si>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</si>
  <si>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Desvío de recursos físicos o económicos 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</si>
  <si>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</si>
  <si>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</si>
  <si>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</si>
  <si>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</si>
  <si>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</si>
  <si>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 AP#6:Realizar la actualización del procedimiento 2215100-PR-082 Consulta de fondos documentales custodiados por el Archivo de Bogotá
- AP#23: Realizar la actualización del procedimiento 4213200-PR-375 Gestión de las Solicitudes Internas de Documentos Históricos 
_______________
</t>
  </si>
  <si>
    <t xml:space="preserve">
- Subdirector Técnico
- Subdirector Técnico
_______________
</t>
  </si>
  <si>
    <t xml:space="preserve">
- Procedimiento PR: 082 actualizado y publicado.
- Procedimiento PR: 375 actualizado y publicado.
_______________
</t>
  </si>
  <si>
    <t xml:space="preserve">
15/02/2021
18/02/2021
_______________
</t>
  </si>
  <si>
    <t xml:space="preserve">
30/06/2021
30/06/2021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</si>
  <si>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</si>
  <si>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Distrital de Archivo de Bogotá
- Subdirector Técnico
- Profesionales universitarios y/o especializados de la Subdirección Técnica
- Director(a) Distrital de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</si>
  <si>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</si>
  <si>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</si>
  <si>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</si>
  <si>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</si>
  <si>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 xml:space="preserve">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</si>
  <si>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</si>
  <si>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Decisiones ajustadas a intereses propios o de terceros 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</si>
  <si>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</si>
  <si>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</si>
  <si>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</si>
  <si>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</si>
  <si>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</si>
  <si>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 AP#12:Se realizará la actualización del procedimiento 257 Asistencia técnica en gestión documental y archivos y 293 Revisión y evaluación de las TRD Y TVD para su convalidación por parte del Consejo Distrital de Archivos , con el fin de reforzar los controles de los mismos
- AP#12:Se realizará la actualización del procedimiento 257 Asistencia técnica en gestión documental y archivos y 293 Revisión y evaluación de las TRD Y TVD para su convalidación por parte del Consejo Distrital de Archivos , con el fin de reforzar los controles de los mismos
_______________
- AP#17:Ajustar el procedimiento PR : 299 Seguimiento al cumplimiento de la normatividad archivística en las entidades del distrito capital, con el propósito de fortalecer los controles y las actividades establecidos.
</t>
  </si>
  <si>
    <t xml:space="preserve">
- Profesional universitario de la Subdirección del Sistema Distrital de Archivos
- Profesional universitario de la Subdirección del Sistema Distrital de Archivos
_______________
- Profesional universitario de la Subdirección del Sistema Distrital de Archivos
</t>
  </si>
  <si>
    <t xml:space="preserve">
- Procedimiento PR: 257 y 293 actualizado y publicado.
- Procedimiento PR: 257 y 293 actualizado y publicado.
_______________
- Procedimiento PR: 299 actualizado y publicado.
</t>
  </si>
  <si>
    <t xml:space="preserve">
15/02/2021
15/02/2021
_______________
15/05/2020
</t>
  </si>
  <si>
    <t xml:space="preserve">
30/06/2021
30/06/2021
_______________
28/02/2021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</si>
  <si>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</si>
  <si>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Distrital de Archivo de Bogotá
- Subdirector del Sistema Distrital de Archivos
- Profesional universitario y/o especializado
- Director(a) Distrital de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</si>
  <si>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</si>
  <si>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</si>
  <si>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</si>
  <si>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</si>
  <si>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1.Se incluyen en el SIG nuevas acciones preventivas para el año 2021.</t>
  </si>
  <si>
    <t>Gestionar la defensa judicial y extrajudicial de la Secretaría General de la Alcaldía Mayor de Bogotá, D. C.</t>
  </si>
  <si>
    <t>Errores (fallas o deficiencias) 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</si>
  <si>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</si>
  <si>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</si>
  <si>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</si>
  <si>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</si>
  <si>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</si>
  <si>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</si>
  <si>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</si>
  <si>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</si>
  <si>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</si>
  <si>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</si>
  <si>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</si>
  <si>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</si>
  <si>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</si>
  <si>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</si>
  <si>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Elaborar y revisar los actos administrativos que deba suscribir la entidad, en concordancia con los lineamientos técnicos y normativos.</t>
  </si>
  <si>
    <t>Errores (fallas o deficiencias) 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</si>
  <si>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</si>
  <si>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</si>
  <si>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</si>
  <si>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</si>
  <si>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</si>
  <si>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</si>
  <si>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</si>
  <si>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</si>
  <si>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</si>
  <si>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</si>
  <si>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Errores (fallas o deficiencias) 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</si>
  <si>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</si>
  <si>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</si>
  <si>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</si>
  <si>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</si>
  <si>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</si>
  <si>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</si>
  <si>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Decisiones ajustadas a intereses propios o de terceros 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</si>
  <si>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</si>
  <si>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</si>
  <si>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</si>
  <si>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</si>
  <si>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</si>
  <si>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_______________
-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t>
  </si>
  <si>
    <t xml:space="preserve">- Jefe de Oficina Asesora de Jurídica 
- Comité de Conciliación. 
_______________
- Jefe de Oficina Asesora de Jurídica 
- Comité de Conciliación.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</si>
  <si>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t>
  </si>
  <si>
    <t xml:space="preserve">17/02/2021
17/02/2021
_______________
17/02/2021
17/02/2021
</t>
  </si>
  <si>
    <t xml:space="preserve">31/03/2021
31/12/2021
_______________
31/03/2021
31/12/2021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</si>
  <si>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Reasignar el caso a un nuevo profesional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 Actualizar el mapa de riesgos del proceso Gestión Jurídica</t>
  </si>
  <si>
    <t>- Jefe de Oficina Asesora de Jurídica
- Jefe de Oficina Asesora de Jurídica
- Jefe de Oficina Asesora de Jurídica
- Comité de Conciliación. 
- Comité de Conciliación.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</si>
  <si>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Formato de publicación y divulgación proactiva de la Declaración de Bienes y Rentas, Registro de Conflicto de Interés y Declaración del Impuesto sobre la Renta y Complementarios. Ley 2013 del 30 de diciembre de 2019
- Asignación del caso en el sistema correspondiente
- Recomendación del Comité de Conciliación - Informe de Gestión del Comité de Conciliación.
- Recomendación del Comité de Conciliación - Informe de Gestión del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</si>
  <si>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</si>
  <si>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</si>
  <si>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</si>
  <si>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</si>
  <si>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Administración, gestión  y soporte de los recursos de la Infraestructura tecnológica de la secretaria general</t>
  </si>
  <si>
    <t>Errores (fallas o deficiencias) en la administración y gestión de los recursos de infraestructura tecnológica</t>
  </si>
  <si>
    <t xml:space="preserve">- Ausencia de contratos de mantenimiento de la Infraestructura tecnológica.
- Ausencia del servicio de mesa de ayuda.
- Falla en los equipos que soportan Infraestructura tecnológica.
- Ataques cibernéticos.
- Obsolescencia tecnológica.
</t>
  </si>
  <si>
    <t xml:space="preserve">- Falta de continuidad del personal por cambios de gobierno.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</si>
  <si>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</si>
  <si>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t>
  </si>
  <si>
    <t xml:space="preserve">- 7872 Transformación digital y gestión TIC
- 7869 Implementación del modelo de gobierno abierto, accesible e incluyente de Bogotá
</t>
  </si>
  <si>
    <t>La valoración del riesgo antes de control quedó en escala de probabilidad por frecuencia "RARA VEZ" y continúa de impacto catastrófico, toda vez que afecta los aspectos: financiero y  Imagen institucional perjudicada a nivel regional por hechos que afectan a algunos usuarios o ciudadanos, lo que lo continúa ubicando al riesgo en zona resultante extrema.</t>
  </si>
  <si>
    <t>La valoración del riesgo después de controles quedó en rara vez y de  impacto continua en moderado, toda vez que se incluyeron actividades de control con solidez fuerte lo que minimiza la materialización del riesgo, y lo ubica en  zona resultante moderada. del cuadrante (5,1) a (3,1)</t>
  </si>
  <si>
    <t xml:space="preserve">-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_______________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t>
  </si>
  <si>
    <t xml:space="preserve">- Jefe de la OTIC
- Jefe de la OTIC
- Jefe de la OTIC
- Jefe de la OTIC
- Jefe de la OTIC
- Jefe de la OTIC
- Jefe de la OTIC
- Jefe de la OTIC
_______________
- Jefe de la OTIC
- Jefe de la OTIC
- Jefe de la OTIC
- Jefe de la OTIC
- Jefe de la OTIC
- Jefe de la OTIC
- Jefe de la OTIC
- Jefe de la OTIC
</t>
  </si>
  <si>
    <t xml:space="preserve">- Sensibilización a los integrantes del proceso
- Procedimiento PR-104 Modificado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_______________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 Sensibilización a los integrantes del proceso
- Procedimiento PR-104 Modificado
</t>
  </si>
  <si>
    <t xml:space="preserve">19/02/2021
19/02/2021
19/02/2021
19/02/2021
19/02/2021
19/02/2021
19/02/2021
19/02/2021
_______________
19/02/2021
19/02/2021
19/02/2021
19/02/2021
19/02/2021
19/02/2021
19/02/2021
19/02/2021
</t>
  </si>
  <si>
    <t xml:space="preserve">18/06/2021
18/06/2021
18/06/2021
18/06/2021
18/06/2021
18/06/2021
18/06/2021
18/06/2021
_______________
18/06/2021
18/06/2021
18/06/2021
18/06/2021
18/06/2021
18/06/2021
18/06/2021
18/06/2021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</si>
  <si>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</si>
  <si>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</si>
  <si>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</si>
  <si>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</si>
  <si>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Análisis antes de controles
Análisis después de controles
Tratamiento del riesgo</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</si>
  <si>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</si>
  <si>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</si>
  <si>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</si>
  <si>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</si>
  <si>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</si>
  <si>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</si>
  <si>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</si>
  <si>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Administración  y/o gestión de los recursos de la Infraestructura tecnológica de la secretaria general</t>
  </si>
  <si>
    <t>Exceso de las facultades otorgadas 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</si>
  <si>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</si>
  <si>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</si>
  <si>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</si>
  <si>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</si>
  <si>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</si>
  <si>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</si>
  <si>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</si>
  <si>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</si>
  <si>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</si>
  <si>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</si>
  <si>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</si>
  <si>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</si>
  <si>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Realizar diagnóstico basado en la aplicación de estándares mínimos del Sistema de Gestión de Seguridad y Salud en el Trabajo y mantener actualizado el marco normativo.</t>
  </si>
  <si>
    <t>Omisión 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</si>
  <si>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</si>
  <si>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</si>
  <si>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</si>
  <si>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Por ser una actividad operativa, tiene un impacto moderado, sin embargo ya que su frecuencia es improbable, es decir, se presentó al menos una vez en los últimos cuatro años la valoración antes de los controles es moderada.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</si>
  <si>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</si>
  <si>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</si>
  <si>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</si>
  <si>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</si>
  <si>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</si>
  <si>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</si>
  <si>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</si>
  <si>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</si>
  <si>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</si>
  <si>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Actualizar la Identificación de peligros y valoración de riesgos</t>
  </si>
  <si>
    <t>Omisión en la actualización e identificación de peligros y valoración de riesgos</t>
  </si>
  <si>
    <t xml:space="preserve">-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Cambios desapercibidos en la infraestructura física o en el número de personas expuestas.
- Ausencia de reporte de incidentes o deficiencias en el reporte e investigación de accidentes laborales.
- Falta de precisión o ambigüedades en la metodología para valoración de riesgos.
- Baja objetividad en la identificación de peligros  y valoración de riesgos; no se emplean datos o resultados apropiados en la actividad.
</t>
  </si>
  <si>
    <t xml:space="preserve">- El o los entes que emiten los lineamientos en materia de valoración de riesgos,  lo hagan de manera apresurada y sobre el tiempo.
</t>
  </si>
  <si>
    <t xml:space="preserve">- Intervención inadecuada de riesgos laborales.
- Modificación de riesgos en la matriz de peligros, observación por parte del ente de control u otro ente regulador, disminución en los estándares mínimos.
- Sanción por parte del ente de control u otro ente regulador.
- Pérdida de credibilidad hacia la entidad de parte de los servidores, contratistas y visitantes.
-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</si>
  <si>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</si>
  <si>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</si>
  <si>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</si>
  <si>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</si>
  <si>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</si>
  <si>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</si>
  <si>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</si>
  <si>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</si>
  <si>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Ejecutar el Plan de Prevención, Preparación y Respuesta ante Emergencias - PPPRE</t>
  </si>
  <si>
    <t>Incumplimiento parcial de compromisos en ejecutar el Plan de Prevención, Preparación y Respuesta ante Emergencias - PPPRE</t>
  </si>
  <si>
    <t xml:space="preserve">- Las disposiciones e instrucciones del Plan de Prevención, Preparación y Respuesta ante Emergencias no se han divulgado, socializado y apropiado adecuadamente por parte de los servidores, contratistas y visitantes.
- Baja importancia o prioridad al desarrollo de el Plan de Prevención, Preparación y Respuesta ante Emergencias, por parte de las dependencias involucradas.
</t>
  </si>
  <si>
    <t xml:space="preserve">- Desconocimiento por parte de terceros sobre el Plan de Prevención, Preparación y Respuesta ante Emergencias.
</t>
  </si>
  <si>
    <t xml:space="preserve">- Improvisación ante situaciones de emergencia.
- Posibles casos de morbilidad o accidentes laborales con  consecuencias económicas por quejas de servidores, contratistas o visitantes que podrían implicar una denuncia ante los entes de control o reguladores o demanda de largo alcance para la entidad.
- Sanción por parte del ente de control u otro ente regulador.
- Deterioro de la imagen institucional de parte de los ciudadanos, servidores, contratistas y visitantes.
- Generar un accidente laboral.
</t>
  </si>
  <si>
    <t>Después de los controles de seguimiento en los comités de autocontrol la valoración del riesgo ahora es baja.</t>
  </si>
  <si>
    <t>- Reportar el riesgo materializado de Incumplimiento parcial de compromisos en ejecutar el Plan de Prevención, Preparación y Respuesta ante Emergencias - PPPRE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</si>
  <si>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ejecutar el Plan de Prevención, Preparación y Respuesta ante Emergencias - PPPRE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</si>
  <si>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</si>
  <si>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</si>
  <si>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</si>
  <si>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Gestionar las condiciones de salud, de lo(a)s Servidore(a)s Público(a)s de la Entidad</t>
  </si>
  <si>
    <t>Incumplimiento parcial de compromisos en las actividades definidas para la gestión de las condiciones de salud de lo(a)s Servidore(a)s Público(a)s de la Entidad</t>
  </si>
  <si>
    <t xml:space="preserve">- Las actividades definidas para la  gestión de las condiciones de salud de los Servidores de la Entidad no se han divulgado, socializado y apropiado adecuadamente.
- Baja importancia o prioridad hacia las actividades definidas para la  gestión de las condiciones de salud de los Servidores de la Entidad, por parte de las dependencias involucradas.
- No este vinculado el suficiente personal para gestionar las actividades propias del procedimiento de salud y seguridad en el trabajo.
</t>
  </si>
  <si>
    <t xml:space="preserve">- El desconocimiento por parte de terceros sobre la gestión de las condiciones de salud de lo(a)s Servidore(a)s Público(a)s de la Entidad.
</t>
  </si>
  <si>
    <t xml:space="preserve">- Gestión inadecuada de las condiciones de salud, de los Servidores de la Entidad.
- Presencia de enfermedades laborales con posibles consecuencias económicas por quejas de servidores, que podrían implicar una denuncia ante los entes de control o reguladores o demanda de largo alcance para la entidad.
- Sanción por parte del ente de control u otro ente regulador.
- Pérdida de credibilidad hacia la entidad de parte de los servidores.
- Producir una enfermedad laboral.
</t>
  </si>
  <si>
    <t>Por ser un riesgo de impacto moderado, su valoración es moderada. Sin embargo, se debe tener en cuenta que la probabilidad es considerablemente baja.</t>
  </si>
  <si>
    <t>Después de los controles de seguimiento la valoración del riesgo ahora es baja.</t>
  </si>
  <si>
    <t>- Reportar el riesgo materializado de Incumplimiento parcial de compromisos en las actividades definidas para la gestión de las condiciones de salud de lo(a)s Servidore(a)s Público(a)s de la Entidad en el informe de monitoreo a la Oficina Asesora de Planeación.
- Reportar a la Dirección de Talento Humano la no ejecución de alguna de las actividades definidas para la gestión de las condiciones de salud de lo(a)s Servidore(a)s Público(a)s de la Entidad
- Re programar la actividad de gestión de las condiciones de salud de lo(a)s Servidore(a)s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</si>
  <si>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</si>
  <si>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</si>
  <si>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</si>
  <si>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Realizar seguimiento al Plan Anual de Trabajo del Sistema de Seguridad y Salud en el Trabajo</t>
  </si>
  <si>
    <t>Incumplimiento parcial de compromisos de el Plan Anual de Trabajo del Sistema de Seguridad y Salud en el Trabajo</t>
  </si>
  <si>
    <t xml:space="preserve">- La información de entrada que se requiere para hacer seguimiento al Plan Anual de Trabajo del SG-SST no se entrega oportunamente o no es suficiente, clara, completa o de calidad.
- Baja importancia o prioridad hacia las actividades de seguimiento del Plan Anual de Trabajo del SG-SST, por parte de las dependencias involucradas.
- La periodicidad para supervisar las actividades del Plan Anual de Trabajo del SG-SST no es adecuada.
- No se hace retroalimentación oportuna al equipo de trabajo sobre los resultados del Plan Anual de Trabajo del SG-SST. No se identifican logros o debilidades.
</t>
  </si>
  <si>
    <t xml:space="preserve">- Realizar un cambio presupuestal por contingencias de la Entidad.
</t>
  </si>
  <si>
    <t xml:space="preserve">- Incumplimiento de requisitos legales y técnicos en materia de SST.
- Gestión inadecuada de las condiciones de salud, de los Servidores de la Entidad.
- Intervención inadecuada de riesgos laborales.
- Incumplimiento en las metas y objetivos institucionales. 
- Sanción por parte del ente de control u otro ente regulador.
- Pérdida de credibilidad hacia la entidad de parte de los servidores, contratistas y visitantes.
</t>
  </si>
  <si>
    <t xml:space="preserve">Por ser un riesgo de impacto menor la probabilidad es posible, su valoración es moderada.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</si>
  <si>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</si>
  <si>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</si>
  <si>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</si>
  <si>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</si>
  <si>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 PIGA para la vigencia, con su respectivo plan de acción anual</t>
  </si>
  <si>
    <t>Decisiones erróneas o no acertadas en  la formulación del PIGA y su plan de acción</t>
  </si>
  <si>
    <t xml:space="preserve">- Las personas que formulan el PIGA y su plan de acción no tienen los conocimientos requeridos o suficientes.
- No contar con la línea base de implementación del PIGA de la vigencia anterior.
- Dificultad en la apropiación de políticas ambientales.
- Inadecuada determinación de los controles operacionales para mitigar los impactos y riesgos ambientales.
- Debilidades u omisiones en  la Identificación de aspectos y valoración de Impactos.
</t>
  </si>
  <si>
    <t xml:space="preserve">- Cambios constantes en la normativa aplicable al proceso. 
- Demora por parte de los entes de control en materia ambiental en la atención de los trámites y requerimientos de la Secretaría General.
</t>
  </si>
  <si>
    <t xml:space="preserve">- Pérdida o inadecuada utilización de recursos.
- Pérdida de imagen institucional por inadecuado manejo ambiental en los puntos de atención a la ciudadanía  y demás sedes de la Secretaría General. 
- Posibles hallazgos por parte de las autoridades ambientales, los entes o instancias de control.
- Falencias en la implementación del Sistema de Gestión Ambiental de la Entidad.
- Interrupción de la operación de la Secretaría General por la materialización de un riesgo ambiental que no cuente con un control operacional eficiente.
- Falencia en la formulación de metas para el siguiente cuatrienio.
</t>
  </si>
  <si>
    <t xml:space="preserve">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t>
  </si>
  <si>
    <t xml:space="preserve">-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t>
  </si>
  <si>
    <t xml:space="preserve">- Director(a) Administrativos y Financiero
- Director(a) Administrativos y Financiero
- Director(a) Administrativos y Financiero
- Director(a) Administrativos y Financiero
_______________
- Director(a) Administrativos y Financiero
- Director(a) Administrativos y Financiero
</t>
  </si>
  <si>
    <t xml:space="preserve">- Evidencias de Sensibilización o talleres ejecutados
- Evidencias de reunión: Revisión de los puntos de control del procedimiento
- Evidencias de Sensibilización o talleres ejecutados
- Evidencias de reunión: Revisión de los puntos de control del procedimiento
_______________
- Evidencias de Sensibilización o talleres ejecutados
- Evidencias de reunión: Revisión de los puntos de control del procedimiento
</t>
  </si>
  <si>
    <t xml:space="preserve">17/02/2021
17/02/2021
17/02/2021
17/02/2021
_______________
17/02/2021
17/02/2021
</t>
  </si>
  <si>
    <t xml:space="preserve">17/03/2021
30/06/2021
17/03/2021
30/06/2021
_______________
17/03/2021
30/06/2021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</si>
  <si>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la mesa técnica de apoyo en gestión ambiental y en el comité institucional de gestión y desempeño
- Publicación y socialización del al PIGA y su plan de acción
- Actualizar el mapa de riesgos del proceso Gestión de Servicios Administrativos</t>
  </si>
  <si>
    <t>- Subdirector(a) de Servicios Administrativos
- Director(a) Administrativo y Financiero
- Director(a) Administrativo y Financiero
- Director(a) Administrativo y Financiero
- Director(a) Administrativo y Financiero
- Subdirector(a) de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</si>
  <si>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</si>
  <si>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</si>
  <si>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</si>
  <si>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</si>
  <si>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</si>
  <si>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</si>
  <si>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</si>
  <si>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Prestar los servicios de apoyo administrativo </t>
  </si>
  <si>
    <t>Errores (fallas o deficiencias) en la prestación de servicios de apoyo administrativo</t>
  </si>
  <si>
    <t xml:space="preserve">- Inadecuada planeación en la estructuración de los procesos de contratación de los servicios administrativos.
- Falta de claridad en la solicitud de los requerimientos.
- No se cuenta con la cultura sobre el uso de la herramienta y los tiempos requeridos para la solicitudes de los servicios.
- No se tiene una programación real y anticipada de los eventos.
- Falta de articulación y comunicación en la operación de las actividades que se gestionan al interior  del proceso.
- Desconocimiento y falta de apropiación de los procedimientos y protocolos del proceso.
</t>
  </si>
  <si>
    <t xml:space="preserve">- Cambios constantes en la normativa aplicable al proceso.
- Los clientes pueden realizar exigencias basadas en aspectos subjetivos, fuera del contexto del proceso.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</si>
  <si>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</si>
  <si>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(5 casi seguro) ya que el riesgo se ha presentado más de una vez en el presente año. El impacto (4 mayor) obedece a que de materializarse podría presentarse pérdida de información crítica que puede ser recuperada de forma parcial o incompleta.</t>
  </si>
  <si>
    <t>Se determina la probabilidad (3 posible) ya que las actividades de control preventivas son fuertes y mitigan la mayoría de las causas. El impacto pasa a (2 menor) ya que las actividades de control detectivas cubren los efectos más significativos, reduciendo el impacto inicial.</t>
  </si>
  <si>
    <t>-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t>
  </si>
  <si>
    <t>- Subdirector de Servicios Administrativos
- Subdirector de Servicios Administrativos
_______________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t>
  </si>
  <si>
    <t>- Evidencias de Sensibilización o talleres ejecutados
- Evidencias de reunión: Revisión de los puntos de control del procedimiento
_______________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t>
  </si>
  <si>
    <t>17/02/2021
17/02/2021
_______________
17/02/2021
17/02/2021
17/02/2021
17/02/2021
17/02/2021
17/02/2021
17/02/2021
17/02/2021
17/02/2021
17/02/2021</t>
  </si>
  <si>
    <t>17/03/2021
30/06/2021
_______________
17/03/2021
30/06/2021
17/03/2021
30/06/2021
17/03/2021
30/06/2021
17/03/2021
30/06/2021
17/03/2021
30/06/2021</t>
  </si>
  <si>
    <t>- Reportar el riesgo materializado de Errores (fallas o deficiencias) en la prestación de servicios de apoyo administrativo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</si>
  <si>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Subdirector(a) de Servicios Administrativos
- Profesional encargado o Subdirector de Servicios Administrativos 
- Subdirector Servicios Administrativos
- Subdirector Servicios Administrativos
- Subdirector Servicios Administrativos
- Subdirector(a) de Servicios Administrativos</t>
  </si>
  <si>
    <t>- Reporte de monitoreo indicando la materialización del riesgo de Errores (fallas o deficiencias) en la prestación de servicios de apoyo administrativo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</si>
  <si>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</si>
  <si>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</si>
  <si>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</si>
  <si>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</si>
  <si>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</si>
  <si>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</si>
  <si>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Errores (fallas o deficiencias) en la legalización de adquisición de bienes y/o servicios</t>
  </si>
  <si>
    <t xml:space="preserve">- Falta de apropiación del procedimiento por parte de las dependencias.
- La información de los soportes para legalizar el gasto presenta inconsistencias.
- Errores durante el registro de información en la herramienta dispuesta.
- Falta claridad en la descripción de algunas actividades del procedimiento.
- Legalización de gastos inoportuna.
- Las herramientas tecnológicas no son suficientes para atender las necesidades del proceso.
</t>
  </si>
  <si>
    <t xml:space="preserve">- Pérdida de credibilidad y confianza en los responsables del manejo de la caja menor.
- Posibles hallazgos por parte de los entes o instancias de control o investigaciones penales, fiscales o disciplinarias.
</t>
  </si>
  <si>
    <t xml:space="preserve">Se determina la probabilidad (1 rara vez) ya que el riesgo no se ha materializado nunca o no se ha presentado en los últimos cuatro años. El impacto (3 moderado) obedece a que de materializarse podría presentarse reclamaciones o quejas de los usuarios. </t>
  </si>
  <si>
    <t>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</si>
  <si>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</si>
  <si>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Subdirector(a) de Servicios Administrativos
- Subdirector de Servicios Administrativos
- Subdirector de Servicios Administrativos
- Subdirector de Servicios Administrativos
- Subdirector(a) de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</si>
  <si>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</si>
  <si>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</si>
  <si>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</si>
  <si>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</si>
  <si>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</si>
  <si>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</si>
  <si>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</si>
  <si>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</si>
  <si>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</si>
  <si>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Desvío de recursos físicos o económicos 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</si>
  <si>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</si>
  <si>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</si>
  <si>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</si>
  <si>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</si>
  <si>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t>
  </si>
  <si>
    <t xml:space="preserve">- Subdirector de Servicios Administrativos
- Subdirector de Servicios Administrativos
- Subdirector de Servicios Administrativos
- Subdirector de Servicios Administrativos
_______________
- Subdirector de Servicios Administrativos
- Subdirector de Servicios Administrativos
- Subdirector de Servicios Administrativos
- Subdirector de Servicios Administrativos
</t>
  </si>
  <si>
    <t xml:space="preserve">- Evidencias de Sensibilización o talleres ejecutados
- Evidencias de reunión: Revisión de los puntos de control del procedimiento
- Evidencias de Sensibilización o talleres ejecutados
- Evidencias de reunión: Revisión de los puntos de control del procedimiento
_______________
- Evidencias de Sensibilización o talleres ejecutados
- Evidencias de reunión: Revisión de los puntos de control del procedimiento
- Evidencias de Sensibilización o talleres ejecutados
- Evidencias de reunión: Revisión de los puntos de control del procedimiento
</t>
  </si>
  <si>
    <t xml:space="preserve">17/02/2021
17/02/2021
17/02/2021
17/02/2021
_______________
17/02/2021
17/02/2021
17/02/2021
17/02/2021
</t>
  </si>
  <si>
    <t xml:space="preserve">17/03/2021
30/06/2021
17/03/2021
30/06/2021
_______________
17/03/2021
30/06/2021
17/03/2021
30/06/2021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</si>
  <si>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</si>
  <si>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Subdirector(a) de Servicios Administrativos
- Subdirector Financiero o Jefe de la Oficina de Control Interno
- Subdirector Servicios Administrativos
- Subdirector Servicios Administrativos
- Subdirector Financiero o Jefe de la Oficina de Control Interno
- Subdirector(a) de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</si>
  <si>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</si>
  <si>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</si>
  <si>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</si>
  <si>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</si>
  <si>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</si>
  <si>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Prestar los servicios de mantenimiento de las edificaciones, maquinaria y equipos de la Entidad.</t>
  </si>
  <si>
    <t>Errores (fallas o deficiencias) en el mantenimiento de las edificaciones, maquinaria y equipos de la Entidad</t>
  </si>
  <si>
    <t xml:space="preserve">- 1. Inadecuada identificación de necesidades para el mantenimiento.
- 2. Inadecuada planeación para  el mantenimiento.
- 3. Falta de idoneidad en el personal que efectúa el mantenimiento de las edificaciones y  de maquinaria y equipos.
- 4. Aplicación errónea de instrucciones para la realización del mantenimiento 
</t>
  </si>
  <si>
    <t xml:space="preserve">- 1. Ineficiente ejecución presupuestal 
- 2. Incumplimiento de metas de los proyectos de inversión  asociados al mantenimiento de las edificaciones
- 3. Detrimento patrimonial 
- 4. Insatisfacción por parte de los usuarios internos y externos 
</t>
  </si>
  <si>
    <t xml:space="preserve">- Visitas guiadas Archivo de Bogotá
</t>
  </si>
  <si>
    <t>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t>
  </si>
  <si>
    <t xml:space="preserve">-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t>
  </si>
  <si>
    <t xml:space="preserve">-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_______________
-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t>
  </si>
  <si>
    <t xml:space="preserve">-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_______________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t>
  </si>
  <si>
    <t xml:space="preserve">17/02/2021
17/02/2021
17/02/2021
17/02/2021
17/02/2021
17/02/2021
17/02/2021
17/02/2021
_______________
17/02/2021
17/02/2021
17/02/2021
17/02/2021
17/02/2021
17/02/2021
17/02/2021
17/02/2021
</t>
  </si>
  <si>
    <t xml:space="preserve">17/03/2021
30/06/2021
17/03/2021
30/06/2021
17/03/2021
30/06/2021
17/03/2021
30/06/2021
_______________
17/03/2021
30/06/2021
17/03/2021
30/06/2021
17/03/2021
30/06/2021
17/03/2021
30/06/2021
</t>
  </si>
  <si>
    <t>- Reportar el riesgo materializado de Errores (fallas o deficiencias) en el mantenimiento de las edificaciones, maquinaria y equipos de la Entidad en el informe de monitoreo a la Oficina Asesora de Planeación.
- Análisis del incumplimiento parcial de los mantenimientos de las edificaciones, maquinaria y equipos
- De acuerdo a la criticidad del incumplimiento, se ajustan las actividades de los mantenimientos 
- Se adelantan las actividades conforme con los ajustes realizados
- Actualizar el mapa de riesgos del proceso Gestión de Servicios Administrativos</t>
  </si>
  <si>
    <t>- Subdirector(a) de Servicios Administrativos
- Subdirector Servicios Administrativos
- Subdirector Servicios Administrativos
- Subdirector Servicios Administrativos
- Subdirector(a) de Servicios Administrativos</t>
  </si>
  <si>
    <t>- Reporte de monitoreo indicando la materialización del riesgo de Errores (fallas o deficiencias) en el mantenimiento de las edificaciones, maquinaria y equipos de la Entidad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Para el caso de edificaciones: Formato 4233100-FT-1004 Ficha Descriptiva Antes - Mantenimiento Integral, bitácora y el formato 4233100-FT-1002 Ficha Descriptiva Después - Mantenimiento Integral
Para maquinaria y equipos: Reporte de mantenimiento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</si>
  <si>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</si>
  <si>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</si>
  <si>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</si>
  <si>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</si>
  <si>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Gestionar y tramitar las comunicaciones oficiales
Gestionar y tramitar actos administrativos.</t>
  </si>
  <si>
    <t xml:space="preserve">Errores (fallas o deficiencias) en la gestión, trámite y/o expedición de comunicaciones oficiales </t>
  </si>
  <si>
    <t xml:space="preserve">- Conocimiento parcial de responsabilidades y funciones a cargo del proceso.
- Desconocimiento de los riesgos del proceso.
- Uso de formatos obsoletos o inadecuados por parte de los usuarios del proceso.
- Por errores humanos se han presentado inconsistencias en el proceso.
- Se tiene parcialmente documentados planes de contingencia en caso de presentarse fallas o materialización de un  riesgo.
- Fallas de la plataforma tecnológica y los sistemas de información en la operación del proceso
</t>
  </si>
  <si>
    <t xml:space="preserve">- Situaciones sociales que impiden el normal funcionamiento de la dependencia.
- Desconocimiento del propósito, el funcionamiento, los productos y servicios que ofrece el proceso por parte de los usuarios del proceso.
- Incumplimiento de los tiempos de entrega por parte del prestador de servicio postal.
</t>
  </si>
  <si>
    <t xml:space="preserve">- Reprocesos en la entrega de comunicaciones al usuario final.
- Presentación de peticiones de la ciudadanía y demás partes interesadas o grupos de interés.
- Pérdida de recursos por repetición de labores.
- Incumplimiento de las funciones o legal por vencimiento de términos en la entrega de comunicaciones oficiales.
- Reprocesos institucionales, posibles llamados de atención y medidas disciplinarias.
</t>
  </si>
  <si>
    <t>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t>
  </si>
  <si>
    <t>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t>
  </si>
  <si>
    <t>- Reportar el riesgo materializado de Errores (fallas o deficiencias) en la gestión, trámite y/o expedición de comunicaciones oficiales  en el informe de monitoreo a la Oficina Asesora de Planeación.
- Identifica la inconsistencia presentada, se devuelve el documento en físico o electrónico a la dependencia productora para su respectivo ajuste, ya sea en físico o por el aplicativo definido para tal fin, se da alcance a la comunicación correspondiente.
- Si la falla es técnica se reporta la incidencia a la mesa de ayuda de la OTIC, cara que se realice el respectivo soporte funcional y se realice el ajuste para contar con el sistema con operación normal dando alcance a la comunicación correspondiente.
- Actualizar el mapa de riesgos del proceso Gestión Documental Interna</t>
  </si>
  <si>
    <t>- Reporte de monitoreo indicando la materialización del riesgo de Errores (fallas o deficiencias) en la gestión, trámite y/o expedición de comunicaciones oficiales 
- Formato de devolución de correspondencia 2211600-FT-262 o correo Fuera de Servicio aplicativo SIGA según corresponda
- N° de soporte mesa de ayuda y correo con la solución dada.
- Mapa de riesgo del proceso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</si>
  <si>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</si>
  <si>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</si>
  <si>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</si>
  <si>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</si>
  <si>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</si>
  <si>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</si>
  <si>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t>
  </si>
  <si>
    <t xml:space="preserve">Gestionar y tramitar transferencias documentales. </t>
  </si>
  <si>
    <t>Omisión de las transferencias documentales</t>
  </si>
  <si>
    <t xml:space="preserve">-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</si>
  <si>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</si>
  <si>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</si>
  <si>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por frecuencia, así mismo, dentro de la escala de impacto se ubicó en moderado, lo que ubica el riesgo en la zona resultante alta.</t>
  </si>
  <si>
    <t>La valoración del riesgo después de controles arroja rara vez en la escala de probabilidad con un impacto menor lo que lo ubica al riesgo en zona resultante baja.</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</si>
  <si>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</si>
  <si>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</si>
  <si>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</si>
  <si>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</si>
  <si>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</si>
  <si>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</si>
  <si>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</si>
  <si>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Errores (fallas o deficiencias) 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</si>
  <si>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</si>
  <si>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Desconocimiento del propósito, el funcionamiento, los productos y servicios que ofrece el proceso a los usuarios.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</si>
  <si>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</si>
  <si>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t>
  </si>
  <si>
    <t>La valoración del riesgo después de controles se ubico en rara vez en la escala de probabilidad con un impacto moderado, en consecuencia la ubicación del riesgo esta en zona resultante moderada.</t>
  </si>
  <si>
    <t xml:space="preserve">-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_______________
</t>
  </si>
  <si>
    <t xml:space="preserve">- Profesional Especializado (Subdirección de Servicios Administrativos) y
 Contratista
- Profesional Especializado (Subdirección de Servicios Administrativos) y
 Contratista
_______________
</t>
  </si>
  <si>
    <t xml:space="preserve">- Procedimiento revisado y ajustado
- Procedimiento revisado y ajustado
_______________
</t>
  </si>
  <si>
    <t xml:space="preserve">01/03/2021
01/03/2021
_______________
</t>
  </si>
  <si>
    <t xml:space="preserve">30/11/2021
30/11/2021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</si>
  <si>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</si>
  <si>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</si>
  <si>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</si>
  <si>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</si>
  <si>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</si>
  <si>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</si>
  <si>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</si>
  <si>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</si>
  <si>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Errores (fallas o deficiencias) 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</si>
  <si>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</si>
  <si>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 Exceso de normas y cambios constantes en normatividad, relacionada con documentos y particularmente con los trámites digitales.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</si>
  <si>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</si>
  <si>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</si>
  <si>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 xml:space="preserve">- Realizar las actividades establecidas en el procedimiento 2211600-PR-048. "Actualización de Tablas de Retención Documental - TRD.
Acción de Mejora N° 48 (actividad N° 2) - registrada en el aplicativo SIG
_______________
</t>
  </si>
  <si>
    <t xml:space="preserve">- Subdirector de servicios administrativos
_______________
</t>
  </si>
  <si>
    <t xml:space="preserve">- Tabla de Retención Documental actualizada
_______________
</t>
  </si>
  <si>
    <t xml:space="preserve">13/12/2018
_______________
</t>
  </si>
  <si>
    <t xml:space="preserve">30/01/2021
_______________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</si>
  <si>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</si>
  <si>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</si>
  <si>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</si>
  <si>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</si>
  <si>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</si>
  <si>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Elaborar certificados de información laboral con destino a bonos pensionales.</t>
  </si>
  <si>
    <t>Errores (fallas o deficiencias) en la elaboración de certificados para información laboral con destino a bonos pensionales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</si>
  <si>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 Se tiene parcialmente documentados planes de contingencia en caso de presentarse fallas o materialización de un  riesgo.
</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</si>
  <si>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</si>
  <si>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</si>
  <si>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La valoración del riesgo después de controles arroja rara vez en la escala de probabilidad con un impacto insignificante lo que lo ubica al riesgo en zona resultante baja. El riesgo paso a ubicarse en esta zona, dado que el control preventivo se fortaleció.
La Secretaría General inicio el proceso de certificar información para bono pensional en el aplicativo llamado "CETIL - Certificación electrónica de tiempos laborados, según lo dispuesto por le Ministerio de Hacienda y  Crédito Público y el Ministerio de Trabajo en Circular conjunta 065 del 17 de noviembre de 2016, Decreto 726 del 26 de Abril de 2018 y la Circular conjunta 065 de 2018.</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</si>
  <si>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</si>
  <si>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</si>
  <si>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</si>
  <si>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</si>
  <si>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</si>
  <si>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</si>
  <si>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</si>
  <si>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Gestionar y tramitar transferencias documentales.
Gestionar y tramitar actos administrativos.
Consulta y préstamo de documentos.</t>
  </si>
  <si>
    <t>Uso indebido de información privilegiada 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</si>
  <si>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</si>
  <si>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</si>
  <si>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</si>
  <si>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</si>
  <si>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 Realizar sensibilización cuatrimestral sobre el manejo y custodia de los documentos conforme a los lineamientos establecidos en el proceso. (Acción preventiva N° 25) 
_______________
</t>
  </si>
  <si>
    <t xml:space="preserve">
- Profesional Especializado (Subdirección de Servicios Administrativos)
_______________
</t>
  </si>
  <si>
    <t xml:space="preserve">
- Evidencias de sensibilizaciones realizadas
_______________
</t>
  </si>
  <si>
    <t xml:space="preserve">
19/02/2021
_______________
</t>
  </si>
  <si>
    <t xml:space="preserve">
30/11/2021
_______________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</si>
  <si>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</si>
  <si>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</si>
  <si>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</si>
  <si>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</si>
  <si>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</si>
  <si>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22/02/20221</t>
  </si>
  <si>
    <t>Se  ajusta acción de tratamiento para la vigencia, de acuerdo con lo registrado en el aplicativo SIG.</t>
  </si>
  <si>
    <t>Ejecutar las situaciones administrativas solicitadas</t>
  </si>
  <si>
    <t>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</si>
  <si>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</si>
  <si>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</si>
  <si>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</si>
  <si>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 xml:space="preserve">- Fomentar la innovación y la gestión del conocimiento, a través del fortalecimiento de las competencias del talento humano de la entidad, con el propósito de mejorar la capacidad institucional y su gestión.
</t>
  </si>
  <si>
    <t>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t>
  </si>
  <si>
    <t xml:space="preserve">Al realizar los controles cruzados entre los profesionales de la dependencia, la valoración del riesgo después de controles se disminuye a nivel bajo. </t>
  </si>
  <si>
    <t>-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ajuste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</si>
  <si>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</si>
  <si>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</si>
  <si>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</si>
  <si>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</si>
  <si>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</si>
  <si>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Verificar y consolidar documentos para tramitar un Acto Administrativo que ejecute la desvinculación de un servidor público de la Secretaría General de la Alcaldía Mayor de Bogotá, D.C.</t>
  </si>
  <si>
    <t>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</si>
  <si>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</si>
  <si>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</si>
  <si>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t>
  </si>
  <si>
    <t>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</si>
  <si>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</si>
  <si>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</si>
  <si>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</si>
  <si>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</si>
  <si>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Ejecutar el Plan Estratégico de Talento Humano</t>
  </si>
  <si>
    <t>Incumplimiento parcial de compromisos al no ejecutar alguna de las actividades que se establezca en el Plan Estratégico de Talento Humano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</si>
  <si>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</si>
  <si>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</si>
  <si>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</si>
  <si>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</si>
  <si>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bimestral y anual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</si>
  <si>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</si>
  <si>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</si>
  <si>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parcial de compromisos al no ejecutar alguna de las actividades que se establezca en el Plan Estratégico de Talento Humano
- Reporte al(la) directo(a)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</si>
  <si>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</si>
  <si>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Ejecutar el Plan Anual de Vacantes y el Plan de Previsión de Recursos Humanos</t>
  </si>
  <si>
    <t>Decisiones ajustadas a intereses propios o de terceros 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</si>
  <si>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</si>
  <si>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</si>
  <si>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</si>
  <si>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</si>
  <si>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</si>
  <si>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AP # 4: Expedir la certificación de cumplimiento de requisitos mínimos con base en la información contenida en los soportes (certificaciones académicas o laborales) aportados por el aspirante en su hoja de vida o historia laboral.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_______________
- AP # 32 Actualizar el Procedimiento 2211300-PR-221 - Gestión Organizacional con el ajuste de  controles preventivos y detectivos frente a la vinculación de servidores públicos.
</t>
  </si>
  <si>
    <t xml:space="preserve">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_______________
- Profesional de la Dirección de Talento Humano autorizado por el(la) Director(a) de Talento Humano.
</t>
  </si>
  <si>
    <t xml:space="preserve">
- Formato evaluación de perfil 2211300-FT-809 aprobado.
- Certificación de cumplimiento de requisitos mínimos proyectada y revisada por los Profesionales de la Dirección de Talento.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_______________
- Procedimiento 2211300-PR-221 Gestión Organizacional Actualizado y Mapa de Riesgos del proceso de Gestión Estratégica de Talento Humano actualizados.
</t>
  </si>
  <si>
    <t xml:space="preserve">
12/02/2021
12/02/2021
14/04/2021
14/04/2021
14/04/2021
14/04/2021
_______________
14/04/2021
</t>
  </si>
  <si>
    <t xml:space="preserve">
30/12/2021
30/12/2021
30/08/2021
30/08/2021
30/08/2021
30/08/2021
_______________
30/08/2021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</si>
  <si>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</si>
  <si>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</si>
  <si>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</si>
  <si>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</si>
  <si>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</si>
  <si>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</si>
  <si>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</si>
  <si>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</si>
  <si>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 </t>
  </si>
  <si>
    <t>Ejecutar el Plan para el pago de nómina</t>
  </si>
  <si>
    <t>Desvío de recursos físicos o económicos durante la liquidación de nómina para otorgarse beneficios propios o a terceros.</t>
  </si>
  <si>
    <t xml:space="preserve">-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</si>
  <si>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</si>
  <si>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</si>
  <si>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Al este riesgo tener no solo implicaciones económicas si no tener efectos externos de imagen, sanciones y medidas disciplinarias, su nivel de valoración alta.</t>
  </si>
  <si>
    <t xml:space="preserve">
-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AP # 5: Proyectar para firma de la Subsecretaría Corporativa, la solicitud que se realiza a la Subdirección Financiera, para la expedición del Registro Presupuestal acompañado de los respectivos soportes firmados y aprobados por los responsables.
_______________
- AP #20: Actualizar el Procedimiento 2211300-PR-177 Gestión de Nómina y el mapa de riesgos del proceso Gestión Estratégica de Talento Humano,  con la definición de controles detectivos propios del proceso, frente a la liquidación de la nómina.
</t>
  </si>
  <si>
    <t xml:space="preserve">
- Los profesionales de nómina autorizados por el (la) Director (a) de Talento Humano
- Los profesionales de nómina autorizados por el (la) Director (a) de Talento Humano
_______________
- Los profesionales de nómina autorizados por el (la) Director (a) de Talento Humano
</t>
  </si>
  <si>
    <t xml:space="preserve">
- Resolución de horas extras, proyectada, revisada y expedida por la Subsecretaría Corporativa. 
- Memorando en el cual se solicita el registro presupuestal a la Subdirección Financiera.
_______________
- Procedimiento 2211300-PR-177 Gestión de Nómina y Mapa de Riesgos del proceso de Gestión Estratégica de Talento Humano actualizados.
</t>
  </si>
  <si>
    <t xml:space="preserve">
12/02/2021
12/02/2021
_______________
17/02/2021
</t>
  </si>
  <si>
    <t xml:space="preserve">
30/12/2021
30/12/2021
_______________
30/06/2021
</t>
  </si>
  <si>
    <t>- Reportar el presunto hecho de Desvío de recursos físicos o económicos durante la liquidación de nómina para otorgarse beneficios propios o a terceros.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</si>
  <si>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</si>
  <si>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</si>
  <si>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</si>
  <si>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</si>
  <si>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</si>
  <si>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</si>
  <si>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</si>
  <si>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</si>
  <si>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</si>
  <si>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Formular el Plan Estratégico de Talento Humano</t>
  </si>
  <si>
    <t>Decisiones erróneas o no acertadas al analizar y formular el Plan Estratégico de Talento Humano</t>
  </si>
  <si>
    <t xml:space="preserve">- Solicitudes poco viables al momento de diligenciar las encuestas de necesidades
</t>
  </si>
  <si>
    <t xml:space="preserve">- Lineamientos poco claros por parte de las Entidades que son proveedoras externas
</t>
  </si>
  <si>
    <t xml:space="preserve">- Cuando las personas sientan que sus solicitudes no son escuchadas.
</t>
  </si>
  <si>
    <t>Aunque la frecuencia del riesgo en los últimos 4 años no se ha presentado, tanto la imagen como el cumplimiento se verían afectados dando como resultado una valoración moderada.</t>
  </si>
  <si>
    <t>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t>
  </si>
  <si>
    <t>- Reportar el riesgo materializado de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el hallazgo
- Comunicar el nuevo Plan Estratégico de Talento Humano a la Entidad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</si>
  <si>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</si>
  <si>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Decisiones erróneas o no acertadas al analizar y formular el Plan Estratégico de Talento Humano
- Reporte al(la) director(a) de talento humano.
- Proyecto del Plan Estratégico de Talento Humano subsanando el hallazgo.
- Listas de asistencia de la comunicación del nuevo Plan Estratégico de Talento Humano a la Entidad
- Mapa de riesgo del proceso Gestión Estratégica de Talento Humano, actualizado.</t>
  </si>
  <si>
    <t>Ejecutar la estrategia para la atención de las relaciones individuales y colectivas de trabajo</t>
  </si>
  <si>
    <t>Incumplimiento parcial de compromisos durante la ejecución de la estrategia para la atención de las relaciones individuales y colectivas de trabajo</t>
  </si>
  <si>
    <t xml:space="preserve">- Fallas en el seguimiento de las acciones planeadas
</t>
  </si>
  <si>
    <t xml:space="preserve">- Se efectúan devoluciones, reprocesos de productos o la prestación de servicios, pero no son constantes.
</t>
  </si>
  <si>
    <t xml:space="preserve">- Puede generarse un hallazgo por parte de algún ente de control
- Afectación de la imagen institucional
</t>
  </si>
  <si>
    <t xml:space="preserve">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t>
  </si>
  <si>
    <t>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t>
  </si>
  <si>
    <t>- Reportar el riesgo materializado de Incumplimiento parcial de compromisos durante la ejecución de la estrategia para la atención de las relaciones individuales y colectivas de trabajo en el informe de monitoreo a la Oficina Asesora de Planeación.
- Reportar el riesgo materializado del incumplimiento de alguna actividad del acuerdo colectivo
- Determinar las acciones a realizar para cumplir con la actividad de manera inmediata o programar una nueva fecha de cumplimiento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</si>
  <si>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</si>
  <si>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Incumplimiento parcial de compromisos durante la ejecución de la estrategia para la atención de las relaciones individuales y colectivas de trabajo
- Reporte al(la) director(a) de talento humano y al(la) secretario(a) general.
- Acta diligenciada con lo acordado en el seguimiento
- Mapa de riesgo del proceso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</si>
  <si>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</si>
  <si>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Ejecutar el Plan Institucional de Bienestar e Incentivos</t>
  </si>
  <si>
    <t>Incumplimiento parcial de compromisos en la implementación, comunicación y seguimiento del teletrabajo en la Secretaría General de la Alcaldía Mayor de Bogotá, D.C.</t>
  </si>
  <si>
    <t xml:space="preserve">- La estructura organizacional y los demás recursos son parcialmente adecuados para la gestión del proceso. 
- Fallas en el seguimiento de las acciones planeadas
</t>
  </si>
  <si>
    <t xml:space="preserve">- Desconocimiento de esta modalidad laboral y los beneficios que tiene para los individuos y las entidades
</t>
  </si>
  <si>
    <t xml:space="preserve">- Puede presentarse una afectación en la imagen institucional al no verse promovido el teletrabajo como una modalidad laboral 
</t>
  </si>
  <si>
    <t>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t>
  </si>
  <si>
    <t>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t>
  </si>
  <si>
    <t>- Reportar el riesgo materializado de Incumplimiento parcial de compromisos en la implementación, comunicación y seguimiento del teletrabajo en la Secretaría General de la Alcaldía Mayor de Bogotá, D.C. en el informe de monitoreo a la Oficina Asesora de Planeación.
- Reportar al(la) Director(a) de Talento Humano el incumplimiento de la actividad. 
- Determinar las acciones a realizar para cumplir con la actividad de manera inmediata o programar una nueva fecha de cumplimiento
- Actualizar el mapa de riesgos del proceso Gestión Estratégica de Talento Humano</t>
  </si>
  <si>
    <t>- Reporte de monitoreo indicando la materialización del riesgo de Incumplimiento parcial de compromisos en la implementación, comunicación y seguimiento del teletrabajo en la Secretaría General de la Alcaldía Mayor de Bogotá, D.C.
- Reporte al(la) director(a) de talento humano.
- Acta diligenciada con lo acordado en el seguimiento
- Mapa de riesgo del proceso Gestión Estratégica de Talento Humano, actualizado.</t>
  </si>
  <si>
    <t>Errores (fallas o deficiencias) en la liquidación de la nómina, que generan el otorgamiento de beneficios salariales (prima técnica, antigüedad, vacaciones, no aplicación de deducciones, etc.)</t>
  </si>
  <si>
    <t xml:space="preserve">- Presentar fallas en la plataforma 
- Fallas en la conectividad con los servidores de la Entidad
- Desconocimiento relacionado con el funcionamiento de la plataforma o sistema implementado.
</t>
  </si>
  <si>
    <t xml:space="preserve">- Falla en la conectividad con la extranet de la Secretaría Distrital de Hacienda
</t>
  </si>
  <si>
    <t xml:space="preserve">- Desviación de los recursos públicos 
- Detrimento patrimonial
- Que genere realizar una liquidación extra
</t>
  </si>
  <si>
    <t>Al este riesgo tener no solo implicaciones económicas si no tener efectos externos de imagen, sanciones por su no identificación y corrección inmediata y por haberse materializado en la liquidación de la nómina de noviembre de 2020, su nivel de valoración Extrema.</t>
  </si>
  <si>
    <t>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"Fuerte", el riesgo de valoración después de estas actividades tiene una valoración en "Baja" sustentado en que su impacto no es relacionado con la corrupción y se enfoco en temas de fallas y errores tecnológicos.</t>
  </si>
  <si>
    <t xml:space="preserve">
_______________
- AP #20: Actualizar el Procedimiento 2211300-PR-177 Gestión de Nómina y el mapa de riesgos del proceso Gestión Estratégica de Talento Humano,  con la definición de controles detectivos propios del proceso, frente a la liquidación de la nómina.
</t>
  </si>
  <si>
    <t xml:space="preserve">
_______________
- Los profesionales de nómina autorizados por el (la) Director (a) de Talento Humano
</t>
  </si>
  <si>
    <t xml:space="preserve">
_______________
- Procedimiento 2211300-PR-177 Gestión de Nómina y Mapa de Riesgos del proceso de Gestión Estratégica de Talento Humano actualizados.
</t>
  </si>
  <si>
    <t xml:space="preserve">
_______________
17/02/2021
</t>
  </si>
  <si>
    <t xml:space="preserve">
_______________
30/06/2021
</t>
  </si>
  <si>
    <t>-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
-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Actualizar el mapa de riesgos del proceso Gestión Estratégica de Talento Humano</t>
  </si>
  <si>
    <t>- Director(a) Técnico(a) de Talento Humano
- Profesional Universitario o Profesional Especializado de la Dirección de Talento Humano.
- Profesional Universitario o Profesional Especializado de la Dirección de Talento Humano.
- Profesional Universitario o Profesional Especializado de la Dirección de Talento Humano.
- Director(a) Técnico(a) de Talento Humano</t>
  </si>
  <si>
    <t>- Reporte de monitoreo indicando la materialización del riesgo de Errores (fallas o deficiencias) en la liquidación de la nómina, que generan el otorgamiento de beneficios salariales (prima técnica, antigüedad, vacaciones, no aplicación de deducciones, etc.)
- Mapa de riesgos del proceso de Gestión Estratégica de Talento Humano, actualizado.
- Reporte a la Dirección de Talento Humano lo ocurrido.
- Liquidación extra de nómina.
- Mapa de riesgo del proceso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</si>
  <si>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</si>
  <si>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</si>
  <si>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Garantizar el registro adecuado y oportuno de los hechos económicos de la Entidad, que permita elaborar y presentar los Estados Financieros.</t>
  </si>
  <si>
    <t>Errores (fallas o deficiencias) 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</si>
  <si>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</si>
  <si>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</si>
  <si>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</si>
  <si>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 xml:space="preserve">- Mejorar la oportunidad en la ejecución de los recursos, a través del fortalecimiento de una cultura financiera, para lograr una gestión
pública efectiva.
</t>
  </si>
  <si>
    <t>Se determina la probabilidad (1 rara vez) ya que el riesgo no se ha materializado en los últimos 4 años. El impacto (3 moderado) obedece a que de presentarse, puede afectarse la disponibilidad de la información y la imagen institucional.</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</si>
  <si>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</si>
  <si>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</si>
  <si>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</si>
  <si>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</si>
  <si>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</si>
  <si>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</si>
  <si>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</si>
  <si>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Incumplimiento parcial de compromisos 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</si>
  <si>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</si>
  <si>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</si>
  <si>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</si>
  <si>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t>
  </si>
  <si>
    <t>Se determina la probabilidad (1 Rara vez) ya que las actividades de control preventivas son fuertes y adecuados para mitigar los riesgos identificados. El impacto pasa a (2 menor) ya que las actividades de control detectivas cubren los efectos más significativos.</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</si>
  <si>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</si>
  <si>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</si>
  <si>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</si>
  <si>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Se incluyeron las perspectivas para los efectos de la materialización del riesgo.
Se ajusta la explicación de la valoración obtenida antes y después de controles.</t>
  </si>
  <si>
    <t>18/02/201</t>
  </si>
  <si>
    <t>Gestionar los Certificados de Disponibilidad Presupuestal y de Registro Presupuestal</t>
  </si>
  <si>
    <t>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</si>
  <si>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</si>
  <si>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</si>
  <si>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t>
  </si>
  <si>
    <t>Se determina la probabilidad (2 Improbable) ya que es necesario fortalecer una actividad de control preventiva. El impacto pasa a (1 Insignificante) ya que las actividades de control detectivas cubren los efectos más significativos.</t>
  </si>
  <si>
    <t xml:space="preserve">
- AP#44 ACT.1 Actualizar el procedimiento de Gestión de certificados de disponibilidad presupuestal (CDP) 2211400 PR-332, incluyendo el Vo. Bo al documento de CDP producto de la revisión por parte del profesional asignado.
_______________
- AP#26 ACT.1 Actualizar el procedimiento Gestión de certificados de registro presupuestal (CRP) 4233200-PR-346 respecto al seguimiento mensual a los saldos de CRPs, lo cual no es realizado de forma semanal.
</t>
  </si>
  <si>
    <t xml:space="preserve">
- Subdirector Financiero
_______________
- Subdirector Financiero
</t>
  </si>
  <si>
    <t xml:space="preserve">
- Procedimiento de Gestión de certificados de disponibilidad presupuestal (CDP) 2211400 PR-332, actualizado
_______________
- Procedimiento Gestión de certificados de registro presupuestal (CRP) 4233200-PR-346, actualizado.
</t>
  </si>
  <si>
    <t xml:space="preserve">
28/10/2019
_______________
18/02/2021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</si>
  <si>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</si>
  <si>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</si>
  <si>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</si>
  <si>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</si>
  <si>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</si>
  <si>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</si>
  <si>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</si>
  <si>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</si>
  <si>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Coordinar las actividades necesarias para garantizar el pago de las obligaciones adquiridas por la Secretaria General de conformidad con las normas vigentes</t>
  </si>
  <si>
    <t>Errores (fallas o deficiencias) 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</si>
  <si>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</si>
  <si>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</si>
  <si>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t>
  </si>
  <si>
    <t>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t>
  </si>
  <si>
    <t xml:space="preserve">
_______________
- AP#16 ACT.1 Actualizar el procedimiento Gestión de pagos 2211400-PR-333 indicando que el control se realiza a través del Sistema Hacendario Presupuestal y no OPGET.
</t>
  </si>
  <si>
    <t xml:space="preserve">
_______________
- Subdirector Financiero
</t>
  </si>
  <si>
    <t xml:space="preserve">
_______________
- Procedimiento Gestión de pagos 2211400-PR-333, actualizado.
</t>
  </si>
  <si>
    <t xml:space="preserve">
_______________
16/02/2021
</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</si>
  <si>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</si>
  <si>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</si>
  <si>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</si>
  <si>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</si>
  <si>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</si>
  <si>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</si>
  <si>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Coordinar las actividades necesarias para garantizar el pago de las obligaciones adquiridas por la Secretaría General, de conformidad con las normas vigentes.</t>
  </si>
  <si>
    <t>Realización de cobros indebidos 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</si>
  <si>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</si>
  <si>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</si>
  <si>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</si>
  <si>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</si>
  <si>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Se determina la probabilidad (1 Rara vez) ya que las actividades de control preventivas son fuertes y adecuados para mitigar los riesgos identificados. El impacto (5 Catastrófico) ya que el impacto inicial no disminuye en riesgos de corrupción.</t>
  </si>
  <si>
    <t xml:space="preserve">- AP#30 ACT.1 Actualizar el procedimiento 2211400-PR-333 Gestión de pagos incluyendo una actividad de control, asociada a la contabilización de ordenes de pago.
- AP#30  ACT.2 Implementar una estrategia para la divulgación del procedimiento 2211400-PR-333 Gestión de pagos.
_______________
- AP#30 ACT.1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</si>
  <si>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</si>
  <si>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</si>
  <si>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15/09/2020
01/12/2020
_______________
15/09/2020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</si>
  <si>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</si>
  <si>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</si>
  <si>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</si>
  <si>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</si>
  <si>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</si>
  <si>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</si>
  <si>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</si>
  <si>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Garantizar el registro adecuado y oportuno de los hechos económicos de la Entidad, que permite elaborar y presentar los estados financieros.</t>
  </si>
  <si>
    <t>Uso indebido de información privilegiada 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</si>
  <si>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</si>
  <si>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</si>
  <si>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</si>
  <si>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</si>
  <si>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</si>
  <si>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AP#31 ACT.1 Actualizar el procedimiento de Gestión Contable 2211400-PR-025, incluyendo el visto al balance de prueba indicando la conformidad de la información analizada, para el periodo correspondiente.
- AP#31 ACT.1 Actualizar el procedimiento de Gestión Contable 2211400-PR-025, incluyendo el correo electrónico con visto bueno a los hechos económicos remitidos por las otras dependencias, manifestando su conformidad.
_______________
- AP#31 ACT.1 Actualizar el procedimiento de Gestión Contable 2211400-PR-025, incluyendo el visto al balance de prueba indicando la conformidad de la información analizada, para el periodo correspondiente.
- AP#31 ACT.1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</si>
  <si>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</si>
  <si>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</si>
  <si>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15/09/2020
15/09/2020
_______________
15/09/2020
15/09/2020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</si>
  <si>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</si>
  <si>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</si>
  <si>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</si>
  <si>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</si>
  <si>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</si>
  <si>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</si>
  <si>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Realizar la gestión de coordinación para la aprobación de la acción con el sector/entidad e instancia de la alcaldía y actores internacionales para el Distrito y Bogotá región</t>
  </si>
  <si>
    <t>Errores (fallas o deficiencias) en asistencia técnica a los sectores y/o entidades en relacionamiento, cooperación y posicionamiento internacional</t>
  </si>
  <si>
    <t xml:space="preserve">- Proceso y procedimientos reestructurados que requieren apropiación por parte del equipo
- Talento humano en la planta que está en la curva de aprendizaje del proceso.
- Carencia de un Sistema de información, el cual está en construcción, que soporte la información del proceso
</t>
  </si>
  <si>
    <t xml:space="preserve">- Dificultades en el soporte para atender las necesidades tecnológicas del proceso.
- Autonomía de los sectores para el manejo de los asuntos en materia de internacionalización.
- Rompimiento de relaciones con gobiernos internacionales
</t>
  </si>
  <si>
    <t xml:space="preserve">- Pérdida de oportunidades de cooperación, relacionamiento y proyección internacional.
- Impacto negativo en la imagen y reputación con los sectores y actores internacionales
- Dificultades y retrasos en la prestación de los productos y servicios
</t>
  </si>
  <si>
    <t xml:space="preserve">- Conocer los referentes internacionales de gestión pública, a través de estrategias de cooperación y articulación, para lograr que la administración distrital mejore su gestión pública y posicione las buenas prácticas que realiza.
</t>
  </si>
  <si>
    <t xml:space="preserve">- 7868 Desarrollo institucional para una gestión pública eficiente
</t>
  </si>
  <si>
    <t>La valoración "Moderado" obtenida, es resultado de una probabilidad (1) de ocurrencia del riesgo dado que éste no se ha materializado, además el impacto es moderado en relación con el cumplimiento de metas y objetivos de la Entidad.</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</si>
  <si>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</si>
  <si>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asistencia técnica a los sectores y/o entidades en relacionamiento, cooperación y posicionamiento internacional en el informe de monitoreo a la Oficina Asesora de Planeación.
- Realizar el ajuste correspondiente en la asistencia técnica y comunicarlo a la Directora.
- Realizar las recomendaciones a las partes de las desviaciones encontradas.
- Actualizar el mapa de riesgos del proceso Internacionalización de Bogotá</t>
  </si>
  <si>
    <t>- Director(a) Distrital de Relaciones Internacionales
- Profesional Dirección Distrital de Relaciones Internacionales
- Profesional Dirección Distrital de Relaciones Internacionales
- Director(a) Distrital de Relaciones Internacionales</t>
  </si>
  <si>
    <t>- Reporte de monitoreo indicando la materialización del riesgo de Errores (fallas o deficiencias) en asistencia técnica a los sectores y/o entidades en relacionamiento, cooperación y posicionamiento internacional
- Correo electrónico y/o evidencia de reunión con el (la) Director (a) - Subdirector (a) de Proyección Internacional
- Correo electrónico y/o evidencia de reunión con el (la) Director (a) - Subdirector (a) de Proyección Internacional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</si>
  <si>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</si>
  <si>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</si>
  <si>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</si>
  <si>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</si>
  <si>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 xml:space="preserve">Realizar el acompañamiento y monitoreo durante la implementación de la acción, programa o proyecto de cooperación, relacionamiento y posicionamiento internacional </t>
  </si>
  <si>
    <t>Errores (fallas o deficiencias) en el desarrollo de las acciones de cooperación, relacionamiento y posicionamiento internacional.</t>
  </si>
  <si>
    <t xml:space="preserve">- Talento humano en la planta que está en la curva de aprendizaje del proceso.
- Carencia de un Sistema de información, el cual está en construcción, que soporte la información del proceso
</t>
  </si>
  <si>
    <t xml:space="preserve">- Cambios en los lineamientos y normas a nivel nacional y local en materia de internacionalización.
- Rompimiento de relaciones con gobiernos internacionales
- Autonomía de los sectores para el manejo de los asuntos en materia de internacionalización.
</t>
  </si>
  <si>
    <t xml:space="preserve">- el incumplimiento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</si>
  <si>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</si>
  <si>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Reportar el riesgo materializado de Errores (fallas o deficiencias) en el desarrollo de las acciones de cooperación, relacionamiento y posicionamiento internacional.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</si>
  <si>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Director(a) Distrital de Relaciones Internacionales
- Profesional Dirección Distrital de Relaciones Internacionales – Director (a) Distrital de Relaciones Internacionales o Subdirector (a) de Proyección Internacional
- Director(a) Distrital de Relaciones Internacionales</t>
  </si>
  <si>
    <t>- Reporte de monitoreo indicando la materialización del riesgo de Errores (fallas o deficiencias) en el desarrollo de las acciones de cooperación, relacionamiento y posicionamiento internacional.
- Cronogramas, agendas, notas conceptuales y otras documentos y herramientas que se manejen ajustados.
- Mapa de riesgo del proceso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</si>
  <si>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</si>
  <si>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 xml:space="preserve">Entregar medidas de ayuda humanitaria inmediata a las personas que llegan a la ciudad de Bogotá y que manifiestan haber sido desplazadas y encontrarse en situación de vulnerabilidad acentuada </t>
  </si>
  <si>
    <t>Errores (fallas o deficiencias) en el otorgamiento de la Atención o Ayuda Humanitaria Inmediata</t>
  </si>
  <si>
    <t xml:space="preserve">- Deficiencia en los conocimientos del profesional que realiza la valoración para el otorgamiento de ayuda humanitaria inmediata.
- No aplicación del procedimiento y los documentos técnico
- Falencia en los sistemas de información por la no disponibilidad en el momento de la consulta
</t>
  </si>
  <si>
    <t xml:space="preserve">- Las personas que asisten al Centro de Atención no suministran la información completa.
- Conocimiento parcial por parte de los usuarios o usuarios del proceso frente al propósito, funcionamiento, productos y servicios que ofrece. 
- El usuario puede inducir al error al funcionario o contratista en la toma de decisión final
- Información desactualizada en los sistemas de información del gobierno central
</t>
  </si>
  <si>
    <t xml:space="preserve">- Vulneración de los derechos a la población victima del conflicto armado.
- Investigaciones disciplinaria por parte de los organismos de control.
- Afectación en la imagen institucional.
- Sanciones económicas.
</t>
  </si>
  <si>
    <t xml:space="preserve">- Implementar estrategias y acciones que aporten a la construcción de la paz, la reparación, la memoria y la reconciliación en Bogotá región.
</t>
  </si>
  <si>
    <t xml:space="preserve">- 7871 Construcción de Bogotá-región como territorio de paz para las victimas y la reconciliación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</si>
  <si>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</si>
  <si>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</si>
  <si>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Reportar el riesgo materializado de Errores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</si>
  <si>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de Paz, Víctimas y la Reconciliación</t>
  </si>
  <si>
    <t>- Reporte de monitoreo indicando la materialización del riesgo de Errores (fallas o deficiencias) en el otorgamiento de la Atención o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</si>
  <si>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10/09/2018</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</si>
  <si>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</si>
  <si>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</si>
  <si>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</si>
  <si>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</si>
  <si>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</si>
  <si>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 xml:space="preserve">Se ajusto el análisis del riesgo en su explicación y nombre, así como sus causas y efectos.
Se verifico la probabilidad e impacto a partir de los responsables que conocen el riesgo en la operación.
Se ajustarnos los controles a nivel preventivo y detectivo.
</t>
  </si>
  <si>
    <t>Formular acciones para la asistencia, atención y reparación integral a víctimas del conflicto armado e implementación de acciones de memoria, paz y reconciliación en Bogotá.</t>
  </si>
  <si>
    <t>Decisiones erróneas o no acertadas en el seguimiento y evaluación para la implementación de la política a través del SDARIV</t>
  </si>
  <si>
    <t xml:space="preserve">- No contar con un proceso de seguimiento eficiente y adecuado que permita generar análisis a la implementación de la Política Pública.
</t>
  </si>
  <si>
    <t xml:space="preserve">
- Entrega de información incompleta, insuficiente por parte de las entidades que conforman el SDARIV.
- Deficiente oferta institucional y presupuesto por parte de las entidades para la implementación de la Política Pública de Víctimas.
- Efectos asociados a situaciones extraordinarias o de emergencia como la generada con ocasión de la pandemia del Covid - 19.
</t>
  </si>
  <si>
    <t xml:space="preserve">- Tomar decisiones erróneas en relación a la implementación de la Política Pública de Víctimas. 
- Que la política pública de víctimas no contribuya al goce efectivo de derechos de la población.
- Incumplimiento por parte de las entidades en relación a los compromisos adquiridos en el Plan Distrital de Desarrollo y el Plan de Acción Distrital.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</si>
  <si>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</si>
  <si>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</si>
  <si>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Decisiones erróneas o no acertadas en el seguimiento y evaluación para la implementación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</si>
  <si>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para los Derechos de las Víctimas, Paz y Reconciliación
- Jefe de Oficina Alta Consejería de Paz, Víctimas y la Reconciliación</t>
  </si>
  <si>
    <t>- Reporte de monitoreo indicando la materialización del riesgo de Decisiones erróneas o no acertadas en el seguimiento y evaluación para la implementación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</si>
  <si>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</si>
  <si>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</si>
  <si>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Decisiones ajustadas a intereses propios o de terceros 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</si>
  <si>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</si>
  <si>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</si>
  <si>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</si>
  <si>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</si>
  <si>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</si>
  <si>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AP 17 - 2021 Socializar con el equipo profesional de CLAV los resultados de la Matriz de seguimiento AHI (mes).
</t>
  </si>
  <si>
    <t xml:space="preserve">
_______________
- El profesional especializado y/o universitario y/o Contratista de la ACDVPR presente en los CLAV
</t>
  </si>
  <si>
    <t xml:space="preserve">
_______________
- Evidencia de reunión para cada uno de los CLAV
</t>
  </si>
  <si>
    <t xml:space="preserve">
_______________
01/04/2021
</t>
  </si>
  <si>
    <t xml:space="preserve">
_______________
30/12/2021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</si>
  <si>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</si>
  <si>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</si>
  <si>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</si>
  <si>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</si>
  <si>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</si>
  <si>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 xml:space="preserve">
Análisis después de controles
Tratamiento del riesgo</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</si>
  <si>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</si>
  <si>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Implementar acciones para asegurar el cumplimiento del plan de acción</t>
  </si>
  <si>
    <t>Incumplimiento parcial de compromisos en metas derivadas del proyecto de inversión para el cumplimiento de la ley de víctimas, el Acuerdo de Paz, y los demás compromisos distritales en materia de memoria, reparación, paz y reconciliación.</t>
  </si>
  <si>
    <t xml:space="preserve">- Necesidad de ajuste en la forma como se desarrollan las actividades para cumplir su misión y objetivos.
- Dificultades en la articulación y coordinación de los grupos internos para el cumplimiento de objetivos y metas
- Debilidades en la documentación de las actividades del proceso.
- Falencia en los sistemas de información por la no disponibilidad en el momento de la consulta o ausencia de tablero de mando gerencial
</t>
  </si>
  <si>
    <t xml:space="preserve">- Situaciones extraordinarias o de emergencia como la generada con ocasión de la pandemia del Covid - 19 o por el conflicto armado.
- Las exigencias o compromisos de los grupos de interés establecidas fuera de las competencias del proceso y de la Entidad.
</t>
  </si>
  <si>
    <t xml:space="preserve">- 7871 Construcción de Bogotá-región como territorio de paz para las víctimas y la reconciliación
</t>
  </si>
  <si>
    <t>-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
- Realizar una sesión de trabajo con el equipo técnico encargado de la meta a fin de establecer un plan de trabajo con el fin de entregar los productos que están rezagados y que afectan el cumplimiento de la meta,
- Ajustar la programación asociada al proyecto de inversión para la vigencia 
- Remitir la reprogramación asociada al proyecto de inversión para la vigencia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</si>
  <si>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designado por Jefe de Oficina Alta Consejería para los Derechos de las Víctimas, Paz y Reconciliación
- Profesional designado por Jefe de Oficina Alta Consejería para los Derechos de las Víctimas, Paz y Reconciliación
- Jefe de Oficina Alta Consejería para los Derechos de las Víctimas, Paz y Reconciliación
- Jefe de Oficina Alta Consejería de Paz, Víctimas y la Reconciliación</t>
  </si>
  <si>
    <t>-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
- Acta de reunión y listados de asistencia virtuales
- La programación ajustada formato FT-1006
- Memorando de remisión de la programación ajustada
- Mapa de riesgo del proceso Asistencia, atención y reparación integral a víctimas del conflicto armado e implementación de acciones de memoria, paz y reconciliación en Bogotá, actualizado.</t>
  </si>
  <si>
    <t xml:space="preserve">Se realiza todo el procedimiento para la formulación del riesgo en identificación, análisis antes de controles, establecimiento de controles, valoración de riesgo y plan de contingencia </t>
  </si>
  <si>
    <t>7868 Desarrollo institucional para una gestión pública eficiente</t>
  </si>
  <si>
    <t>Posibilidad de incurrir en fallas al estructurar, articular y orientar la implementación de estrategias</t>
  </si>
  <si>
    <t>Proyecto de inversión</t>
  </si>
  <si>
    <t>Operacionales</t>
  </si>
  <si>
    <t xml:space="preserve">- Personal insuficiente
- Deficiencia en la gestión del conocimiento 
- Obsolescencia en tecnología  
- Demora en la toma de decisiones en las diferentes instancias del proyecto (estructuración en la toma de decisiones)
- Alta rotación personal y  fuga de capital intelectual
- Debilidades en las diferentes etapas de planeación , ejecución y seguimiento de proyectos
</t>
  </si>
  <si>
    <t xml:space="preserve">- Recorte presupuestal
- La finalización del proyecto  la asume una nueva administración en el  1 semestre del 2024.
- Cambios  normativos 
- Resistencia al cambio por parte de los grupos de valor impactados
- Falta de cooperación y articulación interinstitucional
- No contar con capacidades en las entidades para el despliegue de las estrategias planteadas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</si>
  <si>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</si>
  <si>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 xml:space="preserve">- Conocer los referentes internacionales de gestión pública, a través de estrategias de cooperación y articulación, para lograr que la administración distrital mejore su gestión pública y posicione las buenas prácticas que realiza.
- Consolidar una gestión pública eficiente, a través del desarrollo de capacidades institucionales, para contribuir a la generación de valor público.
</t>
  </si>
  <si>
    <t xml:space="preserve">- Impresión de artes gráficas para las entidades del distrito capital
- Publicación de actos administrativos en el registro distrital
- Inscripción programas de formación virtual para servidores públicos del Distrito Capital
- Visitas guiadas Archivo de Bogotá
</t>
  </si>
  <si>
    <t>2. Improbable</t>
  </si>
  <si>
    <t>3. Moderado</t>
  </si>
  <si>
    <t>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t>
  </si>
  <si>
    <t>1. Insignificante</t>
  </si>
  <si>
    <t>Se determina una probabilidad  Improbable (2) y un impacto insignificante  (1) una vez se apliquen las actividades de control diseñadas para mitigar el riesgo.</t>
  </si>
  <si>
    <t>- Reportar el riesgo materializado de Posibilidad de incurrir en fallas al estructurar, articular y orientar la implementación de estrategias en el informe de seguimiento a la Oficina Asesora de Planeación.
- Reprogramación de alguna de las variables (magnitud, presupuesto, metas, etc.) del proyecto de inversión
- Actualizar la ficha del riesgo 7868 Desarrollo institucional para una gestión pública eficiente</t>
  </si>
  <si>
    <t>- Subsecretaria Distrital de Fortalecimiento Institucional
- Subsecretaria Distrital de Fortalecimiento Institucional
- Subsecretaria Distrital de Fortalecimiento Institucional</t>
  </si>
  <si>
    <t>- Reporte de seguimiento a la Oficina Asesora de Planeación indicando la materialización del riesgo de Posibilidad de incurrir en fallas al estructurar, articular y orientar la implementación de estrategias
- Perfil y cadena de valor del proyecto, actualizados
- Mapa de riesgo del proyecto 7868 Desarrollo institucional para una gestión pública eficiente, actualizado.</t>
  </si>
  <si>
    <t>Actualización de  los riesgos del proyecto 7868 de acuerdo con la metodología de gestión de riesgos de proyectos.</t>
  </si>
  <si>
    <t xml:space="preserve">Posibilidad de que los productos y servicios  del proyecto  generen impactos diferentes a  los establecidos para  las entidades </t>
  </si>
  <si>
    <t xml:space="preserve">- Personal insuficiente
- Debilidades en las diferentes etapas de planeación , ejecución y seguimiento de proyectos
- Demora en la toma de decisiones en las diferentes instancias del proyecto (estructuración en la toma de decisiones)
- Obsolescencia en tecnología  
</t>
  </si>
  <si>
    <t xml:space="preserve">- No contar con capacidades en las entidades para el despliegue de las estrategias planteadas
- Resistencia o autonomía de las entidades en la aplicabilidad de las estrategias,
- Resistencia al cambio por parte de los grupos de valor impactados
- Insatisfacción de algunos  grupos de valor del proyecto
- Falta de cooperación y articulación interinstitucional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</si>
  <si>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</si>
  <si>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t>
  </si>
  <si>
    <t>1. Raro</t>
  </si>
  <si>
    <t>Se determina una probabilidad  raro (1) y un impacto insignificante  (1) una vez se apliquen las actividades de control diseñadas para mitigar el riesgo.</t>
  </si>
  <si>
    <t>- Reportar el riesgo materializado de Posibilidad de que los productos y servicios  del proyecto  generen impactos diferentes a  los establecidos para  las entidades  en el informe de seguimiento a la Oficina Asesora de Planeación.
- Reenfocar las estrategias planteadas de cara al cumplimiento de lo establecido en el plan de desarrollo y proyecto de inversión
- Actualizar la ficha del riesgo 7868 Desarrollo institucional para una gestión pública eficiente</t>
  </si>
  <si>
    <t>- Subsecretaria Distrital de Fortalecimiento Institucional
- Directores y Subsecretaría Distrital de Fortalecimiento Institucional.
- Subsecretaria Distrital de Fortalecimiento Institucional</t>
  </si>
  <si>
    <t>- Reporte de seguimiento a la Oficina Asesora de Planeación indicando la materialización del riesgo de Posibilidad de que los productos y servicios  del proyecto  generen impactos diferentes a  los establecidos para  las entidades 
- Versión de cronogramas y/o estrategias ajustadas
- Mapa de riesgo del proyecto 7868 Desarrollo institucional para una gestión pública eficiente, actualizado.</t>
  </si>
  <si>
    <t>Posibilidad de incumplimiento en la ejecución de las actividades del proyecto de acuerdo con lo planeado.</t>
  </si>
  <si>
    <t xml:space="preserve">- Deficiencia en la gestión del conocimiento 
- Debilidades en las diferentes etapas de planeación , ejecución y seguimiento de proyectos
- Falta o poco entrenamiento y reentrenamiento para el desarrollo de las funciones en la ejecución de proyectos
- Alta rotación personal y  fuga de capital intelectual
</t>
  </si>
  <si>
    <t xml:space="preserve">- Falta de cooperación y articulación interinstitucional
</t>
  </si>
  <si>
    <t xml:space="preserve">- Incumplimiento en las metas propuestas en el proyecto de inversión
</t>
  </si>
  <si>
    <t>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t>
  </si>
  <si>
    <t>2. Menor</t>
  </si>
  <si>
    <t>Se determina una probabilidad  raro (1) y un impacto menor (2) una vez se apliquen las actividades de control diseñadas para mitigar el riesgo.</t>
  </si>
  <si>
    <t>- Reportar el riesgo materializado de Posibilidad de incumplimiento en la ejecución de las actividades del proyecto de acuerdo con lo planeado. en el informe de seguimiento a la Oficina Asesora de Planeación.
- Ajustar los cronogramas de trabajo de las actividades que presenten desviación en su ejecución o en su defecto solicitar modificación de magnitudes del proyecto de inversión.
- Actualizar la ficha del riesgo 7868 Desarrollo institucional para una gestión pública eficiente</t>
  </si>
  <si>
    <t>- Subsecretaria Distrital de Fortalecimiento Institucional
- Directores - Subsecretaría Distrital de Fortalecimiento Institucional.
- Subsecretaria Distrital de Fortalecimiento Institucional</t>
  </si>
  <si>
    <t>- Reporte de seguimiento a la Oficina Asesora de Planeación indicando la materialización del riesgo de Posibilidad de incumplimiento en la ejecución de las actividades del proyecto de acuerdo con lo planeado.
- Cronogramas o perfil del proyecto modificados	
- Mapa de riesgo del proyecto 7868 Desarrollo institucional para una gestión pública eficiente, actualizado.</t>
  </si>
  <si>
    <t>7869 Implementación del modelo de gobierno abierto, accesible e incluyente de Bogotá</t>
  </si>
  <si>
    <t>(Fase: Actividad) Desarrollar el modelo de Gobierno Abierto con articulación y coordinación interinstitucional.</t>
  </si>
  <si>
    <t>Posibilidad de desarticulación interinstitucional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</si>
  <si>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</si>
  <si>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</si>
  <si>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</si>
  <si>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</si>
  <si>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 Ningún proceso en el Sistema de Gestión de Calidad
</t>
  </si>
  <si>
    <t xml:space="preserve">- 7869 Implementación del modelo de gobierno abierto, accesible e incluyente de Bogotá
</t>
  </si>
  <si>
    <t xml:space="preserve">Una vez analizado el riesgo antes de controles la probabilidad se calificó por factibilidad generando como resultado 2. Improbable. La calificación del impacto quedó en  2. Menor. En consecuencia, el riesgo quedó ubicado en zona resultante baja (2,2). </t>
  </si>
  <si>
    <t xml:space="preserve">Una vez analizado el riesgo después de controles el resultado de la probabilidad fue 1. Raro y el resultado en el impacto fue 1. Insignificante. En consecuencia, el riesgo quedó ubicado en zona resultante baja (1,1). </t>
  </si>
  <si>
    <t xml:space="preserve">- Gerente del proyecto
- Gerente del proyecto
- Gerente del proyecto
_______________
- Gerente del proyecto
- Gerente del proyecto
- Gerente del proyecto
</t>
  </si>
  <si>
    <t xml:space="preserve">- Acta que contiene la naturaleza y características de la coordinación GAB
- Evidencias de reunión
- Evidencias producto de los controles
_______________
- Acta que contiene la naturaleza y características de la coordinación GAB
- Evidencias de reunión
- Evidencias producto de los controles
</t>
  </si>
  <si>
    <t xml:space="preserve">01/05/2021
01/05/2021
01/05/2021
_______________
01/05/2021
01/05/2021
01/05/2021
</t>
  </si>
  <si>
    <t xml:space="preserve">- Gerente del proyecto
- Gerente del proyecto
_______________
- Gerente del proyecto
- Gerente del proyecto
</t>
  </si>
  <si>
    <t xml:space="preserve">- Estructura del informe
- Informe Semestral
_______________
- Estructura del informe
- Informe Semestral
</t>
  </si>
  <si>
    <t xml:space="preserve">01/07/2021
01/08/2021
_______________
01/07/2021
01/08/2021
</t>
  </si>
  <si>
    <t xml:space="preserve">31/07/2021
31/08/2021
_______________
31/07/2021
31/08/2021
</t>
  </si>
  <si>
    <t>- Reportar el riesgo materializado de Posibilidad de desarticulación interinstitucional para desarrollar el modelo de Gobierno Abierto en el informe de seguimiento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la ficha del riesgo 7869 Implementación del modelo de gobierno abierto, accesible e incluyente de Bogotá</t>
  </si>
  <si>
    <t>- Asesor Oficina Asesora de Planeación
- Gerencia del Proyecto
- Gerencia del Proyecto
- Gerencia del Proyecto
- Asesor Oficina Asesora de Planeación</t>
  </si>
  <si>
    <t>- Reporte de seguimiento a la Oficina Asesora de Planeación indicando la materialización del riesgo de Posibilidad de desarticulación interinstitucional para desarrollar el modelo de Gobierno Abierto
- Evidencia de la reunión con la entidad competente
- Evidencia de reunión con las acciones formuladas
- Evidencia de reunión de seguimiento a las acciones
- Mapa de riesgo del proyecto 7869 Implementación del modelo de gobierno abierto, accesible e incluyente de Bogotá, actualizado.</t>
  </si>
  <si>
    <t>Creación del riesgo Posibilidad de desarticulación interinstitucional para desarrollar el modelo de Gobierno Abierto</t>
  </si>
  <si>
    <t>(Fase: Actividad) Socializar el modelo de Gobierno Abierto para su posicionamiento y apropiación interinstitucional.</t>
  </si>
  <si>
    <t>Posibilidad de que las entidades distritales suministren información o contenido en la plataforma GAB que no cumpla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</si>
  <si>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</si>
  <si>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Falta de continuidad en los programas y proyectos entre administraciones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</si>
  <si>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</si>
  <si>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Moderado. La calificación del impacto quedó en 3. Moderado. En consecuencia, el riesgo quedó ubicado en zona resultante alta (3,3). 										</t>
  </si>
  <si>
    <t>Una vez analizado el riesgo después de controles el resultado de la probabilidad fue 1. Raro y el resultado en el impacto fue 1. Insignificante. En consecuencia, el riesgo quedó ubicado en zona resultante baja (1,1).</t>
  </si>
  <si>
    <t xml:space="preserve">- Gerente del proyecto
- Gerente del proyecto
- Gerente del proyecto
- Gerente del proyecto
_______________
- Gerente del proyecto
- Gerente del proyecto
- Gerente del proyecto
- Gerente del proyecto
</t>
  </si>
  <si>
    <t xml:space="preserve">- Evidencias de reunión
- Evidencias producto de los controles
- Evidencias de reunión
- Evidencias producto de los controles
_______________
- Evidencias de reunión
- Evidencias producto de los controles
- Evidencias de reunión
- Evidencias producto de los controles
</t>
  </si>
  <si>
    <t xml:space="preserve">01/05/2021
01/05/2021
01/05/2021
01/05/2021
_______________
01/05/2021
01/05/2021
01/05/2021
01/05/2021
</t>
  </si>
  <si>
    <t>- Reportar el riesgo materializado de Posibilidad de que las entidades distritales suministren información o contenido en la plataforma GAB que no cumpla con la calidad y oportunidad que se requiere. en el informe de seguimiento a la Oficina Asesora de Planeación.
- Enviar correo electrónico a la entidad que proporcionó información errónea o incompleta.
- Una vez recibida la corrección por parte de la entidad pertinente, se realiza la corrección de la información y se publica
- Actualizar la ficha del riesgo 7869 Implementación del modelo de gobierno abierto, accesible e incluyente de Bogotá</t>
  </si>
  <si>
    <t>- Asesor Oficina Asesora de Planeación
- Gerente del proyecto
- Gerente del proyecto
- Asesor Oficina Asesora de Planeación</t>
  </si>
  <si>
    <t>- Reporte de seguimiento a la Oficina Asesora de Planeación indicando la materialización del riesgo de Posibilidad de que las entidades distritales suministren información o contenido en la plataforma GAB que no cumpla con la calidad y oportunidad que se requiere.
- Correo electrónico con observaciones encontradas
- Correo electrónico de respuesta y evidencias de la publicación correspondiente
- Mapa de riesgo del proyecto 7869 Implementación del modelo de gobierno abierto, accesible e incluyente de Bogotá, actualizado.</t>
  </si>
  <si>
    <t>(Propósito): Implementar un modelo de Gobierno Abierto de Bogotá que promueva una relación democrática, incluyente, accesible y transparente con la ciudadanía.</t>
  </si>
  <si>
    <t>Posibilidad de que se tomen decisiones inadecuadas para la implementación del modelo de Gobierno Abierto de Bogotá</t>
  </si>
  <si>
    <t>Una vez analizado el riesgo antes de controles la probabilidad se calificó por factibilidad generando como resultado 2. Improbable. La calificación del impacto quedó en  3. Moderado. En consecuencia, el riesgo quedó ubicado en zona moderada (2,3).</t>
  </si>
  <si>
    <t>Una vez analizado el riesgo antes de controles la probabilidad se calificó por factibilidad generando como resultado 1. Raro. La calificación del impacto quedó en  3. Moderado. En consecuencia, el riesgo quedó ubicado en zona Moderada (1,3).</t>
  </si>
  <si>
    <t>- Reportar el riesgo materializado de Posibilidad de que se tomen decisiones inadecuadas para la implementación del modelo de Gobierno Abierto de Bogotá en el informe de seguimiento a la Oficina Asesora de Planeación.
- Se realizan las gestiones pertinentes con las entidades que integran la Coordinación para analizar la situación presentada y el curso de acción.
- Implementar la acción para corregir la situación presentada.
- Actualizar la ficha del riesgo 7869 Implementación del modelo de gobierno abierto, accesible e incluyente de Bogotá</t>
  </si>
  <si>
    <t>- Reporte de seguimiento a la Oficina Asesora de Planeación indicando la materialización del riesgo de Posibilidad de que se tomen decisiones inadecuadas para la implementación del modelo de Gobierno Abierto de Bogotá
- Evidencia del curso de acción definido por la Coordinación del modelo de Gobierno Abierto.
- Evidencias de la acción implementada.
- Mapa de riesgo del proyecto 7869 Implementación del modelo de gobierno abierto, accesible e incluyente de Bogotá, actualizado.</t>
  </si>
  <si>
    <t>Creación del riesgo Posibilidad de que se tomen decisiones inadecuadas para la implementación del modelo de Gobierno Abierto de Bogotá</t>
  </si>
  <si>
    <t>(Producto): Documentos de lineamientos técnicos elaborados</t>
  </si>
  <si>
    <t>Posibilidad de incumplimiento de plazos para la difusión e implementación de los documentos de lineamientos técnicos elaborados</t>
  </si>
  <si>
    <t>Una vez analizado el riesgo antes de controles la probabilidad se calificó por factibilidad generando como resultado 3. Moderado. La calificación del impacto quedó en  3. Moderado. En consecuencia, el riesgo quedó ubicado en zona alta (3,3).</t>
  </si>
  <si>
    <t>Una vez analizado el riesgo antes de controles la probabilidad se calificó por factibilidad generando como resultado 2. Improbable. La calificación del impacto quedó en  2. Menor. En consecuencia, el riesgo quedó ubicado en zona baja (3,3).</t>
  </si>
  <si>
    <t xml:space="preserve">
_______________
- Gerente del proyecto
</t>
  </si>
  <si>
    <t xml:space="preserve">
_______________
- Lineamientos para la estandarización de la elaboración de informes contractuales mensuales
</t>
  </si>
  <si>
    <t xml:space="preserve">
_______________
01/05/2021
</t>
  </si>
  <si>
    <t xml:space="preserve">
_______________
31/05/2021
</t>
  </si>
  <si>
    <t>- Reportar el riesgo materializado de Posibilidad de incumplimiento de plazos para la difusión e implementación de los documentos de lineamientos técnicos elaborados en el informe de seguimiento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Actualizar la ficha del riesgo 7869 Implementación del modelo de gobierno abierto, accesible e incluyente de Bogotá</t>
  </si>
  <si>
    <t>- Asesor Oficina Asesora de Planeación
- Gerente del proyecto
- Gerente del proyecto
- Gerente del proyecto
- Asesor Oficina Asesora de Planeación</t>
  </si>
  <si>
    <t>- Reporte de seguimiento a la Oficina Asesora de Planeación indicando la materialización del riesgo de Posibilidad de incumplimiento de plazos para la difusión e implementación de los documentos de lineamientos técnicos elaborados
- Acta de reunión de la coordinación
- Acta de reunión de la coordinación
- Acta de reunión de la coordinación
- Mapa de riesgo del proyecto 7869 Implementación del modelo de gobierno abierto, accesible e incluyente de Bogotá, actualizado.</t>
  </si>
  <si>
    <t>Creación del riesgo Posibilidad de  incumplimiento de plazos para la difusión e implementación de los documentos de lineamientos técnicos elaborados</t>
  </si>
  <si>
    <t>Subsecretaría Distrital de Fortalecimiento Institucional</t>
  </si>
  <si>
    <t>Antes de controles
Desde el cuadrante de probabilidad Rara vez (1) e impacto Mayor (4)
Después de controles
Hasta el cuadrante de probabilidad Rara vez (1) e impacto Moderado (3)</t>
  </si>
  <si>
    <t>Antes de controles
Desde el cuadrante de probabilidad Improbable (2) e impacto Moderado (3)
Después de controles
Hasta el cuadrante de probabilidad Rara vez (1) e impacto Menor (2)</t>
  </si>
  <si>
    <t>Antes de controles
Desde el cuadrante de probabilidad Improbable (2) e impacto Moderado (3)
Después de controles
Hasta el cuadrante de probabilidad Improbable (2) e impacto Menor (2)</t>
  </si>
  <si>
    <t>Antes de controles
Desde el cuadrante de probabilidad Improbable (2) e impacto Mayor (4)
Después de controles
Hasta el cuadrante de probabilidad Rara vez (1) e impacto Moderado (3)</t>
  </si>
  <si>
    <t>Antes de controles
Desde el cuadrante de probabilidad Rara vez (1) e impacto Moderado (3)
Después de controles
Hasta el cuadrante de probabilidad Rara vez (1) e impacto Menor (2)</t>
  </si>
  <si>
    <t>Antes de controles
Desde el cuadrante de probabilidad Rara vez (1) e impacto Mayor (4)
Después de controles
Hasta el cuadrante de probabilidad Rara vez (1) e impacto Menor (2)</t>
  </si>
  <si>
    <t>Antes de controles
Desde el cuadrante de probabilidad Posible (3) e impacto Mayor (4)
Después de controles
Hasta el cuadrante de probabilidad Improbable (2) e impacto Moderado (3)</t>
  </si>
  <si>
    <t>Antes de controles
Desde el cuadrante de probabilidad Improbable (2) e impacto Mayor (4)
Después de controles
Hasta el cuadrante de probabilidad Rara vez (1) e impacto Menor (2)</t>
  </si>
  <si>
    <t>Antes de controles
Desde el cuadrante de probabilidad Improbable (2) e impacto Moderado (3)
Después de controles
Hasta el cuadrante de probabilidad Rara vez (1) e impacto Insignificante (1)</t>
  </si>
  <si>
    <t>Antes de controles
Desde el cuadrante de probabilidad Rara vez (1) e impacto Mayor (4)
Después de controles
Hasta el cuadrante de probabilidad Rara vez (1) e impacto Mayor (4)</t>
  </si>
  <si>
    <t>Antes de controles
Desde el cuadrante de probabilidad Rara vez (1) e impacto Catastrófico (5)
Después de controles
Hasta el cuadrante de probabilidad Rara vez (1) e impacto Mayor (4)</t>
  </si>
  <si>
    <t>Antes de controles
Desde el cuadrante de probabilidad Improbable (2) e impacto Moderado (3)
Después de controles
Hasta el cuadrante de probabilidad Improbable (2) e impacto Moderado (3)</t>
  </si>
  <si>
    <t>Antes de controles
Desde el cuadrante de probabilidad 2. Improbable e impacto 3. Moderado
Después de controles
Hasta el cuadrante de probabilidad 1. Raro e impacto 1. Insignificante</t>
  </si>
  <si>
    <t>Antes de controles
Desde el cuadrante de probabilidad 3. Moderado e impacto 3. Moderado
Después de controles
Hasta el cuadrante de probabilidad 1. Raro e impacto 2. Menor</t>
  </si>
  <si>
    <t>Proceso / Proyecto de inversión</t>
  </si>
  <si>
    <t>Actividad clave / Fase del proyecto</t>
  </si>
  <si>
    <t>Objetivos estratégicos asociados</t>
  </si>
  <si>
    <t>Del proceso / Proyecto</t>
  </si>
  <si>
    <t>Acciones frente a la solidez individual de las actividades de control (medidas de mitigación)</t>
  </si>
  <si>
    <t xml:space="preserve">- Procedimiento PR-116 actualizado conforme a la metodología del MINTIC
- Procedimiento PR-116 actualizado conforme a la metodología del MINTIC
- Procedimiento PR-116 actualizado conforme a la metodología del MINTIC
- Ficha de riesgo actualizado a la forma de operación del proceso pr-116
_______________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t>
  </si>
  <si>
    <t>Interrupciones en  el modelo multicanal que impidan a la ciudadanía acceder a la oferta institucional de trámites y servicios</t>
  </si>
  <si>
    <t>- Reportar el riesgo materializado de Interrupciones en  el modelo multicanal que impidan a la ciudadanía acceder a la oferta institucional de trámites y servicios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Solicitar apoyo de la Policía para las sedes afectadas, gestionar unidades adicionales de vigilancia, gestionar implementos o estrategias de mitigación de daños o pérdidas de bienes de la Secretaría General y de las entidades
- Actualizar el mapa de riesgos del proceso Gestión del Sistema Distrital de Servicio a la Ciudadanía</t>
  </si>
  <si>
    <t>- Reporte de monitoreo indicando la materialización del riesgo de Interrupciones en  el modelo multicanal que impidan a la ciudadanía acceder a la oferta institucional de trámites y servicios
- Reporte de Ciudadanos y trámites efectivos atendidos por cada entidad
- Reporte de desempeño jornada de atención
- Mapa de riesgo del proceso Gestión del Sistema Distrital de Servicio a la Ciudadanía, actualizado.</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</si>
  <si>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</si>
  <si>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</si>
  <si>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Gestión de proyectos de inversión</t>
  </si>
  <si>
    <t>Posibilidad</t>
  </si>
  <si>
    <t>Total Gestión de proyectos de inversión</t>
  </si>
  <si>
    <t>Procesos / Proyectos de inversión</t>
  </si>
  <si>
    <t>Baja (5)</t>
  </si>
  <si>
    <t>Moderada (34)</t>
  </si>
  <si>
    <t>A partir del conocimiento del proceso frente a la ocurrencia del riesgo y su impacto, se respalda esta valoración antes de controles.</t>
  </si>
  <si>
    <t>La valoración obtenida evidencia que los controles establecidos para el presente riesgo permiten reducir su impacto,  pasando de una zona moderada a una zona baja en el mapa de calor. Esto se confirma dado que no se ha materializado el riesgo.</t>
  </si>
  <si>
    <t>(Propósito): Fortalecer las capacidades institucionales para una Gestión Pública efectiva y articulada, orientada a la generación de valor público para los grupos de interés.</t>
  </si>
  <si>
    <t>(Productos):
 Documentos de lineamientos técnicos
Servicio de asistencia técnica en temas de Gestión Pública
Servicio de apoyo para el fortalecimiento de la gestión de las entidades públicas
Servicio de asistencia técnica para la implementación de la política de Integridad</t>
  </si>
  <si>
    <t xml:space="preserve">(Actividades):
Hacer seguimiento al funcionamiento de las instancias de Coordinación.
Fortalecer el funcionamiento del Sistema de Coordinación Distrital.
Realizar los diseños requeridos de la Red Distrital de Archivos y la implementación del componente de Archivos Públicos abiertos.
Desarrollar un plan para la consolidación de la gestión de documentos electrónicos de archivo en el Distrito Capital.
Generar acciones para el aprovechamiento de la información de relacionamiento y la cooperación internacional.
Desarrollar instrumentos para formalizar las relaciones con actores internacionales.
Implementar un plan de relacionamiento y cooperación internacional del distrito.
Desarrollar un ecosistema de gestión de conocimiento e Innovación.
Realizar seguimiento y evaluación para la gestión del conocimiento y la innovación.
Formular y actualizar lineamientos técnicos archivísticos, estrategias de seguimiento y medición a la implementación de la política archivística en el Distrito Capital.
Implementar un modelo de asistencia técnica focalizada que permita apoyar a las entidades y organismos distritales en la implementación de la política de archivos en el Distrito Capital.
Desarrollar acciones de participación en redes de ciudad, campañas y plataformas de organismos multilaterales.
Desarrollar acciones para la sostenibilidad y mejoramiento del desempeño y la gestión pública distrital.
Realizar un programa de Teletrabajo sobre la planta laboral en entidades y organismos distritales.
Ejecutar acciones para la negociación, diálogo y concertación sindical en el Distrito Capital.  
Realizar las acciones generales de acompañamiento y seguimiento a los proyectos, asuntos y temas estratégicos de la administración distrital.
Realizar acciones de seguimiento y control, al desarrollo del estudio técnico de modernización administrativa del Distrito Capital.
Realizar el estudio técnico para la modernización administrativa del Distrito Capital.
Realizar actividades de los productos del Plan de acción de la política de transparencia y su seguimiento.
Desarrollar una estrategia de análisis de información y datos en transparencia para articular las iniciativas de las entidades distritales.
Desarrollar acciones tendientes a la tecnificación, productividad y mejoramiento de la Imprenta Distrital. 
Posicionar a la Imprenta Distrital como un aliado estratégico, para visibilizar la gestión, desempeño y transparencia pública.
Realizar procesos de caracterización, procesamiento, acceso y puesta al servicio del patrimonio documental del Distrito Capital.    
Desarrollar investigación, promoción, divulgación y pedagogía del patrimonio documental y la memoria histórica de Bogotá.      </t>
  </si>
  <si>
    <t xml:space="preserve">
31/07/2021
_______________
31/07/2021
</t>
  </si>
  <si>
    <t xml:space="preserve">
_______________
31/07/2021
</t>
  </si>
  <si>
    <t xml:space="preserve">31/07/2021
31/07/2021
_______________
31/07/2021
</t>
  </si>
  <si>
    <t xml:space="preserve">31/07/2021
31/07/2021
_______________
31/07/2021
31/07/2021
</t>
  </si>
  <si>
    <t xml:space="preserve"> Se reprogramaron las actividades asociadas a la acción preventiva #31</t>
  </si>
  <si>
    <t xml:space="preserve">- Deficiente aplicación de las herramientas jurídicas y procedimientos internos para llevar a cabo la supervisión de contratos y/o convenios..
- Falta de conocimiento técnico frente al trámite requerido para la verificación.
- Fallas en los sistemas de información en donde se registra la verificación realizada.
</t>
  </si>
  <si>
    <t>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</si>
  <si>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</si>
  <si>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 AP # 8: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 8: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 AP# 781: Adelantar la actualización de los procedimientos 4231000-PR-284 "Mínima cuantía", 4231000-PR-339 "Selección Pública de Oferentes", 4231000-PR-338 "Agregación de Demanda" y 4231000-PR-156 "Contratación Directa" a fin de incluir un control fuerte frente a la revisión de la documentación y sistemas dispuestos para solicitar el Registro Presupuestal.
_______________
</t>
  </si>
  <si>
    <t xml:space="preserve">
- Director de Contratación
- Director de Contratación
- Director de Contratación
_______________
</t>
  </si>
  <si>
    <t xml:space="preserve">
-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 Procedimientos 4231000-PR-284 "Mínima cuantía", 4231000-PR-339 "Selección Pública de Oferentes", 4231000-PR-338 "Agregación de Demanda" y 4231000-PR-156 "Contratación Directa" actualizados
_______________
</t>
  </si>
  <si>
    <t xml:space="preserve">
12/02/2021
12/02/2021
30/06/2021
_______________
</t>
  </si>
  <si>
    <t xml:space="preserve">
31/12/2021
31/12/2021
31/10/2021
_______________
</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</si>
  <si>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</si>
  <si>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</si>
  <si>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</si>
  <si>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Procedimiento PR-306 actualizado
</t>
  </si>
  <si>
    <t xml:space="preserve">01/04/2020
_______________
01/04/2020
</t>
  </si>
  <si>
    <t xml:space="preserve">31/03/2021
_______________
31/03/2021
</t>
  </si>
  <si>
    <t xml:space="preserve">Se realizan ajustes menores a las actividades de control preventivas (PC#5),(PC#7)  y detectiva (PC#8). </t>
  </si>
  <si>
    <t xml:space="preserve">Se realizan ajustes menores a las actividades de control preventivas (PC#9) y detectiva (PC#11). </t>
  </si>
  <si>
    <t xml:space="preserve">Se realizan ajustes menores a las actividades de control preventivas (PC#8) y detectiva (PC#9). </t>
  </si>
  <si>
    <t xml:space="preserve">Se realizan ajustes menores a las actividades de control preventivas (PC#1) y detectiva (PC#3) y  (PC#5). </t>
  </si>
  <si>
    <t xml:space="preserve">- 1. Documentar la naturaleza y características de la coordinación GAB 
(Actividad.# 1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_______________
- 1. Documentar la naturaleza y características de la coordinación GAB 
(Actividad.# 1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t>
  </si>
  <si>
    <t xml:space="preserve">31/08/2021
31/05/2021
30/06/2021
_______________
31/08/2021
31/05/2021
30/06/2021
</t>
  </si>
  <si>
    <t xml:space="preserve">- Definir la estructura del informe semestral.
(Actividad.# 4 Acción Preventiva #34)
- Documentar el informe semestral
(Actividad.# 5 Acción Preventiva #34)
_______________
- Definir la estructura del informe semestral.
(Actividad.# 4 Acción Preventiva #34)
- Documentar el informe semestral
(Actividad.# 5 Acción Preventiva #34)
</t>
  </si>
  <si>
    <t xml:space="preserve">- Solicitar una capacitación en el manejo de los registros del Sistema de Gestión de Calidad.
(Actividad.# 2 Acción Preventiva #34)
- Documentar las evidencias resultado de los controles en el marco del Sistema de Gestión de Calidad, con el fin de llevar la trazabilidad de la gestión efectuada.
(Actividad.# 3 Acción Preventiva #34)
- Solicitar una capacitación en el manejo de los registros del Sistema de Gestión de Calidad.
(Actividad.# 2 Acción Preventiva #34)
- Documentar las evidencias resultado de los controles en el marco del Sistema de Gestión de Calidad, con el fin de llevar la trazabilidad de la gestión efectuada.
(Actividad.# 3 Acción Preventiva #34)
_______________
- Solicitar una capacitación en el manejo de los registros del Sistema de Gestión de Calidad.
(Actividad.# 2 Acción Preventiva #34)
- Documentar las evidencias resultado de los controles en el marco del Sistema de Gestión de Calidad.
(Actividad.# 3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t>
  </si>
  <si>
    <t xml:space="preserve">31/05/2021
30/06/2021
31/05/2021
30/06/2021
_______________
31/05/2021
30/06/2021
31/05/2021
30/06/2021
</t>
  </si>
  <si>
    <t xml:space="preserve">- Documentar la naturaleza y características de la coordinación GAB 
(Actividad.# 1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_______________
- Documentar la naturaleza y características de la coordinación GAB 
(Actividad.# 1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t>
  </si>
  <si>
    <t xml:space="preserve">
_______________
-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
(Actividad.# 6 Acción Preventiva #34)
</t>
  </si>
  <si>
    <t xml:space="preserve">Actualización de las fechas de las acciones "Documentar la naturaleza y características de la coordinación GAB" y Documentar las evidencias resultado de los controles conforme a las fechas registradas en el aplicativo SIG </t>
  </si>
  <si>
    <t>Alta (54)</t>
  </si>
  <si>
    <t>Extrema (18)</t>
  </si>
  <si>
    <r>
      <t xml:space="preserve">Las actividades de control se encuentran anonimizadas,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</si>
</sst>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0"/>
      <color rgb="FF000000"/>
      <name val="Arial Narrow"/>
      <family val="2"/>
    </font>
    <font>
      <sz val="12"/>
      <color theme="1"/>
      <name val="Calibri"/>
      <family val="2"/>
      <scheme val="minor"/>
    </font>
    <font>
      <b/>
      <sz val="12"/>
      <color theme="1"/>
      <name val="Calibri"/>
      <family val="2"/>
      <scheme val="minor"/>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40">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ck">
        <color theme="4"/>
      </left>
      <right style="thick">
        <color theme="4"/>
      </right>
      <top style="thick">
        <color theme="4"/>
      </top>
      <bottom style="thick">
        <color theme="4"/>
      </bottom>
      <diagonal/>
    </border>
    <border>
      <left/>
      <right/>
      <top style="dashed">
        <color auto="1"/>
      </top>
      <bottom style="dashed">
        <color auto="1"/>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56">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2" fillId="0" borderId="5" xfId="0" quotePrefix="1" applyFont="1" applyBorder="1" applyAlignment="1" applyProtection="1">
      <alignment horizontal="justify" vertical="center"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20" fillId="0" borderId="5" xfId="0" applyFont="1" applyBorder="1" applyAlignment="1" applyProtection="1">
      <alignment horizontal="justify" vertical="center" wrapText="1"/>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wrapText="1"/>
      <protection hidden="1"/>
    </xf>
    <xf numFmtId="0" fontId="2" fillId="0" borderId="5" xfId="0" applyFont="1" applyBorder="1" applyAlignment="1" applyProtection="1">
      <alignment vertical="center" wrapText="1"/>
      <protection hidden="1"/>
    </xf>
    <xf numFmtId="0" fontId="2" fillId="0" borderId="0" xfId="0" applyFont="1" applyAlignment="1" applyProtection="1">
      <alignment horizontal="center" vertical="center" wrapText="1"/>
      <protection hidden="1"/>
    </xf>
    <xf numFmtId="1" fontId="2" fillId="0" borderId="5" xfId="0" applyNumberFormat="1" applyFont="1" applyBorder="1" applyAlignment="1" applyProtection="1">
      <alignment horizontal="center" vertical="center" wrapText="1"/>
      <protection hidden="1"/>
    </xf>
    <xf numFmtId="0" fontId="2" fillId="0" borderId="19" xfId="0" applyFont="1" applyBorder="1" applyAlignment="1" applyProtection="1">
      <alignment vertical="center" wrapText="1"/>
      <protection hidden="1"/>
    </xf>
    <xf numFmtId="0" fontId="2" fillId="0" borderId="14" xfId="0" applyFont="1" applyBorder="1" applyAlignment="1" applyProtection="1">
      <alignment vertical="center" wrapText="1"/>
      <protection hidden="1"/>
    </xf>
    <xf numFmtId="0" fontId="2" fillId="0" borderId="16" xfId="0" applyFont="1" applyBorder="1" applyAlignment="1" applyProtection="1">
      <alignment vertical="center" wrapText="1"/>
      <protection hidden="1"/>
    </xf>
    <xf numFmtId="0" fontId="2" fillId="0" borderId="15" xfId="0" applyFont="1" applyBorder="1" applyAlignment="1" applyProtection="1">
      <alignment vertical="center" wrapText="1"/>
      <protection hidden="1"/>
    </xf>
    <xf numFmtId="0" fontId="2" fillId="0" borderId="16" xfId="0" applyFont="1" applyBorder="1" applyAlignment="1" applyProtection="1">
      <alignment horizontal="justify" vertical="center" wrapText="1"/>
      <protection hidden="1"/>
    </xf>
    <xf numFmtId="0" fontId="13" fillId="22" borderId="16" xfId="0" applyFont="1" applyFill="1" applyBorder="1" applyAlignment="1" applyProtection="1">
      <alignment horizontal="center" vertical="center" wrapText="1"/>
      <protection hidden="1"/>
    </xf>
    <xf numFmtId="0" fontId="13" fillId="22" borderId="21" xfId="0" applyFont="1" applyFill="1" applyBorder="1" applyAlignment="1" applyProtection="1">
      <alignment horizontal="center" vertical="center" wrapText="1"/>
      <protection hidden="1"/>
    </xf>
    <xf numFmtId="0" fontId="18" fillId="14" borderId="32" xfId="0" applyFont="1" applyFill="1" applyBorder="1" applyAlignment="1" applyProtection="1">
      <alignment horizontal="center" vertical="center"/>
      <protection hidden="1"/>
    </xf>
    <xf numFmtId="0" fontId="21" fillId="0" borderId="0" xfId="0" applyFont="1" applyProtection="1">
      <protection hidden="1"/>
    </xf>
    <xf numFmtId="0" fontId="22" fillId="0" borderId="0" xfId="0" applyFont="1" applyProtection="1">
      <protection hidden="1"/>
    </xf>
    <xf numFmtId="0" fontId="22" fillId="0" borderId="0" xfId="0" applyFont="1" applyAlignment="1" applyProtection="1">
      <alignment vertical="center"/>
      <protection hidden="1"/>
    </xf>
    <xf numFmtId="0" fontId="2" fillId="0" borderId="1" xfId="0" applyFont="1" applyBorder="1" applyAlignment="1" applyProtection="1">
      <alignment wrapText="1"/>
      <protection hidden="1"/>
    </xf>
    <xf numFmtId="0" fontId="2" fillId="0" borderId="3" xfId="0" applyFont="1" applyBorder="1" applyAlignment="1" applyProtection="1">
      <alignment wrapText="1"/>
      <protection hidden="1"/>
    </xf>
    <xf numFmtId="0" fontId="13" fillId="17" borderId="0" xfId="0" applyFont="1" applyFill="1" applyBorder="1" applyAlignment="1" applyProtection="1">
      <alignment vertical="center" wrapText="1"/>
      <protection hidden="1"/>
    </xf>
    <xf numFmtId="0" fontId="13" fillId="17" borderId="4" xfId="0" applyFont="1" applyFill="1" applyBorder="1" applyAlignment="1" applyProtection="1">
      <alignment vertical="center" wrapText="1"/>
      <protection hidden="1"/>
    </xf>
    <xf numFmtId="0" fontId="2" fillId="0" borderId="26" xfId="0" applyFont="1" applyBorder="1" applyAlignment="1" applyProtection="1">
      <alignment wrapText="1"/>
      <protection hidden="1"/>
    </xf>
    <xf numFmtId="0" fontId="2" fillId="0" borderId="0"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0" fillId="0" borderId="0" xfId="0" applyFill="1" applyProtection="1">
      <protection hidden="1"/>
    </xf>
    <xf numFmtId="0" fontId="1" fillId="0" borderId="16" xfId="0" applyFont="1" applyFill="1" applyBorder="1" applyAlignment="1" applyProtection="1">
      <alignment wrapText="1"/>
      <protection hidden="1"/>
    </xf>
    <xf numFmtId="0" fontId="0" fillId="0" borderId="16" xfId="0" applyFill="1" applyBorder="1" applyAlignment="1" applyProtection="1">
      <alignment wrapText="1"/>
      <protection hidden="1"/>
    </xf>
    <xf numFmtId="0" fontId="0" fillId="0" borderId="0" xfId="0" applyFill="1" applyAlignment="1" applyProtection="1">
      <alignment wrapText="1"/>
      <protection hidden="1"/>
    </xf>
    <xf numFmtId="0" fontId="1" fillId="0" borderId="6" xfId="0" applyFont="1" applyFill="1" applyBorder="1" applyProtection="1">
      <protection hidden="1"/>
    </xf>
    <xf numFmtId="0" fontId="0" fillId="0" borderId="10" xfId="0" applyFill="1" applyBorder="1"/>
    <xf numFmtId="0" fontId="0" fillId="0" borderId="0" xfId="0" applyFill="1" applyBorder="1"/>
    <xf numFmtId="0" fontId="0" fillId="0" borderId="6" xfId="0" applyFill="1" applyBorder="1"/>
    <xf numFmtId="0" fontId="0" fillId="0" borderId="16" xfId="0" applyFill="1" applyBorder="1"/>
    <xf numFmtId="0" fontId="1" fillId="0" borderId="6" xfId="0" applyFont="1" applyFill="1" applyBorder="1"/>
    <xf numFmtId="0" fontId="13" fillId="25" borderId="10" xfId="0" applyFont="1" applyFill="1" applyBorder="1" applyAlignment="1" applyProtection="1">
      <alignment horizontal="center" vertical="center" wrapText="1"/>
      <protection hidden="1"/>
    </xf>
    <xf numFmtId="0" fontId="13" fillId="25" borderId="6" xfId="0" applyFont="1" applyFill="1" applyBorder="1" applyAlignment="1" applyProtection="1">
      <alignment vertical="center" wrapText="1"/>
      <protection hidden="1"/>
    </xf>
    <xf numFmtId="0" fontId="13" fillId="25" borderId="18" xfId="0" applyFont="1" applyFill="1" applyBorder="1" applyAlignment="1" applyProtection="1">
      <alignment horizontal="center" vertical="center" wrapText="1"/>
      <protection hidden="1"/>
    </xf>
    <xf numFmtId="0" fontId="13" fillId="25" borderId="12" xfId="0" applyFont="1" applyFill="1" applyBorder="1" applyAlignment="1" applyProtection="1">
      <alignment vertical="center" wrapText="1"/>
      <protection hidden="1"/>
    </xf>
    <xf numFmtId="0" fontId="13" fillId="25" borderId="0" xfId="0" applyFont="1" applyFill="1" applyBorder="1" applyAlignment="1" applyProtection="1">
      <alignment vertical="center" wrapText="1"/>
      <protection hidden="1"/>
    </xf>
    <xf numFmtId="0" fontId="13" fillId="22" borderId="19" xfId="0" applyFont="1" applyFill="1" applyBorder="1" applyAlignment="1" applyProtection="1">
      <alignment vertical="center" wrapText="1"/>
      <protection hidden="1"/>
    </xf>
    <xf numFmtId="0" fontId="13" fillId="22" borderId="17" xfId="0" applyFont="1" applyFill="1" applyBorder="1" applyAlignment="1" applyProtection="1">
      <alignment vertical="center" wrapText="1"/>
      <protection hidden="1"/>
    </xf>
    <xf numFmtId="0" fontId="13" fillId="22" borderId="18" xfId="0" applyFont="1" applyFill="1" applyBorder="1" applyAlignment="1" applyProtection="1">
      <alignment horizontal="center" vertical="center" wrapText="1"/>
      <protection hidden="1"/>
    </xf>
    <xf numFmtId="0" fontId="13" fillId="25" borderId="19" xfId="0" applyFont="1" applyFill="1" applyBorder="1" applyAlignment="1" applyProtection="1">
      <alignment vertical="center" wrapText="1"/>
      <protection hidden="1"/>
    </xf>
    <xf numFmtId="0" fontId="13" fillId="25" borderId="17" xfId="0" applyFont="1" applyFill="1" applyBorder="1" applyAlignment="1" applyProtection="1">
      <alignment vertical="center" wrapText="1"/>
      <protection hidden="1"/>
    </xf>
    <xf numFmtId="0" fontId="0" fillId="0" borderId="10" xfId="0" applyFill="1" applyBorder="1" applyAlignment="1" applyProtection="1">
      <alignment wrapText="1"/>
      <protection hidden="1"/>
    </xf>
    <xf numFmtId="0" fontId="1" fillId="0" borderId="16" xfId="0" applyFont="1" applyFill="1" applyBorder="1" applyProtection="1">
      <protection hidden="1"/>
    </xf>
    <xf numFmtId="0" fontId="1" fillId="0" borderId="10" xfId="0" applyFont="1" applyFill="1" applyBorder="1" applyAlignment="1" applyProtection="1">
      <alignment horizontal="center" vertical="center"/>
      <protection hidden="1"/>
    </xf>
    <xf numFmtId="0" fontId="0" fillId="0" borderId="0" xfId="0" applyFill="1" applyAlignment="1" applyProtection="1">
      <alignment vertical="top"/>
      <protection hidden="1"/>
    </xf>
    <xf numFmtId="0" fontId="0" fillId="0" borderId="6" xfId="0" applyFill="1" applyBorder="1" applyAlignment="1" applyProtection="1">
      <alignment horizontal="center" vertical="top"/>
      <protection hidden="1"/>
    </xf>
    <xf numFmtId="0" fontId="0" fillId="0" borderId="33" xfId="0" applyBorder="1" applyAlignment="1" applyProtection="1">
      <alignment horizontal="left" wrapText="1"/>
      <protection hidden="1"/>
    </xf>
    <xf numFmtId="0" fontId="0" fillId="0" borderId="33" xfId="0" applyNumberFormat="1" applyBorder="1" applyAlignment="1" applyProtection="1">
      <alignment wrapText="1"/>
      <protection hidden="1"/>
    </xf>
    <xf numFmtId="0" fontId="18" fillId="7" borderId="32" xfId="0" applyFont="1" applyFill="1" applyBorder="1" applyAlignment="1" applyProtection="1">
      <alignment horizontal="center" vertical="center"/>
      <protection hidden="1"/>
    </xf>
    <xf numFmtId="0" fontId="1" fillId="0" borderId="16" xfId="0" applyFont="1" applyFill="1" applyBorder="1"/>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6"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6" xfId="0" applyFill="1" applyBorder="1" applyProtection="1">
      <protection hidden="1"/>
    </xf>
    <xf numFmtId="10" fontId="0" fillId="0" borderId="6" xfId="3" applyNumberFormat="1" applyFont="1" applyFill="1" applyBorder="1" applyAlignment="1" applyProtection="1">
      <alignment horizontal="center" vertical="center"/>
      <protection hidden="1"/>
    </xf>
    <xf numFmtId="0" fontId="0" fillId="0" borderId="6" xfId="0" applyFill="1" applyBorder="1" applyAlignment="1" applyProtection="1">
      <alignment vertical="top"/>
      <protection hidden="1"/>
    </xf>
    <xf numFmtId="10" fontId="0" fillId="0" borderId="6" xfId="3" applyNumberFormat="1" applyFont="1" applyFill="1" applyBorder="1" applyAlignment="1" applyProtection="1">
      <alignment horizontal="center" vertical="top"/>
      <protection hidden="1"/>
    </xf>
    <xf numFmtId="0" fontId="1" fillId="0" borderId="6" xfId="0" applyFont="1" applyFill="1" applyBorder="1" applyAlignment="1" applyProtection="1">
      <alignment horizontal="center" vertical="center"/>
      <protection hidden="1"/>
    </xf>
    <xf numFmtId="10" fontId="1" fillId="0" borderId="6" xfId="0" applyNumberFormat="1" applyFont="1" applyFill="1" applyBorder="1" applyAlignment="1" applyProtection="1">
      <alignment horizontal="center" vertical="center"/>
      <protection hidden="1"/>
    </xf>
    <xf numFmtId="10" fontId="0" fillId="0" borderId="6" xfId="0" applyNumberFormat="1" applyFill="1" applyBorder="1" applyAlignment="1" applyProtection="1">
      <alignment horizontal="center" vertical="center"/>
      <protection hidden="1"/>
    </xf>
    <xf numFmtId="0" fontId="2" fillId="24" borderId="19" xfId="0" applyFont="1" applyFill="1" applyBorder="1" applyAlignment="1" applyProtection="1">
      <alignment horizont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23" fillId="0" borderId="34" xfId="0" applyFont="1" applyFill="1" applyBorder="1" applyAlignment="1" applyProtection="1">
      <alignment horizontal="center" vertical="center" wrapText="1"/>
      <protection hidden="1"/>
    </xf>
    <xf numFmtId="0" fontId="23" fillId="0" borderId="35" xfId="0" applyFont="1" applyFill="1" applyBorder="1" applyAlignment="1" applyProtection="1">
      <alignment horizontal="center" vertical="center" wrapText="1"/>
      <protection hidden="1"/>
    </xf>
    <xf numFmtId="0" fontId="23" fillId="0" borderId="36" xfId="0" applyFont="1" applyFill="1" applyBorder="1" applyAlignment="1" applyProtection="1">
      <alignment horizontal="center" vertical="center" wrapText="1"/>
      <protection hidden="1"/>
    </xf>
    <xf numFmtId="0" fontId="23" fillId="0" borderId="37" xfId="0" applyFont="1" applyFill="1" applyBorder="1" applyAlignment="1" applyProtection="1">
      <alignment horizontal="center" vertical="center" wrapText="1"/>
      <protection hidden="1"/>
    </xf>
    <xf numFmtId="0" fontId="23" fillId="0" borderId="38" xfId="0" applyFont="1" applyFill="1" applyBorder="1" applyAlignment="1" applyProtection="1">
      <alignment horizontal="center" vertical="center" wrapText="1"/>
      <protection hidden="1"/>
    </xf>
    <xf numFmtId="0" fontId="23" fillId="0" borderId="39"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0"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31"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22"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7" xfId="0" applyFont="1" applyFill="1" applyBorder="1" applyAlignment="1" applyProtection="1">
      <alignment horizontal="center" vertical="center" wrapText="1"/>
      <protection hidden="1"/>
    </xf>
    <xf numFmtId="0" fontId="13" fillId="17" borderId="6"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46">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[Mapa_de_Riesgos_Institucional_2021-07-15_SC.xlsx]Dependencias_Procesos!TablaDinámica2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4</c:v>
                </c:pt>
                <c:pt idx="1">
                  <c:v>4</c:v>
                </c:pt>
                <c:pt idx="2">
                  <c:v>4</c:v>
                </c:pt>
                <c:pt idx="3">
                  <c:v>7</c:v>
                </c:pt>
                <c:pt idx="4">
                  <c:v>4</c:v>
                </c:pt>
                <c:pt idx="5">
                  <c:v>4</c:v>
                </c:pt>
                <c:pt idx="6">
                  <c:v>7</c:v>
                </c:pt>
                <c:pt idx="7">
                  <c:v>14</c:v>
                </c:pt>
                <c:pt idx="8">
                  <c:v>4</c:v>
                </c:pt>
                <c:pt idx="9">
                  <c:v>2</c:v>
                </c:pt>
                <c:pt idx="10">
                  <c:v>2</c:v>
                </c:pt>
                <c:pt idx="11">
                  <c:v>6</c:v>
                </c:pt>
                <c:pt idx="12">
                  <c:v>7</c:v>
                </c:pt>
                <c:pt idx="13">
                  <c:v>6</c:v>
                </c:pt>
                <c:pt idx="14">
                  <c:v>15</c:v>
                </c:pt>
                <c:pt idx="15">
                  <c:v>6</c:v>
                </c:pt>
                <c:pt idx="16">
                  <c:v>12</c:v>
                </c:pt>
                <c:pt idx="17">
                  <c:v>3</c:v>
                </c:pt>
              </c:numCache>
            </c:numRef>
          </c:val>
          <c:extLst>
            <c:ext xmlns:c16="http://schemas.microsoft.com/office/drawing/2014/chart" uri="{C3380CC4-5D6E-409C-BE32-E72D297353CC}">
              <c16:uniqueId val="{00000000-8DF2-4E63-8FEA-BABA19350E0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[Mapa_de_Riesgos_Institucional_2021-07-15_SC.xlsx]Dependencias_Procesos!TablaDinámica3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4</c:v>
                </c:pt>
                <c:pt idx="3">
                  <c:v>4</c:v>
                </c:pt>
                <c:pt idx="4">
                  <c:v>7</c:v>
                </c:pt>
                <c:pt idx="5">
                  <c:v>7</c:v>
                </c:pt>
                <c:pt idx="6">
                  <c:v>4</c:v>
                </c:pt>
                <c:pt idx="7">
                  <c:v>2</c:v>
                </c:pt>
                <c:pt idx="8">
                  <c:v>6</c:v>
                </c:pt>
                <c:pt idx="9">
                  <c:v>5</c:v>
                </c:pt>
                <c:pt idx="10">
                  <c:v>4</c:v>
                </c:pt>
                <c:pt idx="11">
                  <c:v>2</c:v>
                </c:pt>
                <c:pt idx="12">
                  <c:v>4</c:v>
                </c:pt>
                <c:pt idx="13">
                  <c:v>4</c:v>
                </c:pt>
                <c:pt idx="14">
                  <c:v>5</c:v>
                </c:pt>
                <c:pt idx="15">
                  <c:v>5</c:v>
                </c:pt>
                <c:pt idx="16">
                  <c:v>12</c:v>
                </c:pt>
                <c:pt idx="17">
                  <c:v>6</c:v>
                </c:pt>
                <c:pt idx="18">
                  <c:v>9</c:v>
                </c:pt>
                <c:pt idx="19">
                  <c:v>6</c:v>
                </c:pt>
                <c:pt idx="20">
                  <c:v>4</c:v>
                </c:pt>
                <c:pt idx="21">
                  <c:v>2</c:v>
                </c:pt>
                <c:pt idx="22">
                  <c:v>2</c:v>
                </c:pt>
              </c:numCache>
            </c:numRef>
          </c:val>
          <c:extLst>
            <c:ext xmlns:c16="http://schemas.microsoft.com/office/drawing/2014/chart" uri="{C3380CC4-5D6E-409C-BE32-E72D297353CC}">
              <c16:uniqueId val="{00000002-F705-4B46-A37E-47F12F37FDCA}"/>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5</xdr:col>
      <xdr:colOff>712510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322356</xdr:colOff>
      <xdr:row>11</xdr:row>
      <xdr:rowOff>86659</xdr:rowOff>
    </xdr:from>
    <xdr:to>
      <xdr:col>16</xdr:col>
      <xdr:colOff>735106</xdr:colOff>
      <xdr:row>11</xdr:row>
      <xdr:rowOff>369421</xdr:rowOff>
    </xdr:to>
    <xdr:sp macro="" textlink="">
      <xdr:nvSpPr>
        <xdr:cNvPr id="3" name="Rectángulo 2">
          <a:extLst>
            <a:ext uri="{FF2B5EF4-FFF2-40B4-BE49-F238E27FC236}">
              <a16:creationId xmlns:a16="http://schemas.microsoft.com/office/drawing/2014/main" id="{4C72E575-9A01-47AC-A557-14B1EB1D916D}"/>
            </a:ext>
          </a:extLst>
        </xdr:cNvPr>
        <xdr:cNvSpPr/>
      </xdr:nvSpPr>
      <xdr:spPr>
        <a:xfrm>
          <a:off x="11799981" y="3452159"/>
          <a:ext cx="412750" cy="282762"/>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90581</xdr:colOff>
      <xdr:row>10</xdr:row>
      <xdr:rowOff>46130</xdr:rowOff>
    </xdr:from>
    <xdr:to>
      <xdr:col>10</xdr:col>
      <xdr:colOff>78627</xdr:colOff>
      <xdr:row>12</xdr:row>
      <xdr:rowOff>89647</xdr:rowOff>
    </xdr:to>
    <xdr:sp macro="" textlink="">
      <xdr:nvSpPr>
        <xdr:cNvPr id="4" name="Rectángulo 3">
          <a:extLst>
            <a:ext uri="{FF2B5EF4-FFF2-40B4-BE49-F238E27FC236}">
              <a16:creationId xmlns:a16="http://schemas.microsoft.com/office/drawing/2014/main" id="{A84054FF-E669-4943-839D-92BACE5B77B1}"/>
            </a:ext>
          </a:extLst>
        </xdr:cNvPr>
        <xdr:cNvSpPr/>
      </xdr:nvSpPr>
      <xdr:spPr>
        <a:xfrm>
          <a:off x="6011956" y="3300505"/>
          <a:ext cx="1432671" cy="662642"/>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1047750</xdr:colOff>
      <xdr:row>11</xdr:row>
      <xdr:rowOff>412750</xdr:rowOff>
    </xdr:from>
    <xdr:to>
      <xdr:col>9</xdr:col>
      <xdr:colOff>238125</xdr:colOff>
      <xdr:row>13</xdr:row>
      <xdr:rowOff>206375</xdr:rowOff>
    </xdr:to>
    <xdr:cxnSp macro="">
      <xdr:nvCxnSpPr>
        <xdr:cNvPr id="10" name="Conector recto de flecha 9">
          <a:extLst>
            <a:ext uri="{FF2B5EF4-FFF2-40B4-BE49-F238E27FC236}">
              <a16:creationId xmlns:a16="http://schemas.microsoft.com/office/drawing/2014/main" id="{094BDF1F-7C57-4784-8571-F0A5D8713AD2}"/>
            </a:ext>
          </a:extLst>
        </xdr:cNvPr>
        <xdr:cNvCxnSpPr/>
      </xdr:nvCxnSpPr>
      <xdr:spPr>
        <a:xfrm flipH="1">
          <a:off x="5651500" y="3778250"/>
          <a:ext cx="635000" cy="428625"/>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317500</xdr:colOff>
      <xdr:row>11</xdr:row>
      <xdr:rowOff>79375</xdr:rowOff>
    </xdr:from>
    <xdr:to>
      <xdr:col>16</xdr:col>
      <xdr:colOff>730250</xdr:colOff>
      <xdr:row>11</xdr:row>
      <xdr:rowOff>365125</xdr:rowOff>
    </xdr:to>
    <xdr:sp macro="" textlink="">
      <xdr:nvSpPr>
        <xdr:cNvPr id="14" name="Rectángulo 13">
          <a:extLst>
            <a:ext uri="{FF2B5EF4-FFF2-40B4-BE49-F238E27FC236}">
              <a16:creationId xmlns:a16="http://schemas.microsoft.com/office/drawing/2014/main" id="{643260BD-60E9-4EBE-B8BE-1E0DDE9A3811}"/>
            </a:ext>
          </a:extLst>
        </xdr:cNvPr>
        <xdr:cNvSpPr/>
      </xdr:nvSpPr>
      <xdr:spPr>
        <a:xfrm>
          <a:off x="11795125" y="3444875"/>
          <a:ext cx="412750" cy="285750"/>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53788</xdr:colOff>
      <xdr:row>10</xdr:row>
      <xdr:rowOff>62754</xdr:rowOff>
    </xdr:from>
    <xdr:to>
      <xdr:col>10</xdr:col>
      <xdr:colOff>47625</xdr:colOff>
      <xdr:row>14</xdr:row>
      <xdr:rowOff>71718</xdr:rowOff>
    </xdr:to>
    <xdr:sp macro="" textlink="">
      <xdr:nvSpPr>
        <xdr:cNvPr id="2" name="Rectángulo 1">
          <a:extLst>
            <a:ext uri="{FF2B5EF4-FFF2-40B4-BE49-F238E27FC236}">
              <a16:creationId xmlns:a16="http://schemas.microsoft.com/office/drawing/2014/main" id="{18CFAD0F-DD62-48A1-B68D-F698C2335589}"/>
            </a:ext>
          </a:extLst>
        </xdr:cNvPr>
        <xdr:cNvSpPr/>
      </xdr:nvSpPr>
      <xdr:spPr>
        <a:xfrm>
          <a:off x="4530538" y="3317129"/>
          <a:ext cx="2883087" cy="1263089"/>
        </a:xfrm>
        <a:prstGeom prst="rect">
          <a:avLst/>
        </a:prstGeom>
        <a:noFill/>
        <a:ln w="5715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U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396.289307060186" createdVersion="6" refreshedVersion="6" minRefreshableVersion="3" recordCount="111" xr:uid="{C6E5ACE6-FB74-4714-A30B-9BB6C3137F71}">
  <cacheSource type="worksheet">
    <worksheetSource ref="A11:BT122" sheet="Mapa_Proceso"/>
  </cacheSource>
  <cacheFields count="90">
    <cacheField name="Proceso / Proyecto de inversión" numFmtId="0">
      <sharedItems/>
    </cacheField>
    <cacheField name="Actividad clave / Fase del proyecto" numFmtId="0">
      <sharedItems longText="1"/>
    </cacheField>
    <cacheField name="Riesgo asociado" numFmtId="0">
      <sharedItems longText="1"/>
    </cacheField>
    <cacheField name="Fuente del riesgo" numFmtId="0">
      <sharedItems count="3">
        <s v="Gestión de procesos"/>
        <s v="Corrupción"/>
        <s v="Proyecto de invers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ount="7">
        <s v="Rara vez (1)"/>
        <s v="Posible (3)"/>
        <s v="Improbable (2)"/>
        <s v="Casi seguro (5)"/>
        <s v="Probable (4)"/>
        <s v="2. Improbable"/>
        <s v="3. Moderado"/>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6">
        <s v="Mayor (4)"/>
        <s v="Catastrófico (5)"/>
        <s v="Moderado (3)"/>
        <s v="Menor (2)"/>
        <s v="3. Moderado"/>
        <s v="2. Menor"/>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7">
        <s v="Rara vez (1)"/>
        <s v="Posible (3)"/>
        <s v="Improbable (2)"/>
        <s v="2. Improbable"/>
        <s v="1. Raro"/>
        <s v="Casi seguro (5)" u="1"/>
        <s v="Probable (4)" u="1"/>
      </sharedItems>
    </cacheField>
    <cacheField name="Impacto final" numFmtId="0">
      <sharedItems count="8">
        <s v="Menor (2)"/>
        <s v="Catastrófico (5)"/>
        <s v="Insignificante (1)"/>
        <s v="Moderado (3)"/>
        <s v="Mayor (4)"/>
        <s v="1. Insignificante"/>
        <s v="2. Menor"/>
        <s v="3. Moderado"/>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Del proceso / Proyecto" numFmtId="0">
      <sharedItems/>
    </cacheField>
    <cacheField name="Institucional" numFmtId="0">
      <sharedItems/>
    </cacheField>
    <cacheField name="Fecha de cambio" numFmtId="164">
      <sharedItems containsDate="1" containsMixedTypes="1" minDate="2018-09-04T00:00:00" maxDate="2021-05-0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1-06-02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04-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1-06-29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1-07-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1-07-16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07-1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12-04T00:00:00" maxDate="2021-07-16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2-22T00:00:00" maxDate="2021-05-01T00:00:00"/>
    </cacheField>
    <cacheField name="Aspecto(s) que cambiaron9" numFmtId="0">
      <sharedItems/>
    </cacheField>
    <cacheField name="Descripción de los cambios efectuados9" numFmtId="0">
      <sharedItems longText="1"/>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396.289621759257" createdVersion="6" refreshedVersion="6" minRefreshableVersion="3" recordCount="111" xr:uid="{74BF4AD6-9E63-481B-838F-4FDD38F5A1F6}">
  <cacheSource type="worksheet">
    <worksheetSource ref="A11:BU122" sheet="Mapa_Proceso"/>
  </cacheSource>
  <cacheFields count="91">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Actividad clave / Fase del proyecto" numFmtId="0">
      <sharedItems longText="1"/>
    </cacheField>
    <cacheField name="Riesgo asociad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Del proceso / Proyecto" numFmtId="0">
      <sharedItems/>
    </cacheField>
    <cacheField name="Institucional" numFmtId="0">
      <sharedItems/>
    </cacheField>
    <cacheField name="Fecha de cambio" numFmtId="164">
      <sharedItems containsDate="1" containsMixedTypes="1" minDate="2018-09-04T00:00:00" maxDate="2021-05-0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1-06-02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04-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1-06-29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1-07-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1-07-16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07-1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12-04T00:00:00" maxDate="2021-07-16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2-22T00:00:00" maxDate="2021-05-01T00:00:00"/>
    </cacheField>
    <cacheField name="Aspecto(s) que cambiaron9" numFmtId="0">
      <sharedItems/>
    </cacheField>
    <cacheField name="Descripción de los cambios efectuados9" numFmtId="0">
      <sharedItems longText="1"/>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9">
        <s v="Alta Consejería Distrital de Tecnologías de Información y Comunicaciones - TIC"/>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 Oficina Asesora de Jurídica"/>
        <s v="Dirección de Talento Humano"/>
        <s v="Subdirección Financiera"/>
        <s v="Dirección Distrital de Relaciones Internacionales"/>
        <s v="Alta Consejería para los Derechos de las Víctimas, la Paz y la Reconciliación"/>
        <s v="Subsecretaría Distrital de Fortalecimiento Institucional"/>
        <s v="Subsecretaría Técnic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s v="Asesoría Técnica y Proyectos en Materia TIC"/>
    <s v="Definir las Asesorías Técnicas y Formulación de los Proyectos en materia TIC y Transformación Digital"/>
    <s v="Decisiones erróneas o no acertadas en la formulación de los Proyectos en materia TIC y Transformación Digital"/>
    <x v="0"/>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 El procedimiento 1210200-PR-306 &quot;Asesoría Técnica o Formulación y Ejecución de Proyectos en el Distrito Capital&quot; (PC#7): indica que el Asesor de Despacho, autorizado(a) por el Jefe de la Oficina Alta Consejeri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
    <s v="_x000a__x000a__x000a__x000a_"/>
    <s v=""/>
    <s v=""/>
    <s v="_x000a__x000a__x000a__x000a_"/>
    <s v=""/>
    <s v=""/>
    <s v="_x000a__x000a__x000a__x000a_"/>
    <s v=""/>
    <s v=""/>
    <s v="_x000a__x000a__x000a__x000a_"/>
    <s v=""/>
  </r>
  <r>
    <s v="Asesoría Técnica y Proyectos en Materia TIC"/>
    <s v="Ejecutar las Asesorías Técnicas y Proyectos en materia  TIC y Transformación digital."/>
    <s v="Incumplimiento parcial de compromisos en la ejecución de Proyectos en materia TIC y Transformación digital."/>
    <x v="0"/>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d v="2021-05-19T00:00:00"/>
    <s v="_x000a__x000a_Análisis de controles_x000a__x000a_"/>
    <s v="Se realizan ajustes menores a las actividades de control preventivas (PC#9) y detectiva (PC#11). "/>
    <s v=""/>
    <s v="_x000a__x000a__x000a__x000a_"/>
    <s v=""/>
    <s v=""/>
    <s v="_x000a__x000a__x000a__x000a_"/>
    <s v=""/>
    <s v=""/>
    <s v="_x000a__x000a__x000a__x000a_"/>
    <s v=""/>
    <s v=""/>
    <s v="_x000a__x000a__x000a__x000a_"/>
    <s v=""/>
  </r>
  <r>
    <s v="Asesoría Técnica y Proyectos en Materia TIC"/>
    <s v="Ejecutar las Asesorías Técnicas y Proyectos en materia TIC y Transformación digital"/>
    <s v="Decisiones ajustadas a intereses propios o de terceros en la aprobación de ejecución de Proyectos  en materia TIC y Transformación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
    <s v="- Profesional Especializado - _x000a_Oficina Alta Consejería Distrital de TIC_x000a__x000a__x000a__x000a__x000a__x000a__x000a__x000a__x000a__x000a_________________x000a__x000a__x000a_- Profesional Especializado - _x000a_Oficina Alta Consejería Distrital de TIC_x000a__x000a__x000a__x000a__x000a__x000a__x000a__x000a_"/>
    <s v="- Procedimiento PR-306 actualizado_x000a__x000a__x000a__x000a__x000a__x000a__x000a__x000a__x000a__x000a_________________x000a__x000a__x000a_- Procedimiento PR-306 actualizado_x000a__x000a__x000a__x000a__x000a__x000a__x000a__x000a_"/>
    <s v="01/04/2020_x000a__x000a__x000a__x000a__x000a__x000a__x000a__x000a__x000a__x000a_________________x000a__x000a__x000a_01/04/2020_x000a__x000a__x000a__x000a__x000a__x000a__x000a__x000a_"/>
    <s v="31/03/2021_x000a__x000a__x000a__x000a__x000a__x000a__x000a__x000a__x000a__x000a_________________x000a__x000a__x000a_31/03/2021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5-19T00:00:00"/>
    <s v="_x000a__x000a_Análisis de controles_x000a__x000a_"/>
    <s v="Se realizan ajustes menores a las actividades de control preventivas (PC#8) y detectiva (PC#9). "/>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x v="0"/>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ayor (4)"/>
    <s v="Menor (2)"/>
    <s v="Mayor (4)"/>
    <x v="0"/>
    <x v="0"/>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ia Distrital de TIC,  cada vez que se identifique una asesoria técnica o un proyecto en materia TIC verifica que este enmarcado en los siguientes aspectos:_x000a_1._x0009_Políticas Públicas_x000a_2._x0009_Normatividad Nacional._x000a_3._x0009_Directrices y lineamientos._x000a_4. Funciones de la Oficina Alta Consejeri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trio se gestiona la asesoria tecnica o se formula el per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asesor de despacho, autorizado(a) por el Jefe de la Oficina Alta Consejeria Distrital de TIC,  cada vez que se identifique la gestión de una asesori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Asesoría Técnica 4130000-FT-1016 ._x000a_-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1-02-22T00:00:00"/>
    <s v="_x000a__x000a__x000a__x000a_"/>
    <s v="Se crea y registra el riesgo &quot;Errores (fallas o deficiencias) en la Identificación de las necesidades y gestión de las Asesorías Técnicas y proyectos en materia TIC y de Transformación Digital”"/>
    <d v="2021-05-19T00:00:00"/>
    <s v="_x000a__x000a_Análisis de controles_x000a__x000a_"/>
    <s v="Se realizan ajustes menores a las actividades de control preventivas (PC#1) y detectiva (PC#3) y  (PC#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x v="0"/>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x v="0"/>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o aplica_x000a__x000a__x000a__x000a_"/>
    <x v="1"/>
    <s v="Insignificante (1)"/>
    <s v="Moderado (3)"/>
    <s v="Moderado (3)"/>
    <s v="Moderado (3)"/>
    <s v="Moderado (3)"/>
    <s v="Moderado (3)"/>
    <x v="2"/>
    <x v="0"/>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Identificar las necesidades en términos de comunicación publica "/>
    <s v="Errores (fallas o deficiencias) en la coordinación interinstitucional para la aplicación de los lineamientos dictados en materia de comunicación pública"/>
    <x v="0"/>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que la imagen se puede ver afectada a nivel distrital. "/>
    <s v="- El procedimiento de gestión de aplicación de directrices en términos de comunicación  indica que la (el) Jefe de la Oficina Consejería de Comunicaciones, autorizado(a) por el Manual especifico de funciones y competencias laborales, mensualmente  verifica en mesas de trabajo realizadas con las oficinas de comunicaciones del distrito que sus acciones de comunicación estén alineadas a los lineamientos distritales en materia de comunicación pública socializados con anterioridad. La(s) fuente(s) de información utilizadas es(son) el reporte de acciones de comunicación planeadas y/o desarrolladas por las oficinas de comunicaciones del distrito y lineamientos distritales en materia de comunicación pública. En caso de evidenciar observaciones, desviaciones o diferencias, se solicitan los ajustes correspondientes a las acciones de comunicación. Queda como evidencia documento que registra las actividades y compromisos frente al cumplimiento de los lineamientos establecidos durante las mesas de trabajo ._x000a_- El procedimiento de gestión de aplicación de directrices en términos de comunicación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Queda como evidencia documentos de obligatorio cumplimiento expedidos (Directivas, Circulares, Resoluciones, entre otros) o la solicitud de oficialización de los lineamientos que requieran expedición.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Todas"/>
    <s v="- El procedimiento de gestión de aplicación de directrices en términos de comunicación  indica que la (el) Jefe de la Oficina Consejería de Comunicaciones, autorizado(a) por el Manual especifico de funciones y competencias laborales, mensualmente  verifica en mesas de trabajo realizadas con las oficinas de comunicaciones del distrito que sus acciones de comunicación estén alineadas a los lineamientos distritales en materia de comunicación pública socializados con anterioridad. La(s) fuente(s) de información utilizadas es(son) el reporte de acciones de comunicación planeadas y/o desarrolladas por las oficinas de comunicaciones del distrito y lineamientos distritales en materia de comunicación pública. En caso de evidenciar observaciones, desviaciones o diferencias, se solicitan los ajustes correspondientes a las acciones de comunicación. Queda como evidencia documento que registra las actividades y compromisos frente al cumplimiento de los lineamientos establecidos durante las mesas de trabajo .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 Documentar un procedimiento para gestionar la aplicación de lineamientos en materia de comunicación,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 Jefa de la Oficina Consejería de Comunicaciones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 Procedimiento para gestionar la aplicación de lineamientos en materia de comunicación, documentado._x000a__x000a__x000a__x000a__x000a__x000a__x000a__x000a__x000a_________________x000a__x000a_- Procedimiento para la gestión de lineamientos en materia de comunicación pública, documentado._x000a__x000a__x000a__x000a__x000a__x000a__x000a__x000a__x000a_"/>
    <s v="03/05/2021_x000a_30/04/2021_x000a__x000a__x000a__x000a__x000a__x000a__x000a__x000a__x000a_________________x000a__x000a_03/05/2021_x000a__x000a__x000a__x000a__x000a__x000a__x000a__x000a__x000a_"/>
    <s v="30/06/2021_x000a_30/06/2021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Realizar mesas de trabajo para orientar la aplicación correcta de los lineamientos de manera sincronizada._x000a_- Verificar que los compromisos establecidos en la mesa de trabajo se estén cumpliendo 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Acta de reunión en la que se indique la ampliación correcta de los lineamientos de comunicación _x000a_- Documento que evidencie que los compromisos de las mesas de trabajo se estén cumpliendo  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jecutar las acciones para la gestión de la comunicación pública."/>
    <s v="Omisión en la implementación de los lineamientos distritales en materia de comunicación pública."/>
    <x v="0"/>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7867 Generación de los lineamientos de comunicación del Distrito para construir ciudad y ciudadanía_x000a__x000a__x000a__x000a_"/>
    <x v="2"/>
    <s v="Insignificante (1)"/>
    <s v="Mayor (4)"/>
    <s v="Moderado (3)"/>
    <s v="Moderado (3)"/>
    <s v="Menor (2)"/>
    <s v="Menor (2)"/>
    <x v="0"/>
    <x v="0"/>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l procedimiento de gestión de aplicación de directrices en términos de comunicación indica que La (el) Profesional de la Oficina Consejería de Comunicaciones, autorizado(a) por autorizado(a) por la (el) Jefe de la Oficina Consejería de Comunicaciones, mensualmente verifica de forma aleatoria que las acciones de comunicación pública desarrollas por las oficinas de comunicaciones del distrito, apliquen los lineamientos en materia de comunicación definidos por la Oficina Consejería de Comunicaciones. La(s) fuente(s) de información utilizadas es(son) las acciones de comunicación divulgadas en los diferentes medios por las oficinas de comunicaciones del distrito y los lineamientos distritales en materia de comunicación pública. En caso de evidenciar observaciones, desviaciones o diferencias, se solicitan los ajustes de divulgación o de contenido correspondientes a las acciones de comunicación desarrolladas. Queda como evidencia un informe de resultados de monitoreo y comunicación escrita solicitando los ajustes en caso de ser requerido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l procedimiento de gestión de aplicación de directrices en términos de comunicación indica que La (el) Profesional de la Oficina Consejería de Comunicaciones, , autorizado(a) por autorizado(a) por la (el) Jefe de la Oficina Consejería de Comunicaciones, mensualmente verifica de forma aleatoria que las acciones de comunicación pública desarrollas por las oficinas de comunicaciones del distrito, apliquen los lineamientos en materia de comunicación definidos por la Oficina Consejería de Comunicaciones. La(s) fuente(s) de información utilizadas es(son) las acciones de comunicación divulgadas en los diferentes medios por las oficinas de comunicaciones del distrito y los lineamientos distritales en materia de comunicación pública. En caso de evidenciar observaciones, desviaciones o diferencias, se solicitan los ajustes de divulgación o de contenido correspondientes a las acciones de comunicación desarrolladas. Queda como evidencia un informe de resultados de monitoreo y comunicación escrita solicitando los ajustes en caso de ser requerido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x v="2"/>
    <x v="4"/>
    <x v="2"/>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_x000a__x000a__x000a__x000a__x000a__x000a__x000a__x000a__x000a_________________x000a__x000a_- Procedimiento para la gestión de lineamientos en materia de comunicación pública, documentado._x000a__x000a__x000a__x000a__x000a__x000a__x000a__x000a__x000a_"/>
    <s v="03/05/2021_x000a__x000a__x000a__x000a__x000a__x000a__x000a__x000a__x000a__x000a_________________x000a__x000a_03/05/2021_x000a__x000a__x000a__x000a__x000a__x000a__x000a__x000a__x000a_"/>
    <s v="30/06/2021_x000a_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Identificar las necesidades en términos de comunicación publica "/>
    <s v="Incumplimiento parcial de compromisos en la generación y divulgación de estrategias, mensajes y/o acciones de comunicación pública, desconociendo los intereses comunicacionales del ciudadano."/>
    <x v="0"/>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de gestión de aplicación de directrices en términos de comunicación indica que La (el) Profesional de la Oficina Consejería de Comunicaciones, autorizado(a) por la (el) jefe de la Oficina Consejería de Comunicaciones, semestralmente verifica a través de mediciones de opinión publica que las acciones de comunicación priorizadas por la administración lleguen de manera localizada y de acuerdo a las necesidades y/o intereses del ciudadano. La(s) fuente(s) de información utilizadas es(son) las acciones de comunicación realizadas y las mediciones de opinión pública.. En caso de evidenciar observaciones, desviaciones o diferencias, se establecen acciones que permitan fortalecer la identificación y comprensión de mensajes de interés para el ciudadano. Queda como evidencia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de gestión de aplicación de directrices en términos de comunicación indica que La (el) Profesional de la Oficina Consejería de Comunicaciones, autorizado(a) por la (el) jefe de la Oficina Consejería de Comunicaciones, semestralmente verifica a través de mediciones de opinión publica que las acciones de comunicación priorizadas por la administración lleguen de manera localizada y de acuerdo a las necesidades y/o intereses del ciudadano. La(s) fuente(s) de información utilizadas es(son) las acciones de comunicación realizadas y las mediciones de opinión pública.. En caso de evidenciar observaciones, desviaciones o diferencias, se establecen acciones que permitan fortalecer la identificación y comprensión de mensajes de interés para el ciudadano. Queda como evidencia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_x000a__x000a__x000a__x000a__x000a__x000a__x000a__x000a__x000a_________________x000a__x000a_- Procedimiento para la gestión de lineamientos en materia de comunicación pública, documentado._x000a__x000a__x000a__x000a__x000a__x000a__x000a__x000a__x000a_"/>
    <s v="03/05/2021_x000a__x000a__x000a__x000a__x000a__x000a__x000a__x000a__x000a__x000a_________________x000a__x000a_03/05/2021_x000a__x000a__x000a__x000a__x000a__x000a__x000a__x000a__x000a_"/>
    <s v="30/06/2021_x000a_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s v="Errores (fallas o deficiencias) 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Verificar a través de los Comités de Contratación la necesidad de contratar bienes, servicios u obras y que los mismos sean procesos objetivos y ajustados a la normativa vigente_x000a_- AP # 7: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r>
  <r>
    <s v="Contratación"/>
    <s v="Realizar la verificación, análisis y selección de las propuestas mediante el Comité de evaluación."/>
    <s v="Errores (fallas o deficiencias) 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Suministrar lineamientos y directrices para la gestión de contratación de la entidad."/>
    <s v="Errores (fallas o deficiencias) 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1"/>
    <s v="Moderado (3)"/>
    <s v="Menor (2)"/>
    <s v="Menor (2)"/>
    <s v="Moderado (3)"/>
    <s v="Moderado (3)"/>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s v=""/>
    <s v="_x000a__x000a__x000a__x000a_"/>
    <s v=""/>
    <s v=""/>
    <s v="_x000a__x000a__x000a__x000a_"/>
    <s v=""/>
    <s v=""/>
    <s v="_x000a__x000a__x000a__x000a_"/>
    <s v=""/>
    <s v=""/>
    <s v="_x000a__x000a__x000a__x000a_"/>
    <s v=""/>
    <s v=""/>
    <s v="_x000a__x000a__x000a__x000a_"/>
    <s v=""/>
  </r>
  <r>
    <s v="Contratación"/>
    <s v="Elaborar los estudios y documentos previos."/>
    <s v="Decisiones ajustadas a intereses propios o de terceros 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
  </r>
  <r>
    <s v="Contratación"/>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s v=""/>
    <s v="_x000a__x000a__x000a__x000a_"/>
    <s v=""/>
    <s v=""/>
    <s v="_x000a__x000a__x000a__x000a_"/>
    <s v=""/>
    <s v=""/>
    <s v="_x000a__x000a__x000a__x000a_"/>
    <s v=""/>
    <s v=""/>
    <s v="_x000a__x000a__x000a__x000a_"/>
    <s v=""/>
    <s v=""/>
    <s v="_x000a__x000a__x000a__x000a_"/>
    <s v=""/>
    <s v=""/>
    <s v="_x000a__x000a__x000a__x000a_"/>
    <s v=""/>
  </r>
  <r>
    <s v="Contratación"/>
    <s v="Adelantar el proceso de liquidación de contratos y/o convenios"/>
    <s v="Supervisión inapropiada 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_x000a_- Impresión de artes gráficas para las entidades del distrito capital_x000a__x000a__x000a_"/>
    <s v="- Todos los procesos en el Sistema de Gestión de Calidad_x000a__x000a__x000a__x000a_"/>
    <s v="- No aplica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Generar requerimientos semestrales a las dependencias con el fin de realizar seguimiento a la liquidación de los contratos en los tiempos establecidos por la norma._x000a_- AP # 9: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Verificar el cumplimiento de los requisitos de perfeccionamiento y ejecución contractual"/>
    <s v="Errores (fallas o deficiencias) 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Consolidar una gestión pública eficiente, a través del desarrollo de capacidades institucionales, para contribuir a la generación de valor público._x000a__x000a__x000a__x000a_"/>
    <s v="- Visitas guiadas Archivo de Bogotá_x000a_- Impresión de artes gráficas para las entidades del distrito capital_x000a__x000a__x000a_"/>
    <s v="- Todos los procesos en el Sistema de Gestión de Calidad_x000a__x000a__x000a__x000a_"/>
    <s v="- 7873 Fortalecimiento de la capacidad institucional de la Secretaría General_x000a__x000a__x000a__x000a_"/>
    <x v="3"/>
    <s v="Moderado (3)"/>
    <s v="Moderado (3)"/>
    <s v="Mayor (4)"/>
    <s v="Insignificante (1)"/>
    <s v="Insignificante (1)"/>
    <s v="Menor (2)"/>
    <x v="0"/>
    <x v="1"/>
    <s v="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 AP# 781: Adelantar la actualización de los procedimientos 4231000-PR-284 &quot;Mínima cuantía&quot;, 4231000-PR-339 &quot;Selección Pública de Oferentes&quot;, 4231000-PR-338 &quot;Agregación de Demanda&quot; y 4231000-PR-156 &quot;Contratación Directa&quot; a fin de incluir un control fuerte frente a la revisión de la documentación y sistemas dispuestos para solicitar el Registro Presupuestal._x000a__x000a__x000a__x000a__x000a__x000a_________________x000a__x000a__x000a__x000a__x000a__x000a__x000a__x000a__x000a__x000a__x000a_"/>
    <s v="_x000a__x000a_- Director de Contratación_x000a_- Director de Contratación_x000a_- Director de Contratación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 Procedimientos 4231000-PR-284 &quot;Mínima cuantía&quot;, 4231000-PR-339 &quot;Selección Pública de Oferentes&quot;, 4231000-PR-338 &quot;Agregación de Demanda&quot; y 4231000-PR-156 &quot;Contratación Directa&quot; actualizados_x000a__x000a__x000a__x000a__x000a__x000a_________________x000a__x000a__x000a__x000a__x000a__x000a__x000a__x000a__x000a__x000a__x000a_"/>
    <s v="_x000a__x000a_12/02/2021_x000a_12/02/2021_x000a_30/06/2021_x000a__x000a__x000a__x000a__x000a__x000a_________________x000a__x000a__x000a__x000a__x000a__x000a__x000a__x000a__x000a__x000a__x000a_"/>
    <s v="_x000a__x000a_31/12/2021_x000a_31/12/2021_x000a_31/10/2021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s v="Errores (fallas o deficiencias) 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s v="Errores (fallas o deficiencias) 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
  </r>
  <r>
    <s v="Control Disciplinario"/>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s v="Incumplimiento legal 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x v="0"/>
    <s v="Mayor (4)"/>
    <s v="Menor (2)"/>
    <s v="Mayor (4)"/>
    <s v="Moderado (3)"/>
    <s v="Mayor (4)"/>
    <s v="Mayor (4)"/>
    <x v="0"/>
    <x v="0"/>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r>
  <r>
    <s v="Direccionamiento Estratégico"/>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x v="0"/>
    <s v="Mayor (4)"/>
    <s v="Moderado (3)"/>
    <s v="Mayor (4)"/>
    <s v="Moderado (3)"/>
    <s v="Moderado (3)"/>
    <s v="Moderado (3)"/>
    <x v="0"/>
    <x v="0"/>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ias primas durante el proceso de producción de conformidad con las características técnicas requeridas hasta la entrega del producto terminado al almacén."/>
    <s v="Errores (fallas o deficiencias) 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x v="1"/>
    <s v="Insignificante (1)"/>
    <s v="Menor (2)"/>
    <s v="Menor (2)"/>
    <s v="Insignificante (1)"/>
    <s v="Insignificante (1)"/>
    <s v="Insignificante (1)"/>
    <x v="3"/>
    <x v="2"/>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_x000a_Publicar los actos y documentos administrativos en el Registro Distrital._x000a_"/>
    <s v="Incumplimiento legal con la publicación oportuna e íntegra de los actos administrativos (Registro Distrital)"/>
    <x v="0"/>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é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x v="1"/>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x v="0"/>
    <s v="Menor (2)"/>
    <s v="Menor (2)"/>
    <s v="Menor (2)"/>
    <s v="Menor (2)"/>
    <s v="Insignificante (1)"/>
    <s v="Menor (2)"/>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 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é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á la requi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 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oderado (3)"/>
    <s v="Insignificante (1)"/>
    <s v="Insignificante (1)"/>
    <s v="Insignificante (1)"/>
    <s v="Insignificante (1)"/>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jecutar las acciones para la gestión de la elaboración de impresos y el registro distrital."/>
    <s v="Interrupciones 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2"/>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s v="Decisiones erróneas o no acertadas en la formulación del Plan Estratégico de Tecnologías de la Información y las Comunicaciones"/>
    <x v="0"/>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_x000a__x000a__x000a_________________x000a_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_x000a_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
    <s v="10/02/2021_x000a_01/04/2021_x000a_10/02/2021_x000a_01/04/2021_x000a__x000a__x000a__x000a__x000a__x000a__x000a_________________x000a__x000a_10/02/2021_x000a_01/04/2021_x000a_10/02/2021_x000a_01/04/2021_x000a_10/02/2021_x000a_01/04/2021_x000a__x000a__x000a__x000a_"/>
    <s v="30/06/2021_x000a_30/07/2021_x000a_30/06/2021_x000a_30/07/2021_x000a__x000a__x000a__x000a__x000a__x000a__x000a_________________x000a__x000a_30/06/2021_x000a_30/07/2021_x000a_30/06/2021_x000a_30/07/2021_x000a_30/06/2021_x000a_30/07/2021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s v="Omisión en los lineamientos para el levantamiento de activos de información y la aplicación de los principios de seguridad de la información"/>
    <x v="0"/>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 en la carpeta digital de la OTIC.. Queda como evidencia Identificación, valoración y planes de tratamiento de los Activos de información 2213200-FT-367, el Memorando 2211600-FT-011_x000a_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Activos de información (PR-187)  -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Registro de “Identificación, Valoración y Planes de Tratamiento a los Activos de Información” y las evidencias de los controles.. En caso de evidenciar observaciones, desviaciones o diferencias, se remitirá la retroalimentación a la dependencia con el fin de que se realicen los respectivos ajustes en el próximo ejercicio de Identificación de riesgos. En caso contrario se informará a la dependencia la conformidad de la aplicación de los controles. Queda como evidencia Identificación, valoración y planes de tratamiento de los Activos de información 2213200-FT-367 y Memorando 2211600-FT-011 Retroalimentación aplicación a controles._x000a_- Activos de información (PR-187)  -PC#14: indica que Oficial de Seguridad de la Información y la Dependencia responsable, autorizado(a) por El Jefe de la Oficina de Tecnologías de la Información y las Comunicaciones, anu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el cumplimiento de la ejecución de las acciones, el Jefe de la OTIC, remite memorando electrónico al responsable del proceso con la retroalimentación y fechas concretas para su implementación. En caso contrario se dará por cumplida la implementación del plan de tratamiento por parte de la dependencia responsable.. Queda como evidencia Identificación, valoración y planes de tratamiento de los Activos de información 2213200-FT-367 y Memorando 2211600-FT-011 y 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_x000a__x000a__x000a_________________x000a__x000a_- AP#27 (Actividad 1): Realizar sensibilización a los actores del proceso para fortalecer los conceptos de principios y lineamientos de seguridad de la información._x000a_- AP#27 (Actividad 2) Fortalecer las actividades de control del procedimiento PR-187_x000a_-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18/06/2021_x000a_18/06/2021_x000a__x000a__x000a__x000a__x000a__x000a__x000a__x000a__x000a_________________x000a__x000a_18/06/2021_x000a_18/06/2021_x000a_18/06/2021_x000a_18/06/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s v="Omisión en el seguimiento y retroalimentación a los avances de proyectos de alto componente TIC definidos en el PETI"/>
    <x v="0"/>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r>
  <r>
    <s v="Estrategia de Tecnologías de la Información y las Comunicaciones"/>
    <s v="Desarrollar la gestión de soluciones tecnológicas"/>
    <s v="Supervisión inapropiada 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x v="1"/>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_x000a__x000a__x000a__x000a__x000a__x000a_________________x000a_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_x000a__x000a__x000a_________________x000a_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
    <s v="12/02/2021_x000a_30/06/2021_x000a_12/02/2021_x000a_30/06/2021_x000a__x000a__x000a__x000a__x000a__x000a__x000a_________________x000a__x000a_12/02/2021_x000a_30/06/2021_x000a_12/02/2021_x000a_30/06/2021_x000a_12/02/2021_x000a_30/06/2021_x000a__x000a__x000a__x000a_"/>
    <s v="30/06/2021_x000a_30/09/2021_x000a_30/06/2021_x000a_30/09/2021_x000a__x000a__x000a__x000a__x000a__x000a__x000a_________________x000a__x000a_30/06/2021_x000a_30/09/2021_x000a_30/06/2021_x000a_30/09/2021_x000a_30/06/2021_x000a_30/09/2021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laborar el Plan Anual de Auditorías el cual incorpora todas las actividades de aseguramiento, seguimiento y fomento del autocontrol."/>
    <s v="Decisiones erróneas o no acertadas 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Planificar las auditorías internas."/>
    <s v="Decisiones erróneas o no acertadas 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Desarrollar y ejecutar los cursos y/o diplomados de formación para las servidoras y servidores públicos"/>
    <s v="Errores (fallas o deficiencias) 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Consolidar una gestión pública eficiente, a través del desarrollo de capacidades institucionales, para contribuir a la generación de valor público._x000a__x000a__x000a__x000a_"/>
    <s v="- Inscripción programas de formación virtual para servidores públicos del Distrito Capital_x000a__x000a__x000a__x000a_"/>
    <s v="- Procesos estratégicos en el Sistema de Gestión de Calidad_x000a__x000a__x000a__x000a_"/>
    <s v="- No aplica_x000a__x000a__x000a__x000a_"/>
    <x v="1"/>
    <s v="Moderado (3)"/>
    <s v="Moderado (3)"/>
    <s v="Menor (2)"/>
    <s v="Insignificante (1)"/>
    <s v="Insignificante (1)"/>
    <s v="Mayor (4)"/>
    <x v="0"/>
    <x v="1"/>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Subsecretario(a) Técnico(a), Director(a) y/o  Subdirector (a) Técnico de Desarrollo Institucional, autorizado(a) por el Subsecretario(a) Técnico(a), Director(a) y/o  Subdirector (a) Técnico de Desarrollo Institucional, anualmente  aprueba la oferta académica. La(s) fuente(s) de información utilizadas es(son) las temáticas de formación definidas. En caso de evidenciar observaciones, desviaciones o diferencias, se realizan ajustes si hay lugar a ello para aprobación de la versión final. Queda como evidencia el documento de oferta académica final y la evidencia de aprobación de esta._x000a_- El procedimiento  2213100-PR-209 &quot; Administración de los programas de formación&quot; indica que el Director(a) y/o Subdirector(a) Técnico (a) de Desarrollo Institucional, Profesional universitario y/o Profesional  especializado (a) de la Subdirección Técnica de Desarrollo Institucional, autorizado(a) por el Director(a) y/o Subdirector (a) Técnico de Desarrollo Institucional, mensualmente para garantizar el cumplimiento del plan de trabajo anual, realiza seguimiento a través del subcomité de autocontrol y seguimiento periódico a través de mesas de trabajo del Subdirector(a) Técnico(a) de Desarrollo Institucional y los profesionales. En estos seguimientos se identifican las causas que pueden generar posibles incumplimientos al plan, como lo son: personal insuficiente, información de entrada con deficiencias, fallas tecnológicas, contenidos con deficiencias, inoportunidad en el inicio de los programas, inconvenientes precontractuales o contractuales, entre otras. La(s) fuente(s) de información utilizadas es(son) el plan anual de trabajo y los seguimientos mensuales y periódicos realizados a dicho plan. En caso de evidenciar observaciones, desviaciones o diferencias, si es necesario se realizan los ajustes pertinentes. Queda como evidencia el plan de trabajo anual con temáticas de formación, actas de subcomité de autocontrol de la Subdirección Técnica de la Dirección Distrital de Desarrollo Institucional, Registro de asistencia subcomité de autocontrol de la Subdirección Técnica de la Dirección Distrital de Desarrollo Institucional y soportes de mesas de trabajo de seguimiento periódico de la Subdirección Técnica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en cada curso y/o diplomado envía a los jefes de Talento Humano el formulario disponible en el portal institucional del programa de formación para que directamente realicen la preinscripción de los servidores y servidoras que cumplen con los requisitos establecidos, lo anterior si el curso y/o diplomado tiene establecidos requisitos que restringen la inscripción. La(s) fuente(s) de información utilizadas es(son) listados de los inscritos por parte de las oficinas de talento humano. En caso de evidenciar observaciones, desviaciones o diferencias, se informa. Queda como evidencia formulario de inscripción, base de datos de inscritos y listado definitivo de matriculados por entidad._x000a_- El procedimiento  2213100-PR-209 &quot;Administración de los programas de formación&quot; indica que Director de Desarrollo Institucional y/o Subdirector Técnico de Desarrollo Institucional y/o Profesional especializado (a) de la Subdirección Técnica de Desarrollo Institucional, autorizado(a) por El Director(a) y/o Subdirector(a) Técnico (a) de Desarrollo Institucional, cada vez que se realice el proceso revisa los documentos precontractuales validando mediante firma, haciendo envío de los mismos a través de comunicación oficial a la Dirección de Contratación. La(s) fuente(s) de información utilizadas es(son) estudios previos, análisis de mercado, matriz de riesgos, anexo técnico y estudio de sector. En caso de evidenciar observaciones, desviaciones o diferencias, se deben ajustar los documentos de la etapa precontractual. Queda como evidencia el memorando de envío de documentos precontractuales a la Dirección de Contratación_x0009_.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el Profesional especializado (a) o universitario de la Subdirección técnica de Desarrollo Institucional, autorizado(a) por el Director(a) y/o Subdirector (a) Técnico de Desarrollo Institucional, cada vez que se presente en caso de evidenciar o recibir notificaciones de falla de la plataforma u otras relacionadas con el soporte técnico y funcional las gestiona. La(s) fuente(s) de información utilizadas es(son) registros  de la plataforma. En caso de evidenciar observaciones, desviaciones o diferencias, se gestionan de acuerdo con lo establecido en el Protocolo - Respuesta a usuarios programa de formación soy 10 aprende 4211000-OT-077. Queda como evidencia registros de fallos de la plataforma, correo electrónico de notificación de falla de la plataforma, soporte de respuesta a requerimientos de Soy 10.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extrema a una zona baja en el mapa de calor. "/>
    <s v="Reducir"/>
    <s v="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Matriz de riesgos actualizada y procedimiento ajustado_x000a__x000a__x000a__x000a__x000a__x000a__x000a__x000a__x000a_________________x000a__x000a__x000a__x000a__x000a__x000a__x000a__x000a__x000a__x000a__x000a_"/>
    <s v="_x000a_04/02/2021_x000a_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Gestionar los recursos necesarios para el ingreso a bodega y registro en los inventarios de los bienes objeto de solicitud."/>
    <s v="Desvío de recursos físicos o económicos en  el ingreso, suministro y baja  de bienes de consumo, consumo controlado y devolutivo de los inventarios de la entidad, con el fin de obtener beneficios a nombre propio o de un tercero"/>
    <x v="1"/>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Insignificante (1)"/>
    <s v="Mayor (4)"/>
    <s v="Moderado (3)"/>
    <s v="Moderado (3)"/>
    <s v="Moderado (3)"/>
    <x v="1"/>
    <x v="1"/>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lo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 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0-2021 Verificar que se cumplan los criterios de ingreso de bienes o elementos acorde con lo establecido en el procedimiento vigente y las variables permitidas en el sistema de información de inventarios, para equipos ofimáticos, tales como  computadores de escritorio, computadores portátiles, tablets, discos duros, cartuchos, tintas y tóner, en cada ingreso realizado._x000a_- AP 48-2020-ACT 1: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_x000a_- AP 48-2020-ACT 2: Por intermedio de la Dirección de contratación, hacer entrega de un documento de resumen con los “tips” que se deben tener en cuenta por parte de los supervisores para formalizar el ingreso de bienes._x000a_- AP 48-2020-ACT 3: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_x000a__x000a__x000a__x000a__x000a__x000a__x000a_________________x000a__x000a__x000a__x000a__x000a__x000a__x000a__x000a__x000a__x000a__x000a_"/>
    <s v="- profesional universitario_x000a_- Profesional Especializado_x000a_- Profesional Especializado_x000a_- Profesional Universitario_x000a__x000a__x000a__x000a__x000a__x000a__x000a_________________x000a__x000a__x000a__x000a__x000a__x000a__x000a__x000a__x000a__x000a__x000a_"/>
    <s v="- Ingresos revisados y avalados por parte del profesional universitario._x000a_- Evidencias de Reunión _x000a_- Documento con Tips_x000a_- Memorando Electrónico_x000a__x000a__x000a__x000a__x000a__x000a__x000a_________________x000a__x000a__x000a__x000a__x000a__x000a__x000a__x000a__x000a__x000a__x000a_"/>
    <s v="22/02/2021_x000a_08/10/2020_x000a_08/10/2020_x000a_08/10/2020_x000a__x000a__x000a__x000a__x000a__x000a__x000a_________________x000a__x000a__x000a__x000a__x000a__x000a__x000a__x000a__x000a__x000a__x000a_"/>
    <s v="18/06/2021_x000a_12/02/2021_x000a_12/02/2021_x000a_12/02/2021_x000a__x000a__x000a__x000a__x000a__x000a__x000a_________________x000a__x000a_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r>
  <r>
    <s v="Gestión de Recursos Físicos"/>
    <s v="Preparar y generar la cuenta mensual de almacén con destino a la Subdirección Financiera"/>
    <s v="Errores (fallas o deficiencias) 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í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r>
  <r>
    <s v="Gestión de Recursos Físicos"/>
    <s v="Programar el seguimiento y control de bienes"/>
    <s v="Errores (fallas o deficiencias) en el seguimiento y control de la información de los bienes de propiedad de la entidad"/>
    <x v="0"/>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í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ó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r>
  <r>
    <s v="Gestión de Recursos Físicos"/>
    <s v="Seguimiento y control de la información de los bienes de propiedad de la entidad"/>
    <s v="Desvío de recursos físicos o económicos durante el seguimiento y control de la información de los bienes de propiedad de la entidad, fin de obtener beneficios a nombre propio o de un tercero"/>
    <x v="1"/>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9-2021-ACT 1:Ajustar los formatos de traslado de bienes de tal forma que se puedan identificar la cantidad de los elementos que se incluyen, incluir casillas de verificación hacer referencia al total de bienes, numero páginas._x000a__x000a_- AP19-2021-ACT 2:Socializar el procedimiento y los instrumentos relacionados con el traslado de bienes con las dependencias pendencias._x000a_- AP19-2021-ACT 3:Realizar un análisis de la metodología de reparto o asignación de las solicitudes de traslado con el fin de optimizar el control sobre las mismas._x000a__x000a__x000a__x000a__x000a__x000a__x000a__x000a_________________x000a__x000a__x000a__x000a__x000a__x000a__x000a__x000a__x000a__x000a__x000a_"/>
    <s v="_x000a_- Profesional Universitario_x000a_- Profesional Universitario_x000a_- Profesional Especializado_x000a__x000a__x000a__x000a__x000a__x000a__x000a_________________x000a__x000a__x000a__x000a__x000a__x000a__x000a__x000a__x000a__x000a__x000a_"/>
    <s v="_x000a_- Formatos Actualizados y Ajustados._x000a_- Listas de asistencia y memorias de la socialización._x000a_- Documento de Análisis a través de Evidencia de Reunión._x000a__x000a__x000a__x000a__x000a__x000a__x000a_________________x000a__x000a__x000a__x000a__x000a__x000a__x000a__x000a__x000a__x000a__x000a_"/>
    <s v="_x000a_17/02/2021_x000a_17/02/2021_x000a_17/02/2021_x000a__x000a__x000a__x000a__x000a__x000a__x000a_________________x000a__x000a__x000a__x000a__x000a__x000a__x000a__x000a__x000a__x000a__x000a_"/>
    <s v="_x000a_16/06/2021_x000a_16/06/2021_x000a_16/06/2021_x000a__x000a__x000a__x000a__x000a__x000a__x000a_________________x000a__x000a__x000a_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Diseñar y estructurar los medios de interacción ciudadana."/>
    <s v="Errores (fallas o deficiencias) 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Moderado (3)"/>
    <s v="Moderado (3)"/>
    <s v="Menor (2)"/>
    <s v="Insignificante (1)"/>
    <s v="Insignificante (1)"/>
    <s v="Moderado (3)"/>
    <x v="2"/>
    <x v="2"/>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s v="Errores (fallas o deficiencias) 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x v="2"/>
    <s v="Insignificante (1)"/>
    <s v="Insignificante (1)"/>
    <s v="Insignificante (1)"/>
    <s v="Insignificante (1)"/>
    <s v="Menor (2)"/>
    <s v="Menor (2)"/>
    <x v="3"/>
    <x v="3"/>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Poner en operación los medios de interacción ciudadana para la atención a la Ciudadanía"/>
    <s v="Interrupciones en  el modelo multicanal que impidan a la ciudadanía acceder a la oferta institucional de trámites y servicios"/>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oderado (3)"/>
    <s v="Moderado (3)"/>
    <s v="Moderado (3)"/>
    <s v="Moderado (3)"/>
    <s v="Moderado (3)"/>
    <x v="2"/>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 2213300-PR-036 (Actividad 2)  indica que el técnico operativo de soporte , autorizado(a) por el/la profesional responsable del punto , diariamente acorde con lo establecido en el instructivo &quot;Canal presencial&quot; 4222000-IN-064, verifica en los CADE  y SUPERCADE 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el reporte de incidencias de GLPI._x000a_- El procedimiento &quot;Administración del Modelo Multicanal de servicio a la Ciudadanía&quot; 2213300-PR-036 (Actividad 2) _x0009_ indica que el soporte técnico del  Operador , autorizado(a) por el Director (a) del Sistema Distrital de Servicio a la Ciudadanía, diariamente  verifica la disposición de los canales telefónicos, funcionamiento de internet y de aplicativos de operación, acorde al contrato interadministrativo celebrado para la operación de la Línea 195 el anexo técnico funcional de este _x0009__x0009_. La(s) fuente(s) de información utilizadas es(son) los aplicativos, los canales telefónicos  y virtual. En caso de evidenciar observaciones, desviaciones o diferencias, se genera una incidencia, se reporta al operador y al profesional responsable de la Línea 195 . Queda como evidencia Bitácora de validación._x000a_- El procedimiento &quot;Administración del Modelo Multicanal de servicio a la Ciudadanía&quot; 2213300-PR-036 (Actividad 3)  indica que el Profesional responsable de punto CADE y SuperCADE, autorizado(a) por  el Director (a) del Sistema Distrital de Servicio a la Ciudadanía_x0009__x0009__x0009__x0009_, diariamente  acorde con lo establecido en el instructivo &quot;Canal presencial&quot; 4222000-IN-064 paso 3, verifica las condiciones para la normal prestación del servicio relacionadas con aspectos de seguridad y orden público. La(s) fuente(s) de información utilizadas es(son) el entorno externo inmediato y los reportes de las condiciones de seguridad. En caso de evidenciar observaciones, desviaciones o diferencias, se reporta y define tratamiento ante el/la Director(a) del Sistema Distrital de Servicio a la Ciudadanía o la instancia correspondiente. Queda como evidencia formulario de verificación de condiciones de apertur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 2213300-PR-036 (Actividad 5)   indica que el Profesional responsable de punto CADE y SuperCADE, autorizado(a) por  el Director (a) del Sistema Distrital de Servicio a la Ciudadanía_x0009_, mensualmente valida las condiciones apropiadas para la normal prestación del servicio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Queda como evidencia el Informe administrativo._x000a_- El procedimiento &quot;Administración del Modelo Multicanal de servicio a la Ciudadanía&quot;2213300-PR-036 (Actividad 5)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el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2"/>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s v="Errores (fallas o deficiencias) 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enor (2)"/>
    <s v="Menor (2)"/>
    <s v="Insignificante (1)"/>
    <s v="Insignificante (1)"/>
    <s v="Menor (2)"/>
    <x v="3"/>
    <x v="2"/>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 2213300-PR-036 (Actividad 5)   indica que el Profesional de apoyo a la supervisión, autorizado(a) por Director (a) Distrital de Servicio a la Ciudadanía, bimestralmente realiza seguimiento al cumplimiento de las obligaciones de los convenios y contratos suscritos con las entidades que hacen parte de la Red CADE. La(s) fuente(s) de información utilizadas es(son) convenios, contratos e informes administrativos. En caso de evidenciar observaciones, desviaciones o diferencias, se reporta al Director del Sistema Distrital de Servicio a la Ciudadanía. Queda como evidencia acta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 2213300-PR-036 (Actividad 5)  _x0009__x0009__x0009_ indica que el Profesional de apoyo a la supervisión, autorizado(a) por Director (a) Distrital de Servicio a la Ciudadanía, por demanda verifica el posible incumplimiento de las obligaciones establecidas en los convenios y/o contratos con las entidades. La(s) fuente(s) de información utilizadas es(son) el informe administrativo o el informe parcial / final de supervisión. En caso de evidenciar observaciones, desviaciones o diferencias, da aviso oportuno al supervisor del contrato y convenio de la entidad. Queda como evidencia correo electrónico de reporte de posibles incumplimien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s v="Incumplimiento parcial de compromisos en la atención de soporte funcional en los tiempos definidos"/>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x v="1"/>
    <s v="Insignificante (1)"/>
    <s v="Menor (2)"/>
    <s v="Menor (2)"/>
    <s v="Menor (2)"/>
    <s v="Insignificante (1)"/>
    <s v="Menor (2)"/>
    <x v="3"/>
    <x v="2"/>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s v="Errores (fallas o deficiencias) 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_x000a__x000a__x000a_"/>
    <s v="- No aplica_x000a__x000a__x000a__x000a_"/>
    <x v="0"/>
    <s v="Insignificante (1)"/>
    <s v="Insignificante (1)"/>
    <s v="Insignificante (1)"/>
    <s v="Insignificante (1)"/>
    <s v="Insignificante (1)"/>
    <s v="Moderado (3)"/>
    <x v="2"/>
    <x v="2"/>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Insignificante (1)"/>
    <s v="Insignificante (1)"/>
    <s v="Insignificante (1)"/>
    <s v="Menor (2)"/>
    <x v="3"/>
    <x v="3"/>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en el análisis y direccionamiento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x v="1"/>
    <s v="Insignificante (1)"/>
    <s v="Insignificante (1)"/>
    <s v="Insignificante (1)"/>
    <s v="Insignificante (1)"/>
    <s v="Insignificante (1)"/>
    <s v="Moderado (3)"/>
    <x v="2"/>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diariamente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diariamente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diariamente realiza la gestión pertinente para las peticiones que ingresan al sistema. La(s) fuente(s) de información utilizadas es(son) Actividad 1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troalimentar al equipo de direccionamiento de peticiones en competencias institucionales a través de mesas de trabajo semestrales. (Acción preventiva N°14)_x000a__x000a__x000a__x000a__x000a__x000a__x000a__x000a__x000a__x000a_________________x000a__x000a__x000a__x000a__x000a__x000a__x000a__x000a__x000a__x000a__x000a_"/>
    <s v="- Profesional universitario de la Dirección Distrital de Calidad del Servicio con funciones de direccionamiento / soporte funcional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4/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s v="Realización de cobros indebidos 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x v="2"/>
    <s v="Menor (2)"/>
    <s v="Moderado (3)"/>
    <s v="Menor (2)"/>
    <s v="Menor (2)"/>
    <s v="Menor (2)"/>
    <s v="Moderado (3)"/>
    <x v="2"/>
    <x v="2"/>
    <s v="La materialización del riesgo genera sanciones para los servidores, vulnerando la credibilidad de la Ciudadanía en la Secretaria General. La calificación del impacto se mantiene."/>
    <s v="- El procedimiento &quot;Administración del Modelo Multicanal de servicio a la Ciudadanía&quot; 2213300-PR-036 indica que  los profesionales responsables de punto CADE y SuperCADE, autorizado(a) por Director(a) del sistema distrital de servicio a la ciudadanía, diaria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formulario de verificación de condiciones de apertura._x000a_- El procedimiento &quot;Administración del Modelo Multicanal de servicio a la Ciudadanía&quot; 2213300-PR-036 indica que  los profesionales responsables de punto CADE y SuperCADE, autorizado(a) por Director(a) del sistema distrital de servicio a la ciudadanía, mensual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Administración del Modelo Multicanal de servicio a la Ciudadanía&quot; 2213300-PR-036 indica que los profesionales responsables de punto CADE / SuperCADE, autorizado(a) por Director(a) del sistema distrital de servicio a la ciudadanía, por demanda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l  Director del Sistema Distrital de Servicio a la Ciudadanía. Queda como evidencia correo electrónico del profesional de punto reportando el posible acto de corrupción cometido ._x000a_-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Subcomité de Autocontrol si en el periodo se han materializado posibles actos de corrupción. La(s) fuente(s) de información utilizadas es(son) peticiones ciudadanas y observación directa de los responsables de punto de atención. En caso de evidenciar observaciones, desviaciones o diferencias, reporta a la Oficina de Control Interno Disciplinario. Queda como evidencia Acta Subcomité de Autocontrol o comunicaciones inter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SDSC sobre los valores de integridad, con relación al servicio a la ciudadanía. (Acción Preventiva N° 31)_x000a__x000a__x000a__x000a__x000a__x000a__x000a__x000a__x000a_________________x000a__x000a__x000a__x000a__x000a__x000a__x000a__x000a__x000a__x000a__x000a_"/>
    <s v="_x000a_- Gestores de transparencia e integridad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12/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s v="Decisiones ajustadas a intereses propios o de terceros 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enor (2)"/>
    <s v="Menor (2)"/>
    <s v="Insignificante (1)"/>
    <s v="Insignificante (1)"/>
    <s v="Menor (2)"/>
    <x v="2"/>
    <x v="2"/>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3"/>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servidores de la DDCS sobre los valores de integridad, con relación al servicio a la ciudadanía. (Acción Preventiva N° 15)_x000a__x000a__x000a__x000a__x000a__x000a__x000a__x000a__x000a_________________x000a__x000a__x000a__x000a__x000a__x000a__x000a__x000a__x000a__x000a__x000a_"/>
    <s v="_x000a_- Gestor de integridad de la Dirección Distrital de Calidad del Servicio._x000a__x000a__x000a__x000a__x000a__x000a__x000a__x000a__x000a_________________x000a__x000a__x000a__x000a__x000a__x000a__x000a__x000a__x000a__x000a__x000a_"/>
    <s v="_x000a_- Servidores de la DDCS sensibilizados en el Código de Integridad_x000a__x000a__x000a__x000a__x000a__x000a__x000a__x000a__x000a_________________x000a__x000a__x000a__x000a__x000a__x000a__x000a__x000a__x000a__x000a__x000a_"/>
    <s v="_x000a_01/04/2021_x000a__x000a__x000a__x000a__x000a__x000a__x000a__x000a__x000a_________________x000a__x000a__x000a__x000a__x000a__x000a__x000a__x000a__x000a__x000a__x000a_"/>
    <s v="_x000a_31/10/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s v="Incumplimiento total de compromisos en la cualificación a los servidores públicos con funciones de IVC en la programación, gestión y/o disponibilidad de los recursos necesarios para su desarrollo."/>
    <x v="0"/>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x v="1"/>
    <s v="Insignificante (1)"/>
    <s v="Menor (2)"/>
    <s v="Insignificante (1)"/>
    <s v="Insignificante (1)"/>
    <s v="Insignificante (1)"/>
    <s v="Insignificante (1)"/>
    <x v="3"/>
    <x v="2"/>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reuniones para concertar el plan de trabajo y el cronograma de ejecución de las cualificación dirigida a los servidores públicos con funciones de IVC en el Distrito Capital, así mismo realizar su seguimiento. (Acción Preventiva N° 29)_x000a_- Cualificar a los servidores que cumplen la función de IVC de acuerdo al plan y cronograma de trabajo determinado.  (Acción Preventiva N° 29)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Evidencias de reunión de la concertación del plan de trabajo y cronograma._x000a_Plan de Trabajo concertado_x000a_Cronograma de ejecución de las cualificaciones e Instrumento de seguimiento de las actividades de SSGIVC diligenciado. _x000a__x000a__x000a_- Servidores cualificados en parámetros de IVC_x000a_Registro de asistencia de la cualificación _x000a_Informe de ejecución de la cualificación _x000a__x000a__x000a__x000a__x000a__x000a__x000a__x000a__x000a_________________x000a__x000a__x000a__x000a__x000a__x000a__x000a__x000a__x000a__x000a__x000a_"/>
    <s v="19/02/2021_x000a_19/02/2021_x000a__x000a__x000a__x000a__x000a__x000a__x000a__x000a__x000a_________________x000a__x000a__x000a__x000a__x000a__x000a__x000a__x000a__x000a__x000a__x000a_"/>
    <s v="30/12/2021_x000a_30/12/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s v="Errores (fallas o deficiencias) en la elaboración de facturas y cuentas de cobro de los espacios de la RED CADE."/>
    <x v="0"/>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x v="4"/>
    <s v="Insignificante (1)"/>
    <s v="Insignificante (1)"/>
    <s v="Menor (2)"/>
    <s v="Insignificante (1)"/>
    <s v="Insignificante (1)"/>
    <s v="Insignificante (1)"/>
    <x v="3"/>
    <x v="0"/>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r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2"/>
    <x v="2"/>
    <x v="0"/>
    <s v="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2"/>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AP # 11:Realizar inducción interna para los servidores que ingresen a la Dirección Distrital de Archivo de Bogotá_x000a_- AP # 11:Realizar inducción interna para los servidores que ingresen a la Dirección Distrital de Archivo de Bogotá_x000a_- AP # 11:Realizar inducción interna para los servidores que ingresen a la Dirección Distrital de Archivo de Bogotá_x000a__x000a_________________x000a__x000a_- AP # 32: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 AP # 11: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 Subdirector Sistema Distrital de Archivos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 Informe de visitas de seguimiento al cumplimiento de la normatividad archivística revisado y aprobado por el Director del Archivo de Bogotá y el Subdirector del Sistema Distrital de Archivos._x000a__x000a__x000a__x000a__x000a__x000a__x000a__x000a_"/>
    <s v="15/02/2021_x000a_15/02/2021_x000a_15/02/2021_x000a_15/02/2021_x000a_15/02/2021_x000a_15/02/2021_x000a_15/02/2021_x000a_15/02/2021_x000a_15/02/2021_x000a__x000a_________________x000a__x000a_21/09/2020_x000a_15/02/2021_x000a__x000a__x000a__x000a__x000a__x000a__x000a__x000a_"/>
    <s v="30/06/2021_x000a_30/06/2021_x000a_30/06/2021_x000a_30/06/2021_x000a_30/06/2021_x000a_30/06/2021_x000a_30/06/2021_x000a_30/06/2021_x000a_30/06/2021_x000a__x000a_________________x000a__x000a_21/01/2021_x000a_30/06/2021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istrital de Archivo de Bogotá_x000a_- Profesional Universitario y/o especializado_x000a_- Subdirector del Sistema Distrital de Archivos_x000a__x000a__x000a__x000a__x000a__x000a__x000a_- Director(a) Distrital de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r>
  <r>
    <s v="Gestión de la Función Archivística y del Patrimonio Documental del Distrito Capital"/>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Limitación en el uso de los recursos de información para los investigadores y la ciudadanía en general.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_x000a__x000a__x000a__x000a_________________x000a__x000a__x000a__x000a__x000a__x000a__x000a__x000a__x000a__x000a__x000a_"/>
    <s v="_x000a__x000a__x000a_- Subdirector del Técnico de Archivo de Bogotá_x000a_- Subdirector del Técnico de Archivo de Bogotá_x000a_- Subdirector del Técnico de Archivo de Bogotá_x000a__x000a__x000a__x000a__x000a_________________x000a__x000a__x000a__x000a__x000a__x000a__x000a__x000a__x000a__x000a__x000a_"/>
    <s v="_x000a__x000a__x000a_- informe de la inspección del procesamiento técnico de fondos y Colecciones de la Dirección Distrital de Archivos de Bogotá _x000a_- informe de la inspección del procesamiento técnico de fondos y Colecciones de la Dirección Distrital de Archivos de Bogotá _x000a_- informe de la inspección del procesamiento técnico de fondos y Colecciones de la Dirección Distrital de Archivos de Bogotá _x000a__x000a__x000a__x000a__x000a_________________x000a__x000a__x000a__x000a__x000a__x000a__x000a__x000a__x000a__x000a__x000a_"/>
    <s v="_x000a__x000a__x000a_15/02/2021_x000a_15/02/2021_x000a_15/02/2021_x000a__x000a__x000a__x000a__x000a_________________x000a__x000a__x000a__x000a__x000a__x000a__x000a__x000a__x000a__x000a__x000a_"/>
    <s v="_x000a__x000a__x000a_30/06/2021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istrital de Archivo de Bogotá_x000a_- Profesional Universitario y/o especializado_x000a_- Profesionales universitarios y/o especializados de la Subdirección Técnica_x000a_- Subdirector Técnico_x000a__x000a__x000a__x000a__x000a__x000a_- Director(a) Distrital de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2"/>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AP#6:Realizar la actualización del procedimiento 2215100-PR-082 Consulta de fondos documentales custodiados por el Archivo de Bogotá_x000a_- AP#23: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15/02/2021_x000a_18/02/2021_x000a__x000a__x000a__x000a_________________x000a__x000a__x000a__x000a__x000a__x000a__x000a__x000a__x000a__x000a__x000a_"/>
    <s v="_x000a__x000a__x000a__x000a__x000a_30/06/2021_x000a_30/06/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istrital de Archivo de Bogotá_x000a_- Subdirector Técnico_x000a_- Profesionales universitarios y/o especializados de la Subdirección Técnica_x000a__x000a__x000a__x000a__x000a__x000a__x000a_- Director(a) Distrital de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 AP#17:Ajustar el procedimiento PR : 299 Seguimiento al cumplimiento de la normatividad archivística en las entidades del distrito capital, con el propósito de fortalecer los controles y las actividades establecidos.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 Profesional universitario de la Subdirección del Sistema Distrital de Archivos_x000a__x000a__x000a__x000a__x000a__x000a__x000a__x000a__x000a_"/>
    <s v="_x000a_- Procedimiento PR: 257 y 293 actualizado y publicado._x000a_- Procedimiento PR: 257 y 293 actualizado y publicado._x000a__x000a__x000a__x000a__x000a__x000a__x000a__x000a_________________x000a__x000a_- Procedimiento PR: 299 actualizado y publicado._x000a__x000a__x000a__x000a__x000a__x000a__x000a__x000a__x000a_"/>
    <s v="_x000a_15/02/2021_x000a_15/02/2021_x000a__x000a__x000a__x000a__x000a__x000a__x000a__x000a_________________x000a__x000a_15/05/2020_x000a__x000a__x000a__x000a__x000a__x000a__x000a__x000a__x000a_"/>
    <s v="_x000a_30/06/2021_x000a_30/06/2021_x000a__x000a__x000a__x000a__x000a__x000a__x000a__x000a_________________x000a__x000a_28/02/2021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istrital de Archivo de Bogotá_x000a_- Subdirector del Sistema Distrital de Archivos_x000a_- Profesional universitario y/o especializado_x000a__x000a__x000a__x000a__x000a__x000a__x000a_- Director(a) Distrital de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_x000a__x000a_Tratamiento del riesgo"/>
    <s v="1.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s v="Errores (fallas o deficiencias) 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enor (2)"/>
    <s v="Menor (2)"/>
    <s v="Insignificante (1)"/>
    <s v="Insignificante (1)"/>
    <s v="Menor (2)"/>
    <x v="2"/>
    <x v="2"/>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quot; indica que el Apoderado de la Entidad y/o el Secretario Técnico del Comité de conciliación,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quot;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quot;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r>
  <r>
    <s v="Gestión Jurídica"/>
    <s v="Elaborar y revisar los actos administrativos que deba suscribir la entidad, en concordancia con los lineamientos técnicos y normativos."/>
    <s v="Errores (fallas o deficiencias) 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r>
  <r>
    <s v="Gestión Jurídica"/>
    <s v="Emitir los conceptos jurídicos y absolver las consultas que en materia jurídica sean competencia de la Secretaría General, o que surjan en desarrollo de sus funciones"/>
    <s v="Errores (fallas o deficiencias) 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s v="Decisiones ajustadas a intereses propios o de terceros 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_x000a_________________x000a__x000a_-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
    <s v="- Jefe de Oficina Asesora de Jurídica _x000a_- Comité de Conciliación. _x000a__x000a__x000a__x000a__x000a__x000a__x000a__x000a__x000a_________________x000a__x000a_- Jefe de Oficina Asesora de Jurídica _x000a_- Comité de Conciliación. 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
    <s v="17/02/2021_x000a_17/02/2021_x000a__x000a__x000a__x000a__x000a__x000a__x000a__x000a__x000a_________________x000a__x000a_17/02/2021_x000a_17/02/2021_x000a__x000a__x000a__x000a__x000a__x000a__x000a__x000a_"/>
    <s v="31/03/2021_x000a_31/12/2021_x000a__x000a__x000a__x000a__x000a__x000a__x000a__x000a__x000a_________________x000a__x000a_31/03/2021_x000a_31/12/2021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gestión  y soporte de los recursos de la Infraestructura tecnológica de la secretaria general"/>
    <s v="Errores (fallas o deficiencias) 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7872 Transformación digital y gestión TIC_x000a_- 7869 Implementación del modelo de gobierno abierto, accesible e incluyente de Bogotá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Cada vez que se reciba una solicitud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Profesional Oficina TIC. O Técnico oficina TIC., autorizado(a) por Jefe de la Oficina TIC´s, cada vez que se solucione una solicitud de servicio, verifica la documentación de esta, conforme la Guía Sistema de Gestión de Servicios 2211700-GS-044.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é de autocontrol.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3"/>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s v=""/>
    <s v="_x000a__x000a__x000a__x000a_"/>
    <s v=""/>
    <s v=""/>
    <s v="_x000a__x000a__x000a__x000a_"/>
    <s v=""/>
    <s v=""/>
    <s v="_x000a__x000a__x000a__x000a_"/>
    <s v=""/>
  </r>
  <r>
    <s v="Gestión, Administración y Soporte de infraestructura y Recursos tecnológicos"/>
    <s v="Administración  y/o gestión de los recursos de la Infraestructura tecnológica de la secretaria general"/>
    <s v="Exceso de las facultades otorgadas durante la Administración  y/o gestión de los recursos de la Infraestructura tecnológica de la secretaria general"/>
    <x v="1"/>
    <s v="Tecnología"/>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No aplica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é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diagnóstico basado en la aplicación de estándares mínimos del Sistema de Gestión de Seguridad y Salud en el Trabajo y mantener actualizado el marco normativo."/>
    <s v="Omisión 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4"/>
    <s v="Insignificante (1)"/>
    <s v="Insignificante (1)"/>
    <s v="Menor (2)"/>
    <s v="Menor (2)"/>
    <s v="Insignificante (1)"/>
    <s v="Moderado (3)"/>
    <x v="2"/>
    <x v="0"/>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2"/>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Actualizar la Identificación de peligros y valoración de riesgos"/>
    <s v="Omisión 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Insignificante (1)"/>
    <s v="Menor (2)"/>
    <s v="Menor (2)"/>
    <s v="Insignificante (1)"/>
    <s v="Moderado (3)"/>
    <x v="2"/>
    <x v="2"/>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Ejecutar el Plan de Prevención, Preparación y Respuesta ante Emergencias - PPPRE"/>
    <s v="Incumplimiento parcial de compromisos 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2"/>
    <s v="Menor (2)"/>
    <s v="Moderado (3)"/>
    <s v="Menor (2)"/>
    <s v="Menor (2)"/>
    <s v="Insignificante (1)"/>
    <s v="Moderado (3)"/>
    <x v="2"/>
    <x v="2"/>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s condiciones de salud, de lo(a)s Servidore(a)s Público(a)s de la Entidad"/>
    <s v="Incumplimiento parcial de compromisos en las actividades definidas para la gestión de las condiciones de salud de lo(a)s Servidore(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Menor (2)"/>
    <s v="Insignificante (1)"/>
    <s v="Menor (2)"/>
    <s v="Insignificante (1)"/>
    <s v="Insignificante (1)"/>
    <s v="Moderado (3)"/>
    <x v="2"/>
    <x v="2"/>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seguimiento al Plan Anual de Trabajo del Sistema de Seguridad y Salud en el Trabajo"/>
    <s v="Incumplimiento parcial de compromisos 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1"/>
    <s v="Menor (2)"/>
    <s v="Insignificante (1)"/>
    <s v="Menor (2)"/>
    <s v="Insignificante (1)"/>
    <s v="Insignificante (1)"/>
    <s v="Menor (2)"/>
    <x v="3"/>
    <x v="2"/>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Formular, el Plan Institucional de  Gestión Ambiental - PIGA para la vigencia, con su respectivo plan de acción anual"/>
    <s v="Decisiones erróneas o no acertadas 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oderado (3)"/>
    <s v="Moderado (3)"/>
    <s v="Moderado (3)"/>
    <s v="Insignificante (1)"/>
    <s v="Menor (2)"/>
    <x v="2"/>
    <x v="2"/>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
    <s v="- Director(a) Administrativos y Financiero_x000a_- Director(a) Administrativos y Financiero_x000a_- Director(a) Administrativos y Financiero_x000a_- Director(a) Administrativos y Financiero_x000a__x000a__x000a__x000a__x000a__x000a__x000a_________________x000a__x000a_- Director(a) Administrativos y Financiero_x000a_- Director(a) Administrativos y Financiero_x000a__x000a_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_x000a__x000a__x000a__x000a__x000a__x000a__x000a_"/>
    <s v="17/02/2021_x000a_17/02/2021_x000a_17/02/2021_x000a_17/02/2021_x000a__x000a__x000a__x000a__x000a__x000a__x000a_________________x000a__x000a_17/02/2021_x000a_17/02/2021_x000a__x000a__x000a__x000a__x000a__x000a__x000a__x000a_"/>
    <s v="17/03/2021_x000a_30/06/2021_x000a_17/03/2021_x000a_30/06/2021_x000a__x000a__x000a__x000a__x000a__x000a__x000a_________________x000a__x000a_17/03/2021_x000a_30/06/2021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a) de Servicios Administrativos_x000a_- Director(a) Administrativo y Financiero_x000a_- Director(a) Administrativo y Financiero_x000a_- Director(a) Administrativo y Financiero_x000a_- Director(a) Administrativo y Financiero_x000a__x000a__x000a__x000a__x000a_- Subdirector(a) de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r>
  <r>
    <s v="Gestión de Servicios Administrativos"/>
    <s v="Prestar los servicios de apoyo administrativo "/>
    <s v="Errores (fallas o deficiencias) en la prestación de servicios de apoyo administrativo"/>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3"/>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n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1"/>
    <x v="0"/>
    <x v="3"/>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
    <s v="- Evidencias de Sensibilización o talleres ejecutados_x000a_- Evidencias de reunión: Revisión de los puntos de control del procedimiento_x000a__x000a_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
    <s v="17/02/2021_x000a_17/02/2021_x000a__x000a__x000a__x000a__x000a__x000a__x000a__x000a__x000a_________________x000a__x000a_17/02/2021_x000a_17/02/2021_x000a_17/02/2021_x000a_17/02/2021_x000a_17/02/2021_x000a_17/02/2021_x000a_17/02/2021_x000a_17/02/2021_x000a_17/02/2021_x000a_17/02/2021"/>
    <s v="17/03/2021_x000a_30/06/2021_x000a__x000a__x000a__x000a__x000a__x000a__x000a__x000a__x000a_________________x000a__x000a_17/03/2021_x000a_30/06/2021_x000a_17/03/2021_x000a_30/06/2021_x000a_17/03/2021_x000a_30/06/2021_x000a_17/03/2021_x000a_30/06/2021_x000a_17/03/2021_x000a_30/06/2021"/>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a) de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a) de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s v="Errores (fallas o deficiencias) en la legalización de adquisición de bienes y/o servicios"/>
    <x v="0"/>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Insignificante (1)"/>
    <s v="Insignificante (1)"/>
    <x v="2"/>
    <x v="2"/>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a) de Servicios Administrativos_x000a_- Subdirector de Servicios Administrativos_x000a_- Subdirector de Servicios Administrativos_x000a_- Subdirector de Servicios Administrativos_x000a__x000a__x000a__x000a__x000a__x000a_- Subdirector(a) de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
  </r>
  <r>
    <s v="Gestión de Servicios Administrativos"/>
    <s v="Realizar la adquisición del bien o servicio y su legalización "/>
    <s v="Desvío de recursos físicos o económicos en la administración de la caja menor"/>
    <x v="1"/>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2"/>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
    <s v="- Subdirector de Servicios Administrativos_x000a_- Subdirector de Servicios Administrativos_x000a_- Subdirector de Servicios Administrativos_x000a_- Subdirector de Servicios Administrativos_x000a__x000a__x000a__x000a__x000a__x000a__x000a_________________x000a__x000a_- Subdirector de Servicios Administrativos_x000a_- Subdirector de Servicios Administrativos_x000a_- Subdirector de Servicios Administrativos_x000a_- Subdirector de Servicios Administrativos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
    <s v="17/02/2021_x000a_17/02/2021_x000a_17/02/2021_x000a_17/02/2021_x000a__x000a__x000a__x000a__x000a__x000a__x000a_________________x000a__x000a_17/02/2021_x000a_17/02/2021_x000a_17/02/2021_x000a_17/02/2021_x000a__x000a__x000a__x000a__x000a__x000a_"/>
    <s v="17/03/2021_x000a_30/06/2021_x000a_17/03/2021_x000a_30/06/2021_x000a__x000a__x000a__x000a__x000a__x000a__x000a_________________x000a__x000a_17/03/2021_x000a_30/06/2021_x000a_17/03/2021_x000a_30/06/2021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a) de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a) de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
    <s v=""/>
    <s v="_x000a__x000a__x000a__x000a_"/>
    <s v=""/>
  </r>
  <r>
    <s v="Gestión de Servicios Administrativos"/>
    <s v="Prestar los servicios de mantenimiento de las edificaciones, maquinaria y equipos de la Entidad."/>
    <s v="Errores (fallas o deficiencias) en el mantenimiento de las edificaciones, maquinaria y equipos de la Entidad"/>
    <x v="0"/>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Consolidar una gestión pública eficiente, a través del desarrollo de capacidades institucionales, para contribuir a la generación de valor público._x000a__x000a__x000a__x000a_"/>
    <s v="- Visitas guiadas Archivo de Bogotá_x000a__x000a__x000a__x000a_"/>
    <s v="- Todos los procesos en el Sistema de Gestión de Calidad_x000a__x000a__x000a__x000a_"/>
    <s v="- No aplica_x000a__x000a__x000a_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
    <s v="-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_x000a_________________x000a_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
    <s v="17/02/2021_x000a_17/02/2021_x000a_17/02/2021_x000a_17/02/2021_x000a_17/02/2021_x000a_17/02/2021_x000a_17/02/2021_x000a_17/02/2021_x000a__x000a__x000a_________________x000a__x000a_17/02/2021_x000a_17/02/2021_x000a_17/02/2021_x000a_17/02/2021_x000a_17/02/2021_x000a_17/02/2021_x000a_17/02/2021_x000a_17/02/2021_x000a__x000a_"/>
    <s v="17/03/2021_x000a_30/06/2021_x000a_17/03/2021_x000a_30/06/2021_x000a_17/03/2021_x000a_30/06/2021_x000a_17/03/2021_x000a_30/06/2021_x000a__x000a__x000a_________________x000a__x000a_17/03/2021_x000a_30/06/2021_x000a_17/03/2021_x000a_30/06/2021_x000a_17/03/2021_x000a_30/06/2021_x000a_17/03/2021_x000a_30/06/2021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a) de Servicios Administrativos_x000a_- Subdirector Servicios Administrativos_x000a_- Subdirector Servicios Administrativos_x000a_- Subdirector Servicios Administrativos_x000a__x000a__x000a__x000a__x000a__x000a_- Subdirector(a) de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actos administrativos."/>
    <s v="Errores (fallas o deficiencias) en la gestión, trámite y/o expedición de comunicaciones oficiales "/>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 Fallas de la plataforma tecnológica y los sistemas de información en la operación del proceso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resentación de peticiones de la ciudadanía y demás partes interesadas o grupos de interés._x000a_- Pérdida de recursos por repetición de labores._x000a_- Incumplimiento de las funciones o legal por vencimiento de términos en la entrega de comunicaciones oficiales._x000a_- Reprocesos institucionales, posibles llamados de atención y medidas disciplinar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1"/>
    <s v="Insignificante (1)"/>
    <s v="Menor (2)"/>
    <s v="Moderado (3)"/>
    <s v="Moderado (3)"/>
    <s v="Moderado (3)"/>
    <s v="Insignificante (1)"/>
    <x v="2"/>
    <x v="0"/>
    <s v="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stión, trámite y/o expedición de comunicaciones oficiales  en el informe de monitoreo a la Oficina Asesora de Planeación._x000a_- Identifica la inconsistencia presentada, se devuelve el documento en físico o electrónico a la dependencia productora para su respectivo ajuste, ya sea en físico o por el aplicativo definido para tal fin, se da alcance a la comunicación correspondiente._x000a_- Si la falla es técnica se reporta la incidencia a la mesa de ayuda de la OTIC, cara que se realice el respectivo soporte funcional y se realice el ajuste para contar con el sistema con operación normal dando alcance a la comunicación correspondiente.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trámite y/o expedición de comunicaciones oficiales _x000a_- Formato de devolución de correspondencia 2211600-FT-262 o correo Fuera de Servicio aplicativo SIGA según corresponda_x000a_- N° de soporte mesa de ayuda y correo con la solución dada.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s v=""/>
    <s v="_x000a__x000a__x000a__x000a_"/>
    <s v="."/>
    <s v=""/>
    <s v="_x000a__x000a__x000a__x000a_"/>
    <s v=""/>
    <s v=""/>
    <s v="_x000a__x000a__x000a__x000a_"/>
    <s v=""/>
    <s v=""/>
    <s v="_x000a__x000a__x000a__x000a_"/>
    <s v=""/>
    <s v=""/>
    <s v="_x000a__x000a__x000a__x000a_"/>
    <s v=""/>
  </r>
  <r>
    <s v="Gestión Documental Interna"/>
    <s v="Gestionar y tramitar transferencias documentales. "/>
    <s v="Omisión 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1"/>
    <s v="Menor (2)"/>
    <s v="Insignificante (1)"/>
    <s v="Moderado (3)"/>
    <s v="Menor (2)"/>
    <s v="Moderado (3)"/>
    <s v="Menor (2)"/>
    <x v="2"/>
    <x v="0"/>
    <s v="La valoración del riesgo antes de controles arrojó posible dentro de la escala de probabilidad por frecuencia, así mismo, dentro de la escala de impacto se ubicó en moderado, lo que ubica el riesgo en la zona resultante alt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r>
  <r>
    <s v="Gestión Documental Interna"/>
    <s v="Consulta y préstamo de documentos."/>
    <s v="Errores (fallas o deficiencias) 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a los usuarios.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1"/>
    <s v="Insignificante (1)"/>
    <s v="Menor (2)"/>
    <s v="Moderado (3)"/>
    <s v="Mayor (4)"/>
    <s v="Mayor (4)"/>
    <s v="Insignificante (1)"/>
    <x v="0"/>
    <x v="1"/>
    <s v="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La valoración del riesgo después de controles se ubico en rara vez en la escala de probabilidad con un impacto moderado, en consecuencia la ubicación del riesgo est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_x000a__x000a__x000a__x000a__x000a__x000a__x000a__x000a_________________x000a__x000a__x000a__x000a__x000a__x000a__x000a__x000a__x000a__x000a__x000a_"/>
    <s v="- Profesional Especializado (Subdirección de Servicios Administrativos) y_x000a_ Contratista_x000a_- Profesional Especializado (Subdirección de Servicios Administrativos) y_x000a_ Contratista_x000a__x000a__x000a__x000a__x000a__x000a__x000a__x000a__x000a_________________x000a__x000a__x000a__x000a__x000a__x000a__x000a__x000a__x000a__x000a__x000a_"/>
    <s v="- Procedimiento revisado y ajustado_x000a_- Procedimiento revisado y ajustado_x000a__x000a__x000a__x000a__x000a__x000a__x000a__x000a__x000a_________________x000a__x000a__x000a__x000a__x000a__x000a__x000a__x000a__x000a__x000a__x000a_"/>
    <s v="01/03/2021_x000a_01/03/2021_x000a__x000a__x000a__x000a__x000a__x000a__x000a__x000a__x000a_________________x000a__x000a__x000a__x000a__x000a__x000a__x000a__x000a__x000a__x000a__x000a_"/>
    <s v="30/11/2021_x000a_30/11/2021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s v=""/>
    <s v="_x000a__x000a__x000a__x000a_"/>
    <s v=""/>
    <s v=""/>
    <s v="_x000a__x000a__x000a__x000a_"/>
    <s v=""/>
    <s v=""/>
    <s v="_x000a__x000a__x000a__x000a_"/>
    <s v=""/>
    <s v=""/>
    <s v="_x000a__x000a__x000a__x000a_"/>
    <s v=""/>
    <s v=""/>
    <s v="_x000a__x000a__x000a__x000a_"/>
    <s v=""/>
  </r>
  <r>
    <s v="Gestión Documental Interna"/>
    <s v="Actualizar instrumentos archivísticos."/>
    <s v="Errores (fallas o deficiencias) 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enor (2)"/>
    <s v="Moderado (3)"/>
    <s v="Menor (2)"/>
    <s v="Moderado (3)"/>
    <s v="Moderado (3)"/>
    <s v="Moderado (3)"/>
    <x v="2"/>
    <x v="2"/>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Reducir"/>
    <s v="- Realizar las actividades establecidas en el procedimiento 2211600-PR-048. &quot;Actualización de Tablas de Retención Documental - TRD._x000a__x000a_Acción de Mejora N° 48 (actividad N° 2) - registrada en el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Tabla de Retención Documental actualizada_x000a__x000a__x000a__x000a__x000a__x000a__x000a__x000a__x000a__x000a_________________x000a__x000a__x000a__x000a__x000a__x000a__x000a__x000a__x000a__x000a__x000a_"/>
    <s v="13/12/2018_x000a__x000a__x000a__x000a__x000a__x000a__x000a__x000a__x000a__x000a_________________x000a__x000a__x000a__x000a__x000a__x000a__x000a__x000a__x000a__x000a__x000a_"/>
    <s v="30/01/2021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s v=""/>
    <s v="_x000a__x000a__x000a__x000a_"/>
    <s v=""/>
    <s v=""/>
    <s v="_x000a__x000a__x000a__x000a_"/>
    <s v=""/>
    <s v=""/>
    <s v="_x000a__x000a__x000a__x000a_"/>
    <s v=""/>
    <s v=""/>
    <s v="_x000a__x000a__x000a__x000a_"/>
    <s v=""/>
    <s v=""/>
    <s v="_x000a__x000a__x000a__x000a_"/>
    <s v=""/>
  </r>
  <r>
    <s v="Gestión Documental Interna"/>
    <s v="Elaborar certificados de información laboral con destino a bonos pensionales."/>
    <s v="Errores (fallas o deficiencias) 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oderado (3)"/>
    <s v="Moderado (3)"/>
    <s v="Moderado (3)"/>
    <s v="Menor (2)"/>
    <x v="2"/>
    <x v="2"/>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transferencias documentales._x000a_Gestionar y tramitar actos administrativos._x000a_Consulta y préstamo de documentos."/>
    <s v="Uso indebido de información privilegiada 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2"/>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sensibilización cuatrimestral sobre el manejo y custodia de los documentos conforme a los lineamientos establecidos en el proceso. (Acción preventiva N° 25) 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Evidencias de sensibilizaciones realizadas_x000a__x000a__x000a__x000a__x000a__x000a__x000a__x000a__x000a_________________x000a__x000a__x000a__x000a__x000a__x000a__x000a__x000a__x000a__x000a__x000a_"/>
    <s v="_x000a_19/02/2021_x000a__x000a__x000a__x000a__x000a__x000a__x000a__x000a__x000a_________________x000a__x000a__x000a__x000a__x000a__x000a__x000a__x000a__x000a__x000a__x000a_"/>
    <s v="_x000a_30/11/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s situaciones administrativas solicitadas"/>
    <s v="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4"/>
    <s v="Insignificante (1)"/>
    <s v="Insignificante (1)"/>
    <s v="Insignificante (1)"/>
    <s v="Menor (2)"/>
    <s v="Insignificante (1)"/>
    <s v="Insignificante (1)"/>
    <x v="3"/>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2"/>
    <x v="2"/>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Verificar y consolidar documentos para tramitar un Acto Administrativo que ejecute la desvinculación de un servidor público de la Secretaría General de la Alcaldía Mayor de Bogotá, D.C."/>
    <s v="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1"/>
    <s v="Moderado (3)"/>
    <s v="Insignificante (1)"/>
    <s v="Insignificante (1)"/>
    <s v="Insignificante (1)"/>
    <s v="Insignificante (1)"/>
    <s v="Insignificante (1)"/>
    <x v="2"/>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Estratégico de Talento Humano"/>
    <s v="Incumplimiento parcial de compromisos 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0"/>
    <s v="Menor (2)"/>
    <s v="Menor (2)"/>
    <s v="Menor (2)"/>
    <s v="Menor (2)"/>
    <s v="Insignificante (1)"/>
    <s v="Moderado (3)"/>
    <x v="2"/>
    <x v="2"/>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Anual de Vacantes y el Plan de Previsión de Recursos Humanos"/>
    <s v="Decisiones ajustadas a intereses propios o de terceros para la vinculación intencional de una persona sin cumplir los requisitos mínimos de un cargo con el fin de obtener un beneficio al que no haya lugar."/>
    <x v="1"/>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Fomentar la innovación y la gestión del conocimiento, a través del fortalecimiento de las competencias del talento humano de la entidad, con el propósito de mejorar la capacidad institucional y su gestión.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o aplica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 indica que el profesional universitario o especializado de la Dirección de Talento Humano, autorizado(a) por el Director (a) de Talento Humano, quincenalmente Identifica la existencia de una vacante temporal o definitiva en cualquiera de las Plantas de Personal de la Entidad. La(s) fuente(s) de información utilizadas es(son) la Base de Excel manual que contiene el control de Planta de Personal (permanente, transitoria y temporal). En caso de evidenciar observaciones, desviaciones o diferencias, se debe notificar al(la) Director(a) de Talento Humano y realizar el informe. Queda como evidencia la base de Excel manual que contiene el control de Planta de Personal (permanente, transitoria y temp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l profesional universitario o especializado de la Dirección de Talento Humano, autorizado(a) por el Director (a) de Talento Humano,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d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la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AP # 4: Expedir la certificación de cumplimiento de requisitos mínimos con base en la información contenida en los soportes (certificaciones académicas o laborales) aportados por el aspirante en su hoja de vida o historia laboral.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_x000a__x000a_________________x000a__x000a_- AP # 32 Actualizar el Procedimiento 2211300-PR-221 - Gestión Organizacional con el ajuste de  controles preventivos y detectivos frente a la vinculación de servidores públicos.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_x000a__x000a_________________x000a__x000a_- Profesional de la Dirección de Talento Humano autorizado por el(la) Director(a) de Talento Humano._x000a__x000a__x000a__x000a__x000a__x000a__x000a__x000a__x000a_"/>
    <s v="_x000a__x000a_- Formato evaluación de perfil 2211300-FT-809 aprobado._x000a_- Certificación de cumplimiento de requisitos mínimos proyectada y revisada por los Profesionales de la Dirección de Talento.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_x000a__x000a_________________x000a__x000a_- Procedimiento 2211300-PR-221 Gestión Organizacional Actualizado y Mapa de Riesgos del proceso de Gestión Estratégica de Talento Humano actualizados._x000a__x000a__x000a__x000a__x000a__x000a__x000a__x000a__x000a_"/>
    <s v="_x000a__x000a_12/02/2021_x000a_12/02/2021_x000a_14/04/2021_x000a_14/04/2021_x000a_14/04/2021_x000a_14/04/2021_x000a__x000a__x000a_________________x000a__x000a_14/04/2021_x000a__x000a__x000a__x000a__x000a__x000a__x000a__x000a__x000a_"/>
    <s v="_x000a__x000a_30/12/2021_x000a_30/12/2021_x000a_30/08/2021_x000a_30/08/2021_x000a_30/08/2021_x000a_30/08/2021_x000a__x000a__x000a_________________x000a__x000a_30/08/2021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 "/>
    <s v=""/>
    <s v="_x000a__x000a__x000a__x000a_"/>
    <s v=""/>
    <s v=""/>
    <s v="_x000a__x000a__x000a__x000a_"/>
    <s v=""/>
    <s v=""/>
    <s v="_x000a__x000a__x000a__x000a_"/>
    <s v=""/>
    <s v=""/>
    <s v="_x000a__x000a__x000a__x000a_"/>
    <s v=""/>
  </r>
  <r>
    <s v="Gestión Estratégica de Talento Humano"/>
    <s v="Ejecutar el Plan para el pago de nómina"/>
    <s v="Desvío de recursos físicos o económicos durante la liquidación de nómina para otorgarse beneficios propios o a terceros."/>
    <x v="1"/>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AP # 5: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 Los profesionales de nómina autorizados por el (la) Director (a) de Talento Humano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12/02/2021_x000a_12/02/2021_x000a__x000a__x000a__x000a__x000a__x000a__x000a_________________x000a__x000a_17/02/2021_x000a__x000a__x000a__x000a__x000a__x000a__x000a__x000a__x000a_"/>
    <s v="_x000a__x000a_30/12/2021_x000a_30/12/2021_x000a__x000a__x000a__x000a__x000a__x000a__x000a_________________x000a__x000a_30/06/2021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r>
  <r>
    <s v="Gestión Estratégica de Talento Humano"/>
    <s v="Formular el Plan Estratégico de Talento Humano"/>
    <s v="Decisiones erróneas o no acertadas 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Procesos de apoyo operativo en el Sistema de Gestión de Calidad_x000a__x000a__x000a__x000a_"/>
    <s v="- No aplica_x000a__x000a__x000a__x000a_"/>
    <x v="0"/>
    <s v="Insignificante (1)"/>
    <s v="Menor (2)"/>
    <s v="Insignificante (1)"/>
    <s v="Menor (2)"/>
    <s v="Insignificante (1)"/>
    <s v="Moderado (3)"/>
    <x v="2"/>
    <x v="2"/>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 estrategia para la atención de las relaciones individuales y colectivas de trabajo"/>
    <s v="Incumplimiento parcial de compromisos 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Insignificante (1)"/>
    <s v="Menor (2)"/>
    <s v="Insignificante (1)"/>
    <s v="Moderado (3)"/>
    <x v="2"/>
    <x v="2"/>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Institucional de Bienestar e Incentivos"/>
    <s v="Incumplimiento parcial de compromisos 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0"/>
    <s v="Insignificante (1)"/>
    <s v="Moderado (3)"/>
    <s v="Insignificante (1)"/>
    <s v="Menor (2)"/>
    <s v="Insignificante (1)"/>
    <s v="Insignificante (1)"/>
    <x v="2"/>
    <x v="2"/>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s v="Errores (fallas o deficiencias) en la liquidación de la nómina, que generan el otorgamiento de beneficios salariales (prima técnica, antigüedad, vacaciones, no aplicación de deducciones, etc.)"/>
    <x v="0"/>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4"/>
    <s v="Mayor (4)"/>
    <s v="Mayor (4)"/>
    <s v="Menor (2)"/>
    <s v="Moderado (3)"/>
    <s v="Insignificante (1)"/>
    <s v="Moderado (3)"/>
    <x v="0"/>
    <x v="1"/>
    <s v="Al este riesgo tener no solo implicaciones económicas si no tener efectos externos de imagen, sanciones por su no identificación y corrección inmediata y por haberse materializado en la liquidación de la nómina de noviembre de 2020, su nivel de valoración Extrem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2"/>
    <x v="0"/>
    <x v="0"/>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Baja&quot; sustentado en que su impacto no es relacionado con la corrupción y se enfoco en temas de fallas y errores tecnológic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_x000a__x000a__x000a__x000a__x000a__x000a__x000a__x000a_________________x000a__x000a_- Los profesionales de nómina autorizados por el (la) Director (a) de Talento Humano_x000a__x000a__x000a__x000a__x000a__x000a__x000a__x000a__x000a_"/>
    <s v="_x000a__x000a__x000a_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_x000a__x000a__x000a__x000a__x000a__x000a__x000a__x000a_________________x000a__x000a_17/02/2021_x000a__x000a__x000a__x000a__x000a__x000a__x000a__x000a__x000a_"/>
    <s v="_x000a__x000a__x000a__x000a__x000a__x000a__x000a__x000a__x000a__x000a_________________x000a__x000a_30/06/2021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s v="Errores (fallas o deficiencias) en el registro adecuado y oportuno de los hechos económicos de la Entidad"/>
    <x v="0"/>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x v="0"/>
    <s v="Insignificante (1)"/>
    <s v="Moderado (3)"/>
    <s v="Menor (2)"/>
    <s v="Insignificante (1)"/>
    <s v="Moderado (3)"/>
    <s v="Moderado (3)"/>
    <x v="2"/>
    <x v="2"/>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s v="Incumplimiento parcial de compromisos 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estionar los Certificados de Disponibilidad Presupuestal y de Registro Presupuestal"/>
    <s v="Errores (fallas o deficiencias) 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x v="1"/>
    <s v="Insignificante (1)"/>
    <s v="Insignificante (1)"/>
    <s v="Menor (2)"/>
    <s v="Moderado (3)"/>
    <s v="Insignificante (1)"/>
    <s v="Insignificante (1)"/>
    <x v="2"/>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_x000a__x000a__x000a__x000a__x000a__x000a__x000a_"/>
    <s v="Fuerte_x000a_Moderado_x000a__x000a__x000a__x000a__x000a__x000a__x000a__x000a_"/>
    <s v="Fuerte_x000a_Fuerte_x000a__x000a__x000a__x000a__x000a__x000a__x000a__x000a_"/>
    <s v="Fuerte_x000a_Moderado_x000a__x000a__x000a__x000a__x000a__x000a__x000a__x000a_"/>
    <s v="Moderado"/>
    <s v="Todos"/>
    <x v="2"/>
    <x v="0"/>
    <x v="0"/>
    <s v="Se determina la probabilidad (2 Improbable) ya que es necesario fortalecer una actividad de control preventiva. El impacto pasa a (1 Insignificante) ya que las actividades de control detectivas cubren los efectos más significativos."/>
    <s v="Reducir"/>
    <s v="_x000a__x000a_- AP#44 ACT.1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P#26 ACT.1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18/02/2021_x000a__x000a__x000a__x000a__x000a__x000a__x000a__x000a_"/>
    <s v="_x000a__x000a_31/07/2021_x000a__x000a__x000a__x000a__x000a__x000a__x000a__x000a_________________x000a__x000a__x000a_31/07/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ia General de conformidad con las normas vigentes"/>
    <s v="Errores (fallas o deficiencias) para garantizar el pago de las obligaciones adquiridas por la Secretaria General"/>
    <x v="0"/>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x v="4"/>
    <s v="Insignificante (1)"/>
    <s v="Insignificante (1)"/>
    <s v="Menor (2)"/>
    <s v="Insignificante (1)"/>
    <s v="Insignificante (1)"/>
    <s v="Menor (2)"/>
    <x v="3"/>
    <x v="0"/>
    <s v="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os"/>
    <x v="2"/>
    <x v="2"/>
    <x v="0"/>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P#16 ACT.1 Actualizar el procedimiento Gestión de pagos 2211400-PR-333 indican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16/02/2021_x000a__x000a__x000a__x000a__x000a__x000a__x000a__x000a__x000a_"/>
    <s v="_x000a__x000a__x000a__x000a__x000a__x000a__x000a__x000a__x000a__x000a_________________x000a__x000a_31/07/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ía General, de conformidad con las normas vigentes."/>
    <s v="Realización de cobros indebidos en la liquidación de cuentas de cobro, reconociendo un valor superior al mismo o la aplicación indebida de los descuentos a favor de un tercero, con el fin de obtener beneficios a que no hay lugar"/>
    <x v="1"/>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Contratación_x000a_- Procesos de control en el Sistema de Gestión de Calidad_x000a__x000a_"/>
    <s v="- No aplica_x000a__x000a__x000a__x000a_"/>
    <x v="0"/>
    <s v="Insignificante (1)"/>
    <s v="Moderado (3)"/>
    <s v="Mayor (4)"/>
    <s v="Moderado (3)"/>
    <s v="Menor (2)"/>
    <s v="Moderado (3)"/>
    <x v="1"/>
    <x v="1"/>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0 ACT.1 Actualizar el procedimiento 2211400-PR-333 Gestión de pagos incluyendo una actividad de control, asociada a la contabilización de ordenes de pago._x000a_- AP#30  ACT.2 Implementar una estrategia para la divulgación del procedimiento 2211400-PR-333 Gestión de pagos._x000a__x000a__x000a__x000a__x000a__x000a__x000a__x000a__x000a_________________x000a__x000a_- AP#30 ACT.1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15/09/2020_x000a_01/12/2020_x000a__x000a__x000a__x000a__x000a__x000a__x000a__x000a__x000a_________________x000a__x000a_15/09/2020_x000a__x000a__x000a__x000a__x000a__x000a__x000a__x000a__x000a_"/>
    <s v="31/07/2021_x000a_31/07/2021_x000a__x000a__x000a__x000a__x000a__x000a__x000a__x000a__x000a_________________x000a__x000a_31/07/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e elaborar y presentar los estados financieros."/>
    <s v="Uso indebido de información privilegiada para el inadecuado registro de los hechos económicos, con el fin de obtener beneficios propios o de terceros"/>
    <x v="1"/>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Gestión de Recursos Físicos_x000a_- Gestión Estratégica de Talento Humano_x000a_- Contratación_x000a_"/>
    <s v="- No aplica_x000a__x000a__x000a__x000a_"/>
    <x v="2"/>
    <s v="Moderado (3)"/>
    <s v="Menor (2)"/>
    <s v="Mayor (4)"/>
    <s v="Moderado (3)"/>
    <s v="Menor (2)"/>
    <s v="Menor (2)"/>
    <x v="1"/>
    <x v="1"/>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os"/>
    <x v="0"/>
    <x v="1"/>
    <x v="1"/>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15/09/2020_x000a_15/09/2020_x000a__x000a__x000a__x000a__x000a__x000a__x000a__x000a__x000a_________________x000a__x000a_15/09/2020_x000a_15/09/2020_x000a__x000a__x000a__x000a__x000a__x000a__x000a__x000a_"/>
    <s v="31/07/2021_x000a_31/07/2021_x000a__x000a__x000a__x000a__x000a__x000a__x000a__x000a__x000a_________________x000a__x000a_31/07/2021_x000a_31/07/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Realizar la gestión de coordinación para la aprobación de la acción con el sector/entidad e instancia de la alcaldía y actores internacionales para el Distrito y Bogotá región"/>
    <s v="Errores (fallas o deficiencias) en asistencia técnica a los sectores y/o entidades en relacionamiento, cooperación y posicionamiento internacional"/>
    <x v="0"/>
    <s v="Operativo"/>
    <s v="- Proceso y procedimientos reestructurados que requieren apropiación por parte del equipo_x000a_- Talento humano en la planta que está en la curva de aprendizaje del proceso._x000a_- Carencia de un Sistema de información, el cual está en construcción, que soporte la información del proceso_x000a__x000a__x000a__x000a__x000a__x000a__x000a_"/>
    <s v="- Dificultades en el soporte para atender las necesidades tecnológicas del proceso._x000a_- Autonomía de los sectores para el manejo de los asuntos en materia de internacionalización._x000a_- Rompimiento de relaciones con gobiernos internacionales_x000a__x000a__x000a__x000a__x000a__x000a__x000a_"/>
    <s v="- Pérdida de oportunidades de cooperación, relacionamiento y proyección internacional._x000a_- Impacto negativo en la imagen y reputación con los sectores y actores internacionales_x000a_- Dificultades y retrasos en la prestación de los productos y servicio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asistencia técnica a los sectores y/o entidades en relacionamiento, cooperación y posicionamiento internacional en el informe de monitoreo a la Oficina Asesora de Planeación._x000a_- Realizar el ajuste correspondiente en la asistencia técnica y comunicarlo a la Directora._x000a_- Realizar las recomendaciones a las partes de las desviaciones encontradas._x000a__x000a__x000a__x000a__x000a__x000a__x000a_- Actualizar el mapa de riesgos del proceso Internacionalización de Bogotá"/>
    <s v="- Director(a) Distrital de Relaciones Internacionales_x000a_- Profesional Dirección Distrital de Relaciones Internacionales_x000a_- Profesional Dirección Distrital de Relaciones Internacionales_x000a__x000a__x000a__x000a__x000a__x000a__x000a_- Director(a) Distrital de Relaciones Internacionales"/>
    <s v="- Reporte de monitoreo indicando la materialización del riesgo de Errores (fallas o deficiencias) en asistencia técnica a los sectores y/o entidades en relacionamiento, cooperación y posicionamiento internacional_x000a_- Correo electrónico y/o evidencia de reunión con el (la) Director (a) - Subdirector (a) de Proyección Internacional_x000a_- Correo electrónico y/o evidencia de reunión con el (la) Director (a) - Subdirector (a) de Proyección Internacional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Realizar el acompañamiento y monitoreo durante la implementación de la acción, programa o proyecto de cooperación, relacionamiento y posicionamiento internacional "/>
    <s v="Errores (fallas o deficiencias) en el desarrollo de las acciones de cooperación, relacionamiento y posicionamiento internacional."/>
    <x v="0"/>
    <s v="Operativo"/>
    <s v="- Talento humano en la planta que está en la curva de aprendizaje del proceso._x000a_- Carencia de un Sistema de información, el cual está en construcción, que soporte la información del proceso_x000a__x000a__x000a__x000a__x000a__x000a__x000a__x000a_"/>
    <s v="- Cambios en los lineamientos y normas a nivel nacional y local en materia de internacionalización._x000a_- Rompimiento de relaciones con gobiernos internacionales_x000a_- Autonomía de los sectores para el manejo de los asuntos en materia de internacionalización._x000a__x000a__x000a__x000a__x000a__x000a__x000a_"/>
    <s v="- el incumplimiento de las metas generales del PDD y las específicas de la entidad._x000a_- Pérdida de relevancia de Bogotá como actor internacional_x000a_- Pérdida de confianza por parte de los actores internacionale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x v="0"/>
    <s v="Insignificante (1)"/>
    <s v="Menor (2)"/>
    <s v="Menor (2)"/>
    <s v="Menor (2)"/>
    <s v="Menor (2)"/>
    <s v="Moderado (3)"/>
    <x v="2"/>
    <x v="2"/>
    <s v="La valoración obtenida es resultado de una probabilidad (1) de ocurrencia del riesgo dado que e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esarrollo de las acciones de cooperación, relacionamiento y posicionamiento internacional.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istrital de Relaciones Internacionales_x000a_- Profesional Dirección Distrital de Relaciones Internacionales – Director (a) Distrital de Relaciones Internacionales o Subdirector (a) de Proyección Internacional_x000a__x000a__x000a__x000a__x000a__x000a__x000a__x000a_- Director(a) Distrital de Relaciones Internacionales"/>
    <s v="- Reporte de monitoreo indicando la materialización del riesgo de Errores (fallas o deficiencias) en el desarrollo de las acciones de cooperación, relacionamiento y posicionamiento internacional._x000a_- Cronogramas, agendas, notas conceptuales y otras documentos y herramientas que se manejen ajustados._x000a_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en el otorgamiento de la Atención o Ayuda Humanitaria Inmediata"/>
    <x v="0"/>
    <s v="Operativo"/>
    <s v="- Deficiencia en los conocimientos del profesional que realiza la valoración para el otorgamiento de ayuda humanitaria inmediata._x000a_- No aplicación del procedimiento y los documentos técnico_x000a_- Falencia en los sistemas de información por la no disponibilidad en el momento de la consulta_x000a__x000a__x000a__x000a__x000a__x000a__x000a_"/>
    <s v="- Las personas que asisten al Centro de Atención no suministran la información completa._x000a_- Conocimiento parcial por parte de los usuarios o usuarios del proceso frente al propósito, funcionamiento, productos y servicios que ofrece. _x000a_- El usuario puede inducir al error al funcionario o contratista en la toma de decisión final_x000a_- Información desactualizada en los sistemas de información del gobierno central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enor (2)"/>
    <s v="Menor (2)"/>
    <s v="Insignificante (1)"/>
    <s v="Insignificante (1)"/>
    <s v="Menor (2)"/>
    <x v="3"/>
    <x v="3"/>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 El procedimiento 1210100-PR-315 &quot;Otorgar ayuda y atención humanitaria inmediata&quot; (Act 5) indica que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Reporte de monitoreo indicando la materialización del riesgo de Errores (fallas o deficiencias) en el otorgamiento de la Atención o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Formular acciones para la asistencia, atención y reparación integral a víctimas del conflicto armado e implementación de acciones de memoria, paz y reconciliación en Bogotá."/>
    <s v="Decisiones erróneas o no acertadas en el seguimiento y evaluación para la implementación de la política a través del SDARIV"/>
    <x v="0"/>
    <s v="Estratégico"/>
    <s v="- No contar con un proceso de seguimiento eficiente y adecuado que permita generar análisis a la implementación de la Política Pública._x000a__x000a__x000a__x000a__x000a__x000a__x000a__x000a__x000a_"/>
    <s v="_x000a_- Entrega de información incompleta, insuficiente por parte de las entidades que conforman el SDARIV._x000a_- Deficiente oferta institucional y presupuesto por parte de las entidades para la implementación de la Política Pública de Víctimas._x000a_- Efectos asociados a situaciones extraordinarias o de emergencia como la generada con ocasión de la pandemia del Covid - 19._x000a__x000a__x000a__x000a__x000a__x000a_"/>
    <s v="- Tomar decisiones erróneas en relación a la implementación de la Política Pública de Víctimas. _x000a_- Que la política pública de víctimas no contribuya al goce efectivo de derechos de la población._x000a_- Incumplimiento por parte de las entidades en relación a los compromisos adquiridos en el Plan Distrital de Desarrollo y el Plan de Acción Distrital._x000a_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2"/>
    <s v="Insignificante (1)"/>
    <s v="Mayor (4)"/>
    <s v="Menor (2)"/>
    <s v="Insignificante (1)"/>
    <s v="Moderado (3)"/>
    <s v="Moderado (3)"/>
    <x v="0"/>
    <x v="0"/>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_x000a_registro de asistencia 2211300-FT-211_x000a_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_x000a_registro de asistencia 2211300-FT-211_x000a_del análisis, seguimiento, o evaluación, aprobados, publicados y socializados_x000a_evidencia Reunión 2213100-FT-449_x000a_registro de asistencia 2211300-FT-211_x000a_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os"/>
    <x v="2"/>
    <x v="4"/>
    <x v="2"/>
    <s v="La valoración obtenida evidencia que los controles establecidos para el presente riesgo permiten reducir su impacto  pasando de una zona moderada a un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l seguimiento y evaluación para la implementación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_x000a__x000a__x000a__x000a__x000a__x000a__x000a_- Jefe de Oficina Alta Consejería de Paz, Víctimas y la Reconciliación"/>
    <s v="- Reporte de monitoreo indicando la materialización del riesgo de Decisiones erróneas o no acertadas en el seguimiento y evaluación para la implementación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1-04-30T00:00:00"/>
    <s v="Identificación del riesgo_x000a_Análisis antes de controles_x000a_Análisis de controles_x000a_Análisis después de controles_x000a_Tratamiento del riesgo"/>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4"/>
    <x v="2"/>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AP 17 - 2021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4/2021_x000a__x000a__x000a__x000a__x000a__x000a__x000a__x000a_"/>
    <s v="_x000a__x000a__x000a__x000a__x000a__x000a__x000a__x000a__x000a__x000a_________________x000a__x000a__x000a_30/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Implementar acciones para asegurar el cumplimiento del plan de acción"/>
    <s v="Incumplimiento parcial de compromisos en metas derivadas del proyecto de inversión para el cumplimiento de la ley de víctimas, el Acuerdo de Paz, y los demás compromisos distritales en materia de memoria, reparación, paz y reconciliación."/>
    <x v="0"/>
    <s v="Estratégico"/>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en el momento de la consulta o ausencia de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x v="1"/>
    <s v="Insignificante (1)"/>
    <s v="Moderado (3)"/>
    <s v="Menor (2)"/>
    <s v="Menor (2)"/>
    <s v="Insignificante (1)"/>
    <s v="Moderado (3)"/>
    <x v="2"/>
    <x v="0"/>
    <s v="A partir del conocimiento del proceso frente a la ocurrencia del riesgo y su impacto, se respalda esta valoración antes de controle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2"/>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_x000a_- Realizar una sesión de trabajo con el equipo técnico encargado de la meta a fin de establecer un plan de trabajo con el fin de entregar los productos que están rezagados y que afectan el cumplimiento de la meta,_x000a_- Ajustar la programación asociada al proyecto de inversión para la vigencia _x000a_- Remitir la reprogramación asociada al proyecto de inversión para la vigencia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designado por Jefe de Oficina Alta Consejería para los Derechos de las Víctimas, Paz y Reconciliación_x000a_- Profesional designado por Jefe de Oficina Alta Consejería para los Derechos de las Víctimas, Paz y Reconciliación_x000a_- Jefe de Oficina Alta Consejería para los Derechos de las Víctimas, Paz y Reconciliación_x000a__x000a__x000a__x000a__x000a__x000a_- Jefe de Oficina Alta Consejería de Paz, Víctimas y la Reconciliación"/>
    <s v="-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_x000a_- Acta de reunión y listados de asistencia virtuales_x000a_- La programación ajustada formato FT-1006_x000a_- Memorando de remisión de la programación ajustada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Se realiza todo el procedimiento para la formulación del riesgo en identificación, análisis antes de controles, establecimiento de controles, valoración de riesg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Propósito): Fortalecer las capacidades institucionales para una Gestión Pública efectiva y articulada, orientada a la generación de valor público para los grupos de interés."/>
    <s v="Posibilidad de incurrir en fallas al estructurar, articular y orientar la implementación de estrategias"/>
    <x v="2"/>
    <s v="Operacionales"/>
    <s v="- Personal insuficiente_x000a_- Deficiencia en la gestión del conocimiento _x000a_- Obsolescencia en tecnología  _x000a_- Demora en la toma de decisiones en las diferentes instancias del proyecto (estructuración en la toma de decisiones)_x000a_- Alta rotación personal y  fuga de capital intelectual_x000a_- Debilidades en las diferentes etapas de planeación , ejecución y seguimiento de proyectos_x000a__x000a__x000a__x000a_"/>
    <s v="- Recorte presupuestal_x000a_- La finalización del proyecto  la asume una nueva administración en el  1 semestre del 2024._x000a_- Cambios  normativos _x000a_- Resistencia al cambio por parte de los grupos de valor impactados_x000a_- Falta de cooperación y articulación interinstitucional_x000a_- No contar con capacidades en las entidades para el despliegue de las estrategias planteadas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Impresión de artes gráficas para las entidades del distrito capital_x000a_- Publicación de actos administrativos en el registro distrital_x000a_- Inscripción programas de formación virtual para servidores públicos del Distrito Capital_x000a_- Visitas guiadas Archivo de Bogotá_x000a_"/>
    <s v="- Procesos misionales en el Sistema de Gestión de Calidad_x000a__x000a__x000a__x000a_"/>
    <s v="- 7868 Desarrollo institucional para una gestión pública eficiente_x000a__x000a__x000a__x000a_"/>
    <x v="5"/>
    <s v=""/>
    <s v=""/>
    <s v=""/>
    <s v=""/>
    <s v=""/>
    <s v=""/>
    <x v="4"/>
    <x v="2"/>
    <s v="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
    <s v="-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Queda como evidencia  Actas de reunión ._x000a_-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Queda como evidencia Memorando _x000a_remisión de la programación de indicadores y me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Queda como evidencia Actas de reunión y documentos con la(s) estrategia(s) actualizada(s) o reevalu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3"/>
    <x v="5"/>
    <x v="0"/>
    <s v="Se determina una probabilidad  Improbable (2)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rrir en fallas al estructurar, articular y orientar la implementación de estrategias en el informe de seguimiento a la Oficina Asesora de Planeación._x000a_- Reprogramación de alguna de las variables (magnitud, presupuesto, metas, etc.) del proyecto de inversión_x000a__x000a__x000a__x000a__x000a__x000a__x000a__x000a_- Actualizar la ficha del riesgo 7868 Desarrollo institucional para una gestión pública eficiente"/>
    <s v="- Subsecretaria Distrital de Fortalecimiento Institucional_x000a_- Subsecretari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rrir en fallas al estructurar, articular y orientar la implementación de estrategias_x000a_- Perfil y cadena de valor del proyecto, actualizados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Productos):_x000a_ Documentos de lineamientos técnicos_x000a_Servicio de asistencia técnica en temas de Gestión Pública_x000a_Servicio de apoyo para el fortalecimiento de la gestión de las entidades públicas_x000a_Servicio de asistencia técnica para la implementación de la política de Integridad"/>
    <s v="Posibilidad de que los productos y servicios  del proyecto  generen impactos diferentes a  los establecidos para  las entidades "/>
    <x v="2"/>
    <s v="Operacionales"/>
    <s v="- Personal insuficiente_x000a_- Debilidades en las diferentes etapas de planeación , ejecución y seguimiento de proyectos_x000a_- Demora en la toma de decisiones en las diferentes instancias del proyecto (estructuración en la toma de decisiones)_x000a_- Obsolescencia en tecnología  _x000a__x000a__x000a__x000a__x000a__x000a_"/>
    <s v="- No contar con capacidades en las entidades para el despliegue de las estrategias planteadas_x000a_- Resistencia o autonomía de las entidades en la aplicabilidad de las estrategias,_x000a_- Resistencia al cambio por parte de los grupos de valor impactados_x000a_- Insatisfacción de algunos  grupos de valor del proyecto_x000a_- Falta de cooperación y articulación interinstitucional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Procesos misionales en el Sistema de Gestión de Calidad_x000a__x000a__x000a__x000a_"/>
    <s v="- 7868 Desarrollo institucional para una gestión pública eficiente_x000a__x000a__x000a__x000a_"/>
    <x v="5"/>
    <s v=""/>
    <s v=""/>
    <s v=""/>
    <s v=""/>
    <s v=""/>
    <s v=""/>
    <x v="4"/>
    <x v="2"/>
    <s v="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
    <s v="-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Queda como evidencia Actas e informes de Comités o Comisiones._x000a_-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Queda como evidencia correo electrónico de retroalimentación de los resultados de la revis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4"/>
    <x v="5"/>
    <x v="0"/>
    <s v="Se determina una probabilidad  raro (1)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que los productos y servicios  del proyecto  generen impactos diferentes a  los establecidos para  las entidades  en el informe de seguimiento a la Oficina Asesora de Planeación._x000a_- Reenfocar las estrategias planteadas de cara al cumplimiento de lo establecido en el plan de desarrollo y proyecto de inversión_x000a__x000a__x000a__x000a__x000a__x000a__x000a__x000a_- Actualizar la ficha del riesgo 7868 Desarrollo institucional para una gestión pública eficiente"/>
    <s v="- Subsecretaria Distrital de Fortalecimiento Institucional_x000a_- Directores y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que los productos y servicios  del proyecto  generen impactos diferentes a  los establecidos para  las entidades _x000a_- Versión de cronogramas y/o estrategias ajustadas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Actividades):_x000a_Hacer seguimiento al funcionamiento de las instancias de Coordinación._x000a_Fortalecer el funcionamiento del Sistema de Coordinación Distrital._x000a_Realizar los diseños requeridos de la Red Distrital de Archivos y la implementación del componente de Archivos Públicos abiertos._x000a_Desarrollar un plan para la consolidación de la gestión de documentos electrónicos de archivo en el Distrito Capital._x000a_Generar acciones para el aprovechamiento de la información de relacionamiento y la cooperación internacional._x000a_Desarrollar instrumentos para formalizar las relaciones con actores internacionales._x000a_Implementar un plan de relacionamiento y cooperación internacional del distrito._x000a_Desarrollar un ecosistema de gestión de conocimiento e Innovación._x000a_Realizar seguimiento y evaluación para la gestión del conocimiento y la innovación._x000a_Formular y actualizar lineamientos técnicos archivísticos, estrategias de seguimiento y medición a la implementación de la política archivística en el Distrito Capital._x000a_Implementar un modelo de asistencia técnica focalizada que permita apoyar a las entidades y organismos distritales en la implementación de la política de archivos en el Distrito Capital._x000a_Desarrollar acciones de participación en redes de ciudad, campañas y plataformas de organismos multilaterales._x000a_Desarrollar acciones para la sostenibilidad y mejoramiento del desempeño y la gestión pública distrital._x000a_Realizar un programa de Teletrabajo sobre la planta laboral en entidades y organismos distritales._x000a_Ejecutar acciones para la negociación, diálogo y concertación sindical en el Distrito Capital.  _x000a_Realizar las acciones generales de acompañamiento y seguimiento a los proyectos, asuntos y temas estratégicos de la administración distrital._x000a_Realizar acciones de seguimiento y control, al desarrollo del estudio técnico de modernización administrativa del Distrito Capital._x000a_Realizar el estudio técnico para la modernización administrativa del Distrito Capital._x000a_Realizar actividades de los productos del Plan de acción de la política de transparencia y su seguimiento._x000a_Desarrollar una estrategia de análisis de información y datos en transparencia para articular las iniciativas de las entidades distritales._x000a_Desarrollar acciones tendientes a la tecnificación, productividad y mejoramiento de la Imprenta Distrital. _x000a_Posicionar a la Imprenta Distrital como un aliado estratégico, para visibilizar la gestión, desempeño y transparencia pública._x000a_Realizar procesos de caracterización, procesamiento, acceso y puesta al servicio del patrimonio documental del Distrito Capital.    _x000a_Desarrollar investigación, promoción, divulgación y pedagogía del patrimonio documental y la memoria histórica de Bogotá.      "/>
    <s v="Posibilidad de incumplimiento en la ejecución de las actividades del proyecto de acuerdo con lo planeado."/>
    <x v="2"/>
    <s v="Operacionales"/>
    <s v="- Deficiencia en la gestión del conocimiento _x000a_- Debilidades en las diferentes etapas de planeación , ejecución y seguimiento de proyectos_x000a_- Falta o poco entrenamiento y reentrenamiento para el desarrollo de las funciones en la ejecución de proyectos_x000a_- Alta rotación personal y  fuga de capital intelectual_x000a__x000a__x000a__x000a__x000a__x000a_"/>
    <s v="- Falta de cooperación y articulación interinstitucional_x000a__x000a__x000a__x000a__x000a__x000a__x000a__x000a__x000a_"/>
    <s v="- Incumplimiento en las metas propuestas en el proyecto de inversión_x000a_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Procesos misionales en el Sistema de Gestión de Calidad_x000a__x000a__x000a__x000a_"/>
    <s v="- 7868 Desarrollo institucional para una gestión pública eficiente_x000a__x000a__x000a__x000a_"/>
    <x v="5"/>
    <s v=""/>
    <s v=""/>
    <s v=""/>
    <s v=""/>
    <s v=""/>
    <s v=""/>
    <x v="4"/>
    <x v="2"/>
    <s v="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
    <s v="-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Queda como evidencia  Memorando 2211600-FT-011 Remisión hoja de vida de metas o indicadores del proyecto de inversión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4"/>
    <x v="6"/>
    <x v="0"/>
    <s v="Se determina una probabilidad  raro (1) y un impacto menor (2)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mplimiento en la ejecución de las actividades del proyecto de acuerdo con lo planeado. en el informe de seguimiento a la Oficina Asesora de Planeación._x000a_- Ajustar los cronogramas de trabajo de las actividades que presenten desviación en su ejecución o en su defecto solicitar modificación de magnitudes del proyecto de inversión._x000a__x000a__x000a__x000a__x000a__x000a__x000a__x000a_- Actualizar la ficha del riesgo 7868 Desarrollo institucional para una gestión pública eficiente"/>
    <s v="- Subsecretaria Distrital de Fortalecimiento Institucional_x000a_- Directores -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mplimiento en la ejecución de las actividades del proyecto de acuerdo con lo planeado._x000a_- Cronogramas o perfil del proyecto modificados_x0009_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Fase: Actividad) Desarrollar el modelo de Gobierno Abierto con articulación y coordinación interinstitucional."/>
    <s v="Posibilidad de desarticulación interinstitucional para desarrollar el modelo de Gobierno Abierto"/>
    <x v="2"/>
    <s v="Administrativos"/>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x v="5"/>
    <s v=""/>
    <s v=""/>
    <s v=""/>
    <s v=""/>
    <s v=""/>
    <s v=""/>
    <x v="5"/>
    <x v="3"/>
    <s v="Una vez analizado el riesgo antes de controles la probabilidad se calificó por factibilidad generando como resultado 2. Improbable. La calificación del impacto quedó en  2. Menor. En consecuencia, el riesgo quedó ubicado en zona resultante baja (2,2). "/>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Todas"/>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x v="4"/>
    <x v="5"/>
    <x v="0"/>
    <s v="Una vez analizado el riesgo después de controles el resultado de la probabilidad fue 1. Raro y el resultado en el impacto fue 1. Insignificante. En consecuencia, el riesgo quedó ubicado en zona resultante baja (1,1). "/>
    <s v="Reducir"/>
    <s v="-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desarticulación interinstitucional para desarrollar el modelo de Gobierno Abierto en el informe de seguimient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la ficha del riesgo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seguimiento a la Oficina Asesora de Planeación indicando la materialización del riesgo de Posibilidad de desarticulación inter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Fase: Actividad) Socializar el modelo de Gobierno Abierto para su posicionamiento y apropiación interinstitucional."/>
    <s v="Posibilidad de que las entidades distritales suministren información o contenido en la plataforma GAB que no cumpla con la calidad y oportunidad que se requiere."/>
    <x v="2"/>
    <s v="Operacionale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x v="6"/>
    <s v=""/>
    <s v=""/>
    <s v=""/>
    <s v=""/>
    <s v=""/>
    <s v=""/>
    <x v="4"/>
    <x v="0"/>
    <s v="Una vez analizado el riesgo antes de controles la probabilidad se calificó por factibilidad generando como resultado 3. Moderado. La calificación del impacto quedó en 3. Moderado. En consecuencia, el riesgo quedó ubicado en zona resultante alta (3,3). _x0009__x0009__x0009__x0009__x0009__x0009__x0009__x0009__x0009__x0009_"/>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4"/>
    <x v="5"/>
    <x v="0"/>
    <s v="Una vez analizado el riesgo después de controles el resultado de la probabilidad fue 1. Raro y el resultado en el impacto fue 1. Insignificante. En consecuencia, el riesgo quedó ubicado en zona resultante baja (1,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_x000a__x000a__x000a__x000a__x000a__x000a_________________x000a_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_x000a__x000a__x000a__x000a__x000a_"/>
    <s v="- Gerente del proyecto_x000a_- Gerente del proyecto_x000a_- Gerente del proyecto_x000a_- Gerente del proyecto_x000a__x000a__x000a__x000a__x000a__x000a__x000a_________________x000a__x000a_- Gerente del proyecto_x000a_- Gerente del proyecto_x000a_- Gerente del proyecto_x000a_- Gerente del proyecto_x000a__x000a__x000a__x000a__x000a__x000a_"/>
    <s v="- Evidencias de reunión_x000a_- Evidencias producto de los controles_x000a_- Evidencias de reunión_x000a_- Evidencias producto de los controles_x000a__x000a__x000a__x000a__x000a__x000a__x000a_________________x000a__x000a_- Evidencias de reunión_x000a_- Evidencias producto de los controles_x000a_- Evidencias de reunión_x000a_- Evidencias producto de los controles_x000a__x000a__x000a__x000a__x000a__x000a_"/>
    <s v="01/05/2021_x000a_01/05/2021_x000a_01/05/2021_x000a_01/05/2021_x000a__x000a__x000a__x000a__x000a__x000a__x000a_________________x000a__x000a_01/05/2021_x000a_01/05/2021_x000a_01/05/2021_x000a_01/05/2021_x000a__x000a__x000a__x000a__x000a__x000a_"/>
    <s v="31/05/2021_x000a_30/06/2021_x000a_31/05/2021_x000a_30/06/2021_x000a__x000a__x000a__x000a__x000a__x000a__x000a_________________x000a__x000a_31/05/2021_x000a_30/06/2021_x000a_31/05/2021_x000a_30/06/2021_x000a__x000a__x000a__x000a__x000a__x000a_"/>
    <s v="- Reportar el riesgo materializado de Posibilidad de que las entidades distritales suministren información o contenido en la plataforma GAB que no cumpla con la calidad y oportunidad que se requiere. en el informe de seguimiento a la Oficina Asesora de Planeación._x000a_- Enviar correo electrónico a la entidad que proporcionó información errónea o incompleta._x000a_- Una vez recibida la corrección por parte de la entidad pertinente, se realiza la corrección de la información y se public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las entidades distritales suministren información o contenido en la plataforma GAB que no cumpla con la calidad y oportunidad que se requiere._x000a_- Correo electrónico con observaciones encontradas_x000a_- Correo electrónico de respuesta y evidencias de la publicación correspondiente_x000a_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Propósito): Implementar un modelo de Gobierno Abierto de Bogotá que promueva una relación democrática, incluyente, accesible y transparente con la ciudadanía."/>
    <s v="Posibilidad de que se tomen decisiones inadecuadas para la implementación del modelo de Gobierno Abierto de Bogotá"/>
    <x v="2"/>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x v="5"/>
    <s v=""/>
    <s v=""/>
    <s v=""/>
    <s v=""/>
    <s v=""/>
    <s v=""/>
    <x v="4"/>
    <x v="2"/>
    <s v="Una vez analizado el riesgo antes de controles la probabilidad se calificó por factibilidad generando como resultado 2. Improbable. La calificación del impacto quedó en  3. Moderado. En consecuencia, el riesgo quedó ubicado en zona moderada (2,3)."/>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de los proyectos de inversión“, (Actividad 20): indica que el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La mayoría"/>
    <x v="4"/>
    <x v="7"/>
    <x v="3"/>
    <s v="Una vez analizado el riesgo antes de controles la probabilidad se calificó por factibilidad generando como resultado 1. Raro. La calificación del impacto quedó en  3. Moderado. En consecuencia, el riesgo quedó ubicado en zona Moderada (1,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que se tomen decisiones inadecuadas para la implementación del modelo de Gobierno Abierto de Bogotá en el informe de seguimiento a la Oficina Asesora de Planeación._x000a_- Se realizan las gestiones pertinentes con las entidades que integran la Coordinación para analizar la situación presentada y el curso de acción._x000a_- Implementar la acción para corregir la situación presentad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se tomen decisiones inadecuadas para la implementación del modelo de Gobierno Abierto de Bogotá_x000a_- Evidencia del curso de acción definido por la Coordinación del modelo de Gobierno Abierto._x000a_- Evidencias de la acción implementada._x000a_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Producto): Documentos de lineamientos técnicos elaborados"/>
    <s v="Posibilidad de incumplimiento de plazos para la difusión e implementación de los documentos de lineamientos técnicos elaborados"/>
    <x v="2"/>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x v="6"/>
    <s v=""/>
    <s v=""/>
    <s v=""/>
    <s v=""/>
    <s v=""/>
    <s v=""/>
    <x v="4"/>
    <x v="0"/>
    <s v="Una vez analizado el riesgo antes de controles la probabilidad se calificó por factibilidad generando como resultado 3. Moderado. La calificación del impacto quedó en  3. Moderado. En consecuencia, el riesgo quedó ubicado en zona alta (3,3)."/>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x v="3"/>
    <x v="7"/>
    <x v="3"/>
    <s v="Una vez analizado el riesgo antes de controles la probabilidad se calificó por factibilidad generando como resultado 2. Improbable. La calificación del impacto quedó en  2. Menor. En consecuencia, el riesgo quedó ubicado en zona baja (3,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_x000a__x000a__x000a__x000a__x000a__x000a__x000a__x000a__x000a__x000a_________________x000a__x000a_-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_x000a__x000a_(Actividad.# 6 Acción Preventiva #34)_x000a__x000a__x000a__x000a__x000a__x000a__x000a__x000a__x000a_"/>
    <s v="_x000a__x000a__x000a__x000a__x000a__x000a__x000a__x000a__x000a__x000a_________________x000a__x000a_- Gerente del proyecto_x000a__x000a__x000a__x000a__x000a__x000a__x000a__x000a__x000a_"/>
    <s v="_x000a__x000a__x000a__x000a__x000a__x000a__x000a__x000a__x000a__x000a_________________x000a__x000a_- Lineamientos para la estandarización de la elaboración de informes contractuales mensuales_x000a__x000a__x000a__x000a__x000a__x000a__x000a__x000a__x000a_"/>
    <s v="_x000a__x000a__x000a__x000a__x000a__x000a__x000a__x000a__x000a__x000a_________________x000a__x000a_01/05/2021_x000a__x000a__x000a__x000a__x000a__x000a__x000a__x000a__x000a_"/>
    <s v="_x000a__x000a__x000a__x000a__x000a__x000a__x000a__x000a__x000a__x000a_________________x000a__x000a_31/05/2021_x000a__x000a__x000a__x000a__x000a__x000a__x000a__x000a__x000a_"/>
    <s v="- Reportar el riesgo materializado de Posibilidad de incumplimiento de plazos para la difusión e implementación de los documentos de lineamientos técnicos elaborados en el informe de seguimient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_x000a__x000a__x000a__x000a__x000a_- Actualizar la ficha del riesgo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seguimiento a la Oficina Asesora de Planeación indicando la materialización del riesgo de Posibilidad de incumplimiento de plazos para la difusión e implementación de los documentos de lineamientos técnicos elaborados_x000a_- Acta de reunión de la coordinación_x000a_- Acta de reunión de la coordinación_x000a_- Acta de reunión de la coordinación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incumplimiento de plazos para la difusión e implementación de los documentos de lineamientos técnicos elaborados"/>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x v="0"/>
    <s v="Definir las Asesorías Técnicas y Formulación de los Proyectos en materia TIC y Transformación Digital"/>
    <s v="Decisiones erróneas o no acertadas en la formulación de los Proyectos en materia TIC y Transformación Digital"/>
    <s v="Gestión de procesos"/>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 El procedimiento 1210200-PR-306 &quot;Asesoría Técnica o Formulación y Ejecución de Proyectos en el Distrito Capital&quot; (PC#7): indica que el Asesor de Despacho, autorizado(a) por el Jefe de la Oficina Alta Consejeri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
    <s v="_x000a__x000a__x000a__x000a_"/>
    <s v=""/>
    <s v=""/>
    <s v="_x000a__x000a__x000a__x000a_"/>
    <s v=""/>
    <s v=""/>
    <s v="_x000a__x000a__x000a__x000a_"/>
    <s v=""/>
    <s v=""/>
    <s v="_x000a__x000a__x000a__x000a_"/>
    <s v=""/>
    <x v="0"/>
  </r>
  <r>
    <x v="0"/>
    <s v="Ejecutar las Asesorías Técnicas y Proyectos en materia  TIC y Transformación digital."/>
    <s v="Incumplimiento parcial de compromisos en la ejecución de Proyectos en materia TIC y Transformación digital."/>
    <s v="Gestión de procesos"/>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d v="2021-05-19T00:00:00"/>
    <s v="_x000a__x000a_Análisis de controles_x000a__x000a_"/>
    <s v="Se realizan ajustes menores a las actividades de control preventivas (PC#9) y detectiva (PC#11). "/>
    <s v=""/>
    <s v="_x000a__x000a__x000a__x000a_"/>
    <s v=""/>
    <s v=""/>
    <s v="_x000a__x000a__x000a__x000a_"/>
    <s v=""/>
    <s v=""/>
    <s v="_x000a__x000a__x000a__x000a_"/>
    <s v=""/>
    <s v=""/>
    <s v="_x000a__x000a__x000a__x000a_"/>
    <s v=""/>
    <x v="0"/>
  </r>
  <r>
    <x v="0"/>
    <s v="Ejecutar las Asesorías Técnicas y Proyectos en materia TIC y Transformación digital"/>
    <s v="Decisiones ajustadas a intereses propios o de terceros en la aprobación de ejecución de Proyectos  en materia TIC y Transformación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
    <s v="- Profesional Especializado - _x000a_Oficina Alta Consejería Distrital de TIC_x000a__x000a__x000a__x000a__x000a__x000a__x000a__x000a__x000a__x000a_________________x000a__x000a__x000a_- Profesional Especializado - _x000a_Oficina Alta Consejería Distrital de TIC_x000a__x000a__x000a__x000a__x000a__x000a__x000a__x000a_"/>
    <s v="- Procedimiento PR-306 actualizado_x000a__x000a__x000a__x000a__x000a__x000a__x000a__x000a__x000a__x000a_________________x000a__x000a__x000a_- Procedimiento PR-306 actualizado_x000a__x000a__x000a__x000a__x000a__x000a__x000a__x000a_"/>
    <s v="01/04/2020_x000a__x000a__x000a__x000a__x000a__x000a__x000a__x000a__x000a__x000a_________________x000a__x000a__x000a_01/04/2020_x000a__x000a__x000a__x000a__x000a__x000a__x000a__x000a_"/>
    <s v="31/03/2021_x000a__x000a__x000a__x000a__x000a__x000a__x000a__x000a__x000a__x000a_________________x000a__x000a__x000a_31/03/2021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5-19T00:00:00"/>
    <s v="_x000a__x000a_Análisis de controles_x000a__x000a_"/>
    <s v="Se realizan ajustes menores a las actividades de control preventivas (PC#8) y detectiva (PC#9). "/>
    <s v=""/>
    <s v="_x000a__x000a__x000a__x000a_"/>
    <s v=""/>
    <s v=""/>
    <s v="_x000a__x000a__x000a__x000a_"/>
    <s v=""/>
    <s v=""/>
    <s v="_x000a__x000a__x000a__x000a_"/>
    <s v=""/>
    <s v=""/>
    <s v="_x000a__x000a__x000a__x000a_"/>
    <s v=""/>
    <s v=""/>
    <s v="_x000a__x000a__x000a__x000a_"/>
    <s v=""/>
    <s v=""/>
    <s v="_x000a__x000a__x000a__x000a_"/>
    <s v=""/>
    <x v="0"/>
  </r>
  <r>
    <x v="0"/>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s v="Gestión de procesos"/>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ayor (4)"/>
    <s v="Menor (2)"/>
    <s v="Mayor (4)"/>
    <s v="Mayor (4)"/>
    <s v="Alta"/>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ia Distrital de TIC,  cada vez que se identifique una asesoria técnica o un proyecto en materia TIC verifica que este enmarcado en los siguientes aspectos:_x000a_1._x0009_Políticas Públicas_x000a_2._x0009_Normatividad Nacional._x000a_3._x0009_Directrices y lineamientos._x000a_4. Funciones de la Oficina Alta Consejeri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trio se gestiona la asesoria tecnica o se formula el per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asesor de despacho, autorizado(a) por el Jefe de la Oficina Alta Consejeria Distrital de TIC,  cada vez que se identifique la gestión de una asesori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Asesoría Técnica 4130000-FT-1016 ._x000a_-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1-02-22T00:00:00"/>
    <s v="_x000a__x000a__x000a__x000a_"/>
    <s v="Se crea y registra el riesgo &quot;Errores (fallas o deficiencias) en la Identificación de las necesidades y gestión de las Asesorías Técnicas y proyectos en materia TIC y de Transformación Digital”"/>
    <d v="2021-05-19T00:00:00"/>
    <s v="_x000a__x000a_Análisis de controles_x000a__x000a_"/>
    <s v="Se realizan ajustes menores a las actividades de control preventivas (PC#1) y detectiva (PC#3) y  (PC#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s v="Gestión de procesos"/>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1"/>
  </r>
  <r>
    <x v="1"/>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1"/>
  </r>
  <r>
    <x v="1"/>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s v="Gestión de procesos"/>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o aplica_x000a__x000a__x000a__x000a_"/>
    <s v="Posible (3)"/>
    <s v="Insignificante (1)"/>
    <s v="Moderado (3)"/>
    <s v="Moderado (3)"/>
    <s v="Moderado (3)"/>
    <s v="Moderado (3)"/>
    <s v="Moderado (3)"/>
    <s v="Moderado (3)"/>
    <s v="Alta"/>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dentificar las necesidades en términos de comunicación publica "/>
    <s v="Errores (fallas o deficiencias) en la coordinación interinstitucional para la aplicación de los lineamientos dictados en materia de comunicación pública"/>
    <s v="Gestión de procesos"/>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que la imagen se puede ver afectada a nivel distrital. "/>
    <s v="- El procedimiento de gestión de aplicación de directrices en términos de comunicación  indica que la (el) Jefe de la Oficina Consejería de Comunicaciones, autorizado(a) por el Manual especifico de funciones y competencias laborales, mensualmente  verifica en mesas de trabajo realizadas con las oficinas de comunicaciones del distrito que sus acciones de comunicación estén alineadas a los lineamientos distritales en materia de comunicación pública socializados con anterioridad. La(s) fuente(s) de información utilizadas es(son) el reporte de acciones de comunicación planeadas y/o desarrolladas por las oficinas de comunicaciones del distrito y lineamientos distritales en materia de comunicación pública. En caso de evidenciar observaciones, desviaciones o diferencias, se solicitan los ajustes correspondientes a las acciones de comunicación. Queda como evidencia documento que registra las actividades y compromisos frente al cumplimiento de los lineamientos establecidos durante las mesas de trabajo ._x000a_- El procedimiento de gestión de aplicación de directrices en términos de comunicación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Queda como evidencia documentos de obligatorio cumplimiento expedidos (Directivas, Circulares, Resoluciones, entre otros) o la solicitud de oficialización de los lineamientos que requieran expedición.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Todas"/>
    <s v="- El procedimiento de gestión de aplicación de directrices en términos de comunicación  indica que la (el) Jefe de la Oficina Consejería de Comunicaciones, autorizado(a) por el Manual especifico de funciones y competencias laborales, mensualmente  verifica en mesas de trabajo realizadas con las oficinas de comunicaciones del distrito que sus acciones de comunicación estén alineadas a los lineamientos distritales en materia de comunicación pública socializados con anterioridad. La(s) fuente(s) de información utilizadas es(son) el reporte de acciones de comunicación planeadas y/o desarrolladas por las oficinas de comunicaciones del distrito y lineamientos distritales en materia de comunicación pública. En caso de evidenciar observaciones, desviaciones o diferencias, se solicitan los ajustes correspondientes a las acciones de comunicación. Queda como evidencia documento que registra las actividades y compromisos frente al cumplimiento de los lineamientos establecidos durante las mesas de trabajo .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 Documentar un procedimiento para gestionar la aplicación de lineamientos en materia de comunicación,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 Jefa de la Oficina Consejería de Comunicaciones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 Procedimiento para gestionar la aplicación de lineamientos en materia de comunicación, documentado._x000a__x000a__x000a__x000a__x000a__x000a__x000a__x000a__x000a_________________x000a__x000a_- Procedimiento para la gestión de lineamientos en materia de comunicación pública, documentado._x000a__x000a__x000a__x000a__x000a__x000a__x000a__x000a__x000a_"/>
    <s v="03/05/2021_x000a_30/04/2021_x000a__x000a__x000a__x000a__x000a__x000a__x000a__x000a__x000a_________________x000a__x000a_03/05/2021_x000a__x000a__x000a__x000a__x000a__x000a__x000a__x000a__x000a_"/>
    <s v="30/06/2021_x000a_30/06/2021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Realizar mesas de trabajo para orientar la aplicación correcta de los lineamientos de manera sincronizada._x000a_- Verificar que los compromisos establecidos en la mesa de trabajo se estén cumpliendo 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Acta de reunión en la que se indique la ampliación correcta de los lineamientos de comunicación _x000a_- Documento que evidencie que los compromisos de las mesas de trabajo se estén cumpliendo  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jecutar las acciones para la gestión de la comunicación pública."/>
    <s v="Omisión en la implementación de los lineamientos distritales en materia de comunicación pública."/>
    <s v="Gestión de procesos"/>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7867 Generación de los lineamientos de comunicación del Distrito para construir ciudad y ciudadanía_x000a__x000a__x000a__x000a_"/>
    <s v="Improbable (2)"/>
    <s v="Insignificante (1)"/>
    <s v="Mayor (4)"/>
    <s v="Moderado (3)"/>
    <s v="Moderado (3)"/>
    <s v="Menor (2)"/>
    <s v="Menor (2)"/>
    <s v="Mayor (4)"/>
    <s v="Alta"/>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l procedimiento de gestión de aplicación de directrices en términos de comunicación indica que La (el) Profesional de la Oficina Consejería de Comunicaciones, autorizado(a) por autorizado(a) por la (el) Jefe de la Oficina Consejería de Comunicaciones, mensualmente verifica de forma aleatoria que las acciones de comunicación pública desarrollas por las oficinas de comunicaciones del distrito, apliquen los lineamientos en materia de comunicación definidos por la Oficina Consejería de Comunicaciones. La(s) fuente(s) de información utilizadas es(son) las acciones de comunicación divulgadas en los diferentes medios por las oficinas de comunicaciones del distrito y los lineamientos distritales en materia de comunicación pública. En caso de evidenciar observaciones, desviaciones o diferencias, se solicitan los ajustes de divulgación o de contenido correspondientes a las acciones de comunicación desarrolladas. Queda como evidencia un informe de resultados de monitoreo y comunicación escrita solicitando los ajustes en caso de ser requerido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l procedimiento de gestión de aplicación de directrices en términos de comunicación indica que La (el) Profesional de la Oficina Consejería de Comunicaciones, , autorizado(a) por autorizado(a) por la (el) Jefe de la Oficina Consejería de Comunicaciones, mensualmente verifica de forma aleatoria que las acciones de comunicación pública desarrollas por las oficinas de comunicaciones del distrito, apliquen los lineamientos en materia de comunicación definidos por la Oficina Consejería de Comunicaciones. La(s) fuente(s) de información utilizadas es(son) las acciones de comunicación divulgadas en los diferentes medios por las oficinas de comunicaciones del distrito y los lineamientos distritales en materia de comunicación pública. En caso de evidenciar observaciones, desviaciones o diferencias, se solicitan los ajustes de divulgación o de contenido correspondientes a las acciones de comunicación desarrolladas. Queda como evidencia un informe de resultados de monitoreo y comunicación escrita solicitando los ajustes en caso de ser requerido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s v="Improbable (2)"/>
    <s v="Mayor (4)"/>
    <s v="Alta"/>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_x000a__x000a__x000a__x000a__x000a__x000a__x000a__x000a__x000a_________________x000a__x000a_- Procedimiento para la gestión de lineamientos en materia de comunicación pública, documentado._x000a__x000a__x000a__x000a__x000a__x000a__x000a__x000a__x000a_"/>
    <s v="03/05/2021_x000a__x000a__x000a__x000a__x000a__x000a__x000a__x000a__x000a__x000a_________________x000a__x000a_03/05/2021_x000a__x000a__x000a__x000a__x000a__x000a__x000a__x000a__x000a_"/>
    <s v="30/06/2021_x000a_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dentificar las necesidades en términos de comunicación publica "/>
    <s v="Incumplimiento parcial de compromisos en la generación y divulgación de estrategias, mensajes y/o acciones de comunicación pública, desconociendo los intereses comunicacionales del ciudadano."/>
    <s v="Gestión de procesos"/>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de gestión de aplicación de directrices en términos de comunicación indica que La (el) Profesional de la Oficina Consejería de Comunicaciones, autorizado(a) por la (el) jefe de la Oficina Consejería de Comunicaciones, semestralmente verifica a través de mediciones de opinión publica que las acciones de comunicación priorizadas por la administración lleguen de manera localizada y de acuerdo a las necesidades y/o intereses del ciudadano. La(s) fuente(s) de información utilizadas es(son) las acciones de comunicación realizadas y las mediciones de opinión pública.. En caso de evidenciar observaciones, desviaciones o diferencias, se establecen acciones que permitan fortalecer la identificación y comprensión de mensajes de interés para el ciudadano. Queda como evidencia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de gestión de aplicación de directrices en términos de comunicación indica que La (el) Profesional de la Oficina Consejería de Comunicaciones, autorizado(a) por la (el) jefe de la Oficina Consejería de Comunicaciones, semestralmente verifica a través de mediciones de opinión publica que las acciones de comunicación priorizadas por la administración lleguen de manera localizada y de acuerdo a las necesidades y/o intereses del ciudadano. La(s) fuente(s) de información utilizadas es(son) las acciones de comunicación realizadas y las mediciones de opinión pública.. En caso de evidenciar observaciones, desviaciones o diferencias, se establecen acciones que permitan fortalecer la identificación y comprensión de mensajes de interés para el ciudadano. Queda como evidencia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_x000a__x000a__x000a__x000a__x000a__x000a__x000a__x000a__x000a_________________x000a__x000a_- Procedimiento para la gestión de lineamientos en materia de comunicación pública, documentado._x000a__x000a__x000a__x000a__x000a__x000a__x000a__x000a__x000a_"/>
    <s v="03/05/2021_x000a__x000a__x000a__x000a__x000a__x000a__x000a__x000a__x000a__x000a_________________x000a__x000a_03/05/2021_x000a__x000a__x000a__x000a__x000a__x000a__x000a__x000a__x000a_"/>
    <s v="30/06/2021_x000a_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Elaborar los estudios y documentos previos"/>
    <s v="Errores (fallas o deficiencias) 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Verificar a través de los Comités de Contratación la necesidad de contratar bienes, servicios u obras y que los mismos sean procesos objetivos y ajustados a la normativa vigente_x000a_- AP # 7: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x v="2"/>
  </r>
  <r>
    <x v="2"/>
    <s v="Realizar la verificación, análisis y selección de las propuestas mediante el Comité de evaluación."/>
    <s v="Errores (fallas o deficiencias) 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Suministrar lineamientos y directrices para la gestión de contratación de la entidad."/>
    <s v="Errores (fallas o deficiencias) 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Posible (3)"/>
    <s v="Moderado (3)"/>
    <s v="Menor (2)"/>
    <s v="Menor (2)"/>
    <s v="Moderado (3)"/>
    <s v="Moderado (3)"/>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s v=""/>
    <s v="_x000a__x000a__x000a__x000a_"/>
    <s v=""/>
    <s v=""/>
    <s v="_x000a__x000a__x000a__x000a_"/>
    <s v=""/>
    <s v=""/>
    <s v="_x000a__x000a__x000a__x000a_"/>
    <s v=""/>
    <s v=""/>
    <s v="_x000a__x000a__x000a__x000a_"/>
    <s v=""/>
    <s v=""/>
    <s v="_x000a__x000a__x000a__x000a_"/>
    <s v=""/>
    <x v="2"/>
  </r>
  <r>
    <x v="2"/>
    <s v="Elaborar los estudios y documentos previos."/>
    <s v="Decisiones ajustadas a intereses propios o de terceros 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
    <x v="2"/>
  </r>
  <r>
    <x v="2"/>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s v=""/>
    <s v="_x000a__x000a__x000a__x000a_"/>
    <s v=""/>
    <s v=""/>
    <s v="_x000a__x000a__x000a__x000a_"/>
    <s v=""/>
    <s v=""/>
    <s v="_x000a__x000a__x000a__x000a_"/>
    <s v=""/>
    <s v=""/>
    <s v="_x000a__x000a__x000a__x000a_"/>
    <s v=""/>
    <s v=""/>
    <s v="_x000a__x000a__x000a__x000a_"/>
    <s v=""/>
    <s v=""/>
    <s v="_x000a__x000a__x000a__x000a_"/>
    <s v=""/>
    <x v="2"/>
  </r>
  <r>
    <x v="2"/>
    <s v="Adelantar el proceso de liquidación de contratos y/o convenios"/>
    <s v="Supervisión inapropiada 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_x000a_- Impresión de artes gráficas para las entidades del distrito capital_x000a__x000a__x000a_"/>
    <s v="- Todos los procesos en el Sistema de Gestión de Calidad_x000a__x000a__x000a__x000a_"/>
    <s v="- No aplica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Generar requerimientos semestrales a las dependencias con el fin de realizar seguimiento a la liquidación de los contratos en los tiempos establecidos por la norma._x000a_- AP # 9: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Verificar el cumplimiento de los requisitos de perfeccionamiento y ejecución contractual"/>
    <s v="Errores (fallas o deficiencias) 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Consolidar una gestión pública eficiente, a través del desarrollo de capacidades institucionales, para contribuir a la generación de valor público._x000a__x000a__x000a__x000a_"/>
    <s v="- Visitas guiadas Archivo de Bogotá_x000a_- Impresión de artes gráficas para las entidades del distrito capital_x000a__x000a__x000a_"/>
    <s v="- Todos los procesos en el Sistema de Gestión de Calidad_x000a__x000a__x000a__x000a_"/>
    <s v="- 7873 Fortalecimiento de la capacidad institucional de la Secretaría General_x000a__x000a__x000a__x000a_"/>
    <s v="Casi seguro (5)"/>
    <s v="Moderado (3)"/>
    <s v="Moderado (3)"/>
    <s v="Mayor (4)"/>
    <s v="Insignificante (1)"/>
    <s v="Insignificante (1)"/>
    <s v="Menor (2)"/>
    <s v="Mayor (4)"/>
    <s v="Extrema"/>
    <s v="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 AP# 781: Adelantar la actualización de los procedimientos 4231000-PR-284 &quot;Mínima cuantía&quot;, 4231000-PR-339 &quot;Selección Pública de Oferentes&quot;, 4231000-PR-338 &quot;Agregación de Demanda&quot; y 4231000-PR-156 &quot;Contratación Directa&quot; a fin de incluir un control fuerte frente a la revisión de la documentación y sistemas dispuestos para solicitar el Registro Presupuestal._x000a__x000a__x000a__x000a__x000a__x000a_________________x000a__x000a__x000a__x000a__x000a__x000a__x000a__x000a__x000a__x000a__x000a_"/>
    <s v="_x000a__x000a_- Director de Contratación_x000a_- Director de Contratación_x000a_- Director de Contratación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 Procedimientos 4231000-PR-284 &quot;Mínima cuantía&quot;, 4231000-PR-339 &quot;Selección Pública de Oferentes&quot;, 4231000-PR-338 &quot;Agregación de Demanda&quot; y 4231000-PR-156 &quot;Contratación Directa&quot; actualizados_x000a__x000a__x000a__x000a__x000a__x000a_________________x000a__x000a__x000a__x000a__x000a__x000a__x000a__x000a__x000a__x000a__x000a_"/>
    <s v="_x000a__x000a_12/02/2021_x000a_12/02/2021_x000a_30/06/2021_x000a__x000a__x000a__x000a__x000a__x000a_________________x000a__x000a__x000a__x000a__x000a__x000a__x000a__x000a__x000a__x000a__x000a_"/>
    <s v="_x000a__x000a_31/12/2021_x000a_31/12/2021_x000a_31/10/2021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Adelantar los procesos disciplinarios de conformidad con las etapas procesales fijadas por la Ley 734 de 2002"/>
    <s v="Errores (fallas o deficiencias) en el trámite del proceso verbal"/>
    <s v="Gestión de procesos"/>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Errores (fallas o deficiencias) 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
    <x v="3"/>
  </r>
  <r>
    <x v="3"/>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s v="Corrupción"/>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Incumplimiento legal 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x v="3"/>
  </r>
  <r>
    <x v="4"/>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s v="Rara vez (1)"/>
    <s v="Mayor (4)"/>
    <s v="Menor (2)"/>
    <s v="Mayor (4)"/>
    <s v="Moderado (3)"/>
    <s v="Mayor (4)"/>
    <s v="Mayor (4)"/>
    <s v="Mayor (4)"/>
    <s v="Alta"/>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x v="4"/>
  </r>
  <r>
    <x v="4"/>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s v="Rara vez (1)"/>
    <s v="Mayor (4)"/>
    <s v="Moderado (3)"/>
    <s v="Mayor (4)"/>
    <s v="Moderado (3)"/>
    <s v="Moderado (3)"/>
    <s v="Moderado (3)"/>
    <s v="Mayor (4)"/>
    <s v="Alta"/>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x v="4"/>
  </r>
  <r>
    <x v="5"/>
    <s v="Recibir y custodiar los insumos y materias primas durante el proceso de producción de conformidad con las características técnicas requeridas hasta la entrega del producto terminado al almacén."/>
    <s v="Errores (fallas o deficiencias) 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s v="Posible (3)"/>
    <s v="Insignificante (1)"/>
    <s v="Menor (2)"/>
    <s v="Menor (2)"/>
    <s v="Insignificante (1)"/>
    <s v="Insignificante (1)"/>
    <s v="Insignificante (1)"/>
    <s v="Menor (2)"/>
    <s v="Moderada"/>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
    <x v="5"/>
  </r>
  <r>
    <x v="5"/>
    <s v="_x000a_Publicar los actos y documentos administrativos en el Registro Distrital._x000a_"/>
    <s v="Incumplimiento legal con la publicación oportuna e íntegra de los actos administrativos (Registro Distrital)"/>
    <s v="Gestión de procesos"/>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s v="Rara vez (1)"/>
    <s v="Insignificante (1)"/>
    <s v="Moderado (3)"/>
    <s v="Mayor (4)"/>
    <s v="Moderado (3)"/>
    <s v="Moderado (3)"/>
    <s v="Moderado (3)"/>
    <s v="Mayor (4)"/>
    <s v="Alta"/>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é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s v="Corrupción"/>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s v="Rara vez (1)"/>
    <s v="Menor (2)"/>
    <s v="Menor (2)"/>
    <s v="Menor (2)"/>
    <s v="Menor (2)"/>
    <s v="Insignificante (1)"/>
    <s v="Menor (2)"/>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 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é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á la requi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 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Insignificante (1)"/>
    <s v="Insignificante (1)"/>
    <s v="Insignificante (1)"/>
    <s v="Insignificante (1)"/>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x v="5"/>
  </r>
  <r>
    <x v="5"/>
    <s v="Ejecutar las acciones para la gestión de la elaboración de impresos y el registro distrital."/>
    <s v="Interrupciones en la elaboración de impresos"/>
    <s v="Gestión de procesos"/>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Improbable (2)"/>
    <s v="Catastrófico (5)"/>
    <s v="Extrema"/>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Formular el Plan Estratégico de Tecnologías de la Información y las Comunicaciones"/>
    <s v="Decisiones erróneas o no acertadas en la formulación del Plan Estratégico de Tecnologías de la Información y las Comunicaciones"/>
    <s v="Gestión de procesos"/>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_x000a__x000a__x000a_________________x000a_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_x000a_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
    <s v="10/02/2021_x000a_01/04/2021_x000a_10/02/2021_x000a_01/04/2021_x000a__x000a__x000a__x000a__x000a__x000a__x000a_________________x000a__x000a_10/02/2021_x000a_01/04/2021_x000a_10/02/2021_x000a_01/04/2021_x000a_10/02/2021_x000a_01/04/2021_x000a__x000a__x000a__x000a_"/>
    <s v="30/06/2021_x000a_30/07/2021_x000a_30/06/2021_x000a_30/07/2021_x000a__x000a__x000a__x000a__x000a__x000a__x000a_________________x000a__x000a_30/06/2021_x000a_30/07/2021_x000a_30/06/2021_x000a_30/07/2021_x000a_30/06/2021_x000a_30/07/2021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en los lineamientos para el levantamiento de activos de información y la aplicación de los principios de seguridad de la información"/>
    <s v="Gestión de procesos"/>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 en la carpeta digital de la OTIC.. Queda como evidencia Identificación, valoración y planes de tratamiento de los Activos de información 2213200-FT-367, el Memorando 2211600-FT-011_x000a_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Activos de información (PR-187)  -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Registro de “Identificación, Valoración y Planes de Tratamiento a los Activos de Información” y las evidencias de los controles.. En caso de evidenciar observaciones, desviaciones o diferencias, se remitirá la retroalimentación a la dependencia con el fin de que se realicen los respectivos ajustes en el próximo ejercicio de Identificación de riesgos. En caso contrario se informará a la dependencia la conformidad de la aplicación de los controles. Queda como evidencia Identificación, valoración y planes de tratamiento de los Activos de información 2213200-FT-367 y Memorando 2211600-FT-011 Retroalimentación aplicación a controles._x000a_- Activos de información (PR-187)  -PC#14: indica que Oficial de Seguridad de la Información y la Dependencia responsable, autorizado(a) por El Jefe de la Oficina de Tecnologías de la Información y las Comunicaciones, anu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el cumplimiento de la ejecución de las acciones, el Jefe de la OTIC, remite memorando electrónico al responsable del proceso con la retroalimentación y fechas concretas para su implementación. En caso contrario se dará por cumplida la implementación del plan de tratamiento por parte de la dependencia responsable.. Queda como evidencia Identificación, valoración y planes de tratamiento de los Activos de información 2213200-FT-367 y Memorando 2211600-FT-011 y 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_x000a__x000a__x000a_________________x000a__x000a_- AP#27 (Actividad 1): Realizar sensibilización a los actores del proceso para fortalecer los conceptos de principios y lineamientos de seguridad de la información._x000a_- AP#27 (Actividad 2) Fortalecer las actividades de control del procedimiento PR-187_x000a_-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18/06/2021_x000a_18/06/2021_x000a__x000a__x000a__x000a__x000a__x000a__x000a__x000a__x000a_________________x000a__x000a_18/06/2021_x000a_18/06/2021_x000a_18/06/2021_x000a_18/06/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en el seguimiento y retroalimentación a los avances de proyectos de alto componente TIC definidos en el PETI"/>
    <s v="Gestión de procesos"/>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x v="6"/>
  </r>
  <r>
    <x v="6"/>
    <s v="Desarrollar la gestión de soluciones tecnológicas"/>
    <s v="Supervisión inapropiada en el desarrollo de soluciones tecnológicas"/>
    <s v="Gestión de procesos"/>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s v=""/>
    <s v="_x000a__x000a__x000a__x000a_"/>
    <s v=""/>
    <s v=""/>
    <s v="_x000a__x000a__x000a__x000a_"/>
    <s v=""/>
    <s v=""/>
    <s v="_x000a__x000a__x000a__x000a_"/>
    <s v=""/>
    <s v=""/>
    <s v="_x000a__x000a__x000a__x000a_"/>
    <s v=""/>
    <s v=""/>
    <s v="_x000a__x000a__x000a__x000a_"/>
    <s v=""/>
    <x v="6"/>
  </r>
  <r>
    <x v="6"/>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s v="Corrupción"/>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_x000a__x000a__x000a__x000a__x000a__x000a_________________x000a_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_x000a__x000a__x000a_________________x000a_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
    <s v="12/02/2021_x000a_30/06/2021_x000a_12/02/2021_x000a_30/06/2021_x000a__x000a__x000a__x000a__x000a__x000a__x000a_________________x000a__x000a_12/02/2021_x000a_30/06/2021_x000a_12/02/2021_x000a_30/06/2021_x000a_12/02/2021_x000a_30/06/2021_x000a__x000a__x000a__x000a_"/>
    <s v="30/06/2021_x000a_30/09/2021_x000a_30/06/2021_x000a_30/09/2021_x000a__x000a__x000a__x000a__x000a__x000a__x000a_________________x000a__x000a_30/06/2021_x000a_30/09/2021_x000a_30/06/2021_x000a_30/09/2021_x000a_30/06/2021_x000a_30/09/2021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s v=""/>
    <s v="_x000a__x000a__x000a__x000a_"/>
    <s v=""/>
    <x v="6"/>
  </r>
  <r>
    <x v="7"/>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s v="Corrupción"/>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x v="7"/>
  </r>
  <r>
    <x v="7"/>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s v="Corrupción"/>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x v="7"/>
  </r>
  <r>
    <x v="7"/>
    <s v="Elaborar el Plan Anual de Auditorías el cual incorpora todas las actividades de aseguramiento, seguimiento y fomento del autocontrol."/>
    <s v="Decisiones erróneas o no acertadas 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Planificar las auditorías internas."/>
    <s v="Decisiones erróneas o no acertadas 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Desarrollar y ejecutar los cursos y/o diplomados de formación para las servidoras y servidores públicos"/>
    <s v="Errores (fallas o deficiencias) 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Consolidar una gestión pública eficiente, a través del desarrollo de capacidades institucionales, para contribuir a la generación de valor público._x000a__x000a__x000a__x000a_"/>
    <s v="- Inscripción programas de formación virtual para servidores públicos del Distrito Capital_x000a__x000a__x000a__x000a_"/>
    <s v="- Procesos estratégicos en el Sistema de Gestión de Calidad_x000a__x000a__x000a__x000a_"/>
    <s v="- No aplica_x000a__x000a__x000a__x000a_"/>
    <s v="Posible (3)"/>
    <s v="Moderado (3)"/>
    <s v="Moderado (3)"/>
    <s v="Menor (2)"/>
    <s v="Insignificante (1)"/>
    <s v="Insignificante (1)"/>
    <s v="Mayor (4)"/>
    <s v="Mayor (4)"/>
    <s v="Extrema"/>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Subsecretario(a) Técnico(a), Director(a) y/o  Subdirector (a) Técnico de Desarrollo Institucional, autorizado(a) por el Subsecretario(a) Técnico(a), Director(a) y/o  Subdirector (a) Técnico de Desarrollo Institucional, anualmente  aprueba la oferta académica. La(s) fuente(s) de información utilizadas es(son) las temáticas de formación definidas. En caso de evidenciar observaciones, desviaciones o diferencias, se realizan ajustes si hay lugar a ello para aprobación de la versión final. Queda como evidencia el documento de oferta académica final y la evidencia de aprobación de esta._x000a_- El procedimiento  2213100-PR-209 &quot; Administración de los programas de formación&quot; indica que el Director(a) y/o Subdirector(a) Técnico (a) de Desarrollo Institucional, Profesional universitario y/o Profesional  especializado (a) de la Subdirección Técnica de Desarrollo Institucional, autorizado(a) por el Director(a) y/o Subdirector (a) Técnico de Desarrollo Institucional, mensualmente para garantizar el cumplimiento del plan de trabajo anual, realiza seguimiento a través del subcomité de autocontrol y seguimiento periódico a través de mesas de trabajo del Subdirector(a) Técnico(a) de Desarrollo Institucional y los profesionales. En estos seguimientos se identifican las causas que pueden generar posibles incumplimientos al plan, como lo son: personal insuficiente, información de entrada con deficiencias, fallas tecnológicas, contenidos con deficiencias, inoportunidad en el inicio de los programas, inconvenientes precontractuales o contractuales, entre otras. La(s) fuente(s) de información utilizadas es(son) el plan anual de trabajo y los seguimientos mensuales y periódicos realizados a dicho plan. En caso de evidenciar observaciones, desviaciones o diferencias, si es necesario se realizan los ajustes pertinentes. Queda como evidencia el plan de trabajo anual con temáticas de formación, actas de subcomité de autocontrol de la Subdirección Técnica de la Dirección Distrital de Desarrollo Institucional, Registro de asistencia subcomité de autocontrol de la Subdirección Técnica de la Dirección Distrital de Desarrollo Institucional y soportes de mesas de trabajo de seguimiento periódico de la Subdirección Técnica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en cada curso y/o diplomado envía a los jefes de Talento Humano el formulario disponible en el portal institucional del programa de formación para que directamente realicen la preinscripción de los servidores y servidoras que cumplen con los requisitos establecidos, lo anterior si el curso y/o diplomado tiene establecidos requisitos que restringen la inscripción. La(s) fuente(s) de información utilizadas es(son) listados de los inscritos por parte de las oficinas de talento humano. En caso de evidenciar observaciones, desviaciones o diferencias, se informa. Queda como evidencia formulario de inscripción, base de datos de inscritos y listado definitivo de matriculados por entidad._x000a_- El procedimiento  2213100-PR-209 &quot;Administración de los programas de formación&quot; indica que Director de Desarrollo Institucional y/o Subdirector Técnico de Desarrollo Institucional y/o Profesional especializado (a) de la Subdirección Técnica de Desarrollo Institucional, autorizado(a) por El Director(a) y/o Subdirector(a) Técnico (a) de Desarrollo Institucional, cada vez que se realice el proceso revisa los documentos precontractuales validando mediante firma, haciendo envío de los mismos a través de comunicación oficial a la Dirección de Contratación. La(s) fuente(s) de información utilizadas es(son) estudios previos, análisis de mercado, matriz de riesgos, anexo técnico y estudio de sector. En caso de evidenciar observaciones, desviaciones o diferencias, se deben ajustar los documentos de la etapa precontractual. Queda como evidencia el memorando de envío de documentos precontractuales a la Dirección de Contratación_x0009_.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el Profesional especializado (a) o universitario de la Subdirección técnica de Desarrollo Institucional, autorizado(a) por el Director(a) y/o Subdirector (a) Técnico de Desarrollo Institucional, cada vez que se presente en caso de evidenciar o recibir notificaciones de falla de la plataforma u otras relacionadas con el soporte técnico y funcional las gestiona. La(s) fuente(s) de información utilizadas es(son) registros  de la plataforma. En caso de evidenciar observaciones, desviaciones o diferencias, se gestionan de acuerdo con lo establecido en el Protocolo - Respuesta a usuarios programa de formación soy 10 aprende 4211000-OT-077. Queda como evidencia registros de fallos de la plataforma, correo electrónico de notificación de falla de la plataforma, soporte de respuesta a requerimientos de Soy 10.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extrema a una zona baja en el mapa de calor. "/>
    <s v="Reducir"/>
    <s v="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Matriz de riesgos actualizada y procedimiento ajustado_x000a__x000a__x000a__x000a__x000a__x000a__x000a__x000a__x000a_________________x000a__x000a__x000a__x000a__x000a__x000a__x000a__x000a__x000a__x000a__x000a_"/>
    <s v="_x000a_04/02/2021_x000a_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s v=""/>
    <s v="_x000a__x000a__x000a__x000a_"/>
    <s v=""/>
    <s v=""/>
    <s v="_x000a__x000a__x000a__x000a_"/>
    <s v=""/>
    <s v=""/>
    <s v="_x000a__x000a__x000a__x000a_"/>
    <s v=""/>
    <s v=""/>
    <s v="_x000a__x000a__x000a__x000a_"/>
    <s v=""/>
    <s v=""/>
    <s v="_x000a__x000a__x000a__x000a_"/>
    <s v=""/>
    <s v=""/>
    <s v="_x000a__x000a__x000a__x000a_"/>
    <s v=""/>
    <x v="8"/>
  </r>
  <r>
    <x v="8"/>
    <s v="Estructurar, coordinar y orientar la implementación de estrategias para el fortalecimiento de la administración y la gestión pública de las entidades y organismos distritales."/>
    <s v="Errores (fallas o deficiencias) 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Gestionar los recursos necesarios para el ingreso a bodega y registro en los inventarios de los bienes objeto de solicitud."/>
    <s v="Desvío de recursos físicos o económicos en  el ingreso, suministro y baja  de bienes de consumo, consumo controlado y devolutivo de los inventarios de la entidad, con el fin de obtener beneficios a nombre propio o de un tercero"/>
    <s v="Corrupción"/>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Moderado (3)"/>
    <s v="Catastrófico (5)"/>
    <s v="Extrema"/>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lo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 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0-2021 Verificar que se cumplan los criterios de ingreso de bienes o elementos acorde con lo establecido en el procedimiento vigente y las variables permitidas en el sistema de información de inventarios, para equipos ofimáticos, tales como  computadores de escritorio, computadores portátiles, tablets, discos duros, cartuchos, tintas y tóner, en cada ingreso realizado._x000a_- AP 48-2020-ACT 1: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_x000a_- AP 48-2020-ACT 2: Por intermedio de la Dirección de contratación, hacer entrega de un documento de resumen con los “tips” que se deben tener en cuenta por parte de los supervisores para formalizar el ingreso de bienes._x000a_- AP 48-2020-ACT 3: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_x000a__x000a__x000a__x000a__x000a__x000a__x000a_________________x000a__x000a__x000a__x000a__x000a__x000a__x000a__x000a__x000a__x000a__x000a_"/>
    <s v="- profesional universitario_x000a_- Profesional Especializado_x000a_- Profesional Especializado_x000a_- Profesional Universitario_x000a__x000a__x000a__x000a__x000a__x000a__x000a_________________x000a__x000a__x000a__x000a__x000a__x000a__x000a__x000a__x000a__x000a__x000a_"/>
    <s v="- Ingresos revisados y avalados por parte del profesional universitario._x000a_- Evidencias de Reunión _x000a_- Documento con Tips_x000a_- Memorando Electrónico_x000a__x000a__x000a__x000a__x000a__x000a__x000a_________________x000a__x000a__x000a__x000a__x000a__x000a__x000a__x000a__x000a__x000a__x000a_"/>
    <s v="22/02/2021_x000a_08/10/2020_x000a_08/10/2020_x000a_08/10/2020_x000a__x000a__x000a__x000a__x000a__x000a__x000a_________________x000a__x000a__x000a__x000a__x000a__x000a__x000a__x000a__x000a__x000a__x000a_"/>
    <s v="18/06/2021_x000a_12/02/2021_x000a_12/02/2021_x000a_12/02/2021_x000a__x000a__x000a__x000a__x000a__x000a__x000a_________________x000a__x000a_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x v="9"/>
  </r>
  <r>
    <x v="9"/>
    <s v="Preparar y generar la cuenta mensual de almacén con destino a la Subdirección Financiera"/>
    <s v="Errores (fallas o deficiencias) 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í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x v="9"/>
  </r>
  <r>
    <x v="9"/>
    <s v="Programar el seguimiento y control de bienes"/>
    <s v="Errores (fallas o deficiencias) en el seguimiento y control de la información de los bienes de propiedad de la entidad"/>
    <s v="Gestión de procesos"/>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í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ó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x v="9"/>
  </r>
  <r>
    <x v="9"/>
    <s v="Seguimiento y control de la información de los bienes de propiedad de la entidad"/>
    <s v="Desvío de recursos físicos o económicos durante el seguimiento y control de la información de los bienes de propiedad de la entidad, fin de obtener beneficios a nombre propio o de un tercero"/>
    <s v="Corrupción"/>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9-2021-ACT 1:Ajustar los formatos de traslado de bienes de tal forma que se puedan identificar la cantidad de los elementos que se incluyen, incluir casillas de verificación hacer referencia al total de bienes, numero páginas._x000a__x000a_- AP19-2021-ACT 2:Socializar el procedimiento y los instrumentos relacionados con el traslado de bienes con las dependencias pendencias._x000a_- AP19-2021-ACT 3:Realizar un análisis de la metodología de reparto o asignación de las solicitudes de traslado con el fin de optimizar el control sobre las mismas._x000a__x000a__x000a__x000a__x000a__x000a__x000a__x000a_________________x000a__x000a__x000a__x000a__x000a__x000a__x000a__x000a__x000a__x000a__x000a_"/>
    <s v="_x000a_- Profesional Universitario_x000a_- Profesional Universitario_x000a_- Profesional Especializado_x000a__x000a__x000a__x000a__x000a__x000a__x000a_________________x000a__x000a__x000a__x000a__x000a__x000a__x000a__x000a__x000a__x000a__x000a_"/>
    <s v="_x000a_- Formatos Actualizados y Ajustados._x000a_- Listas de asistencia y memorias de la socialización._x000a_- Documento de Análisis a través de Evidencia de Reunión._x000a__x000a__x000a__x000a__x000a__x000a__x000a_________________x000a__x000a__x000a__x000a__x000a__x000a__x000a__x000a__x000a__x000a__x000a_"/>
    <s v="_x000a_17/02/2021_x000a_17/02/2021_x000a_17/02/2021_x000a__x000a__x000a__x000a__x000a__x000a__x000a_________________x000a__x000a__x000a__x000a__x000a__x000a__x000a__x000a__x000a__x000a__x000a_"/>
    <s v="_x000a_16/06/2021_x000a_16/06/2021_x000a_16/06/2021_x000a__x000a__x000a__x000a__x000a__x000a__x000a_________________x000a__x000a__x000a_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s v=""/>
    <s v="_x000a__x000a__x000a__x000a_"/>
    <s v=""/>
    <s v=""/>
    <s v="_x000a__x000a__x000a__x000a_"/>
    <s v=""/>
    <x v="9"/>
  </r>
  <r>
    <x v="10"/>
    <s v="Diseñar y estructurar los medios de interacción ciudadana."/>
    <s v="Errores (fallas o deficiencias) 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Poner en operación los medios de interacción ciudadana para la atención a la Ciudadanía"/>
    <s v="Interrupciones en  el modelo multicanal que impidan a la ciudadanía acceder a la oferta institucional de trámites y servicios"/>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 2213300-PR-036 (Actividad 2)  indica que el técnico operativo de soporte , autorizado(a) por el/la profesional responsable del punto , diariamente acorde con lo establecido en el instructivo &quot;Canal presencial&quot; 4222000-IN-064, verifica en los CADE  y SUPERCADE 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el reporte de incidencias de GLPI._x000a_- El procedimiento &quot;Administración del Modelo Multicanal de servicio a la Ciudadanía&quot; 2213300-PR-036 (Actividad 2) _x0009_ indica que el soporte técnico del  Operador , autorizado(a) por el Director (a) del Sistema Distrital de Servicio a la Ciudadanía, diariamente  verifica la disposición de los canales telefónicos, funcionamiento de internet y de aplicativos de operación, acorde al contrato interadministrativo celebrado para la operación de la Línea 195 el anexo técnico funcional de este _x0009__x0009_. La(s) fuente(s) de información utilizadas es(son) los aplicativos, los canales telefónicos  y virtual. En caso de evidenciar observaciones, desviaciones o diferencias, se genera una incidencia, se reporta al operador y al profesional responsable de la Línea 195 . Queda como evidencia Bitácora de validación._x000a_- El procedimiento &quot;Administración del Modelo Multicanal de servicio a la Ciudadanía&quot; 2213300-PR-036 (Actividad 3)  indica que el Profesional responsable de punto CADE y SuperCADE, autorizado(a) por  el Director (a) del Sistema Distrital de Servicio a la Ciudadanía_x0009__x0009__x0009__x0009_, diariamente  acorde con lo establecido en el instructivo &quot;Canal presencial&quot; 4222000-IN-064 paso 3, verifica las condiciones para la normal prestación del servicio relacionadas con aspectos de seguridad y orden público. La(s) fuente(s) de información utilizadas es(son) el entorno externo inmediato y los reportes de las condiciones de seguridad. En caso de evidenciar observaciones, desviaciones o diferencias, se reporta y define tratamiento ante el/la Director(a) del Sistema Distrital de Servicio a la Ciudadanía o la instancia correspondiente. Queda como evidencia formulario de verificación de condiciones de apertur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 2213300-PR-036 (Actividad 5)   indica que el Profesional responsable de punto CADE y SuperCADE, autorizado(a) por  el Director (a) del Sistema Distrital de Servicio a la Ciudadanía_x0009_, mensualmente valida las condiciones apropiadas para la normal prestación del servicio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Queda como evidencia el Informe administrativo._x000a_- El procedimiento &quot;Administración del Modelo Multicanal de servicio a la Ciudadanía&quot;2213300-PR-036 (Actividad 5)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el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 2213300-PR-036 (Actividad 5)   indica que el Profesional de apoyo a la supervisión, autorizado(a) por Director (a) Distrital de Servicio a la Ciudadanía, bimestralmente realiza seguimiento al cumplimiento de las obligaciones de los convenios y contratos suscritos con las entidades que hacen parte de la Red CADE. La(s) fuente(s) de información utilizadas es(son) convenios, contratos e informes administrativos. En caso de evidenciar observaciones, desviaciones o diferencias, se reporta al Director del Sistema Distrital de Servicio a la Ciudadanía. Queda como evidencia acta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 2213300-PR-036 (Actividad 5)  _x0009__x0009__x0009_ indica que el Profesional de apoyo a la supervisión, autorizado(a) por Director (a) Distrital de Servicio a la Ciudadanía, por demanda verifica el posible incumplimiento de las obligaciones establecidas en los convenios y/o contratos con las entidades. La(s) fuente(s) de información utilizadas es(son) el informe administrativo o el informe parcial / final de supervisión. En caso de evidenciar observaciones, desviaciones o diferencias, da aviso oportuno al supervisor del contrato y convenio de la entidad. Queda como evidencia correo electrónico de reporte de posibles incumplimien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s v=""/>
    <s v="_x000a__x000a__x000a__x000a_"/>
    <s v=""/>
    <s v=""/>
    <s v="_x000a__x000a__x000a__x000a_"/>
    <s v=""/>
    <s v=""/>
    <s v="_x000a__x000a__x000a__x000a_"/>
    <s v=""/>
    <s v=""/>
    <s v="_x000a__x000a__x000a__x000a_"/>
    <s v=""/>
    <s v=""/>
    <s v="_x000a__x000a__x000a__x000a_"/>
    <s v=""/>
    <s v=""/>
    <s v="_x000a__x000a__x000a__x000a_"/>
    <s v=""/>
    <x v="10"/>
  </r>
  <r>
    <x v="10"/>
    <s v="Gestionar las peticiones ciudadanas, que ingresan al Sistema Distrital para la Gestión de Peticiones Ciudadanas, brindar el soporte funcional y evaluar la conformidad de las respuestas emitidas."/>
    <s v="Incumplimiento parcial de compromisos 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Medir y analizar la calidad en la prestación del servicio en los diferentes canales de servicio a la Ciudadanía"/>
    <s v="Errores (fallas o deficiencias) 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_x000a__x000a__x000a_"/>
    <s v="- No aplica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Cualificar a los servidores públicos en actitudes, destrezas, habilidades y conocimientos de servicio a la Ciudadanía, al igual que en competencias de Inspección, Vigilancia y Control."/>
    <s v="Incumplimiento parcial de compromisos 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Gestionar las peticiones ciudadanas, que ingresan al Sistema Distrital para la Gestión de Peticiones Ciudadanas, brindar el soporte funcional y evaluar la conformidad de las respuestas emitidas."/>
    <s v="Errores (fallas o deficiencias) en el análisis y direccionamiento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diariamente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diariamente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diariamente realiza la gestión pertinente para las peticiones que ingresan al sistema. La(s) fuente(s) de información utilizadas es(son) Actividad 1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troalimentar al equipo de direccionamiento de peticiones en competencias institucionales a través de mesas de trabajo semestrales. (Acción preventiva N°14)_x000a__x000a__x000a__x000a__x000a__x000a__x000a__x000a__x000a__x000a_________________x000a__x000a__x000a__x000a__x000a__x000a__x000a__x000a__x000a__x000a__x000a_"/>
    <s v="- Profesional universitario de la Dirección Distrital de Calidad del Servicio con funciones de direccionamiento / soporte funcional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4/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Realización de cobros indebidos 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quot;Administración del Modelo Multicanal de servicio a la Ciudadanía&quot; 2213300-PR-036 indica que  los profesionales responsables de punto CADE y SuperCADE, autorizado(a) por Director(a) del sistema distrital de servicio a la ciudadanía, diaria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formulario de verificación de condiciones de apertura._x000a_- El procedimiento &quot;Administración del Modelo Multicanal de servicio a la Ciudadanía&quot; 2213300-PR-036 indica que  los profesionales responsables de punto CADE y SuperCADE, autorizado(a) por Director(a) del sistema distrital de servicio a la ciudadanía, mensual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Administración del Modelo Multicanal de servicio a la Ciudadanía&quot; 2213300-PR-036 indica que los profesionales responsables de punto CADE / SuperCADE, autorizado(a) por Director(a) del sistema distrital de servicio a la ciudadanía, por demanda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l  Director del Sistema Distrital de Servicio a la Ciudadanía. Queda como evidencia correo electrónico del profesional de punto reportando el posible acto de corrupción cometido ._x000a_-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Subcomité de Autocontrol si en el periodo se han materializado posibles actos de corrupción. La(s) fuente(s) de información utilizadas es(son) peticiones ciudadanas y observación directa de los responsables de punto de atención. En caso de evidenciar observaciones, desviaciones o diferencias, reporta a la Oficina de Control Interno Disciplinario. Queda como evidencia Acta Subcomité de Autocontrol o comunicaciones inter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SDSC sobre los valores de integridad, con relación al servicio a la ciudadanía. (Acción Preventiva N° 31)_x000a__x000a__x000a__x000a__x000a__x000a__x000a__x000a__x000a_________________x000a__x000a__x000a__x000a__x000a__x000a__x000a__x000a__x000a__x000a__x000a_"/>
    <s v="_x000a_- Gestores de transparencia e integridad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12/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x v="10"/>
  </r>
  <r>
    <x v="10"/>
    <s v="Medir y analizar la calidad en la prestación del servicio en los diferentes canales de servicio a la Ciudadanía."/>
    <s v="Decisiones ajustadas a intereses propios o de terceros 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servidores de la DDCS sobre los valores de integridad, con relación al servicio a la ciudadanía. (Acción Preventiva N° 15)_x000a__x000a__x000a__x000a__x000a__x000a__x000a__x000a__x000a_________________x000a__x000a__x000a__x000a__x000a__x000a__x000a__x000a__x000a__x000a__x000a_"/>
    <s v="_x000a_- Gestor de integridad de la Dirección Distrital de Calidad del Servicio._x000a__x000a__x000a__x000a__x000a__x000a__x000a__x000a__x000a_________________x000a__x000a__x000a__x000a__x000a__x000a__x000a__x000a__x000a__x000a__x000a_"/>
    <s v="_x000a_- Servidores de la DDCS sensibilizados en el Código de Integridad_x000a__x000a__x000a__x000a__x000a__x000a__x000a__x000a__x000a_________________x000a__x000a__x000a__x000a__x000a__x000a__x000a__x000a__x000a__x000a__x000a_"/>
    <s v="_x000a_01/04/2021_x000a__x000a__x000a__x000a__x000a__x000a__x000a__x000a__x000a_________________x000a__x000a__x000a__x000a__x000a__x000a__x000a__x000a__x000a__x000a__x000a_"/>
    <s v="_x000a_31/10/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x v="10"/>
  </r>
  <r>
    <x v="10"/>
    <s v="Cualificar a los servidores públicos en actitudes, destrezas, habilidades y conocimientos de servicio a la Ciudadanía, al igual que en competencias de Inspección, Vigilancia y Control."/>
    <s v="Incumplimiento total de compromisos en la cualificación a los servidores públicos con funciones de IVC en la programación, gestión y/o disponibilidad de los recursos necesarios para su desarrollo."/>
    <s v="Gestión de procesos"/>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reuniones para concertar el plan de trabajo y el cronograma de ejecución de las cualificación dirigida a los servidores públicos con funciones de IVC en el Distrito Capital, así mismo realizar su seguimiento. (Acción Preventiva N° 29)_x000a_- Cualificar a los servidores que cumplen la función de IVC de acuerdo al plan y cronograma de trabajo determinado.  (Acción Preventiva N° 29)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Evidencias de reunión de la concertación del plan de trabajo y cronograma._x000a_Plan de Trabajo concertado_x000a_Cronograma de ejecución de las cualificaciones e Instrumento de seguimiento de las actividades de SSGIVC diligenciado. _x000a__x000a__x000a_- Servidores cualificados en parámetros de IVC_x000a_Registro de asistencia de la cualificación _x000a_Informe de ejecución de la cualificación _x000a__x000a__x000a__x000a__x000a__x000a__x000a__x000a__x000a_________________x000a__x000a__x000a__x000a__x000a__x000a__x000a__x000a__x000a__x000a__x000a_"/>
    <s v="19/02/2021_x000a_19/02/2021_x000a__x000a__x000a__x000a__x000a__x000a__x000a__x000a__x000a_________________x000a__x000a__x000a__x000a__x000a__x000a__x000a__x000a__x000a__x000a__x000a_"/>
    <s v="30/12/2021_x000a_30/12/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en la elaboración de facturas y cuentas de cobro de los espacios de la RED CADE."/>
    <s v="Gestión de procesos"/>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Probable (4)"/>
    <s v="Insignificante (1)"/>
    <s v="Insignificante (1)"/>
    <s v="Menor (2)"/>
    <s v="Insignificante (1)"/>
    <s v="Insignificante (1)"/>
    <s v="Insignificante (1)"/>
    <s v="Menor (2)"/>
    <s v="Alta"/>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r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AP # 11:Realizar inducción interna para los servidores que ingresen a la Dirección Distrital de Archivo de Bogotá_x000a_- AP # 11:Realizar inducción interna para los servidores que ingresen a la Dirección Distrital de Archivo de Bogotá_x000a_- AP # 11:Realizar inducción interna para los servidores que ingresen a la Dirección Distrital de Archivo de Bogotá_x000a__x000a_________________x000a__x000a_- AP # 32: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 AP # 11: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 Subdirector Sistema Distrital de Archivos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 Informe de visitas de seguimiento al cumplimiento de la normatividad archivística revisado y aprobado por el Director del Archivo de Bogotá y el Subdirector del Sistema Distrital de Archivos._x000a__x000a__x000a__x000a__x000a__x000a__x000a__x000a_"/>
    <s v="15/02/2021_x000a_15/02/2021_x000a_15/02/2021_x000a_15/02/2021_x000a_15/02/2021_x000a_15/02/2021_x000a_15/02/2021_x000a_15/02/2021_x000a_15/02/2021_x000a__x000a_________________x000a__x000a_21/09/2020_x000a_15/02/2021_x000a__x000a__x000a__x000a__x000a__x000a__x000a__x000a_"/>
    <s v="30/06/2021_x000a_30/06/2021_x000a_30/06/2021_x000a_30/06/2021_x000a_30/06/2021_x000a_30/06/2021_x000a_30/06/2021_x000a_30/06/2021_x000a_30/06/2021_x000a__x000a_________________x000a__x000a_21/01/2021_x000a_30/06/2021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istrital de Archivo de Bogotá_x000a_- Profesional Universitario y/o especializado_x000a_- Subdirector del Sistema Distrital de Archivos_x000a__x000a__x000a__x000a__x000a__x000a__x000a_- Director(a) Distrital de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x v="11"/>
  </r>
  <r>
    <x v="11"/>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Limitación en el uso de los recursos de información para los investigadores y la ciudadanía en general.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_x000a__x000a__x000a__x000a_________________x000a__x000a__x000a__x000a__x000a__x000a__x000a__x000a__x000a__x000a__x000a_"/>
    <s v="_x000a__x000a__x000a_- Subdirector del Técnico de Archivo de Bogotá_x000a_- Subdirector del Técnico de Archivo de Bogotá_x000a_- Subdirector del Técnico de Archivo de Bogotá_x000a__x000a__x000a__x000a__x000a_________________x000a__x000a__x000a__x000a__x000a__x000a__x000a__x000a__x000a__x000a__x000a_"/>
    <s v="_x000a__x000a__x000a_- informe de la inspección del procesamiento técnico de fondos y Colecciones de la Dirección Distrital de Archivos de Bogotá _x000a_- informe de la inspección del procesamiento técnico de fondos y Colecciones de la Dirección Distrital de Archivos de Bogotá _x000a_- informe de la inspección del procesamiento técnico de fondos y Colecciones de la Dirección Distrital de Archivos de Bogotá _x000a__x000a__x000a__x000a__x000a_________________x000a__x000a__x000a__x000a__x000a__x000a__x000a__x000a__x000a__x000a__x000a_"/>
    <s v="_x000a__x000a__x000a_15/02/2021_x000a_15/02/2021_x000a_15/02/2021_x000a__x000a__x000a__x000a__x000a_________________x000a__x000a__x000a__x000a__x000a__x000a__x000a__x000a__x000a__x000a__x000a_"/>
    <s v="_x000a__x000a__x000a_30/06/2021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istrital de Archivo de Bogotá_x000a_- Profesional Universitario y/o especializado_x000a_- Profesionales universitarios y/o especializados de la Subdirección Técnica_x000a_- Subdirector Técnico_x000a__x000a__x000a__x000a__x000a__x000a_- Director(a) Distrital de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s v=""/>
    <s v="_x000a__x000a__x000a__x000a_"/>
    <s v=""/>
    <s v=""/>
    <s v="_x000a__x000a__x000a__x000a_"/>
    <s v=""/>
    <s v=""/>
    <s v="_x000a__x000a__x000a__x000a_"/>
    <s v=""/>
    <s v=""/>
    <s v="_x000a__x000a__x000a__x000a_"/>
    <s v=""/>
    <s v=""/>
    <s v="_x000a__x000a__x000a__x000a_"/>
    <s v=""/>
    <x v="11"/>
  </r>
  <r>
    <x v="11"/>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AP#6:Realizar la actualización del procedimiento 2215100-PR-082 Consulta de fondos documentales custodiados por el Archivo de Bogotá_x000a_- AP#23: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15/02/2021_x000a_18/02/2021_x000a__x000a__x000a__x000a_________________x000a__x000a__x000a__x000a__x000a__x000a__x000a__x000a__x000a__x000a__x000a_"/>
    <s v="_x000a__x000a__x000a__x000a__x000a_30/06/2021_x000a_30/06/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istrital de Archivo de Bogotá_x000a_- Subdirector Técnico_x000a_- Profesionales universitarios y/o especializados de la Subdirección Técnica_x000a__x000a__x000a__x000a__x000a__x000a__x000a_- Director(a) Distrital de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
    <s v=""/>
    <s v="_x000a__x000a__x000a__x000a_"/>
    <s v=""/>
    <s v=""/>
    <s v="_x000a__x000a__x000a__x000a_"/>
    <s v=""/>
    <s v=""/>
    <s v="_x000a__x000a__x000a__x000a_"/>
    <s v=""/>
    <s v=""/>
    <s v="_x000a__x000a__x000a__x000a_"/>
    <s v=""/>
    <s v=""/>
    <s v="_x000a__x000a__x000a__x000a_"/>
    <s v=""/>
    <s v=""/>
    <s v="_x000a__x000a__x000a__x000a_"/>
    <s v=""/>
    <x v="11"/>
  </r>
  <r>
    <x v="11"/>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 AP#17:Ajustar el procedimiento PR : 299 Seguimiento al cumplimiento de la normatividad archivística en las entidades del distrito capital, con el propósito de fortalecer los controles y las actividades establecidos.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 Profesional universitario de la Subdirección del Sistema Distrital de Archivos_x000a__x000a__x000a__x000a__x000a__x000a__x000a__x000a__x000a_"/>
    <s v="_x000a_- Procedimiento PR: 257 y 293 actualizado y publicado._x000a_- Procedimiento PR: 257 y 293 actualizado y publicado._x000a__x000a__x000a__x000a__x000a__x000a__x000a__x000a_________________x000a__x000a_- Procedimiento PR: 299 actualizado y publicado._x000a__x000a__x000a__x000a__x000a__x000a__x000a__x000a__x000a_"/>
    <s v="_x000a_15/02/2021_x000a_15/02/2021_x000a__x000a__x000a__x000a__x000a__x000a__x000a__x000a_________________x000a__x000a_15/05/2020_x000a__x000a__x000a__x000a__x000a__x000a__x000a__x000a__x000a_"/>
    <s v="_x000a_30/06/2021_x000a_30/06/2021_x000a__x000a__x000a__x000a__x000a__x000a__x000a__x000a_________________x000a__x000a_28/02/2021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istrital de Archivo de Bogotá_x000a_- Subdirector del Sistema Distrital de Archivos_x000a_- Profesional universitario y/o especializado_x000a__x000a__x000a__x000a__x000a__x000a__x000a_- Director(a) Distrital de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_x000a__x000a_Tratamiento del riesgo"/>
    <s v="1.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x v="11"/>
  </r>
  <r>
    <x v="12"/>
    <s v="Gestionar la defensa judicial y extrajudicial de la Secretaría General de la Alcaldía Mayor de Bogotá, D. C."/>
    <s v="Errores (fallas o deficiencias) 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quot; indica que el Apoderado de la Entidad y/o el Secretario Técnico del Comité de conciliación,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quot;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quot;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Elaborar y revisar los actos administrativos que deba suscribir la entidad, en concordancia con los lineamientos técnicos y normativos."/>
    <s v="Errores (fallas o deficiencias) 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Emitir los conceptos jurídicos y absolver las consultas que en materia jurídica sean competencia de la Secretaría General, o que surjan en desarrollo de sus funciones"/>
    <s v="Errores (fallas o deficiencias) 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Gestionar la defensa judicial y extrajudicial de la Secretaría General de la Alcaldía Mayor de Bogotá, D. C."/>
    <s v="Decisiones ajustadas a intereses propios o de terceros 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_x000a_________________x000a__x000a_-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
    <s v="- Jefe de Oficina Asesora de Jurídica _x000a_- Comité de Conciliación. _x000a__x000a__x000a__x000a__x000a__x000a__x000a__x000a__x000a_________________x000a__x000a_- Jefe de Oficina Asesora de Jurídica _x000a_- Comité de Conciliación. 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
    <s v="17/02/2021_x000a_17/02/2021_x000a__x000a__x000a__x000a__x000a__x000a__x000a__x000a__x000a_________________x000a__x000a_17/02/2021_x000a_17/02/2021_x000a__x000a__x000a__x000a__x000a__x000a__x000a__x000a_"/>
    <s v="31/03/2021_x000a_31/12/2021_x000a__x000a__x000a__x000a__x000a__x000a__x000a__x000a__x000a_________________x000a__x000a_31/03/2021_x000a_31/12/2021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x v="12"/>
  </r>
  <r>
    <x v="13"/>
    <s v="Administración, gestión  y soporte de los recursos de la Infraestructura tecnológica de la secretaria general"/>
    <s v="Errores (fallas o deficiencias) 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7872 Transformación digital y gestión TIC_x000a_- 7869 Implementación del modelo de gobierno abierto, accesible e incluyente de Bogotá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Cada vez que se reciba una solicitud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Profesional Oficina TIC. O Técnico oficina TIC., autorizado(a) por Jefe de la Oficina TIC´s, cada vez que se solucione una solicitud de servicio, verifica la documentación de esta, conforme la Guía Sistema de Gestión de Servicios 2211700-GS-044.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é de autocontrol.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s v=""/>
    <s v="_x000a__x000a__x000a__x000a_"/>
    <s v=""/>
    <s v=""/>
    <s v="_x000a__x000a__x000a__x000a_"/>
    <s v=""/>
    <s v=""/>
    <s v="_x000a__x000a__x000a__x000a_"/>
    <s v=""/>
    <x v="6"/>
  </r>
  <r>
    <x v="13"/>
    <s v="Administración  y/o gestión de los recursos de la Infraestructura tecnológica de la secretaria general"/>
    <s v="Exceso de las facultades otorgadas durante la Administración  y/o gestión de los recursos de la Infraestructura tecnológica de la secretaria general"/>
    <s v="Corrupción"/>
    <s v="Tecnología"/>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é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s v=""/>
    <s v="_x000a__x000a__x000a__x000a_"/>
    <s v=""/>
    <s v=""/>
    <s v="_x000a__x000a__x000a__x000a_"/>
    <s v=""/>
    <s v=""/>
    <s v="_x000a__x000a__x000a__x000a_"/>
    <s v=""/>
    <s v=""/>
    <s v="_x000a__x000a__x000a__x000a_"/>
    <s v=""/>
    <s v=""/>
    <s v="_x000a__x000a__x000a__x000a_"/>
    <s v=""/>
    <s v=""/>
    <s v="_x000a__x000a__x000a__x000a_"/>
    <s v=""/>
    <x v="6"/>
  </r>
  <r>
    <x v="14"/>
    <s v="Realizar diagnóstico basado en la aplicación de estándares mínimos del Sistema de Gestión de Seguridad y Salud en el Trabajo y mantener actualizado el marco normativo."/>
    <s v="Omisión 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Menor (2)"/>
    <s v="Menor (2)"/>
    <s v="Insignificante (1)"/>
    <s v="Moderado (3)"/>
    <s v="Moderado (3)"/>
    <s v="Alt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x v="13"/>
  </r>
  <r>
    <x v="14"/>
    <s v="Actualizar la Identificación de peligros y valoración de riesgos"/>
    <s v="Omisión 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Ejecutar el Plan de Prevención, Preparación y Respuesta ante Emergencias - PPPRE"/>
    <s v="Incumplimiento parcial de compromisos 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Gestionar las condiciones de salud, de lo(a)s Servidore(a)s Público(a)s de la Entidad"/>
    <s v="Incumplimiento parcial de compromisos 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Realizar seguimiento al Plan Anual de Trabajo del Sistema de Seguridad y Salud en el Trabajo"/>
    <s v="Incumplimiento parcial de compromisos 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5"/>
    <s v="Formular, el Plan Institucional de  Gestión Ambiental - PIGA para la vigencia, con su respectivo plan de acción anual"/>
    <s v="Decisiones erróneas o no acertadas 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
    <s v="- Director(a) Administrativos y Financiero_x000a_- Director(a) Administrativos y Financiero_x000a_- Director(a) Administrativos y Financiero_x000a_- Director(a) Administrativos y Financiero_x000a__x000a__x000a__x000a__x000a__x000a__x000a_________________x000a__x000a_- Director(a) Administrativos y Financiero_x000a_- Director(a) Administrativos y Financiero_x000a__x000a_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_x000a__x000a__x000a__x000a__x000a__x000a__x000a_"/>
    <s v="17/02/2021_x000a_17/02/2021_x000a_17/02/2021_x000a_17/02/2021_x000a__x000a__x000a__x000a__x000a__x000a__x000a_________________x000a__x000a_17/02/2021_x000a_17/02/2021_x000a__x000a__x000a__x000a__x000a__x000a__x000a__x000a_"/>
    <s v="17/03/2021_x000a_30/06/2021_x000a_17/03/2021_x000a_30/06/2021_x000a__x000a__x000a__x000a__x000a__x000a__x000a_________________x000a__x000a_17/03/2021_x000a_30/06/2021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a) de Servicios Administrativos_x000a_- Director(a) Administrativo y Financiero_x000a_- Director(a) Administrativo y Financiero_x000a_- Director(a) Administrativo y Financiero_x000a_- Director(a) Administrativo y Financiero_x000a__x000a__x000a__x000a__x000a_- Subdirector(a) de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x v="9"/>
  </r>
  <r>
    <x v="15"/>
    <s v="Prestar los servicios de apoyo administrativo "/>
    <s v="Errores (fallas o deficiencias) en la prestación de servicios de apoyo administrativo"/>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n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
    <s v="- Evidencias de Sensibilización o talleres ejecutados_x000a_- Evidencias de reunión: Revisión de los puntos de control del procedimiento_x000a__x000a_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
    <s v="17/02/2021_x000a_17/02/2021_x000a__x000a__x000a__x000a__x000a__x000a__x000a__x000a__x000a_________________x000a__x000a_17/02/2021_x000a_17/02/2021_x000a_17/02/2021_x000a_17/02/2021_x000a_17/02/2021_x000a_17/02/2021_x000a_17/02/2021_x000a_17/02/2021_x000a_17/02/2021_x000a_17/02/2021"/>
    <s v="17/03/2021_x000a_30/06/2021_x000a__x000a__x000a__x000a__x000a__x000a__x000a__x000a__x000a_________________x000a__x000a_17/03/2021_x000a_30/06/2021_x000a_17/03/2021_x000a_30/06/2021_x000a_17/03/2021_x000a_30/06/2021_x000a_17/03/2021_x000a_30/06/2021_x000a_17/03/2021_x000a_30/06/2021"/>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a) de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a) de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x v="9"/>
  </r>
  <r>
    <x v="15"/>
    <s v="Realizar la adquisición del bien o servicio y su legalización"/>
    <s v="Errores (fallas o deficiencias) en la legalización de adquisición de bienes y/o servicios"/>
    <s v="Gestión de procesos"/>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a) de Servicios Administrativos_x000a_- Subdirector de Servicios Administrativos_x000a_- Subdirector de Servicios Administrativos_x000a_- Subdirector de Servicios Administrativos_x000a__x000a__x000a__x000a__x000a__x000a_- Subdirector(a) de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
    <x v="9"/>
  </r>
  <r>
    <x v="15"/>
    <s v="Realizar la adquisición del bien o servicio y su legalización "/>
    <s v="Desvío de recursos físicos o económicos en la administración de la caja menor"/>
    <s v="Corrupción"/>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
    <s v="- Subdirector de Servicios Administrativos_x000a_- Subdirector de Servicios Administrativos_x000a_- Subdirector de Servicios Administrativos_x000a_- Subdirector de Servicios Administrativos_x000a__x000a__x000a__x000a__x000a__x000a__x000a_________________x000a__x000a_- Subdirector de Servicios Administrativos_x000a_- Subdirector de Servicios Administrativos_x000a_- Subdirector de Servicios Administrativos_x000a_- Subdirector de Servicios Administrativos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
    <s v="17/02/2021_x000a_17/02/2021_x000a_17/02/2021_x000a_17/02/2021_x000a__x000a__x000a__x000a__x000a__x000a__x000a_________________x000a__x000a_17/02/2021_x000a_17/02/2021_x000a_17/02/2021_x000a_17/02/2021_x000a__x000a__x000a__x000a__x000a__x000a_"/>
    <s v="17/03/2021_x000a_30/06/2021_x000a_17/03/2021_x000a_30/06/2021_x000a__x000a__x000a__x000a__x000a__x000a__x000a_________________x000a__x000a_17/03/2021_x000a_30/06/2021_x000a_17/03/2021_x000a_30/06/2021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a) de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a) de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
    <s v=""/>
    <s v="_x000a__x000a__x000a__x000a_"/>
    <s v=""/>
    <x v="9"/>
  </r>
  <r>
    <x v="15"/>
    <s v="Prestar los servicios de mantenimiento de las edificaciones, maquinaria y equipos de la Entidad."/>
    <s v="Errores (fallas o deficiencias) en el mantenimiento de las edificaciones, maquinaria y equipos de la Entidad"/>
    <s v="Gestión de procesos"/>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Consolidar una gestión pública eficiente, a través del desarrollo de capacidades institucionales, para contribuir a la generación de valor público._x000a__x000a__x000a__x000a_"/>
    <s v="- Visitas guiadas Archivo de Bogotá_x000a__x000a__x000a__x000a_"/>
    <s v="- Todos los procesos en el Sistema de Gestión de Calidad_x000a__x000a__x000a__x000a_"/>
    <s v="- No aplica_x000a__x000a__x000a_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
    <s v="-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_x000a_________________x000a_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
    <s v="17/02/2021_x000a_17/02/2021_x000a_17/02/2021_x000a_17/02/2021_x000a_17/02/2021_x000a_17/02/2021_x000a_17/02/2021_x000a_17/02/2021_x000a__x000a__x000a_________________x000a__x000a_17/02/2021_x000a_17/02/2021_x000a_17/02/2021_x000a_17/02/2021_x000a_17/02/2021_x000a_17/02/2021_x000a_17/02/2021_x000a_17/02/2021_x000a__x000a_"/>
    <s v="17/03/2021_x000a_30/06/2021_x000a_17/03/2021_x000a_30/06/2021_x000a_17/03/2021_x000a_30/06/2021_x000a_17/03/2021_x000a_30/06/2021_x000a__x000a__x000a_________________x000a__x000a_17/03/2021_x000a_30/06/2021_x000a_17/03/2021_x000a_30/06/2021_x000a_17/03/2021_x000a_30/06/2021_x000a_17/03/2021_x000a_30/06/2021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a) de Servicios Administrativos_x000a_- Subdirector Servicios Administrativos_x000a_- Subdirector Servicios Administrativos_x000a_- Subdirector Servicios Administrativos_x000a__x000a__x000a__x000a__x000a__x000a_- Subdirector(a) de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s v=""/>
    <s v="_x000a__x000a__x000a__x000a_"/>
    <s v=""/>
    <x v="9"/>
  </r>
  <r>
    <x v="16"/>
    <s v="Gestionar y tramitar las comunicaciones oficiales_x000a_Gestionar y tramitar actos administrativos."/>
    <s v="Errores (fallas o deficiencias) en la gestión, trámite y/o expedición de comunicaciones oficiales "/>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 Fallas de la plataforma tecnológica y los sistemas de información en la operación del proceso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resentación de peticiones de la ciudadanía y demás partes interesadas o grupos de interés._x000a_- Pérdida de recursos por repetición de labores._x000a_- Incumplimiento de las funciones o legal por vencimiento de términos en la entrega de comunicaciones oficiales._x000a_- Reprocesos institucionales, posibles llamados de atención y medidas disciplinar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oderado (3)"/>
    <s v="Moderado (3)"/>
    <s v="Moderado (3)"/>
    <s v="Insignificante (1)"/>
    <s v="Moderado (3)"/>
    <s v="Alta"/>
    <s v="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stión, trámite y/o expedición de comunicaciones oficiales  en el informe de monitoreo a la Oficina Asesora de Planeación._x000a_- Identifica la inconsistencia presentada, se devuelve el documento en físico o electrónico a la dependencia productora para su respectivo ajuste, ya sea en físico o por el aplicativo definido para tal fin, se da alcance a la comunicación correspondiente._x000a_- Si la falla es técnica se reporta la incidencia a la mesa de ayuda de la OTIC, cara que se realice el respectivo soporte funcional y se realice el ajuste para contar con el sistema con operación normal dando alcance a la comunicación correspondiente.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trámite y/o expedición de comunicaciones oficiales _x000a_- Formato de devolución de correspondencia 2211600-FT-262 o correo Fuera de Servicio aplicativo SIGA según corresponda_x000a_- N° de soporte mesa de ayuda y correo con la solución dada.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s v=""/>
    <s v="_x000a__x000a__x000a__x000a_"/>
    <s v="."/>
    <s v=""/>
    <s v="_x000a__x000a__x000a__x000a_"/>
    <s v=""/>
    <s v=""/>
    <s v="_x000a__x000a__x000a__x000a_"/>
    <s v=""/>
    <s v=""/>
    <s v="_x000a__x000a__x000a__x000a_"/>
    <s v=""/>
    <s v=""/>
    <s v="_x000a__x000a__x000a__x000a_"/>
    <s v=""/>
    <x v="9"/>
  </r>
  <r>
    <x v="16"/>
    <s v="Gestionar y tramitar transferencias documentales. "/>
    <s v="Omisión 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Insignificante (1)"/>
    <s v="Moderado (3)"/>
    <s v="Menor (2)"/>
    <s v="Moderado (3)"/>
    <s v="Menor (2)"/>
    <s v="Moderado (3)"/>
    <s v="Alta"/>
    <s v="La valoración del riesgo antes de controles arrojó posible dentro de la escala de probabilidad por frecuencia, así mismo, dentro de la escala de impacto se ubicó en moderado, lo que ubica el riesgo en la zona resultante alt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x v="9"/>
  </r>
  <r>
    <x v="16"/>
    <s v="Consulta y préstamo de documentos."/>
    <s v="Errores (fallas o deficiencias) 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a los usuarios.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Moderado (3)"/>
    <s v="Mayor (4)"/>
    <s v="Mayor (4)"/>
    <s v="Insignificante (1)"/>
    <s v="Mayor (4)"/>
    <s v="Extrema"/>
    <s v="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se ubico en rara vez en la escala de probabilidad con un impacto moderado, en consecuencia la ubicación del riesgo est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_x000a__x000a__x000a__x000a__x000a__x000a__x000a__x000a_________________x000a__x000a__x000a__x000a__x000a__x000a__x000a__x000a__x000a__x000a__x000a_"/>
    <s v="- Profesional Especializado (Subdirección de Servicios Administrativos) y_x000a_ Contratista_x000a_- Profesional Especializado (Subdirección de Servicios Administrativos) y_x000a_ Contratista_x000a__x000a__x000a__x000a__x000a__x000a__x000a__x000a__x000a_________________x000a__x000a__x000a__x000a__x000a__x000a__x000a__x000a__x000a__x000a__x000a_"/>
    <s v="- Procedimiento revisado y ajustado_x000a_- Procedimiento revisado y ajustado_x000a__x000a__x000a__x000a__x000a__x000a__x000a__x000a__x000a_________________x000a__x000a__x000a__x000a__x000a__x000a__x000a__x000a__x000a__x000a__x000a_"/>
    <s v="01/03/2021_x000a_01/03/2021_x000a__x000a__x000a__x000a__x000a__x000a__x000a__x000a__x000a_________________x000a__x000a__x000a__x000a__x000a__x000a__x000a__x000a__x000a__x000a__x000a_"/>
    <s v="30/11/2021_x000a_30/11/2021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s v=""/>
    <s v="_x000a__x000a__x000a__x000a_"/>
    <s v=""/>
    <s v=""/>
    <s v="_x000a__x000a__x000a__x000a_"/>
    <s v=""/>
    <s v=""/>
    <s v="_x000a__x000a__x000a__x000a_"/>
    <s v=""/>
    <s v=""/>
    <s v="_x000a__x000a__x000a__x000a_"/>
    <s v=""/>
    <s v=""/>
    <s v="_x000a__x000a__x000a__x000a_"/>
    <s v=""/>
    <x v="9"/>
  </r>
  <r>
    <x v="16"/>
    <s v="Actualizar instrumentos archivísticos."/>
    <s v="Errores (fallas o deficiencias) 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 Realizar las actividades establecidas en el procedimiento 2211600-PR-048. &quot;Actualización de Tablas de Retención Documental - TRD._x000a__x000a_Acción de Mejora N° 48 (actividad N° 2) - registrada en el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Tabla de Retención Documental actualizada_x000a__x000a__x000a__x000a__x000a__x000a__x000a__x000a__x000a__x000a_________________x000a__x000a__x000a__x000a__x000a__x000a__x000a__x000a__x000a__x000a__x000a_"/>
    <s v="13/12/2018_x000a__x000a__x000a__x000a__x000a__x000a__x000a__x000a__x000a__x000a_________________x000a__x000a__x000a__x000a__x000a__x000a__x000a__x000a__x000a__x000a__x000a_"/>
    <s v="30/01/2021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s v=""/>
    <s v="_x000a__x000a__x000a__x000a_"/>
    <s v=""/>
    <s v=""/>
    <s v="_x000a__x000a__x000a__x000a_"/>
    <s v=""/>
    <s v=""/>
    <s v="_x000a__x000a__x000a__x000a_"/>
    <s v=""/>
    <s v=""/>
    <s v="_x000a__x000a__x000a__x000a_"/>
    <s v=""/>
    <s v=""/>
    <s v="_x000a__x000a__x000a__x000a_"/>
    <s v=""/>
    <x v="9"/>
  </r>
  <r>
    <x v="16"/>
    <s v="Elaborar certificados de información laboral con destino a bonos pensionales."/>
    <s v="Errores (fallas o deficiencias) 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x v="9"/>
  </r>
  <r>
    <x v="16"/>
    <s v="Gestionar y tramitar las comunicaciones oficiales._x000a_Gestionar y tramitar transferencias documentales._x000a_Gestionar y tramitar actos administrativos._x000a_Consulta y préstamo de documentos."/>
    <s v="Uso indebido de información privilegiada 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sensibilización cuatrimestral sobre el manejo y custodia de los documentos conforme a los lineamientos establecidos en el proceso. (Acción preventiva N° 25) 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Evidencias de sensibilizaciones realizadas_x000a__x000a__x000a__x000a__x000a__x000a__x000a__x000a__x000a_________________x000a__x000a__x000a__x000a__x000a__x000a__x000a__x000a__x000a__x000a__x000a_"/>
    <s v="_x000a_19/02/2021_x000a__x000a__x000a__x000a__x000a__x000a__x000a__x000a__x000a_________________x000a__x000a__x000a__x000a__x000a__x000a__x000a__x000a__x000a__x000a__x000a_"/>
    <s v="_x000a_30/11/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x v="9"/>
  </r>
  <r>
    <x v="17"/>
    <s v="Ejecutar las situaciones administrativas solicitadas"/>
    <s v="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Verificar y consolidar documentos para tramitar un Acto Administrativo que ejecute la desvinculación de un servidor público de la Secretaría General de la Alcaldía Mayor de Bogotá, D.C."/>
    <s v="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Estratégico de Talento Humano"/>
    <s v="Incumplimiento parcial de compromisos 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Anual de Vacantes y el Plan de Previsión de Recursos Humanos"/>
    <s v="Decisiones ajustadas a intereses propios o de terceros 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Fomentar la innovación y la gestión del conocimiento, a través del fortalecimiento de las competencias del talento humano de la entidad, con el propósito de mejorar la capacidad institucional y su gestión.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 indica que el profesional universitario o especializado de la Dirección de Talento Humano, autorizado(a) por el Director (a) de Talento Humano, quincenalmente Identifica la existencia de una vacante temporal o definitiva en cualquiera de las Plantas de Personal de la Entidad. La(s) fuente(s) de información utilizadas es(son) la Base de Excel manual que contiene el control de Planta de Personal (permanente, transitoria y temporal). En caso de evidenciar observaciones, desviaciones o diferencias, se debe notificar al(la) Director(a) de Talento Humano y realizar el informe. Queda como evidencia la base de Excel manual que contiene el control de Planta de Personal (permanente, transitoria y temp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l profesional universitario o especializado de la Dirección de Talento Humano, autorizado(a) por el Director (a) de Talento Humano,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d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la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AP # 4: Expedir la certificación de cumplimiento de requisitos mínimos con base en la información contenida en los soportes (certificaciones académicas o laborales) aportados por el aspirante en su hoja de vida o historia laboral.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_x000a__x000a_________________x000a__x000a_- AP # 32 Actualizar el Procedimiento 2211300-PR-221 - Gestión Organizacional con el ajuste de  controles preventivos y detectivos frente a la vinculación de servidores públicos.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_x000a__x000a_________________x000a__x000a_- Profesional de la Dirección de Talento Humano autorizado por el(la) Director(a) de Talento Humano._x000a__x000a__x000a__x000a__x000a__x000a__x000a__x000a__x000a_"/>
    <s v="_x000a__x000a_- Formato evaluación de perfil 2211300-FT-809 aprobado._x000a_- Certificación de cumplimiento de requisitos mínimos proyectada y revisada por los Profesionales de la Dirección de Talento.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_x000a__x000a_________________x000a__x000a_- Procedimiento 2211300-PR-221 Gestión Organizacional Actualizado y Mapa de Riesgos del proceso de Gestión Estratégica de Talento Humano actualizados._x000a__x000a__x000a__x000a__x000a__x000a__x000a__x000a__x000a_"/>
    <s v="_x000a__x000a_12/02/2021_x000a_12/02/2021_x000a_14/04/2021_x000a_14/04/2021_x000a_14/04/2021_x000a_14/04/2021_x000a__x000a__x000a_________________x000a__x000a_14/04/2021_x000a__x000a__x000a__x000a__x000a__x000a__x000a__x000a__x000a_"/>
    <s v="_x000a__x000a_30/12/2021_x000a_30/12/2021_x000a_30/08/2021_x000a_30/08/2021_x000a_30/08/2021_x000a_30/08/2021_x000a__x000a__x000a_________________x000a__x000a_30/08/2021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 "/>
    <s v=""/>
    <s v="_x000a__x000a__x000a__x000a_"/>
    <s v=""/>
    <s v=""/>
    <s v="_x000a__x000a__x000a__x000a_"/>
    <s v=""/>
    <s v=""/>
    <s v="_x000a__x000a__x000a__x000a_"/>
    <s v=""/>
    <s v=""/>
    <s v="_x000a__x000a__x000a__x000a_"/>
    <s v=""/>
    <x v="13"/>
  </r>
  <r>
    <x v="17"/>
    <s v="Ejecutar el Plan para el pago de nómina"/>
    <s v="Desvío de recursos físicos o económicos durante la liquidación de nómina para otorgarse beneficios propios o a terceros."/>
    <s v="Corrupción"/>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AP # 5: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 Los profesionales de nómina autorizados por el (la) Director (a) de Talento Humano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12/02/2021_x000a_12/02/2021_x000a__x000a__x000a__x000a__x000a__x000a__x000a_________________x000a__x000a_17/02/2021_x000a__x000a__x000a__x000a__x000a__x000a__x000a__x000a__x000a_"/>
    <s v="_x000a__x000a_30/12/2021_x000a_30/12/2021_x000a__x000a__x000a__x000a__x000a__x000a__x000a_________________x000a__x000a_30/06/2021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x v="13"/>
  </r>
  <r>
    <x v="17"/>
    <s v="Formular el Plan Estratégico de Talento Humano"/>
    <s v="Decisiones erróneas o no acertadas 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la estrategia para la atención de las relaciones individuales y colectivas de trabajo"/>
    <s v="Incumplimiento parcial de compromisos 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Institucional de Bienestar e Incentivos"/>
    <s v="Incumplimiento parcial de compromisos 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para el pago de nómina"/>
    <s v="Errores (fallas o deficiencias) en la liquidación de la nómina, que generan el otorgamiento de beneficios salariales (prima técnica, antigüedad, vacaciones, no aplicación de deducciones, etc.)"/>
    <s v="Gestión de procesos"/>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Mayor (4)"/>
    <s v="Mayor (4)"/>
    <s v="Menor (2)"/>
    <s v="Moderado (3)"/>
    <s v="Insignificante (1)"/>
    <s v="Moderado (3)"/>
    <s v="Mayor (4)"/>
    <s v="Extrema"/>
    <s v="Al este riesgo tener no solo implicaciones económicas si no tener efectos externos de imagen, sanciones por su no identificación y corrección inmediata y por haberse materializado en la liquidación de la nómina de noviembre de 2020, su nivel de valoración Extrem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Menor (2)"/>
    <s v="Baja"/>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Baja&quot; sustentado en que su impacto no es relacionado con la corrupción y se enfoco en temas de fallas y errores tecnológic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_x000a__x000a__x000a__x000a__x000a__x000a__x000a__x000a_________________x000a__x000a_- Los profesionales de nómina autorizados por el (la) Director (a) de Talento Humano_x000a__x000a__x000a__x000a__x000a__x000a__x000a__x000a__x000a_"/>
    <s v="_x000a__x000a__x000a_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_x000a__x000a__x000a__x000a__x000a__x000a__x000a__x000a_________________x000a__x000a_17/02/2021_x000a__x000a__x000a__x000a__x000a__x000a__x000a__x000a__x000a_"/>
    <s v="_x000a__x000a__x000a__x000a__x000a__x000a__x000a__x000a__x000a__x000a_________________x000a__x000a_30/06/2021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Garantizar el registro adecuado y oportuno de los hechos económicos de la Entidad, que permita elaborar y presentar los Estados Financieros."/>
    <s v="Errores (fallas o deficiencias) 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a elaborar y presentar los Estados Financieros."/>
    <s v="Incumplimiento parcial de compromisos 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estionar los Certificados de Disponibilidad Presupuestal y de Registro Presupuestal"/>
    <s v="Errores (fallas o deficiencias) 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_x000a__x000a__x000a__x000a__x000a__x000a__x000a_"/>
    <s v="Fuerte_x000a_Moderado_x000a__x000a__x000a__x000a__x000a__x000a__x000a__x000a_"/>
    <s v="Fuerte_x000a_Fuerte_x000a__x000a__x000a__x000a__x000a__x000a__x000a__x000a_"/>
    <s v="Fuerte_x000a_Moderado_x000a__x000a__x000a__x000a__x000a__x000a__x000a__x000a_"/>
    <s v="Moderado"/>
    <s v="Todos"/>
    <s v="Improbable (2)"/>
    <s v="Menor (2)"/>
    <s v="Baja"/>
    <s v="Se determina la probabilidad (2 Improbable) ya que es necesario fortalecer una actividad de control preventiva. El impacto pasa a (1 Insignificante) ya que las actividades de control detectivas cubren los efectos más significativos."/>
    <s v="Reducir"/>
    <s v="_x000a__x000a_- AP#44 ACT.1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P#26 ACT.1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18/02/2021_x000a__x000a__x000a__x000a__x000a__x000a__x000a__x000a_"/>
    <s v="_x000a__x000a_31/07/2021_x000a__x000a__x000a__x000a__x000a__x000a__x000a__x000a_________________x000a__x000a__x000a_31/07/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s v=""/>
    <s v="_x000a__x000a__x000a__x000a_"/>
    <s v=""/>
    <s v=""/>
    <s v="_x000a__x000a__x000a__x000a_"/>
    <s v=""/>
    <s v=""/>
    <s v="_x000a__x000a__x000a__x000a_"/>
    <s v=""/>
    <s v=""/>
    <s v="_x000a__x000a__x000a__x000a_"/>
    <s v=""/>
    <x v="14"/>
  </r>
  <r>
    <x v="18"/>
    <s v="Coordinar las actividades necesarias para garantizar el pago de las obligaciones adquiridas por la Secretaria General de conformidad con las normas vigentes"/>
    <s v="Errores (fallas o deficiencias) 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robable (4)"/>
    <s v="Insignificante (1)"/>
    <s v="Insignificante (1)"/>
    <s v="Menor (2)"/>
    <s v="Insignificante (1)"/>
    <s v="Insignificante (1)"/>
    <s v="Menor (2)"/>
    <s v="Menor (2)"/>
    <s v="Alta"/>
    <s v="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os"/>
    <s v="Improbable (2)"/>
    <s v="Insignificante (1)"/>
    <s v="Baja"/>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P#16 ACT.1 Actualizar el procedimiento Gestión de pagos 2211400-PR-333 indican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16/02/2021_x000a__x000a__x000a__x000a__x000a__x000a__x000a__x000a__x000a_"/>
    <s v="_x000a__x000a__x000a__x000a__x000a__x000a__x000a__x000a__x000a__x000a_________________x000a__x000a_31/07/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s v=""/>
    <s v="_x000a__x000a__x000a__x000a_"/>
    <s v=""/>
    <s v=""/>
    <s v="_x000a__x000a__x000a__x000a_"/>
    <s v=""/>
    <s v=""/>
    <s v="_x000a__x000a__x000a__x000a_"/>
    <s v=""/>
    <s v=""/>
    <s v="_x000a__x000a__x000a__x000a_"/>
    <s v=""/>
    <s v=""/>
    <s v="_x000a__x000a__x000a__x000a_"/>
    <s v=""/>
    <x v="14"/>
  </r>
  <r>
    <x v="18"/>
    <s v="Coordinar las actividades necesarias para garantizar el pago de las obligaciones adquiridas por la Secretaría General, de conformidad con las normas vigentes."/>
    <s v="Realización de cobros indebidos 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Contratación_x000a_- Procesos de control en el Sistema de Gestión de Calidad_x000a__x000a_"/>
    <s v="- No aplica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0 ACT.1 Actualizar el procedimiento 2211400-PR-333 Gestión de pagos incluyendo una actividad de control, asociada a la contabilización de ordenes de pago._x000a_- AP#30  ACT.2 Implementar una estrategia para la divulgación del procedimiento 2211400-PR-333 Gestión de pagos._x000a__x000a__x000a__x000a__x000a__x000a__x000a__x000a__x000a_________________x000a__x000a_- AP#30 ACT.1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15/09/2020_x000a_01/12/2020_x000a__x000a__x000a__x000a__x000a__x000a__x000a__x000a__x000a_________________x000a__x000a_15/09/2020_x000a__x000a__x000a__x000a__x000a__x000a__x000a__x000a__x000a_"/>
    <s v="31/07/2021_x000a_31/07/2021_x000a__x000a__x000a__x000a__x000a__x000a__x000a__x000a__x000a_________________x000a__x000a_31/07/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e elaborar y presentar los estados financieros."/>
    <s v="Uso indebido de información privilegiada 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Gestión de Recursos Físicos_x000a_- Gestión Estratégica de Talento Humano_x000a_- Contratación_x000a_"/>
    <s v="- No aplica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15/09/2020_x000a_15/09/2020_x000a__x000a__x000a__x000a__x000a__x000a__x000a__x000a__x000a_________________x000a__x000a_15/09/2020_x000a_15/09/2020_x000a__x000a__x000a__x000a__x000a__x000a__x000a__x000a_"/>
    <s v="31/07/2021_x000a_31/07/2021_x000a__x000a__x000a__x000a__x000a__x000a__x000a__x000a__x000a_________________x000a__x000a_31/07/2021_x000a_31/07/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s v=""/>
    <s v="_x000a__x000a__x000a__x000a_"/>
    <s v=""/>
    <s v=""/>
    <s v="_x000a__x000a__x000a__x000a_"/>
    <s v=""/>
    <s v=""/>
    <s v="_x000a__x000a__x000a__x000a_"/>
    <s v=""/>
    <s v=""/>
    <s v="_x000a__x000a__x000a__x000a_"/>
    <s v=""/>
    <s v=""/>
    <s v="_x000a__x000a__x000a__x000a_"/>
    <s v=""/>
    <s v=""/>
    <s v="_x000a__x000a__x000a__x000a_"/>
    <s v=""/>
    <x v="14"/>
  </r>
  <r>
    <x v="19"/>
    <s v="Realizar la gestión de coordinación para la aprobación de la acción con el sector/entidad e instancia de la alcaldía y actores internacionales para el Distrito y Bogotá región"/>
    <s v="Errores (fallas o deficiencias) en asistencia técnica a los sectores y/o entidades en relacionamiento, cooperación y posicionamiento internacional"/>
    <s v="Gestión de procesos"/>
    <s v="Operativo"/>
    <s v="- Proceso y procedimientos reestructurados que requieren apropiación por parte del equipo_x000a_- Talento humano en la planta que está en la curva de aprendizaje del proceso._x000a_- Carencia de un Sistema de información, el cual está en construcción, que soporte la información del proceso_x000a__x000a__x000a__x000a__x000a__x000a__x000a_"/>
    <s v="- Dificultades en el soporte para atender las necesidades tecnológicas del proceso._x000a_- Autonomía de los sectores para el manejo de los asuntos en materia de internacionalización._x000a_- Rompimiento de relaciones con gobiernos internacionales_x000a__x000a__x000a__x000a__x000a__x000a__x000a_"/>
    <s v="- Pérdida de oportunidades de cooperación, relacionamiento y proyección internacional._x000a_- Impacto negativo en la imagen y reputación con los sectores y actores internacionales_x000a_- Dificultades y retrasos en la prestación de los productos y servicio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asistencia técnica a los sectores y/o entidades en relacionamiento, cooperación y posicionamiento internacional en el informe de monitoreo a la Oficina Asesora de Planeación._x000a_- Realizar el ajuste correspondiente en la asistencia técnica y comunicarlo a la Directora._x000a_- Realizar las recomendaciones a las partes de las desviaciones encontradas._x000a__x000a__x000a__x000a__x000a__x000a__x000a_- Actualizar el mapa de riesgos del proceso Internacionalización de Bogotá"/>
    <s v="- Director(a) Distrital de Relaciones Internacionales_x000a_- Profesional Dirección Distrital de Relaciones Internacionales_x000a_- Profesional Dirección Distrital de Relaciones Internacionales_x000a__x000a__x000a__x000a__x000a__x000a__x000a_- Director(a) Distrital de Relaciones Internacionales"/>
    <s v="- Reporte de monitoreo indicando la materialización del riesgo de Errores (fallas o deficiencias) en asistencia técnica a los sectores y/o entidades en relacionamiento, cooperación y posicionamiento internacional_x000a_- Correo electrónico y/o evidencia de reunión con el (la) Director (a) - Subdirector (a) de Proyección Internacional_x000a_- Correo electrónico y/o evidencia de reunión con el (la) Director (a) - Subdirector (a) de Proyección Internacional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Realizar el acompañamiento y monitoreo durante la implementación de la acción, programa o proyecto de cooperación, relacionamiento y posicionamiento internacional "/>
    <s v="Errores (fallas o deficiencias) en el desarrollo de las acciones de cooperación, relacionamiento y posicionamiento internacional."/>
    <s v="Gestión de procesos"/>
    <s v="Operativo"/>
    <s v="- Talento humano en la planta que está en la curva de aprendizaje del proceso._x000a_- Carencia de un Sistema de información, el cual está en construcción, que soporte la información del proceso_x000a__x000a__x000a__x000a__x000a__x000a__x000a__x000a_"/>
    <s v="- Cambios en los lineamientos y normas a nivel nacional y local en materia de internacionalización._x000a_- Rompimiento de relaciones con gobiernos internacionales_x000a_- Autonomía de los sectores para el manejo de los asuntos en materia de internacionalización._x000a__x000a__x000a__x000a__x000a__x000a__x000a_"/>
    <s v="- el incumplimiento de las metas generales del PDD y las específicas de la entidad._x000a_- Pérdida de relevancia de Bogotá como actor internacional_x000a_- Pérdida de confianza por parte de los actores internacionale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esarrollo de las acciones de cooperación, relacionamiento y posicionamiento internacional.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istrital de Relaciones Internacionales_x000a_- Profesional Dirección Distrital de Relaciones Internacionales – Director (a) Distrital de Relaciones Internacionales o Subdirector (a) de Proyección Internacional_x000a__x000a__x000a__x000a__x000a__x000a__x000a__x000a_- Director(a) Distrital de Relaciones Internacionales"/>
    <s v="- Reporte de monitoreo indicando la materialización del riesgo de Errores (fallas o deficiencias) en el desarrollo de las acciones de cooperación, relacionamiento y posicionamiento internacional._x000a_- Cronogramas, agendas, notas conceptuales y otras documentos y herramientas que se manejen ajustados._x000a_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Entregar medidas de ayuda humanitaria inmediata a las personas que llegan a la ciudad de Bogotá y que manifiestan haber sido desplazadas y encontrarse en situación de vulnerabilidad acentuada "/>
    <s v="Errores (fallas o deficiencias) en el otorgamiento de la Atención o Ayuda Humanitaria Inmediata"/>
    <s v="Gestión de procesos"/>
    <s v="Operativo"/>
    <s v="- Deficiencia en los conocimientos del profesional que realiza la valoración para el otorgamiento de ayuda humanitaria inmediata._x000a_- No aplicación del procedimiento y los documentos técnico_x000a_- Falencia en los sistemas de información por la no disponibilidad en el momento de la consulta_x000a__x000a__x000a__x000a__x000a__x000a__x000a_"/>
    <s v="- Las personas que asisten al Centro de Atención no suministran la información completa._x000a_- Conocimiento parcial por parte de los usuarios o usuarios del proceso frente al propósito, funcionamiento, productos y servicios que ofrece. _x000a_- El usuario puede inducir al error al funcionario o contratista en la toma de decisión final_x000a_- Información desactualizada en los sistemas de información del gobierno central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enor (2)"/>
    <s v="Menor (2)"/>
    <s v="Insignificante (1)"/>
    <s v="Insignificante (1)"/>
    <s v="Menor (2)"/>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 El procedimiento 1210100-PR-315 &quot;Otorgar ayuda y atención humanitaria inmediata&quot; (Act 5) indica que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Reporte de monitoreo indicando la materialización del riesgo de Errores (fallas o deficiencias) en el otorgamiento de la Atención o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
    <x v="16"/>
  </r>
  <r>
    <x v="20"/>
    <s v="Formular acciones para la asistencia, atención y reparación integral a víctimas del conflicto armado e implementación de acciones de memoria, paz y reconciliación en Bogotá."/>
    <s v="Decisiones erróneas o no acertadas en el seguimiento y evaluación para la implementación de la política a través del SDARIV"/>
    <s v="Gestión de procesos"/>
    <s v="Estratégico"/>
    <s v="- No contar con un proceso de seguimiento eficiente y adecuado que permita generar análisis a la implementación de la Política Pública._x000a__x000a__x000a__x000a__x000a__x000a__x000a__x000a__x000a_"/>
    <s v="_x000a_- Entrega de información incompleta, insuficiente por parte de las entidades que conforman el SDARIV._x000a_- Deficiente oferta institucional y presupuesto por parte de las entidades para la implementación de la Política Pública de Víctimas._x000a_- Efectos asociados a situaciones extraordinarias o de emergencia como la generada con ocasión de la pandemia del Covid - 19._x000a__x000a__x000a__x000a__x000a__x000a_"/>
    <s v="- Tomar decisiones erróneas en relación a la implementación de la Política Pública de Víctimas. _x000a_- Que la política pública de víctimas no contribuya al goce efectivo de derechos de la población._x000a_- Incumplimiento por parte de las entidades en relación a los compromisos adquiridos en el Plan Distrital de Desarrollo y el Plan de Acción Distrital._x000a_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Improbable (2)"/>
    <s v="Insignificante (1)"/>
    <s v="Mayor (4)"/>
    <s v="Menor (2)"/>
    <s v="Insignificante (1)"/>
    <s v="Moderado (3)"/>
    <s v="Moderado (3)"/>
    <s v="Mayor (4)"/>
    <s v="Alt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_x000a_registro de asistencia 2211300-FT-211_x000a_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_x000a_registro de asistencia 2211300-FT-211_x000a_del análisis, seguimiento, o evaluación, aprobados, publicados y socializados_x000a_evidencia Reunión 2213100-FT-449_x000a_registro de asistencia 2211300-FT-211_x000a_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os"/>
    <s v="Improbable (2)"/>
    <s v="Mayor (4)"/>
    <s v="Alta"/>
    <s v="La valoración obtenida evidencia que los controles establecidos para el presente riesgo permiten reducir su impacto  pasando de una zona moderada a un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l seguimiento y evaluación para la implementación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_x000a__x000a__x000a__x000a__x000a__x000a__x000a_- Jefe de Oficina Alta Consejería de Paz, Víctimas y la Reconciliación"/>
    <s v="- Reporte de monitoreo indicando la materialización del riesgo de Decisiones erróneas o no acertadas en el seguimiento y evaluación para la implementación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1-04-30T00:00:00"/>
    <s v="Identificación del riesgo_x000a_Análisis antes de controles_x000a_Análisis de controles_x000a_Análisis después de controles_x000a_Tratamiento del riesgo"/>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Entregar medidas de ayuda humanitaria inmediata a las personas que llegan a la ciudad de Bogotá y que manifiestan haber sido desplazadas y encontrarse en situación de vulnerabilidad acentuada "/>
    <s v="Decisiones ajustadas a intereses propios o de terceros 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AP 17 - 2021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4/2021_x000a__x000a__x000a__x000a__x000a__x000a__x000a__x000a_"/>
    <s v="_x000a__x000a__x000a__x000a__x000a__x000a__x000a__x000a__x000a__x000a_________________x000a__x000a__x000a_30/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s v=""/>
    <s v="_x000a__x000a__x000a__x000a_"/>
    <s v=""/>
    <s v=""/>
    <s v="_x000a__x000a__x000a__x000a_"/>
    <s v=""/>
    <s v=""/>
    <s v="_x000a__x000a__x000a__x000a_"/>
    <s v=""/>
    <s v=""/>
    <s v="_x000a__x000a__x000a__x000a_"/>
    <s v=""/>
    <s v=""/>
    <s v="_x000a__x000a__x000a__x000a_"/>
    <s v=""/>
    <x v="16"/>
  </r>
  <r>
    <x v="20"/>
    <s v="Implementar acciones para asegurar el cumplimiento del plan de acción"/>
    <s v="Incumplimiento parcial de compromisos en metas derivadas del proyecto de inversión para el cumplimiento de la ley de víctimas, el Acuerdo de Paz, y los demás compromisos distritales en materia de memoria, reparación, paz y reconciliación."/>
    <s v="Gestión de procesos"/>
    <s v="Estratégico"/>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en el momento de la consulta o ausencia de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s v="Posible (3)"/>
    <s v="Insignificante (1)"/>
    <s v="Moderado (3)"/>
    <s v="Menor (2)"/>
    <s v="Menor (2)"/>
    <s v="Insignificante (1)"/>
    <s v="Moderado (3)"/>
    <s v="Moderado (3)"/>
    <s v="Alta"/>
    <s v="A partir del conocimiento del proceso frente a la ocurrencia del riesgo y su impacto, se respalda esta valoración antes de controle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Insignificante (1)"/>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_x000a_- Realizar una sesión de trabajo con el equipo técnico encargado de la meta a fin de establecer un plan de trabajo con el fin de entregar los productos que están rezagados y que afectan el cumplimiento de la meta,_x000a_- Ajustar la programación asociada al proyecto de inversión para la vigencia _x000a_- Remitir la reprogramación asociada al proyecto de inversión para la vigencia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designado por Jefe de Oficina Alta Consejería para los Derechos de las Víctimas, Paz y Reconciliación_x000a_- Profesional designado por Jefe de Oficina Alta Consejería para los Derechos de las Víctimas, Paz y Reconciliación_x000a_- Jefe de Oficina Alta Consejería para los Derechos de las Víctimas, Paz y Reconciliación_x000a__x000a__x000a__x000a__x000a__x000a_- Jefe de Oficina Alta Consejería de Paz, Víctimas y la Reconciliación"/>
    <s v="-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_x000a_- Acta de reunión y listados de asistencia virtuales_x000a_- La programación ajustada formato FT-1006_x000a_- Memorando de remisión de la programación ajustada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Se realiza todo el procedimiento para la formulación del riesgo en identificación, análisis antes de controles, establecimiento de controles, valoración de riesg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Propósito): Fortalecer las capacidades institucionales para una Gestión Pública efectiva y articulada, orientada a la generación de valor público para los grupos de interés."/>
    <s v="Posibilidad de incurrir en fallas al estructurar, articular y orientar la implementación de estrategias"/>
    <s v="Proyecto de inversión"/>
    <s v="Operacionales"/>
    <s v="- Personal insuficiente_x000a_- Deficiencia en la gestión del conocimiento _x000a_- Obsolescencia en tecnología  _x000a_- Demora en la toma de decisiones en las diferentes instancias del proyecto (estructuración en la toma de decisiones)_x000a_- Alta rotación personal y  fuga de capital intelectual_x000a_- Debilidades en las diferentes etapas de planeación , ejecución y seguimiento de proyectos_x000a__x000a__x000a__x000a_"/>
    <s v="- Recorte presupuestal_x000a_- La finalización del proyecto  la asume una nueva administración en el  1 semestre del 2024._x000a_- Cambios  normativos _x000a_- Resistencia al cambio por parte de los grupos de valor impactados_x000a_- Falta de cooperación y articulación interinstitucional_x000a_- No contar con capacidades en las entidades para el despliegue de las estrategias planteadas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Impresión de artes gráficas para las entidades del distrito capital_x000a_- Publicación de actos administrativos en el registro distrital_x000a_- Inscripción programas de formación virtual para servidores públicos del Distrito Capital_x000a_- Visitas guiadas Archivo de Bogotá_x000a_"/>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
    <s v="-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Queda como evidencia  Actas de reunión ._x000a_-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Queda como evidencia Memorando _x000a_remisión de la programación de indicadores y me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Queda como evidencia Actas de reunión y documentos con la(s) estrategia(s) actualizada(s) o reevalu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2. Improbable"/>
    <s v="1. Insignificante"/>
    <s v="Baja"/>
    <s v="Se determina una probabilidad  Improbable (2)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rrir en fallas al estructurar, articular y orientar la implementación de estrategias en el informe de seguimiento a la Oficina Asesora de Planeación._x000a_- Reprogramación de alguna de las variables (magnitud, presupuesto, metas, etc.) del proyecto de inversión_x000a__x000a__x000a__x000a__x000a__x000a__x000a__x000a_- Actualizar la ficha del riesgo 7868 Desarrollo institucional para una gestión pública eficiente"/>
    <s v="- Subsecretaria Distrital de Fortalecimiento Institucional_x000a_- Subsecretari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rrir en fallas al estructurar, articular y orientar la implementación de estrategias_x000a_- Perfil y cadena de valor del proyecto, actualizados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Productos):_x000a_ Documentos de lineamientos técnicos_x000a_Servicio de asistencia técnica en temas de Gestión Pública_x000a_Servicio de apoyo para el fortalecimiento de la gestión de las entidades públicas_x000a_Servicio de asistencia técnica para la implementación de la política de Integridad"/>
    <s v="Posibilidad de que los productos y servicios  del proyecto  generen impactos diferentes a  los establecidos para  las entidades "/>
    <s v="Proyecto de inversión"/>
    <s v="Operacionales"/>
    <s v="- Personal insuficiente_x000a_- Debilidades en las diferentes etapas de planeación , ejecución y seguimiento de proyectos_x000a_- Demora en la toma de decisiones en las diferentes instancias del proyecto (estructuración en la toma de decisiones)_x000a_- Obsolescencia en tecnología  _x000a__x000a__x000a__x000a__x000a__x000a_"/>
    <s v="- No contar con capacidades en las entidades para el despliegue de las estrategias planteadas_x000a_- Resistencia o autonomía de las entidades en la aplicabilidad de las estrategias,_x000a_- Resistencia al cambio por parte de los grupos de valor impactados_x000a_- Insatisfacción de algunos  grupos de valor del proyecto_x000a_- Falta de cooperación y articulación interinstitucional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
    <s v="-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Queda como evidencia Actas e informes de Comités o Comisiones._x000a_-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Queda como evidencia correo electrónico de retroalimentación de los resultados de la revis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1. Raro"/>
    <s v="1. Insignificante"/>
    <s v="Baja"/>
    <s v="Se determina una probabilidad  raro (1)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que los productos y servicios  del proyecto  generen impactos diferentes a  los establecidos para  las entidades  en el informe de seguimiento a la Oficina Asesora de Planeación._x000a_- Reenfocar las estrategias planteadas de cara al cumplimiento de lo establecido en el plan de desarrollo y proyecto de inversión_x000a__x000a__x000a__x000a__x000a__x000a__x000a__x000a_- Actualizar la ficha del riesgo 7868 Desarrollo institucional para una gestión pública eficiente"/>
    <s v="- Subsecretaria Distrital de Fortalecimiento Institucional_x000a_- Directores y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que los productos y servicios  del proyecto  generen impactos diferentes a  los establecidos para  las entidades _x000a_- Versión de cronogramas y/o estrategias ajustadas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Actividades):_x000a_Hacer seguimiento al funcionamiento de las instancias de Coordinación._x000a_Fortalecer el funcionamiento del Sistema de Coordinación Distrital._x000a_Realizar los diseños requeridos de la Red Distrital de Archivos y la implementación del componente de Archivos Públicos abiertos._x000a_Desarrollar un plan para la consolidación de la gestión de documentos electrónicos de archivo en el Distrito Capital._x000a_Generar acciones para el aprovechamiento de la información de relacionamiento y la cooperación internacional._x000a_Desarrollar instrumentos para formalizar las relaciones con actores internacionales._x000a_Implementar un plan de relacionamiento y cooperación internacional del distrito._x000a_Desarrollar un ecosistema de gestión de conocimiento e Innovación._x000a_Realizar seguimiento y evaluación para la gestión del conocimiento y la innovación._x000a_Formular y actualizar lineamientos técnicos archivísticos, estrategias de seguimiento y medición a la implementación de la política archivística en el Distrito Capital._x000a_Implementar un modelo de asistencia técnica focalizada que permita apoyar a las entidades y organismos distritales en la implementación de la política de archivos en el Distrito Capital._x000a_Desarrollar acciones de participación en redes de ciudad, campañas y plataformas de organismos multilaterales._x000a_Desarrollar acciones para la sostenibilidad y mejoramiento del desempeño y la gestión pública distrital._x000a_Realizar un programa de Teletrabajo sobre la planta laboral en entidades y organismos distritales._x000a_Ejecutar acciones para la negociación, diálogo y concertación sindical en el Distrito Capital.  _x000a_Realizar las acciones generales de acompañamiento y seguimiento a los proyectos, asuntos y temas estratégicos de la administración distrital._x000a_Realizar acciones de seguimiento y control, al desarrollo del estudio técnico de modernización administrativa del Distrito Capital._x000a_Realizar el estudio técnico para la modernización administrativa del Distrito Capital._x000a_Realizar actividades de los productos del Plan de acción de la política de transparencia y su seguimiento._x000a_Desarrollar una estrategia de análisis de información y datos en transparencia para articular las iniciativas de las entidades distritales._x000a_Desarrollar acciones tendientes a la tecnificación, productividad y mejoramiento de la Imprenta Distrital. _x000a_Posicionar a la Imprenta Distrital como un aliado estratégico, para visibilizar la gestión, desempeño y transparencia pública._x000a_Realizar procesos de caracterización, procesamiento, acceso y puesta al servicio del patrimonio documental del Distrito Capital.    _x000a_Desarrollar investigación, promoción, divulgación y pedagogía del patrimonio documental y la memoria histórica de Bogotá.      "/>
    <s v="Posibilidad de incumplimiento en la ejecución de las actividades del proyecto de acuerdo con lo planeado."/>
    <s v="Proyecto de inversión"/>
    <s v="Operacionales"/>
    <s v="- Deficiencia en la gestión del conocimiento _x000a_- Debilidades en las diferentes etapas de planeación , ejecución y seguimiento de proyectos_x000a_- Falta o poco entrenamiento y reentrenamiento para el desarrollo de las funciones en la ejecución de proyectos_x000a_- Alta rotación personal y  fuga de capital intelectual_x000a__x000a__x000a__x000a__x000a__x000a_"/>
    <s v="- Falta de cooperación y articulación interinstitucional_x000a__x000a__x000a__x000a__x000a__x000a__x000a__x000a__x000a_"/>
    <s v="- Incumplimiento en las metas propuestas en el proyecto de inversión_x000a_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
    <s v="-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Queda como evidencia  Memorando 2211600-FT-011 Remisión hoja de vida de metas o indicadores del proyecto de inversión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1. Raro"/>
    <s v="2. Menor"/>
    <s v="Baja"/>
    <s v="Se determina una probabilidad  raro (1) y un impacto menor (2)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mplimiento en la ejecución de las actividades del proyecto de acuerdo con lo planeado. en el informe de seguimiento a la Oficina Asesora de Planeación._x000a_- Ajustar los cronogramas de trabajo de las actividades que presenten desviación en su ejecución o en su defecto solicitar modificación de magnitudes del proyecto de inversión._x000a__x000a__x000a__x000a__x000a__x000a__x000a__x000a_- Actualizar la ficha del riesgo 7868 Desarrollo institucional para una gestión pública eficiente"/>
    <s v="- Subsecretaria Distrital de Fortalecimiento Institucional_x000a_- Directores -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mplimiento en la ejecución de las actividades del proyecto de acuerdo con lo planeado._x000a_- Cronogramas o perfil del proyecto modificados_x0009_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s v="(Fase: Actividad) Desarrollar el modelo de Gobierno Abierto con articulación y coordinación interinstitucional."/>
    <s v="Posibilidad de desarticulación interinstitucional para desarrollar el modelo de Gobierno Abierto"/>
    <s v="Proyecto de inversión"/>
    <s v="Administrativos"/>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2. Improbable"/>
    <s v=""/>
    <s v=""/>
    <s v=""/>
    <s v=""/>
    <s v=""/>
    <s v=""/>
    <s v="2. Menor"/>
    <s v="Baja"/>
    <s v="Una vez analizado el riesgo antes de controles la probabilidad se calificó por factibilidad generando como resultado 2. Improbable. La calificación del impacto quedó en  2. Menor. En consecuencia, el riesgo quedó ubicado en zona resultante baja (2,2). "/>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Todas"/>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1. Raro"/>
    <s v="1. Insignificante"/>
    <s v="Baja"/>
    <s v="Una vez analizado el riesgo después de controles el resultado de la probabilidad fue 1. Raro y el resultado en el impacto fue 1. Insignificante. En consecuencia, el riesgo quedó ubicado en zona resultante baja (1,1). "/>
    <s v="Reducir"/>
    <s v="-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desarticulación interinstitucional para desarrollar el modelo de Gobierno Abierto en el informe de seguimient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la ficha del riesgo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seguimiento a la Oficina Asesora de Planeación indicando la materialización del riesgo de Posibilidad de desarticulación inter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Fase: Actividad) Socializar el modelo de Gobierno Abierto para su posicionamiento y apropiación interinstitucional."/>
    <s v="Posibilidad de que las entidades distritales suministren información o contenido en la plataforma GAB que no cumpla con la calidad y oportunidad que se requiere."/>
    <s v="Proyecto de inversión"/>
    <s v="Operacionale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3. Moderado"/>
    <s v=""/>
    <s v=""/>
    <s v=""/>
    <s v=""/>
    <s v=""/>
    <s v=""/>
    <s v="3. Moderado"/>
    <s v="Alta"/>
    <s v="Una vez analizado el riesgo antes de controles la probabilidad se calificó por factibilidad generando como resultado 3. Moderado. La calificación del impacto quedó en 3. Moderado. En consecuencia, el riesgo quedó ubicado en zona resultante alta (3,3). _x0009__x0009__x0009__x0009__x0009__x0009__x0009__x0009__x0009__x0009_"/>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1. Raro"/>
    <s v="1. Insignificante"/>
    <s v="Baja"/>
    <s v="Una vez analizado el riesgo después de controles el resultado de la probabilidad fue 1. Raro y el resultado en el impacto fue 1. Insignificante. En consecuencia, el riesgo quedó ubicado en zona resultante baja (1,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_x000a__x000a__x000a__x000a__x000a__x000a_________________x000a_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_x000a__x000a__x000a__x000a__x000a_"/>
    <s v="- Gerente del proyecto_x000a_- Gerente del proyecto_x000a_- Gerente del proyecto_x000a_- Gerente del proyecto_x000a__x000a__x000a__x000a__x000a__x000a__x000a_________________x000a__x000a_- Gerente del proyecto_x000a_- Gerente del proyecto_x000a_- Gerente del proyecto_x000a_- Gerente del proyecto_x000a__x000a__x000a__x000a__x000a__x000a_"/>
    <s v="- Evidencias de reunión_x000a_- Evidencias producto de los controles_x000a_- Evidencias de reunión_x000a_- Evidencias producto de los controles_x000a__x000a__x000a__x000a__x000a__x000a__x000a_________________x000a__x000a_- Evidencias de reunión_x000a_- Evidencias producto de los controles_x000a_- Evidencias de reunión_x000a_- Evidencias producto de los controles_x000a__x000a__x000a__x000a__x000a__x000a_"/>
    <s v="01/05/2021_x000a_01/05/2021_x000a_01/05/2021_x000a_01/05/2021_x000a__x000a__x000a__x000a__x000a__x000a__x000a_________________x000a__x000a_01/05/2021_x000a_01/05/2021_x000a_01/05/2021_x000a_01/05/2021_x000a__x000a__x000a__x000a__x000a__x000a_"/>
    <s v="31/05/2021_x000a_30/06/2021_x000a_31/05/2021_x000a_30/06/2021_x000a__x000a__x000a__x000a__x000a__x000a__x000a_________________x000a__x000a_31/05/2021_x000a_30/06/2021_x000a_31/05/2021_x000a_30/06/2021_x000a__x000a__x000a__x000a__x000a__x000a_"/>
    <s v="- Reportar el riesgo materializado de Posibilidad de que las entidades distritales suministren información o contenido en la plataforma GAB que no cumpla con la calidad y oportunidad que se requiere. en el informe de seguimiento a la Oficina Asesora de Planeación._x000a_- Enviar correo electrónico a la entidad que proporcionó información errónea o incompleta._x000a_- Una vez recibida la corrección por parte de la entidad pertinente, se realiza la corrección de la información y se public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las entidades distritales suministren información o contenido en la plataforma GAB que no cumpla con la calidad y oportunidad que se requiere._x000a_- Correo electrónico con observaciones encontradas_x000a_- Correo electrónico de respuesta y evidencias de la publicación correspondiente_x000a_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Propósito): Implementar un modelo de Gobierno Abierto de Bogotá que promueva una relación democrática, incluyente, accesible y transparente con la ciudadanía."/>
    <s v="Posibilidad de que se tomen decisiones inadecuadas para la implementación del modelo de Gobierno Abierto de Bogotá"/>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2. Improbable"/>
    <s v=""/>
    <s v=""/>
    <s v=""/>
    <s v=""/>
    <s v=""/>
    <s v=""/>
    <s v="3. Moderado"/>
    <s v="Moderada"/>
    <s v="Una vez analizado el riesgo antes de controles la probabilidad se calificó por factibilidad generando como resultado 2. Improbable. La calificación del impacto quedó en  3. Moderado. En consecuencia, el riesgo quedó ubicado en zona moderada (2,3)."/>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de los proyectos de inversión“, (Actividad 20): indica que el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La mayoría"/>
    <s v="1. Raro"/>
    <s v="3. Moderado"/>
    <s v="Moderada"/>
    <s v="Una vez analizado el riesgo antes de controles la probabilidad se calificó por factibilidad generando como resultado 1. Raro. La calificación del impacto quedó en  3. Moderado. En consecuencia, el riesgo quedó ubicado en zona Moderada (1,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que se tomen decisiones inadecuadas para la implementación del modelo de Gobierno Abierto de Bogotá en el informe de seguimiento a la Oficina Asesora de Planeación._x000a_- Se realizan las gestiones pertinentes con las entidades que integran la Coordinación para analizar la situación presentada y el curso de acción._x000a_- Implementar la acción para corregir la situación presentad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se tomen decisiones inadecuadas para la implementación del modelo de Gobierno Abierto de Bogotá_x000a_- Evidencia del curso de acción definido por la Coordinación del modelo de Gobierno Abierto._x000a_- Evidencias de la acción implementada._x000a_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Producto): Documentos de lineamientos técnicos elaborados"/>
    <s v="Posibilidad de incumplimiento de plazos para la difusión e implementación de los documentos de lineamientos técnicos elaborados"/>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3. Moderado"/>
    <s v=""/>
    <s v=""/>
    <s v=""/>
    <s v=""/>
    <s v=""/>
    <s v=""/>
    <s v="3. Moderado"/>
    <s v="Alta"/>
    <s v="Una vez analizado el riesgo antes de controles la probabilidad se calificó por factibilidad generando como resultado 3. Moderado. La calificación del impacto quedó en  3. Moderado. En consecuencia, el riesgo quedó ubicado en zona alta (3,3)."/>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2. Improbable"/>
    <s v="3. Moderado"/>
    <s v="Moderada"/>
    <s v="Una vez analizado el riesgo antes de controles la probabilidad se calificó por factibilidad generando como resultado 2. Improbable. La calificación del impacto quedó en  2. Menor. En consecuencia, el riesgo quedó ubicado en zona baja (3,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_x000a__x000a__x000a__x000a__x000a__x000a__x000a__x000a__x000a__x000a_________________x000a__x000a_-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_x000a__x000a_(Actividad.# 6 Acción Preventiva #34)_x000a__x000a__x000a__x000a__x000a__x000a__x000a__x000a__x000a_"/>
    <s v="_x000a__x000a__x000a__x000a__x000a__x000a__x000a__x000a__x000a__x000a_________________x000a__x000a_- Gerente del proyecto_x000a__x000a__x000a__x000a__x000a__x000a__x000a__x000a__x000a_"/>
    <s v="_x000a__x000a__x000a__x000a__x000a__x000a__x000a__x000a__x000a__x000a_________________x000a__x000a_- Lineamientos para la estandarización de la elaboración de informes contractuales mensuales_x000a__x000a__x000a__x000a__x000a__x000a__x000a__x000a__x000a_"/>
    <s v="_x000a__x000a__x000a__x000a__x000a__x000a__x000a__x000a__x000a__x000a_________________x000a__x000a_01/05/2021_x000a__x000a__x000a__x000a__x000a__x000a__x000a__x000a__x000a_"/>
    <s v="_x000a__x000a__x000a__x000a__x000a__x000a__x000a__x000a__x000a__x000a_________________x000a__x000a_31/05/2021_x000a__x000a__x000a__x000a__x000a__x000a__x000a__x000a__x000a_"/>
    <s v="- Reportar el riesgo materializado de Posibilidad de incumplimiento de plazos para la difusión e implementación de los documentos de lineamientos técnicos elaborados en el informe de seguimient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_x000a__x000a__x000a__x000a__x000a_- Actualizar la ficha del riesgo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seguimiento a la Oficina Asesora de Planeación indicando la materialización del riesgo de Posibilidad de incumplimiento de plazos para la difusión e implementación de los documentos de lineamientos técnicos elaborados_x000a_- Acta de reunión de la coordinación_x000a_- Acta de reunión de la coordinación_x000a_- Acta de reunión de la coordinación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incumplimiento de plazos para la difusión e implementación de los documentos de lineamientos técnicos elaborados"/>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1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7" firstHeaderRow="1" firstDataRow="1" firstDataCol="1"/>
  <pivotFields count="90">
    <pivotField showAll="0"/>
    <pivotField showAll="0"/>
    <pivotField showAll="0"/>
    <pivotField axis="axisRow" outline="0" showAll="0">
      <items count="4">
        <item x="1"/>
        <item x="0"/>
        <item x="2"/>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4">
    <i>
      <x/>
    </i>
    <i>
      <x v="1"/>
    </i>
    <i>
      <x v="2"/>
    </i>
    <i t="grand">
      <x/>
    </i>
  </rowItems>
  <colItems count="1">
    <i/>
  </colItems>
  <formats count="7">
    <format dxfId="45">
      <pivotArea type="all" dataOnly="0" outline="0" fieldPosition="0"/>
    </format>
    <format dxfId="44">
      <pivotArea outline="0" collapsedLevelsAreSubtotals="1" fieldPosition="0"/>
    </format>
    <format dxfId="43">
      <pivotArea field="3" type="button" dataOnly="0" labelOnly="1" outline="0" axis="axisRow" fieldPosition="0"/>
    </format>
    <format dxfId="42">
      <pivotArea dataOnly="0" labelOnly="1" fieldPosition="0">
        <references count="1">
          <reference field="3" count="0"/>
        </references>
      </pivotArea>
    </format>
    <format dxfId="41">
      <pivotArea dataOnly="0" labelOnly="1" fieldPosition="0">
        <references count="1">
          <reference field="3" count="0" defaultSubtotal="1"/>
        </references>
      </pivotArea>
    </format>
    <format dxfId="40">
      <pivotArea dataOnly="0" labelOnly="1" grandRow="1" outline="0" fieldPosition="0"/>
    </format>
    <format dxfId="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13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B41" firstHeaderRow="1" firstDataRow="1" firstDataCol="2"/>
  <pivotFields count="9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0"/>
    <field x="36"/>
  </rowFields>
  <rowItems count="10">
    <i>
      <x/>
      <x/>
    </i>
    <i r="1">
      <x v="1"/>
    </i>
    <i r="1">
      <x v="3"/>
    </i>
    <i>
      <x v="1"/>
      <x v="1"/>
    </i>
    <i>
      <x v="2"/>
      <x/>
    </i>
    <i r="1">
      <x v="1"/>
    </i>
    <i r="1">
      <x v="2"/>
    </i>
    <i r="1">
      <x v="3"/>
    </i>
    <i>
      <x v="3"/>
      <x v="1"/>
    </i>
    <i r="1">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1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J26" firstHeaderRow="1" firstDataRow="2" firstDataCol="1"/>
  <pivotFields count="9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2"/>
        <item x="1"/>
        <item m="1" x="6"/>
        <item x="0"/>
        <item m="1" x="5"/>
        <item x="3"/>
        <item x="4"/>
        <item t="default"/>
      </items>
    </pivotField>
    <pivotField axis="axisCol" showAll="0">
      <items count="9">
        <item x="1"/>
        <item x="2"/>
        <item x="4"/>
        <item x="0"/>
        <item x="3"/>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6">
    <i>
      <x/>
    </i>
    <i>
      <x v="1"/>
    </i>
    <i>
      <x v="3"/>
    </i>
    <i>
      <x v="5"/>
    </i>
    <i>
      <x v="6"/>
    </i>
    <i t="grand">
      <x/>
    </i>
  </rowItems>
  <colFields count="1">
    <field x="35"/>
  </colFields>
  <colItems count="9">
    <i>
      <x/>
    </i>
    <i>
      <x v="1"/>
    </i>
    <i>
      <x v="2"/>
    </i>
    <i>
      <x v="3"/>
    </i>
    <i>
      <x v="4"/>
    </i>
    <i>
      <x v="5"/>
    </i>
    <i>
      <x v="6"/>
    </i>
    <i>
      <x v="7"/>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1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H12" firstHeaderRow="1" firstDataRow="2" firstDataCol="1"/>
  <pivotFields count="9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3"/>
        <item x="2"/>
        <item x="1"/>
        <item x="4"/>
        <item x="0"/>
        <item x="5"/>
        <item x="6"/>
        <item t="default"/>
      </items>
    </pivotField>
    <pivotField showAll="0"/>
    <pivotField showAll="0"/>
    <pivotField showAll="0"/>
    <pivotField showAll="0"/>
    <pivotField showAll="0"/>
    <pivotField showAll="0"/>
    <pivotField axis="axisCol" showAll="0">
      <items count="7">
        <item x="1"/>
        <item x="0"/>
        <item x="3"/>
        <item x="2"/>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8">
    <i>
      <x/>
    </i>
    <i>
      <x v="1"/>
    </i>
    <i>
      <x v="2"/>
    </i>
    <i>
      <x v="3"/>
    </i>
    <i>
      <x v="4"/>
    </i>
    <i>
      <x v="5"/>
    </i>
    <i>
      <x v="6"/>
    </i>
    <i t="grand">
      <x/>
    </i>
  </rowItems>
  <colFields count="1">
    <field x="19"/>
  </colFields>
  <colItems count="7">
    <i>
      <x/>
    </i>
    <i>
      <x v="1"/>
    </i>
    <i>
      <x v="2"/>
    </i>
    <i>
      <x v="3"/>
    </i>
    <i>
      <x v="4"/>
    </i>
    <i>
      <x v="5"/>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13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13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rowHeaderCaption="Procesos / Proyectos de inversión">
  <location ref="A26:B50" firstHeaderRow="1" firstDataRow="1" firstDataCol="1"/>
  <pivotFields count="91">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2" subtotal="count" baseField="0" baseItem="0"/>
  </dataFields>
  <formats count="10">
    <format dxfId="18">
      <pivotArea type="all" dataOnly="0" outline="0" fieldPosition="0"/>
    </format>
    <format dxfId="17">
      <pivotArea outline="0" collapsedLevelsAreSubtotals="1" fieldPosition="0"/>
    </format>
    <format dxfId="16">
      <pivotArea dataOnly="0" labelOnly="1" grandRow="1" outline="0" fieldPosition="0"/>
    </format>
    <format dxfId="15">
      <pivotArea dataOnly="0" labelOnly="1" outline="0" axis="axisValues" fieldPosition="0"/>
    </format>
    <format dxfId="14">
      <pivotArea type="all" dataOnly="0" outline="0" fieldPosition="0"/>
    </format>
    <format dxfId="13">
      <pivotArea outline="0" collapsedLevelsAreSubtotals="1" fieldPosition="0"/>
    </format>
    <format dxfId="12">
      <pivotArea dataOnly="0" labelOnly="1" grandRow="1" outline="0" fieldPosition="0"/>
    </format>
    <format dxfId="11">
      <pivotArea dataOnly="0" labelOnly="1" outline="0" axis="axisValues" fieldPosition="0"/>
    </format>
    <format dxfId="10">
      <pivotArea collapsedLevelsAreSubtotals="1" fieldPosition="0">
        <references count="1">
          <reference field="0" count="21">
            <x v="1"/>
            <x v="2"/>
            <x v="3"/>
            <x v="4"/>
            <x v="5"/>
            <x v="6"/>
            <x v="7"/>
            <x v="8"/>
            <x v="9"/>
            <x v="10"/>
            <x v="11"/>
            <x v="12"/>
            <x v="13"/>
            <x v="14"/>
            <x v="15"/>
            <x v="16"/>
            <x v="17"/>
            <x v="18"/>
            <x v="19"/>
            <x v="20"/>
            <x v="21"/>
          </reference>
        </references>
      </pivotArea>
    </format>
    <format dxfId="9">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13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rowHeaderCaption="Dependencias">
  <location ref="A3:B22" firstHeaderRow="1" firstDataRow="1" firstDataCol="1"/>
  <pivotFields count="9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0">
        <item x="12"/>
        <item x="7"/>
        <item x="3"/>
        <item x="6"/>
        <item x="0"/>
        <item x="16"/>
        <item x="2"/>
        <item x="13"/>
        <item x="11"/>
        <item x="8"/>
        <item x="15"/>
        <item x="4"/>
        <item x="1"/>
        <item x="5"/>
        <item x="9"/>
        <item x="14"/>
        <item x="10"/>
        <item x="17"/>
        <item m="1" x="18"/>
        <item t="default"/>
      </items>
    </pivotField>
  </pivotFields>
  <rowFields count="1">
    <field x="90"/>
  </rowFields>
  <rowItems count="19">
    <i>
      <x/>
    </i>
    <i>
      <x v="1"/>
    </i>
    <i>
      <x v="2"/>
    </i>
    <i>
      <x v="3"/>
    </i>
    <i>
      <x v="4"/>
    </i>
    <i>
      <x v="5"/>
    </i>
    <i>
      <x v="6"/>
    </i>
    <i>
      <x v="7"/>
    </i>
    <i>
      <x v="8"/>
    </i>
    <i>
      <x v="9"/>
    </i>
    <i>
      <x v="10"/>
    </i>
    <i>
      <x v="11"/>
    </i>
    <i>
      <x v="12"/>
    </i>
    <i>
      <x v="13"/>
    </i>
    <i>
      <x v="14"/>
    </i>
    <i>
      <x v="15"/>
    </i>
    <i>
      <x v="16"/>
    </i>
    <i>
      <x v="17"/>
    </i>
    <i t="grand">
      <x/>
    </i>
  </rowItems>
  <colItems count="1">
    <i/>
  </colItems>
  <dataFields count="1">
    <dataField name="Número de riesgos" fld="2" subtotal="count" baseField="90" baseItem="4"/>
  </dataFields>
  <formats count="12">
    <format dxfId="30">
      <pivotArea type="all" dataOnly="0" outline="0" fieldPosition="0"/>
    </format>
    <format dxfId="29">
      <pivotArea outline="0" collapsedLevelsAreSubtotals="1" fieldPosition="0"/>
    </format>
    <format dxfId="28">
      <pivotArea dataOnly="0" labelOnly="1" grandRow="1" outline="0" fieldPosition="0"/>
    </format>
    <format dxfId="27">
      <pivotArea dataOnly="0" labelOnly="1" outline="0" axis="axisValues" fieldPosition="0"/>
    </format>
    <format dxfId="26">
      <pivotArea type="all" dataOnly="0" outline="0" fieldPosition="0"/>
    </format>
    <format dxfId="25">
      <pivotArea outline="0" collapsedLevelsAreSubtotals="1" fieldPosition="0"/>
    </format>
    <format dxfId="24">
      <pivotArea field="90" type="button" dataOnly="0" labelOnly="1" outline="0" axis="axisRow" fieldPosition="0"/>
    </format>
    <format dxfId="23">
      <pivotArea dataOnly="0" labelOnly="1" fieldPosition="0">
        <references count="1">
          <reference field="90" count="0"/>
        </references>
      </pivotArea>
    </format>
    <format dxfId="22">
      <pivotArea dataOnly="0" labelOnly="1" grandRow="1" outline="0" fieldPosition="0"/>
    </format>
    <format dxfId="21">
      <pivotArea dataOnly="0" labelOnly="1" outline="0" axis="axisValues" fieldPosition="0"/>
    </format>
    <format dxfId="20">
      <pivotArea collapsedLevelsAreSubtotals="1" fieldPosition="0">
        <references count="1">
          <reference field="90" count="16">
            <x v="1"/>
            <x v="2"/>
            <x v="3"/>
            <x v="4"/>
            <x v="5"/>
            <x v="6"/>
            <x v="7"/>
            <x v="8"/>
            <x v="9"/>
            <x v="10"/>
            <x v="11"/>
            <x v="12"/>
            <x v="13"/>
            <x v="14"/>
            <x v="15"/>
            <x v="16"/>
          </reference>
        </references>
      </pivotArea>
    </format>
    <format dxfId="19">
      <pivotArea dataOnly="0" labelOnly="1" fieldPosition="0">
        <references count="1">
          <reference field="90" count="16">
            <x v="1"/>
            <x v="2"/>
            <x v="3"/>
            <x v="4"/>
            <x v="5"/>
            <x v="6"/>
            <x v="7"/>
            <x v="8"/>
            <x v="9"/>
            <x v="10"/>
            <x v="11"/>
            <x v="12"/>
            <x v="13"/>
            <x v="14"/>
            <x v="15"/>
            <x v="16"/>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2">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2">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2">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3"/>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4"/>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5"/>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94"/>
    <col min="2" max="2" width="5.7109375" style="94" customWidth="1"/>
    <col min="3" max="3" width="6.85546875" style="94" customWidth="1"/>
    <col min="4" max="4" width="19.28515625" style="94" customWidth="1"/>
    <col min="5" max="5" width="4.140625" style="94" customWidth="1"/>
    <col min="6" max="6" width="19.7109375" style="94" customWidth="1"/>
    <col min="7" max="7" width="2" style="94" customWidth="1"/>
    <col min="8" max="8" width="19.7109375" style="94" customWidth="1"/>
    <col min="9" max="9" width="2" style="94" customWidth="1"/>
    <col min="10" max="10" width="19.7109375" style="94" customWidth="1"/>
    <col min="11" max="11" width="2.42578125" style="94" customWidth="1"/>
    <col min="12" max="12" width="19.7109375" style="94" customWidth="1"/>
    <col min="13" max="13" width="2.5703125" style="94" customWidth="1"/>
    <col min="14" max="14" width="19.7109375" style="94" customWidth="1"/>
    <col min="15" max="15" width="5.7109375" style="94" customWidth="1"/>
    <col min="16" max="16384" width="11.42578125" style="94"/>
  </cols>
  <sheetData>
    <row r="1" spans="2:18" ht="19.5" customHeight="1" x14ac:dyDescent="0.25"/>
    <row r="2" spans="2:18" ht="27" customHeight="1" x14ac:dyDescent="0.25">
      <c r="B2" s="250" t="s">
        <v>349</v>
      </c>
      <c r="C2" s="251"/>
      <c r="D2" s="251"/>
      <c r="E2" s="251"/>
      <c r="F2" s="251"/>
      <c r="G2" s="251"/>
      <c r="H2" s="251"/>
      <c r="I2" s="251"/>
      <c r="J2" s="251"/>
      <c r="K2" s="251"/>
      <c r="L2" s="251"/>
      <c r="M2" s="251"/>
      <c r="N2" s="251"/>
      <c r="O2" s="252"/>
    </row>
    <row r="3" spans="2:18" ht="30" customHeight="1" x14ac:dyDescent="0.25">
      <c r="B3" s="253"/>
      <c r="C3" s="254"/>
      <c r="D3" s="254"/>
      <c r="E3" s="254"/>
      <c r="F3" s="254"/>
      <c r="G3" s="254"/>
      <c r="H3" s="254"/>
      <c r="I3" s="254"/>
      <c r="J3" s="254"/>
      <c r="K3" s="254"/>
      <c r="L3" s="254"/>
      <c r="M3" s="254"/>
      <c r="N3" s="254"/>
      <c r="O3" s="255"/>
    </row>
    <row r="4" spans="2:18" ht="19.5" customHeight="1" x14ac:dyDescent="0.25">
      <c r="B4" s="96"/>
      <c r="C4" s="95"/>
      <c r="D4" s="95"/>
      <c r="E4" s="95"/>
      <c r="F4" s="95"/>
      <c r="G4" s="95"/>
      <c r="H4" s="95"/>
      <c r="I4" s="95"/>
      <c r="J4" s="95"/>
      <c r="K4" s="95"/>
      <c r="L4" s="95"/>
      <c r="M4" s="95"/>
      <c r="N4" s="95"/>
      <c r="O4" s="111"/>
    </row>
    <row r="5" spans="2:18" x14ac:dyDescent="0.25">
      <c r="B5" s="96"/>
      <c r="C5" s="98"/>
      <c r="D5" s="97"/>
      <c r="E5" s="98"/>
      <c r="F5" s="97"/>
      <c r="G5" s="98"/>
      <c r="H5" s="97"/>
      <c r="I5" s="98"/>
      <c r="J5" s="97"/>
      <c r="K5" s="98"/>
      <c r="L5" s="97"/>
      <c r="M5" s="98"/>
      <c r="N5" s="97"/>
      <c r="O5" s="111"/>
    </row>
    <row r="6" spans="2:18" ht="40.5" customHeight="1" x14ac:dyDescent="0.25">
      <c r="B6" s="96"/>
      <c r="C6" s="249" t="s">
        <v>302</v>
      </c>
      <c r="D6" s="99" t="str">
        <f>Datos!T2</f>
        <v>Casi seguro (5)</v>
      </c>
      <c r="E6" s="98"/>
      <c r="F6" s="100">
        <f>COUNTIFS(Mapa_Proceso!$M$12:$M$122,$D6,Mapa_Proceso!$N$12:$N$122,F$16)</f>
        <v>0</v>
      </c>
      <c r="G6" s="101"/>
      <c r="H6" s="100">
        <f>COUNTIFS(Mapa_Proceso!$M$12:$M$122,$D6,Mapa_Proceso!$N$12:$N$122,H$16)</f>
        <v>0</v>
      </c>
      <c r="I6" s="101"/>
      <c r="J6" s="102">
        <f>COUNTIFS(Mapa_Proceso!$M$12:$M$122,$D6,Mapa_Proceso!$N$12:$N$122,J$16)</f>
        <v>0</v>
      </c>
      <c r="K6" s="101"/>
      <c r="L6" s="102">
        <f>COUNTIFS(Mapa_Proceso!$M$12:$M$122,$D6,Mapa_Proceso!$N$12:$N$122,L$16)</f>
        <v>3</v>
      </c>
      <c r="M6" s="101"/>
      <c r="N6" s="102">
        <f>COUNTIFS(Mapa_Proceso!$M$12:$M$122,$D6,Mapa_Proceso!$N$12:$N$122,N$16)</f>
        <v>0</v>
      </c>
      <c r="O6" s="111"/>
    </row>
    <row r="7" spans="2:18" ht="12" customHeight="1" x14ac:dyDescent="0.25">
      <c r="B7" s="96"/>
      <c r="C7" s="249"/>
      <c r="D7" s="103"/>
      <c r="E7" s="98"/>
      <c r="F7" s="104"/>
      <c r="G7" s="101"/>
      <c r="H7" s="104"/>
      <c r="I7" s="101"/>
      <c r="J7" s="104"/>
      <c r="K7" s="101"/>
      <c r="L7" s="104"/>
      <c r="M7" s="101"/>
      <c r="N7" s="104"/>
      <c r="O7" s="111"/>
    </row>
    <row r="8" spans="2:18" ht="40.5" customHeight="1" x14ac:dyDescent="0.25">
      <c r="B8" s="96"/>
      <c r="C8" s="249"/>
      <c r="D8" s="99" t="str">
        <f>Datos!T3</f>
        <v>Probable (4)</v>
      </c>
      <c r="E8" s="98"/>
      <c r="F8" s="105">
        <f>COUNTIFS(Mapa_Proceso!$M$12:$M$122,$D8,Mapa_Proceso!$N$12:$N$122,F$16)</f>
        <v>0</v>
      </c>
      <c r="G8" s="101"/>
      <c r="H8" s="100">
        <f>COUNTIFS(Mapa_Proceso!$M$12:$M$122,$D8,Mapa_Proceso!$N$12:$N$122,H$16)</f>
        <v>3</v>
      </c>
      <c r="I8" s="101"/>
      <c r="J8" s="100">
        <f>COUNTIFS(Mapa_Proceso!$M$12:$M$122,$D8,Mapa_Proceso!$N$12:$N$122,J$16)</f>
        <v>1</v>
      </c>
      <c r="K8" s="101"/>
      <c r="L8" s="102">
        <f>COUNTIFS(Mapa_Proceso!$M$12:$M$122,$D8,Mapa_Proceso!$N$12:$N$122,L$16)</f>
        <v>1</v>
      </c>
      <c r="M8" s="101"/>
      <c r="N8" s="102">
        <f>COUNTIFS(Mapa_Proceso!$M$12:$M$122,$D8,Mapa_Proceso!$N$12:$N$122,N$16)</f>
        <v>1</v>
      </c>
      <c r="O8" s="111"/>
    </row>
    <row r="9" spans="2:18" ht="11.25" customHeight="1" x14ac:dyDescent="0.25">
      <c r="B9" s="96"/>
      <c r="C9" s="249"/>
      <c r="D9" s="103"/>
      <c r="E9" s="98"/>
      <c r="F9" s="104"/>
      <c r="G9" s="101"/>
      <c r="H9" s="104"/>
      <c r="I9" s="101"/>
      <c r="J9" s="104"/>
      <c r="K9" s="101"/>
      <c r="L9" s="104"/>
      <c r="M9" s="101"/>
      <c r="N9" s="104"/>
      <c r="O9" s="111"/>
    </row>
    <row r="10" spans="2:18" ht="40.5" customHeight="1" x14ac:dyDescent="0.25">
      <c r="B10" s="96"/>
      <c r="C10" s="249"/>
      <c r="D10" s="99" t="str">
        <f>Datos!T4</f>
        <v>Posible (3)</v>
      </c>
      <c r="E10" s="98"/>
      <c r="F10" s="106">
        <f>COUNTIFS(Mapa_Proceso!$M$12:$M$122,$D10,Mapa_Proceso!$N$12:$N$122,F$16)</f>
        <v>0</v>
      </c>
      <c r="G10" s="101"/>
      <c r="H10" s="105">
        <f>COUNTIFS(Mapa_Proceso!$M$12:$M$122,$D10,Mapa_Proceso!$N$12:$N$122,H$16)</f>
        <v>5</v>
      </c>
      <c r="I10" s="101"/>
      <c r="J10" s="100">
        <f>COUNTIFS(Mapa_Proceso!$M$12:$M$122,$D10,Mapa_Proceso!$N$12:$N$122,J$16)+2</f>
        <v>14</v>
      </c>
      <c r="K10" s="101"/>
      <c r="L10" s="102">
        <f>COUNTIFS(Mapa_Proceso!$M$12:$M$122,$D10,Mapa_Proceso!$N$12:$N$122,L$16)</f>
        <v>2</v>
      </c>
      <c r="M10" s="101"/>
      <c r="N10" s="102">
        <f>COUNTIFS(Mapa_Proceso!$M$12:$M$122,$D10,Mapa_Proceso!$N$12:$N$122,N$16)</f>
        <v>1</v>
      </c>
      <c r="O10" s="111"/>
      <c r="Q10" s="149"/>
      <c r="R10" s="150"/>
    </row>
    <row r="11" spans="2:18" ht="9" customHeight="1" thickBot="1" x14ac:dyDescent="0.3">
      <c r="B11" s="96"/>
      <c r="C11" s="249"/>
      <c r="D11" s="103"/>
      <c r="E11" s="98"/>
      <c r="F11" s="104"/>
      <c r="G11" s="101"/>
      <c r="H11" s="104"/>
      <c r="I11" s="101"/>
      <c r="J11" s="104"/>
      <c r="K11" s="101"/>
      <c r="L11" s="104"/>
      <c r="M11" s="101"/>
      <c r="N11" s="104"/>
      <c r="O11" s="111"/>
    </row>
    <row r="12" spans="2:18" ht="40.5" customHeight="1" thickTop="1" thickBot="1" x14ac:dyDescent="0.3">
      <c r="B12" s="96"/>
      <c r="C12" s="249"/>
      <c r="D12" s="99" t="str">
        <f>Datos!T5</f>
        <v>Improbable (2)</v>
      </c>
      <c r="E12" s="98"/>
      <c r="F12" s="106">
        <f>COUNTIFS(Mapa_Proceso!$M$12:$M$122,$D12,Mapa_Proceso!$N$12:$N$122,F$16)</f>
        <v>0</v>
      </c>
      <c r="G12" s="101"/>
      <c r="H12" s="106">
        <f>COUNTIFS(Mapa_Proceso!$M$12:$M$122,$D12,Mapa_Proceso!$N$12:$N$122,H$16)+1</f>
        <v>2</v>
      </c>
      <c r="I12" s="101"/>
      <c r="J12" s="186">
        <f>COUNTIFS(Mapa_Proceso!$M$12:$M$122,$D12,Mapa_Proceso!$N$12:$N$122,J$16)+4</f>
        <v>6</v>
      </c>
      <c r="K12" s="101"/>
      <c r="L12" s="100">
        <f>COUNTIFS(Mapa_Proceso!$M$12:$M$122,$D12,Mapa_Proceso!$N$12:$N$122,L$16)</f>
        <v>2</v>
      </c>
      <c r="M12" s="101"/>
      <c r="N12" s="102">
        <f>COUNTIFS(Mapa_Proceso!$M$12:$M$122,$D12,Mapa_Proceso!$N$12:$N$122,N$16)</f>
        <v>1</v>
      </c>
      <c r="O12" s="111"/>
      <c r="Q12" s="149"/>
      <c r="R12" s="151" t="s">
        <v>351</v>
      </c>
    </row>
    <row r="13" spans="2:18" ht="9.75" customHeight="1" thickTop="1" x14ac:dyDescent="0.25">
      <c r="B13" s="96"/>
      <c r="C13" s="249"/>
      <c r="D13" s="103"/>
      <c r="E13" s="98"/>
      <c r="F13" s="104"/>
      <c r="G13" s="101"/>
      <c r="H13" s="104"/>
      <c r="I13" s="101"/>
      <c r="J13" s="104"/>
      <c r="K13" s="101"/>
      <c r="L13" s="104"/>
      <c r="M13" s="101"/>
      <c r="N13" s="104"/>
      <c r="O13" s="111"/>
    </row>
    <row r="14" spans="2:18" ht="40.5" customHeight="1" x14ac:dyDescent="0.25">
      <c r="B14" s="96"/>
      <c r="C14" s="249"/>
      <c r="D14" s="99" t="s">
        <v>144</v>
      </c>
      <c r="E14" s="98"/>
      <c r="F14" s="106">
        <f>COUNTIFS(Mapa_Proceso!$M$12:$M$122,$D14,Mapa_Proceso!$N$12:$N$122,F$16)</f>
        <v>0</v>
      </c>
      <c r="G14" s="101"/>
      <c r="H14" s="106">
        <f>COUNTIFS(Mapa_Proceso!$M$12:$M$122,$D14,Mapa_Proceso!$N$12:$N$122,H$16)</f>
        <v>3</v>
      </c>
      <c r="I14" s="101"/>
      <c r="J14" s="105">
        <f>COUNTIFS(Mapa_Proceso!$M$12:$M$122,$D14,Mapa_Proceso!$N$12:$N$122,J$16)</f>
        <v>23</v>
      </c>
      <c r="K14" s="101"/>
      <c r="L14" s="100">
        <f>COUNTIFS(Mapa_Proceso!$M$12:$M$122,$D14,Mapa_Proceso!$N$12:$N$122,L$16)</f>
        <v>34</v>
      </c>
      <c r="M14" s="101"/>
      <c r="N14" s="102">
        <f>COUNTIFS(Mapa_Proceso!$M$12:$M$122,$D14,Mapa_Proceso!$N$12:$N$122,N$16)</f>
        <v>9</v>
      </c>
      <c r="O14" s="111"/>
    </row>
    <row r="15" spans="2:18" ht="27.75" customHeight="1" x14ac:dyDescent="0.25">
      <c r="B15" s="96"/>
      <c r="C15" s="98"/>
      <c r="D15" s="97"/>
      <c r="E15" s="98"/>
      <c r="F15" s="97"/>
      <c r="G15" s="98"/>
      <c r="H15" s="97"/>
      <c r="I15" s="98"/>
      <c r="J15" s="97"/>
      <c r="K15" s="98"/>
      <c r="L15" s="97"/>
      <c r="M15" s="98"/>
      <c r="N15" s="97"/>
      <c r="O15" s="111"/>
    </row>
    <row r="16" spans="2:18" ht="41.25" customHeight="1" x14ac:dyDescent="0.25">
      <c r="B16" s="96"/>
      <c r="C16" s="98"/>
      <c r="D16" s="98"/>
      <c r="E16" s="98"/>
      <c r="F16" s="99" t="str">
        <f>Datos!U6</f>
        <v>Insignificante (1)</v>
      </c>
      <c r="G16" s="107"/>
      <c r="H16" s="99" t="str">
        <f>Datos!U5</f>
        <v>Menor (2)</v>
      </c>
      <c r="I16" s="107"/>
      <c r="J16" s="99" t="str">
        <f>Datos!U4</f>
        <v>Moderado (3)</v>
      </c>
      <c r="K16" s="107"/>
      <c r="L16" s="99" t="str">
        <f>Datos!U3</f>
        <v>Mayor (4)</v>
      </c>
      <c r="M16" s="107"/>
      <c r="N16" s="99" t="str">
        <f>Datos!U2</f>
        <v>Catastrófico (5)</v>
      </c>
      <c r="O16" s="111"/>
    </row>
    <row r="17" spans="2:15" ht="41.25" customHeight="1" x14ac:dyDescent="0.25">
      <c r="B17" s="96"/>
      <c r="C17" s="98"/>
      <c r="D17" s="98"/>
      <c r="E17" s="98"/>
      <c r="F17" s="108"/>
      <c r="G17" s="109"/>
      <c r="H17" s="108"/>
      <c r="I17" s="109"/>
      <c r="J17" s="110" t="s">
        <v>301</v>
      </c>
      <c r="K17" s="109"/>
      <c r="L17" s="108"/>
      <c r="M17" s="109"/>
      <c r="N17" s="108"/>
      <c r="O17" s="111"/>
    </row>
    <row r="18" spans="2:15" ht="18" customHeight="1" x14ac:dyDescent="0.25">
      <c r="B18" s="96"/>
      <c r="C18" s="98"/>
      <c r="D18" s="98"/>
      <c r="E18" s="98"/>
      <c r="F18" s="98"/>
      <c r="G18" s="98"/>
      <c r="H18" s="98"/>
      <c r="I18" s="98"/>
      <c r="J18" s="98"/>
      <c r="K18" s="98"/>
      <c r="L18" s="98"/>
      <c r="M18" s="98"/>
      <c r="N18" s="98"/>
      <c r="O18" s="111"/>
    </row>
    <row r="19" spans="2:15" ht="26.25" customHeight="1" x14ac:dyDescent="0.25">
      <c r="B19" s="96"/>
      <c r="C19" s="98"/>
      <c r="D19" s="110" t="s">
        <v>234</v>
      </c>
      <c r="E19" s="98"/>
      <c r="F19" s="112">
        <f>F10+F12+F14+H12+H14</f>
        <v>5</v>
      </c>
      <c r="G19" s="101"/>
      <c r="H19" s="112">
        <f>F8+H10+J12+J14</f>
        <v>34</v>
      </c>
      <c r="I19" s="101"/>
      <c r="J19" s="112">
        <f>F6+H6+H8+J8+J10+L12+L14</f>
        <v>54</v>
      </c>
      <c r="K19" s="101"/>
      <c r="L19" s="112">
        <f>J6+L6+N6+L8+N8+L10+N10+N12+N14</f>
        <v>18</v>
      </c>
      <c r="M19" s="109"/>
      <c r="N19" s="109"/>
      <c r="O19" s="111"/>
    </row>
    <row r="20" spans="2:15" ht="26.25" customHeight="1" x14ac:dyDescent="0.3">
      <c r="B20" s="96"/>
      <c r="C20" s="98"/>
      <c r="D20" s="113">
        <f>SUM(F6:N14)</f>
        <v>111</v>
      </c>
      <c r="E20" s="98"/>
      <c r="F20" s="114" t="s">
        <v>303</v>
      </c>
      <c r="G20" s="115"/>
      <c r="H20" s="116" t="s">
        <v>86</v>
      </c>
      <c r="I20" s="115"/>
      <c r="J20" s="117" t="s">
        <v>304</v>
      </c>
      <c r="K20" s="115"/>
      <c r="L20" s="118" t="s">
        <v>305</v>
      </c>
      <c r="M20" s="98"/>
      <c r="N20" s="98"/>
      <c r="O20" s="111"/>
    </row>
    <row r="21" spans="2:15" x14ac:dyDescent="0.25">
      <c r="B21" s="119"/>
      <c r="C21" s="120"/>
      <c r="D21" s="120"/>
      <c r="E21" s="120"/>
      <c r="F21" s="120"/>
      <c r="G21" s="120"/>
      <c r="H21" s="120"/>
      <c r="I21" s="120"/>
      <c r="J21" s="120"/>
      <c r="K21" s="120"/>
      <c r="L21" s="120"/>
      <c r="M21" s="120"/>
      <c r="N21" s="120"/>
      <c r="O21" s="121"/>
    </row>
  </sheetData>
  <sheetProtection password="C5C7"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1:5" ht="48.75" customHeight="1" x14ac:dyDescent="0.25">
      <c r="A1" s="93"/>
      <c r="B1" s="93"/>
      <c r="C1" s="93"/>
      <c r="D1" s="93"/>
      <c r="E1" s="93"/>
    </row>
    <row r="2" spans="1:5" x14ac:dyDescent="0.25">
      <c r="A2" s="93"/>
      <c r="B2" s="187" t="s">
        <v>233</v>
      </c>
      <c r="C2" s="187" t="s">
        <v>235</v>
      </c>
      <c r="D2" s="187" t="s">
        <v>285</v>
      </c>
      <c r="E2" s="93"/>
    </row>
    <row r="3" spans="1:5" x14ac:dyDescent="0.25">
      <c r="A3" s="93"/>
      <c r="B3" s="93" t="s">
        <v>2151</v>
      </c>
      <c r="C3" s="93" t="s">
        <v>54</v>
      </c>
      <c r="D3" s="124">
        <v>9</v>
      </c>
      <c r="E3" s="93"/>
    </row>
    <row r="4" spans="1:5" x14ac:dyDescent="0.25">
      <c r="A4" s="93"/>
      <c r="B4" s="93"/>
      <c r="C4" s="93" t="s">
        <v>81</v>
      </c>
      <c r="D4" s="124">
        <v>1</v>
      </c>
      <c r="E4" s="93"/>
    </row>
    <row r="5" spans="1:5" x14ac:dyDescent="0.25">
      <c r="A5" s="93"/>
      <c r="B5" s="93"/>
      <c r="C5" s="93" t="s">
        <v>105</v>
      </c>
      <c r="D5" s="124">
        <v>6</v>
      </c>
      <c r="E5" s="93"/>
    </row>
    <row r="6" spans="1:5" x14ac:dyDescent="0.25">
      <c r="A6" s="93"/>
      <c r="B6" s="164"/>
      <c r="C6" s="164" t="s">
        <v>126</v>
      </c>
      <c r="D6" s="125">
        <v>2</v>
      </c>
      <c r="E6" s="93"/>
    </row>
    <row r="7" spans="1:5" x14ac:dyDescent="0.25">
      <c r="A7" s="93"/>
      <c r="B7" s="165" t="s">
        <v>2150</v>
      </c>
      <c r="C7" s="165" t="s">
        <v>81</v>
      </c>
      <c r="D7" s="126">
        <v>16</v>
      </c>
      <c r="E7" s="93"/>
    </row>
    <row r="8" spans="1:5" x14ac:dyDescent="0.25">
      <c r="A8" s="93"/>
      <c r="B8" s="165"/>
      <c r="C8" s="165" t="s">
        <v>105</v>
      </c>
      <c r="D8" s="126">
        <v>3</v>
      </c>
      <c r="E8" s="93"/>
    </row>
    <row r="9" spans="1:5" x14ac:dyDescent="0.25">
      <c r="A9" s="93"/>
      <c r="B9" s="164"/>
      <c r="C9" s="164" t="s">
        <v>126</v>
      </c>
      <c r="D9" s="125">
        <v>35</v>
      </c>
      <c r="E9" s="93"/>
    </row>
    <row r="10" spans="1:5" x14ac:dyDescent="0.25">
      <c r="A10" s="93"/>
      <c r="B10" s="165" t="s">
        <v>2113</v>
      </c>
      <c r="C10" s="165" t="s">
        <v>105</v>
      </c>
      <c r="D10" s="124">
        <v>5</v>
      </c>
      <c r="E10" s="93"/>
    </row>
    <row r="11" spans="1:5" x14ac:dyDescent="0.25">
      <c r="A11" s="93"/>
      <c r="B11" s="93"/>
      <c r="C11" s="165" t="s">
        <v>126</v>
      </c>
      <c r="D11" s="126">
        <v>29</v>
      </c>
      <c r="E11" s="93"/>
    </row>
    <row r="12" spans="1:5" x14ac:dyDescent="0.25">
      <c r="A12" s="93"/>
      <c r="B12" s="166" t="s">
        <v>2112</v>
      </c>
      <c r="C12" s="167" t="s">
        <v>126</v>
      </c>
      <c r="D12" s="127">
        <v>5</v>
      </c>
      <c r="E12" s="93"/>
    </row>
    <row r="13" spans="1:5" x14ac:dyDescent="0.25">
      <c r="A13" s="93"/>
      <c r="B13" s="168" t="s">
        <v>286</v>
      </c>
      <c r="C13" s="166"/>
      <c r="D13" s="128">
        <f>SUM(D3:D12)</f>
        <v>111</v>
      </c>
      <c r="E13" s="93"/>
    </row>
    <row r="14" spans="1:5" x14ac:dyDescent="0.25">
      <c r="A14" s="93"/>
      <c r="B14" s="93"/>
      <c r="C14" s="93"/>
      <c r="D14" s="93"/>
      <c r="E14" s="93"/>
    </row>
    <row r="15" spans="1:5" x14ac:dyDescent="0.25">
      <c r="A15" s="93"/>
      <c r="B15" s="93"/>
      <c r="C15" s="93"/>
      <c r="D15" s="93"/>
      <c r="E15" s="93"/>
    </row>
    <row r="16" spans="1:5" x14ac:dyDescent="0.25">
      <c r="A16" s="93"/>
      <c r="B16" s="93"/>
      <c r="C16" s="93"/>
      <c r="D16" s="93"/>
      <c r="E16" s="93"/>
    </row>
    <row r="17" spans="1:5" x14ac:dyDescent="0.25">
      <c r="A17" s="93"/>
      <c r="B17" s="93"/>
      <c r="C17" s="93"/>
      <c r="D17" s="93"/>
      <c r="E17" s="93"/>
    </row>
    <row r="18" spans="1:5" x14ac:dyDescent="0.25">
      <c r="A18" s="93"/>
      <c r="B18" s="93"/>
      <c r="C18" s="93"/>
      <c r="D18" s="93"/>
      <c r="E18" s="93"/>
    </row>
    <row r="19" spans="1:5" x14ac:dyDescent="0.25">
      <c r="A19" s="93"/>
      <c r="B19" s="93"/>
      <c r="C19" s="93"/>
      <c r="D19" s="93"/>
      <c r="E19" s="93"/>
    </row>
    <row r="20" spans="1:5" x14ac:dyDescent="0.25">
      <c r="A20" s="93"/>
      <c r="B20" s="93"/>
      <c r="C20" s="93"/>
      <c r="D20" s="93"/>
      <c r="E20" s="93"/>
    </row>
    <row r="21" spans="1:5" x14ac:dyDescent="0.25">
      <c r="A21" s="93"/>
      <c r="B21" s="93"/>
      <c r="C21" s="93"/>
      <c r="D21" s="93"/>
      <c r="E21" s="93"/>
    </row>
    <row r="22" spans="1:5" x14ac:dyDescent="0.25">
      <c r="A22" s="93"/>
      <c r="B22" s="93"/>
      <c r="C22" s="93"/>
      <c r="D22" s="93"/>
      <c r="E22" s="93"/>
    </row>
    <row r="23" spans="1:5" x14ac:dyDescent="0.25">
      <c r="A23" s="93"/>
      <c r="B23" s="93"/>
      <c r="C23" s="93"/>
      <c r="D23" s="93"/>
      <c r="E23" s="93"/>
    </row>
    <row r="24" spans="1:5" x14ac:dyDescent="0.25">
      <c r="A24" s="93"/>
      <c r="B24" s="93"/>
      <c r="C24" s="93"/>
      <c r="D24" s="93"/>
      <c r="E24" s="93"/>
    </row>
    <row r="25" spans="1:5" x14ac:dyDescent="0.25">
      <c r="A25" s="93"/>
      <c r="B25" s="93"/>
      <c r="C25" s="93"/>
      <c r="D25" s="93"/>
      <c r="E25" s="93"/>
    </row>
    <row r="26" spans="1:5" x14ac:dyDescent="0.25">
      <c r="A26" s="93"/>
      <c r="B26" s="93"/>
      <c r="C26" s="93"/>
      <c r="D26" s="93"/>
      <c r="E26" s="93"/>
    </row>
    <row r="27" spans="1:5" x14ac:dyDescent="0.25">
      <c r="B27" s="93"/>
      <c r="C27" s="93"/>
      <c r="D27" s="93"/>
      <c r="E27" s="93"/>
    </row>
  </sheetData>
  <sheetProtection password="C5C7"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94" customWidth="1"/>
    <col min="2" max="2" width="5.7109375" style="94" customWidth="1"/>
    <col min="3" max="3" width="6.85546875" style="94" customWidth="1"/>
    <col min="4" max="4" width="19.28515625" style="94" customWidth="1"/>
    <col min="5" max="5" width="4.140625" style="94" customWidth="1"/>
    <col min="6" max="6" width="19.7109375" style="94" customWidth="1"/>
    <col min="7" max="7" width="2" style="94" customWidth="1"/>
    <col min="8" max="8" width="19.7109375" style="94" customWidth="1"/>
    <col min="9" max="9" width="2" style="94" customWidth="1"/>
    <col min="10" max="10" width="19.7109375" style="94" customWidth="1"/>
    <col min="11" max="11" width="2.42578125" style="94" customWidth="1"/>
    <col min="12" max="12" width="19.7109375" style="94" customWidth="1"/>
    <col min="13" max="13" width="2.5703125" style="94" customWidth="1"/>
    <col min="14" max="14" width="19.7109375" style="94" customWidth="1"/>
    <col min="15" max="15" width="5.7109375" style="94" customWidth="1"/>
    <col min="16" max="16384" width="11.42578125" style="94"/>
  </cols>
  <sheetData>
    <row r="1" spans="2:18" ht="20.25" customHeight="1" x14ac:dyDescent="0.25"/>
    <row r="2" spans="2:18" ht="27" customHeight="1" x14ac:dyDescent="0.25">
      <c r="B2" s="250" t="s">
        <v>350</v>
      </c>
      <c r="C2" s="251"/>
      <c r="D2" s="251"/>
      <c r="E2" s="251"/>
      <c r="F2" s="251"/>
      <c r="G2" s="251"/>
      <c r="H2" s="251"/>
      <c r="I2" s="251"/>
      <c r="J2" s="251"/>
      <c r="K2" s="251"/>
      <c r="L2" s="251"/>
      <c r="M2" s="251"/>
      <c r="N2" s="251"/>
      <c r="O2" s="252"/>
      <c r="P2" s="122"/>
    </row>
    <row r="3" spans="2:18" ht="30" customHeight="1" x14ac:dyDescent="0.25">
      <c r="B3" s="253"/>
      <c r="C3" s="254"/>
      <c r="D3" s="254"/>
      <c r="E3" s="254"/>
      <c r="F3" s="254"/>
      <c r="G3" s="254"/>
      <c r="H3" s="254"/>
      <c r="I3" s="254"/>
      <c r="J3" s="254"/>
      <c r="K3" s="254"/>
      <c r="L3" s="254"/>
      <c r="M3" s="254"/>
      <c r="N3" s="254"/>
      <c r="O3" s="255"/>
      <c r="P3" s="122"/>
    </row>
    <row r="4" spans="2:18" ht="20.25" customHeight="1" x14ac:dyDescent="0.25">
      <c r="B4" s="96"/>
      <c r="C4" s="98"/>
      <c r="D4" s="98"/>
      <c r="E4" s="98"/>
      <c r="F4" s="98"/>
      <c r="G4" s="98"/>
      <c r="H4" s="98"/>
      <c r="I4" s="98"/>
      <c r="J4" s="98"/>
      <c r="K4" s="98"/>
      <c r="L4" s="98"/>
      <c r="M4" s="98"/>
      <c r="N4" s="98"/>
      <c r="O4" s="111"/>
      <c r="P4" s="96"/>
    </row>
    <row r="5" spans="2:18" x14ac:dyDescent="0.25">
      <c r="B5" s="96"/>
      <c r="C5" s="98"/>
      <c r="D5" s="97"/>
      <c r="E5" s="98"/>
      <c r="F5" s="97"/>
      <c r="G5" s="98"/>
      <c r="H5" s="97"/>
      <c r="I5" s="98"/>
      <c r="J5" s="97"/>
      <c r="K5" s="98"/>
      <c r="L5" s="97"/>
      <c r="M5" s="98"/>
      <c r="N5" s="97"/>
      <c r="O5" s="111"/>
      <c r="P5" s="96"/>
    </row>
    <row r="6" spans="2:18" ht="40.5" customHeight="1" x14ac:dyDescent="0.25">
      <c r="B6" s="96"/>
      <c r="C6" s="249" t="s">
        <v>302</v>
      </c>
      <c r="D6" s="99" t="str">
        <f>Datos!T2</f>
        <v>Casi seguro (5)</v>
      </c>
      <c r="E6" s="98"/>
      <c r="F6" s="100">
        <f>COUNTIFS(Mapa_Proceso!$Q$12:$Q$122,$D6,Mapa_Proceso!$R$12:$R$122,F$16)</f>
        <v>0</v>
      </c>
      <c r="G6" s="101"/>
      <c r="H6" s="100">
        <f>COUNTIFS(Mapa_Proceso!$Q$12:$Q$122,$D6,Mapa_Proceso!$R$12:$R$122,H$16)</f>
        <v>0</v>
      </c>
      <c r="I6" s="101"/>
      <c r="J6" s="102">
        <f>COUNTIFS(Mapa_Proceso!$Q$12:$Q$122,$D6,Mapa_Proceso!$R$12:$R$122,J$16)</f>
        <v>0</v>
      </c>
      <c r="K6" s="101"/>
      <c r="L6" s="102">
        <f>COUNTIFS(Mapa_Proceso!$Q$12:$Q$122,$D6,Mapa_Proceso!$R$12:$R$122,L$16)</f>
        <v>0</v>
      </c>
      <c r="M6" s="101"/>
      <c r="N6" s="102">
        <f>COUNTIFS(Mapa_Proceso!$Q$12:$Q$122,$D6,Mapa_Proceso!$R$12:$R$122,N$16)</f>
        <v>0</v>
      </c>
      <c r="O6" s="111"/>
      <c r="P6" s="96"/>
    </row>
    <row r="7" spans="2:18" ht="12" customHeight="1" x14ac:dyDescent="0.25">
      <c r="B7" s="96"/>
      <c r="C7" s="249"/>
      <c r="D7" s="103"/>
      <c r="E7" s="98"/>
      <c r="F7" s="104"/>
      <c r="G7" s="101"/>
      <c r="H7" s="104"/>
      <c r="I7" s="101"/>
      <c r="J7" s="104"/>
      <c r="K7" s="101"/>
      <c r="L7" s="104"/>
      <c r="M7" s="101"/>
      <c r="N7" s="104"/>
      <c r="O7" s="111"/>
      <c r="P7" s="96"/>
    </row>
    <row r="8" spans="2:18" ht="40.5" customHeight="1" x14ac:dyDescent="0.25">
      <c r="B8" s="96"/>
      <c r="C8" s="249"/>
      <c r="D8" s="99" t="str">
        <f>Datos!T3</f>
        <v>Probable (4)</v>
      </c>
      <c r="E8" s="98"/>
      <c r="F8" s="105">
        <f>COUNTIFS(Mapa_Proceso!$Q$12:$Q$122,$D8,Mapa_Proceso!$R$12:$R$122,F$16)</f>
        <v>0</v>
      </c>
      <c r="G8" s="101"/>
      <c r="H8" s="100">
        <f>COUNTIFS(Mapa_Proceso!$Q$12:$Q$122,$D8,Mapa_Proceso!$R$12:$R$122,H$16)</f>
        <v>0</v>
      </c>
      <c r="I8" s="101"/>
      <c r="J8" s="100">
        <f>COUNTIFS(Mapa_Proceso!$Q$12:$Q$122,$D8,Mapa_Proceso!$R$12:$R$122,J$16)</f>
        <v>0</v>
      </c>
      <c r="K8" s="101"/>
      <c r="L8" s="102">
        <f>COUNTIFS(Mapa_Proceso!$Q$12:$Q$122,$D8,Mapa_Proceso!$R$12:$R$122,L$16)</f>
        <v>0</v>
      </c>
      <c r="M8" s="101"/>
      <c r="N8" s="102">
        <f>COUNTIFS(Mapa_Proceso!$Q$12:$Q$122,$D8,Mapa_Proceso!$R$12:$R$122,N$16)</f>
        <v>0</v>
      </c>
      <c r="O8" s="111"/>
      <c r="P8" s="96"/>
    </row>
    <row r="9" spans="2:18" ht="11.25" customHeight="1" x14ac:dyDescent="0.25">
      <c r="B9" s="96"/>
      <c r="C9" s="249"/>
      <c r="D9" s="103"/>
      <c r="E9" s="98"/>
      <c r="F9" s="104"/>
      <c r="G9" s="101"/>
      <c r="H9" s="104"/>
      <c r="I9" s="101"/>
      <c r="J9" s="104"/>
      <c r="K9" s="101"/>
      <c r="L9" s="104"/>
      <c r="M9" s="101"/>
      <c r="N9" s="104"/>
      <c r="O9" s="111"/>
      <c r="P9" s="96"/>
    </row>
    <row r="10" spans="2:18" ht="40.5" customHeight="1" x14ac:dyDescent="0.25">
      <c r="B10" s="96"/>
      <c r="C10" s="249"/>
      <c r="D10" s="99" t="str">
        <f>Datos!T4</f>
        <v>Posible (3)</v>
      </c>
      <c r="E10" s="98"/>
      <c r="F10" s="106">
        <f>COUNTIFS(Mapa_Proceso!$Q$12:$Q$122,$D10,Mapa_Proceso!$R$12:$R$122,F$16)</f>
        <v>2</v>
      </c>
      <c r="G10" s="101"/>
      <c r="H10" s="105">
        <f>COUNTIFS(Mapa_Proceso!$Q$12:$Q$122,$D10,Mapa_Proceso!$R$12:$R$122,H$16)</f>
        <v>3</v>
      </c>
      <c r="I10" s="101"/>
      <c r="J10" s="100">
        <f>COUNTIFS(Mapa_Proceso!$Q$12:$Q$122,$D10,Mapa_Proceso!$R$12:$R$122,J$16)</f>
        <v>2</v>
      </c>
      <c r="K10" s="101"/>
      <c r="L10" s="102">
        <f>COUNTIFS(Mapa_Proceso!$Q$12:$Q$122,$D10,Mapa_Proceso!$R$12:$R$122,L$16)</f>
        <v>0</v>
      </c>
      <c r="M10" s="101"/>
      <c r="N10" s="102">
        <f>COUNTIFS(Mapa_Proceso!$Q$12:$Q$122,$D10,Mapa_Proceso!$R$12:$R$122,N$16)</f>
        <v>0</v>
      </c>
      <c r="O10" s="111"/>
      <c r="P10" s="96"/>
      <c r="R10" s="150"/>
    </row>
    <row r="11" spans="2:18" ht="9" customHeight="1" thickBot="1" x14ac:dyDescent="0.3">
      <c r="B11" s="96"/>
      <c r="C11" s="249"/>
      <c r="D11" s="103"/>
      <c r="E11" s="98"/>
      <c r="F11" s="104"/>
      <c r="G11" s="101"/>
      <c r="H11" s="104"/>
      <c r="I11" s="101"/>
      <c r="J11" s="104"/>
      <c r="K11" s="101"/>
      <c r="L11" s="104"/>
      <c r="M11" s="101"/>
      <c r="N11" s="104"/>
      <c r="O11" s="111"/>
      <c r="P11" s="96"/>
    </row>
    <row r="12" spans="2:18" ht="40.5" customHeight="1" thickTop="1" thickBot="1" x14ac:dyDescent="0.3">
      <c r="B12" s="96"/>
      <c r="C12" s="249"/>
      <c r="D12" s="99" t="str">
        <f>Datos!T5</f>
        <v>Improbable (2)</v>
      </c>
      <c r="E12" s="98"/>
      <c r="F12" s="106">
        <f>COUNTIFS(Mapa_Proceso!$Q$12:$Q$122,$D12,Mapa_Proceso!$R$12:$R$122,F$16)+1</f>
        <v>4</v>
      </c>
      <c r="G12" s="101"/>
      <c r="H12" s="106">
        <f>COUNTIFS(Mapa_Proceso!$Q$12:$Q$122,$D12,Mapa_Proceso!$R$12:$R$122,H$16)</f>
        <v>3</v>
      </c>
      <c r="I12" s="101"/>
      <c r="J12" s="186">
        <f>COUNTIFS(Mapa_Proceso!$Q$12:$Q$122,$D12,Mapa_Proceso!$R$12:$R$122,J$16)+1</f>
        <v>1</v>
      </c>
      <c r="K12" s="101"/>
      <c r="L12" s="100">
        <f>COUNTIFS(Mapa_Proceso!$Q$12:$Q$122,$D12,Mapa_Proceso!$R$12:$R$122,L$16)</f>
        <v>2</v>
      </c>
      <c r="M12" s="101"/>
      <c r="N12" s="102">
        <f>COUNTIFS(Mapa_Proceso!$Q$12:$Q$122,$D12,Mapa_Proceso!$R$12:$R$122,N$16)</f>
        <v>1</v>
      </c>
      <c r="O12" s="111"/>
      <c r="P12" s="96"/>
      <c r="R12" s="151" t="s">
        <v>352</v>
      </c>
    </row>
    <row r="13" spans="2:18" ht="9.75" customHeight="1" thickTop="1" thickBot="1" x14ac:dyDescent="0.3">
      <c r="B13" s="96"/>
      <c r="C13" s="249"/>
      <c r="D13" s="103"/>
      <c r="E13" s="98"/>
      <c r="F13" s="104"/>
      <c r="G13" s="101"/>
      <c r="H13" s="104"/>
      <c r="I13" s="101"/>
      <c r="J13" s="104"/>
      <c r="K13" s="101"/>
      <c r="L13" s="104"/>
      <c r="M13" s="101"/>
      <c r="N13" s="104"/>
      <c r="O13" s="111"/>
      <c r="P13" s="96"/>
    </row>
    <row r="14" spans="2:18" ht="40.5" customHeight="1" thickTop="1" thickBot="1" x14ac:dyDescent="0.3">
      <c r="B14" s="96"/>
      <c r="C14" s="249"/>
      <c r="D14" s="99" t="s">
        <v>144</v>
      </c>
      <c r="E14" s="98"/>
      <c r="F14" s="106">
        <f>COUNTIFS(Mapa_Proceso!$Q$12:$Q$122,$D14,Mapa_Proceso!$R$12:$R$122,F$16)+3</f>
        <v>28</v>
      </c>
      <c r="G14" s="101"/>
      <c r="H14" s="148">
        <f>COUNTIFS(Mapa_Proceso!$Q$12:$Q$122,$D14,Mapa_Proceso!$R$12:$R$122,H$16)+1</f>
        <v>34</v>
      </c>
      <c r="I14" s="101"/>
      <c r="J14" s="105">
        <f>COUNTIFS(Mapa_Proceso!$Q$12:$Q$122,$D14,Mapa_Proceso!$R$12:$R$122,J$16)+1</f>
        <v>10</v>
      </c>
      <c r="K14" s="101"/>
      <c r="L14" s="100">
        <f>COUNTIFS(Mapa_Proceso!$Q$12:$Q$122,$D14,Mapa_Proceso!$R$12:$R$122,L$16)</f>
        <v>13</v>
      </c>
      <c r="M14" s="101"/>
      <c r="N14" s="102">
        <f>COUNTIFS(Mapa_Proceso!$Q$12:$Q$122,$D14,Mapa_Proceso!$R$12:$R$122,N$16)</f>
        <v>8</v>
      </c>
      <c r="O14" s="111"/>
      <c r="P14" s="96"/>
    </row>
    <row r="15" spans="2:18" ht="27.75" customHeight="1" thickTop="1" x14ac:dyDescent="0.25">
      <c r="B15" s="96"/>
      <c r="C15" s="98"/>
      <c r="D15" s="97"/>
      <c r="E15" s="98"/>
      <c r="F15" s="97"/>
      <c r="G15" s="98"/>
      <c r="H15" s="97"/>
      <c r="I15" s="98"/>
      <c r="J15" s="97"/>
      <c r="K15" s="98"/>
      <c r="L15" s="97"/>
      <c r="M15" s="98"/>
      <c r="N15" s="97"/>
      <c r="O15" s="111"/>
      <c r="P15" s="96"/>
    </row>
    <row r="16" spans="2:18" ht="41.25" customHeight="1" x14ac:dyDescent="0.25">
      <c r="B16" s="96"/>
      <c r="C16" s="98"/>
      <c r="D16" s="98"/>
      <c r="E16" s="98"/>
      <c r="F16" s="99" t="str">
        <f>Datos!U6</f>
        <v>Insignificante (1)</v>
      </c>
      <c r="G16" s="107"/>
      <c r="H16" s="99" t="str">
        <f>Datos!U5</f>
        <v>Menor (2)</v>
      </c>
      <c r="I16" s="107"/>
      <c r="J16" s="99" t="str">
        <f>Datos!U4</f>
        <v>Moderado (3)</v>
      </c>
      <c r="K16" s="107"/>
      <c r="L16" s="99" t="str">
        <f>Datos!U3</f>
        <v>Mayor (4)</v>
      </c>
      <c r="M16" s="107"/>
      <c r="N16" s="99" t="str">
        <f>Datos!U2</f>
        <v>Catastrófico (5)</v>
      </c>
      <c r="O16" s="111"/>
      <c r="P16" s="96"/>
    </row>
    <row r="17" spans="2:16" ht="41.25" customHeight="1" x14ac:dyDescent="0.25">
      <c r="B17" s="96"/>
      <c r="C17" s="98"/>
      <c r="D17" s="98"/>
      <c r="E17" s="98"/>
      <c r="F17" s="108"/>
      <c r="G17" s="109"/>
      <c r="H17" s="108"/>
      <c r="I17" s="109"/>
      <c r="J17" s="110" t="s">
        <v>301</v>
      </c>
      <c r="K17" s="109"/>
      <c r="L17" s="108"/>
      <c r="M17" s="109"/>
      <c r="N17" s="108"/>
      <c r="O17" s="111"/>
      <c r="P17" s="96"/>
    </row>
    <row r="18" spans="2:16" ht="18" customHeight="1" x14ac:dyDescent="0.25">
      <c r="B18" s="96"/>
      <c r="C18" s="98"/>
      <c r="D18" s="98"/>
      <c r="E18" s="98"/>
      <c r="F18" s="98"/>
      <c r="G18" s="98"/>
      <c r="H18" s="98"/>
      <c r="I18" s="98"/>
      <c r="J18" s="98"/>
      <c r="K18" s="98"/>
      <c r="L18" s="98"/>
      <c r="M18" s="98"/>
      <c r="N18" s="98"/>
      <c r="O18" s="111"/>
      <c r="P18" s="96"/>
    </row>
    <row r="19" spans="2:16" ht="26.25" x14ac:dyDescent="0.25">
      <c r="B19" s="96"/>
      <c r="C19" s="98"/>
      <c r="D19" s="110" t="s">
        <v>234</v>
      </c>
      <c r="E19" s="98"/>
      <c r="F19" s="112">
        <f>F10+F12+F14+H12+H14</f>
        <v>71</v>
      </c>
      <c r="G19" s="101"/>
      <c r="H19" s="112">
        <f>F8+H10+J12+J14</f>
        <v>14</v>
      </c>
      <c r="I19" s="101"/>
      <c r="J19" s="112">
        <f>F6+H6+H8+J8+J10+L12+L14</f>
        <v>17</v>
      </c>
      <c r="K19" s="101"/>
      <c r="L19" s="112">
        <f>J6+L6+N6+L8+N8+L10+N10+N12+N14</f>
        <v>9</v>
      </c>
      <c r="M19" s="109"/>
      <c r="N19" s="109"/>
      <c r="O19" s="111"/>
      <c r="P19" s="96"/>
    </row>
    <row r="20" spans="2:16" ht="26.25" customHeight="1" x14ac:dyDescent="0.3">
      <c r="B20" s="96"/>
      <c r="C20" s="98"/>
      <c r="D20" s="113">
        <f>SUM(F6:N14)</f>
        <v>111</v>
      </c>
      <c r="E20" s="98"/>
      <c r="F20" s="114" t="s">
        <v>303</v>
      </c>
      <c r="G20" s="115"/>
      <c r="H20" s="116" t="s">
        <v>86</v>
      </c>
      <c r="I20" s="115"/>
      <c r="J20" s="117" t="s">
        <v>304</v>
      </c>
      <c r="K20" s="115"/>
      <c r="L20" s="118" t="s">
        <v>305</v>
      </c>
      <c r="M20" s="98"/>
      <c r="N20" s="98"/>
      <c r="O20" s="111"/>
      <c r="P20" s="96"/>
    </row>
    <row r="21" spans="2:16" x14ac:dyDescent="0.25">
      <c r="B21" s="119"/>
      <c r="C21" s="120"/>
      <c r="D21" s="120"/>
      <c r="E21" s="120"/>
      <c r="F21" s="120"/>
      <c r="G21" s="120"/>
      <c r="H21" s="120"/>
      <c r="I21" s="120"/>
      <c r="J21" s="120"/>
      <c r="K21" s="120"/>
      <c r="L21" s="120"/>
      <c r="M21" s="120"/>
      <c r="N21" s="120"/>
      <c r="O21" s="121"/>
      <c r="P21" s="96"/>
    </row>
  </sheetData>
  <sheetProtection password="C5C7"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heetViews>
  <sheetFormatPr baseColWidth="10" defaultRowHeight="15" x14ac:dyDescent="0.25"/>
  <cols>
    <col min="1" max="1" width="64" customWidth="1"/>
    <col min="2" max="2" width="72.42578125" customWidth="1"/>
  </cols>
  <sheetData>
    <row r="1" spans="1:2" x14ac:dyDescent="0.25">
      <c r="A1" s="6" t="s">
        <v>2</v>
      </c>
      <c r="B1" s="86" t="s">
        <v>283</v>
      </c>
    </row>
    <row r="2" spans="1:2" x14ac:dyDescent="0.25">
      <c r="A2" s="18" t="s">
        <v>147</v>
      </c>
      <c r="B2" t="s">
        <v>265</v>
      </c>
    </row>
    <row r="3" spans="1:2" x14ac:dyDescent="0.25">
      <c r="A3" s="18" t="s">
        <v>90</v>
      </c>
      <c r="B3" t="s">
        <v>266</v>
      </c>
    </row>
    <row r="4" spans="1:2" x14ac:dyDescent="0.25">
      <c r="A4" s="18" t="s">
        <v>216</v>
      </c>
      <c r="B4" t="s">
        <v>267</v>
      </c>
    </row>
    <row r="5" spans="1:2" x14ac:dyDescent="0.25">
      <c r="A5" s="18" t="s">
        <v>201</v>
      </c>
      <c r="B5" t="s">
        <v>267</v>
      </c>
    </row>
    <row r="6" spans="1:2" x14ac:dyDescent="0.25">
      <c r="A6" s="18" t="s">
        <v>169</v>
      </c>
      <c r="B6" t="s">
        <v>268</v>
      </c>
    </row>
    <row r="7" spans="1:2" ht="25.5" x14ac:dyDescent="0.25">
      <c r="A7" s="18" t="s">
        <v>186</v>
      </c>
      <c r="B7" t="s">
        <v>268</v>
      </c>
    </row>
    <row r="8" spans="1:2" x14ac:dyDescent="0.25">
      <c r="A8" s="18" t="s">
        <v>209</v>
      </c>
      <c r="B8" t="s">
        <v>269</v>
      </c>
    </row>
    <row r="9" spans="1:2" x14ac:dyDescent="0.25">
      <c r="A9" s="18" t="s">
        <v>182</v>
      </c>
      <c r="B9" t="s">
        <v>270</v>
      </c>
    </row>
    <row r="10" spans="1:2" x14ac:dyDescent="0.25">
      <c r="A10" s="18" t="s">
        <v>159</v>
      </c>
      <c r="B10" t="s">
        <v>271</v>
      </c>
    </row>
    <row r="11" spans="1:2" ht="25.5" x14ac:dyDescent="0.25">
      <c r="A11" s="18" t="s">
        <v>189</v>
      </c>
      <c r="B11" t="s">
        <v>272</v>
      </c>
    </row>
    <row r="12" spans="1:2" x14ac:dyDescent="0.25">
      <c r="A12" s="18" t="s">
        <v>225</v>
      </c>
      <c r="B12" t="s">
        <v>273</v>
      </c>
    </row>
    <row r="13" spans="1:2" x14ac:dyDescent="0.25">
      <c r="A13" s="18" t="s">
        <v>36</v>
      </c>
      <c r="B13" t="s">
        <v>274</v>
      </c>
    </row>
    <row r="14" spans="1:2" ht="38.25" x14ac:dyDescent="0.25">
      <c r="A14" s="18" t="s">
        <v>65</v>
      </c>
      <c r="B14" t="s">
        <v>275</v>
      </c>
    </row>
    <row r="15" spans="1:2" x14ac:dyDescent="0.25">
      <c r="A15" s="18" t="s">
        <v>193</v>
      </c>
      <c r="B15" t="s">
        <v>276</v>
      </c>
    </row>
    <row r="16" spans="1:2" x14ac:dyDescent="0.25">
      <c r="A16" s="18" t="s">
        <v>112</v>
      </c>
      <c r="B16" t="s">
        <v>277</v>
      </c>
    </row>
    <row r="17" spans="1:2" x14ac:dyDescent="0.25">
      <c r="A17" s="18" t="s">
        <v>219</v>
      </c>
      <c r="B17" t="s">
        <v>278</v>
      </c>
    </row>
    <row r="18" spans="1:2" x14ac:dyDescent="0.25">
      <c r="A18" s="18" t="s">
        <v>197</v>
      </c>
      <c r="B18" t="s">
        <v>279</v>
      </c>
    </row>
    <row r="19" spans="1:2" x14ac:dyDescent="0.25">
      <c r="A19" s="18" t="s">
        <v>213</v>
      </c>
      <c r="B19" t="s">
        <v>279</v>
      </c>
    </row>
    <row r="20" spans="1:2" x14ac:dyDescent="0.25">
      <c r="A20" s="18" t="s">
        <v>205</v>
      </c>
      <c r="B20" t="s">
        <v>279</v>
      </c>
    </row>
    <row r="21" spans="1:2" x14ac:dyDescent="0.25">
      <c r="A21" s="18" t="s">
        <v>222</v>
      </c>
      <c r="B21" t="s">
        <v>280</v>
      </c>
    </row>
    <row r="22" spans="1:2" x14ac:dyDescent="0.25">
      <c r="A22" s="18" t="s">
        <v>176</v>
      </c>
      <c r="B22" t="s">
        <v>281</v>
      </c>
    </row>
    <row r="23" spans="1:2" x14ac:dyDescent="0.25">
      <c r="A23" s="18" t="s">
        <v>130</v>
      </c>
      <c r="B23" t="s">
        <v>282</v>
      </c>
    </row>
    <row r="24" spans="1:2" x14ac:dyDescent="0.25">
      <c r="A24" s="18" t="s">
        <v>1990</v>
      </c>
      <c r="B24" t="s">
        <v>2082</v>
      </c>
    </row>
    <row r="25" spans="1:2" ht="25.5" x14ac:dyDescent="0.25">
      <c r="A25" s="18" t="s">
        <v>2028</v>
      </c>
      <c r="B25" t="s">
        <v>265</v>
      </c>
    </row>
  </sheetData>
  <sheetProtection password="C5C7" sheet="1" objects="1" scenarios="1"/>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B4" sqref="B4"/>
    </sheetView>
  </sheetViews>
  <sheetFormatPr baseColWidth="10" defaultColWidth="11.42578125" defaultRowHeight="15" x14ac:dyDescent="0.25"/>
  <cols>
    <col min="1" max="1" width="22.140625" style="94" bestFit="1" customWidth="1"/>
    <col min="2" max="2" width="56.5703125" style="94" bestFit="1" customWidth="1"/>
    <col min="3" max="3" width="16.7109375" style="94" bestFit="1" customWidth="1"/>
    <col min="4" max="4" width="23.140625" style="94" bestFit="1" customWidth="1"/>
    <col min="5" max="16384" width="11.42578125" style="94"/>
  </cols>
  <sheetData>
    <row r="3" spans="1:3" x14ac:dyDescent="0.25">
      <c r="A3" s="123" t="s">
        <v>261</v>
      </c>
      <c r="B3"/>
      <c r="C3"/>
    </row>
    <row r="4" spans="1:3" x14ac:dyDescent="0.25">
      <c r="A4" s="94" t="s">
        <v>64</v>
      </c>
      <c r="B4"/>
      <c r="C4"/>
    </row>
    <row r="5" spans="1:3" x14ac:dyDescent="0.25">
      <c r="A5" s="94" t="s">
        <v>35</v>
      </c>
      <c r="B5"/>
      <c r="C5"/>
    </row>
    <row r="6" spans="1:3" x14ac:dyDescent="0.25">
      <c r="A6" s="94" t="s">
        <v>1992</v>
      </c>
      <c r="B6"/>
      <c r="C6"/>
    </row>
    <row r="7" spans="1:3" x14ac:dyDescent="0.25">
      <c r="A7" s="94" t="s">
        <v>262</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ColWidth="11.42578125" defaultRowHeight="15" x14ac:dyDescent="0.25"/>
  <cols>
    <col min="1" max="1" width="22.5703125" style="94" customWidth="1"/>
    <col min="2" max="2" width="4.28515625" style="94" customWidth="1"/>
    <col min="3" max="3" width="11.85546875" style="94" customWidth="1"/>
    <col min="4" max="4" width="21.140625" style="94" customWidth="1"/>
    <col min="5" max="16384" width="11.42578125" style="94"/>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94" t="s">
        <v>294</v>
      </c>
      <c r="B9" s="94" t="e">
        <f>COUNTIF(Mapa_Proceso!#REF!,Perpectivas!$A$3)+COUNTIF(Mapa_Proceso!#REF!,Perpectivas!$A$4)+COUNTIF(Mapa_Proceso!#REF!,Perpectivas!$A$2)</f>
        <v>#REF!</v>
      </c>
    </row>
    <row r="10" spans="1:2" x14ac:dyDescent="0.25">
      <c r="A10" s="94" t="s">
        <v>136</v>
      </c>
      <c r="B10" s="94" t="e">
        <f>COUNTIF(Mapa_Proceso!#REF!,Perpectivas!$A$3)+COUNTIF(Mapa_Proceso!#REF!,Perpectivas!$A$4)+COUNTIF(Mapa_Proceso!#REF!,Perpectivas!$A$2)</f>
        <v>#REF!</v>
      </c>
    </row>
    <row r="11" spans="1:2" x14ac:dyDescent="0.25">
      <c r="A11" s="94" t="s">
        <v>70</v>
      </c>
      <c r="B11" s="94" t="e">
        <f>COUNTIF(Mapa_Proceso!#REF!,Perpectivas!$A$3)+COUNTIF(Mapa_Proceso!#REF!,Perpectivas!$A$4)+COUNTIF(Mapa_Proceso!#REF!,Perpectivas!$A$2)</f>
        <v>#REF!</v>
      </c>
    </row>
    <row r="12" spans="1:2" x14ac:dyDescent="0.25">
      <c r="A12" s="94" t="s">
        <v>293</v>
      </c>
      <c r="B12" s="94" t="e">
        <f>COUNTIF(Mapa_Proceso!#REF!,Perpectivas!$A$3)+COUNTIF(Mapa_Proceso!#REF!,Perpectivas!$A$4)+COUNTIF(Mapa_Proceso!#REF!,Perpectivas!$A$2)</f>
        <v>#REF!</v>
      </c>
    </row>
    <row r="13" spans="1:2" x14ac:dyDescent="0.25">
      <c r="A13" s="94" t="s">
        <v>292</v>
      </c>
      <c r="B13" s="94" t="e">
        <f>COUNTIF(Mapa_Proceso!#REF!,Perpectivas!$A$3)+COUNTIF(Mapa_Proceso!#REF!,Perpectivas!$A$4)+COUNTIF(Mapa_Proceso!#REF!,Perpectivas!$A$2)</f>
        <v>#REF!</v>
      </c>
    </row>
    <row r="14" spans="1:2" x14ac:dyDescent="0.25">
      <c r="A14" s="94" t="s">
        <v>152</v>
      </c>
      <c r="B14" s="94"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17.140625" bestFit="1" customWidth="1"/>
    <col min="3" max="3" width="9.5703125" bestFit="1" customWidth="1"/>
    <col min="4" max="4" width="9.85546875" bestFit="1" customWidth="1"/>
    <col min="5" max="5" width="13.140625" bestFit="1" customWidth="1"/>
    <col min="6" max="6" width="12.28515625" bestFit="1" customWidth="1"/>
    <col min="7" max="7" width="9" bestFit="1" customWidth="1"/>
    <col min="8" max="8" width="12.5703125" bestFit="1" customWidth="1"/>
    <col min="9" max="9" width="12.28515625" bestFit="1" customWidth="1"/>
    <col min="10"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306</v>
      </c>
    </row>
    <row r="3" spans="1:8" x14ac:dyDescent="0.25">
      <c r="B3" s="83" t="s">
        <v>263</v>
      </c>
    </row>
    <row r="4" spans="1:8" x14ac:dyDescent="0.25">
      <c r="A4" s="83" t="s">
        <v>261</v>
      </c>
      <c r="B4" t="s">
        <v>52</v>
      </c>
      <c r="C4" t="s">
        <v>79</v>
      </c>
      <c r="D4" t="s">
        <v>125</v>
      </c>
      <c r="E4" t="s">
        <v>104</v>
      </c>
      <c r="F4" t="s">
        <v>2000</v>
      </c>
      <c r="G4" t="s">
        <v>2023</v>
      </c>
      <c r="H4" t="s">
        <v>262</v>
      </c>
    </row>
    <row r="5" spans="1:8" x14ac:dyDescent="0.25">
      <c r="A5" s="84" t="s">
        <v>51</v>
      </c>
    </row>
    <row r="6" spans="1:8" x14ac:dyDescent="0.25">
      <c r="A6" s="84" t="s">
        <v>124</v>
      </c>
    </row>
    <row r="7" spans="1:8" x14ac:dyDescent="0.25">
      <c r="A7" s="84" t="s">
        <v>103</v>
      </c>
    </row>
    <row r="8" spans="1:8" x14ac:dyDescent="0.25">
      <c r="A8" s="84" t="s">
        <v>78</v>
      </c>
    </row>
    <row r="9" spans="1:8" x14ac:dyDescent="0.25">
      <c r="A9" s="84" t="s">
        <v>144</v>
      </c>
    </row>
    <row r="10" spans="1:8" x14ac:dyDescent="0.25">
      <c r="A10" s="84" t="s">
        <v>1999</v>
      </c>
    </row>
    <row r="11" spans="1:8" x14ac:dyDescent="0.25">
      <c r="A11" s="84" t="s">
        <v>2000</v>
      </c>
    </row>
    <row r="12" spans="1:8" x14ac:dyDescent="0.25">
      <c r="A12" s="84" t="s">
        <v>262</v>
      </c>
    </row>
    <row r="13" spans="1:8" x14ac:dyDescent="0.25">
      <c r="A13" s="84"/>
      <c r="B13" s="85"/>
      <c r="C13" s="85"/>
      <c r="D13" s="85"/>
      <c r="E13" s="85"/>
      <c r="F13" s="85"/>
      <c r="G13" s="85"/>
      <c r="H13" s="85"/>
    </row>
    <row r="14" spans="1:8" x14ac:dyDescent="0.25">
      <c r="A14" s="84"/>
      <c r="B14" s="85"/>
      <c r="C14" s="85"/>
      <c r="D14" s="85"/>
      <c r="E14" s="85"/>
      <c r="F14" s="85"/>
      <c r="G14" s="85"/>
      <c r="H14" s="85"/>
    </row>
    <row r="18" spans="1:24" x14ac:dyDescent="0.25">
      <c r="A18" t="s">
        <v>307</v>
      </c>
    </row>
    <row r="19" spans="1:24" x14ac:dyDescent="0.25">
      <c r="B19" s="83" t="s">
        <v>263</v>
      </c>
    </row>
    <row r="20" spans="1:24" x14ac:dyDescent="0.25">
      <c r="A20" s="83" t="s">
        <v>261</v>
      </c>
      <c r="B20" t="s">
        <v>52</v>
      </c>
      <c r="C20" t="s">
        <v>145</v>
      </c>
      <c r="D20" t="s">
        <v>79</v>
      </c>
      <c r="E20" t="s">
        <v>125</v>
      </c>
      <c r="F20" t="s">
        <v>104</v>
      </c>
      <c r="G20" t="s">
        <v>2002</v>
      </c>
      <c r="H20" t="s">
        <v>2023</v>
      </c>
      <c r="I20" t="s">
        <v>2000</v>
      </c>
      <c r="J20" t="s">
        <v>262</v>
      </c>
    </row>
    <row r="21" spans="1:24" x14ac:dyDescent="0.25">
      <c r="A21" s="84" t="s">
        <v>124</v>
      </c>
    </row>
    <row r="22" spans="1:24" x14ac:dyDescent="0.25">
      <c r="A22" s="84" t="s">
        <v>103</v>
      </c>
    </row>
    <row r="23" spans="1:24" x14ac:dyDescent="0.25">
      <c r="A23" s="84" t="s">
        <v>144</v>
      </c>
    </row>
    <row r="24" spans="1:24" x14ac:dyDescent="0.25">
      <c r="A24" s="84" t="s">
        <v>1999</v>
      </c>
    </row>
    <row r="25" spans="1:24" x14ac:dyDescent="0.25">
      <c r="A25" s="84" t="s">
        <v>2013</v>
      </c>
    </row>
    <row r="26" spans="1:24" x14ac:dyDescent="0.25">
      <c r="A26" s="84" t="s">
        <v>262</v>
      </c>
    </row>
    <row r="31" spans="1:24" x14ac:dyDescent="0.25">
      <c r="A31" s="83" t="s">
        <v>297</v>
      </c>
      <c r="B31" s="83" t="s">
        <v>300</v>
      </c>
    </row>
    <row r="32" spans="1:24" x14ac:dyDescent="0.25">
      <c r="A32" t="s">
        <v>81</v>
      </c>
      <c r="B32" t="s">
        <v>81</v>
      </c>
      <c r="K32" s="83"/>
      <c r="L32" s="83"/>
      <c r="M32" s="83"/>
      <c r="N32" s="83"/>
      <c r="O32" s="83"/>
      <c r="P32" s="83"/>
      <c r="Q32" s="83"/>
      <c r="R32" s="83"/>
      <c r="S32" s="83"/>
      <c r="T32" s="83"/>
      <c r="U32" s="83"/>
      <c r="V32" s="83"/>
      <c r="W32" s="83"/>
      <c r="X32" s="83"/>
    </row>
    <row r="33" spans="1:2" x14ac:dyDescent="0.25">
      <c r="B33" t="s">
        <v>126</v>
      </c>
    </row>
    <row r="34" spans="1:2" x14ac:dyDescent="0.25">
      <c r="B34" t="s">
        <v>105</v>
      </c>
    </row>
    <row r="35" spans="1:2" x14ac:dyDescent="0.25">
      <c r="A35" t="s">
        <v>126</v>
      </c>
      <c r="B35" t="s">
        <v>126</v>
      </c>
    </row>
    <row r="36" spans="1:2" x14ac:dyDescent="0.25">
      <c r="A36" t="s">
        <v>54</v>
      </c>
      <c r="B36" t="s">
        <v>81</v>
      </c>
    </row>
    <row r="37" spans="1:2" x14ac:dyDescent="0.25">
      <c r="B37" t="s">
        <v>126</v>
      </c>
    </row>
    <row r="38" spans="1:2" x14ac:dyDescent="0.25">
      <c r="B38" t="s">
        <v>54</v>
      </c>
    </row>
    <row r="39" spans="1:2" x14ac:dyDescent="0.25">
      <c r="B39" t="s">
        <v>105</v>
      </c>
    </row>
    <row r="40" spans="1:2" x14ac:dyDescent="0.25">
      <c r="A40" t="s">
        <v>105</v>
      </c>
      <c r="B40" t="s">
        <v>126</v>
      </c>
    </row>
    <row r="41" spans="1:2" x14ac:dyDescent="0.25">
      <c r="B41" t="s">
        <v>105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3" t="s">
        <v>261</v>
      </c>
      <c r="B3" s="83" t="s">
        <v>291</v>
      </c>
      <c r="C3" t="s">
        <v>264</v>
      </c>
    </row>
    <row r="4" spans="1:3" x14ac:dyDescent="0.25">
      <c r="A4" s="84" t="s">
        <v>81</v>
      </c>
      <c r="B4" s="84" t="s">
        <v>110</v>
      </c>
      <c r="C4" s="85">
        <v>1</v>
      </c>
    </row>
    <row r="5" spans="1:3" x14ac:dyDescent="0.25">
      <c r="B5" s="84" t="s">
        <v>61</v>
      </c>
      <c r="C5" s="85">
        <v>17</v>
      </c>
    </row>
    <row r="6" spans="1:3" x14ac:dyDescent="0.25">
      <c r="B6" s="84" t="s">
        <v>86</v>
      </c>
      <c r="C6" s="85">
        <v>1</v>
      </c>
    </row>
    <row r="7" spans="1:3" x14ac:dyDescent="0.25">
      <c r="A7" s="84" t="s">
        <v>126</v>
      </c>
      <c r="B7" s="84" t="s">
        <v>61</v>
      </c>
      <c r="C7" s="85">
        <v>57</v>
      </c>
    </row>
    <row r="8" spans="1:3" x14ac:dyDescent="0.25">
      <c r="B8" s="84" t="s">
        <v>86</v>
      </c>
      <c r="C8" s="85">
        <v>2</v>
      </c>
    </row>
    <row r="9" spans="1:3" x14ac:dyDescent="0.25">
      <c r="A9" s="84" t="s">
        <v>54</v>
      </c>
      <c r="B9" s="84" t="s">
        <v>61</v>
      </c>
      <c r="C9" s="85">
        <v>7</v>
      </c>
    </row>
    <row r="10" spans="1:3" x14ac:dyDescent="0.25">
      <c r="A10" s="84" t="s">
        <v>105</v>
      </c>
      <c r="B10" s="84" t="s">
        <v>61</v>
      </c>
      <c r="C10" s="85">
        <v>17</v>
      </c>
    </row>
    <row r="11" spans="1:3" x14ac:dyDescent="0.25">
      <c r="B11" s="84" t="s">
        <v>86</v>
      </c>
      <c r="C11" s="85">
        <v>3</v>
      </c>
    </row>
    <row r="12" spans="1:3" x14ac:dyDescent="0.25">
      <c r="A12" s="84" t="s">
        <v>262</v>
      </c>
      <c r="C12" s="85">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DE286"/>
  <sheetViews>
    <sheetView showGridLines="0" tabSelected="1" view="pageBreakPreview" zoomScale="60" zoomScaleNormal="60" workbookViewId="0">
      <selection sqref="A1:AH1"/>
    </sheetView>
  </sheetViews>
  <sheetFormatPr baseColWidth="10" defaultColWidth="11.42578125" defaultRowHeight="12.75" x14ac:dyDescent="0.2"/>
  <cols>
    <col min="1" max="1" width="35.5703125" style="2" customWidth="1"/>
    <col min="2" max="2" width="30.7109375" style="2" customWidth="1"/>
    <col min="3" max="3" width="53.85546875" style="2" customWidth="1"/>
    <col min="4" max="4" width="15.7109375" style="2" customWidth="1"/>
    <col min="5" max="5" width="15.42578125" style="2" customWidth="1"/>
    <col min="6" max="8" width="41" style="2" customWidth="1"/>
    <col min="9" max="9" width="44.85546875" style="2" customWidth="1"/>
    <col min="10" max="12" width="50.7109375" style="2" customWidth="1"/>
    <col min="13" max="14" width="5.28515625" style="2" customWidth="1"/>
    <col min="15" max="15" width="18.85546875" style="2" customWidth="1"/>
    <col min="16" max="16" width="31.140625" style="2" customWidth="1"/>
    <col min="17" max="18" width="5.28515625" style="2" customWidth="1"/>
    <col min="19" max="35" width="32.140625" style="2" customWidth="1"/>
    <col min="36" max="36" width="31.85546875" style="2" customWidth="1"/>
    <col min="37" max="37" width="14.7109375" style="2" customWidth="1"/>
    <col min="38" max="38" width="23.42578125" style="2" customWidth="1"/>
    <col min="39" max="39" width="31.42578125" style="2" customWidth="1"/>
    <col min="40" max="40" width="14.7109375" style="2" customWidth="1"/>
    <col min="41" max="41" width="23.42578125" style="2" customWidth="1"/>
    <col min="42" max="42" width="31.42578125" style="2" customWidth="1"/>
    <col min="43" max="43" width="14.7109375" style="2" customWidth="1"/>
    <col min="44" max="44" width="23.42578125" style="2" customWidth="1"/>
    <col min="45" max="45" width="31.42578125" style="2" customWidth="1"/>
    <col min="46" max="46" width="14.7109375" style="2" customWidth="1"/>
    <col min="47" max="47" width="23.42578125" style="2" customWidth="1"/>
    <col min="48" max="48" width="31.42578125" style="2" customWidth="1"/>
    <col min="49" max="49" width="14.7109375" style="2" customWidth="1"/>
    <col min="50" max="50" width="23.42578125" style="2" customWidth="1"/>
    <col min="51" max="51" width="31.42578125" style="2" customWidth="1"/>
    <col min="52" max="52" width="14.7109375" style="2" customWidth="1"/>
    <col min="53" max="53" width="23.42578125" style="2" customWidth="1"/>
    <col min="54" max="54" width="31.42578125" style="2" customWidth="1"/>
    <col min="55" max="55" width="14.7109375" style="2" customWidth="1"/>
    <col min="56" max="56" width="23.42578125" style="2" customWidth="1"/>
    <col min="57" max="57" width="31.42578125" style="2" customWidth="1"/>
    <col min="58" max="58" width="14.7109375" style="2" customWidth="1"/>
    <col min="59" max="59" width="23.42578125" style="2" customWidth="1"/>
    <col min="60" max="60" width="31.42578125" style="2" customWidth="1"/>
    <col min="61" max="61" width="14.7109375" style="2" customWidth="1"/>
    <col min="62" max="62" width="23.42578125" style="2" customWidth="1"/>
    <col min="63" max="63" width="31.42578125" style="2" customWidth="1"/>
    <col min="64" max="64" width="14.7109375" style="2" customWidth="1"/>
    <col min="65" max="65" width="23.42578125" style="2" customWidth="1"/>
    <col min="66" max="66" width="31.42578125" style="2" customWidth="1"/>
    <col min="67" max="67" width="14.7109375" style="2" customWidth="1"/>
    <col min="68" max="68" width="23.42578125" style="2" customWidth="1"/>
    <col min="69" max="69" width="31.42578125" style="2" customWidth="1"/>
    <col min="70" max="70" width="14.7109375" style="2" customWidth="1"/>
    <col min="71" max="71" width="23.42578125" style="2" customWidth="1"/>
    <col min="72" max="72" width="31.42578125" style="2" customWidth="1"/>
    <col min="73" max="84" width="11.42578125" style="2" hidden="1" customWidth="1"/>
    <col min="85" max="85" width="14.28515625" style="2" hidden="1" customWidth="1"/>
    <col min="86" max="86" width="37.140625" style="2" hidden="1" customWidth="1"/>
    <col min="87" max="94" width="11.42578125" style="2" hidden="1" customWidth="1"/>
    <col min="95" max="95" width="37.140625" style="2" hidden="1" customWidth="1"/>
    <col min="96" max="99" width="11.42578125" style="2" hidden="1" customWidth="1"/>
    <col min="100" max="100" width="32.140625" style="2" hidden="1" customWidth="1"/>
    <col min="101" max="101" width="31.85546875" style="2" hidden="1" customWidth="1"/>
    <col min="102" max="109" width="11.42578125" style="2" hidden="1" customWidth="1"/>
    <col min="110" max="112" width="0" style="2" hidden="1" customWidth="1"/>
    <col min="113" max="16384" width="11.42578125" style="2"/>
  </cols>
  <sheetData>
    <row r="1" spans="1:101" ht="81" customHeight="1" x14ac:dyDescent="0.2">
      <c r="A1" s="213"/>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152"/>
      <c r="AJ1" s="153"/>
      <c r="CV1" s="152"/>
      <c r="CW1" s="153"/>
    </row>
    <row r="2" spans="1:101" ht="9.75" customHeight="1" x14ac:dyDescent="0.2">
      <c r="A2" s="212" t="s">
        <v>260</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154"/>
      <c r="AJ2" s="155"/>
      <c r="CV2" s="154"/>
      <c r="CW2" s="155"/>
    </row>
    <row r="3" spans="1:101" ht="9.75" customHeight="1" x14ac:dyDescent="0.2">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154"/>
      <c r="AJ3" s="155"/>
      <c r="CV3" s="154"/>
      <c r="CW3" s="155"/>
    </row>
    <row r="4" spans="1:101" ht="9.75" customHeight="1" x14ac:dyDescent="0.2">
      <c r="A4" s="212"/>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154"/>
      <c r="AJ4" s="155"/>
      <c r="CV4" s="154"/>
      <c r="CW4" s="155"/>
    </row>
    <row r="5" spans="1:101" ht="5.25" customHeight="1" thickBot="1" x14ac:dyDescent="0.25">
      <c r="A5" s="213"/>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3"/>
      <c r="AJ5" s="156"/>
      <c r="CV5" s="3"/>
      <c r="CW5" s="156"/>
    </row>
    <row r="6" spans="1:101" ht="51.75" customHeight="1" thickTop="1" x14ac:dyDescent="0.2">
      <c r="A6" s="79" t="s">
        <v>244</v>
      </c>
      <c r="B6" s="92">
        <v>44392</v>
      </c>
      <c r="C6" s="3"/>
      <c r="D6" s="4"/>
      <c r="E6" s="4"/>
      <c r="F6" s="4"/>
      <c r="G6" s="4"/>
      <c r="H6" s="4"/>
      <c r="I6" s="4"/>
      <c r="J6" s="4"/>
      <c r="K6" s="4"/>
      <c r="L6" s="4"/>
      <c r="M6" s="206" t="s">
        <v>2152</v>
      </c>
      <c r="N6" s="207"/>
      <c r="O6" s="207"/>
      <c r="P6" s="207"/>
      <c r="Q6" s="207"/>
      <c r="R6" s="207"/>
      <c r="S6" s="207"/>
      <c r="T6" s="208"/>
      <c r="U6" s="4"/>
      <c r="V6" s="4"/>
      <c r="W6" s="4"/>
      <c r="X6" s="4"/>
      <c r="Y6" s="4"/>
      <c r="Z6" s="4"/>
      <c r="AA6" s="4"/>
      <c r="AB6" s="4"/>
      <c r="AC6" s="4"/>
      <c r="AD6" s="4"/>
      <c r="AE6" s="4"/>
      <c r="AF6" s="4"/>
      <c r="AG6" s="4"/>
      <c r="AH6" s="4"/>
      <c r="AI6" s="4"/>
      <c r="AJ6" s="53"/>
      <c r="CV6" s="4"/>
      <c r="CW6" s="53"/>
    </row>
    <row r="7" spans="1:101" ht="4.5" customHeight="1" thickBot="1" x14ac:dyDescent="0.25">
      <c r="A7" s="80"/>
      <c r="B7" s="80"/>
      <c r="M7" s="209"/>
      <c r="N7" s="210"/>
      <c r="O7" s="210"/>
      <c r="P7" s="210"/>
      <c r="Q7" s="210"/>
      <c r="R7" s="210"/>
      <c r="S7" s="210"/>
      <c r="T7" s="211"/>
      <c r="AJ7" s="45"/>
      <c r="CW7" s="45"/>
    </row>
    <row r="8" spans="1:101" ht="5.25" customHeight="1" thickTop="1" thickBot="1" x14ac:dyDescent="0.25">
      <c r="A8" s="46"/>
      <c r="B8" s="80"/>
      <c r="AJ8" s="45"/>
      <c r="CW8" s="45"/>
    </row>
    <row r="9" spans="1:101" ht="18" customHeight="1" x14ac:dyDescent="0.2">
      <c r="A9" s="81"/>
      <c r="B9" s="170"/>
      <c r="C9" s="174"/>
      <c r="D9" s="170"/>
      <c r="E9" s="177"/>
      <c r="F9" s="230" t="s">
        <v>246</v>
      </c>
      <c r="G9" s="231"/>
      <c r="H9" s="232"/>
      <c r="I9" s="236" t="s">
        <v>247</v>
      </c>
      <c r="J9" s="237"/>
      <c r="K9" s="237"/>
      <c r="L9" s="238"/>
      <c r="M9" s="199"/>
      <c r="N9" s="214" t="s">
        <v>248</v>
      </c>
      <c r="O9" s="214"/>
      <c r="P9" s="246"/>
      <c r="Q9" s="200" t="s">
        <v>249</v>
      </c>
      <c r="R9" s="201"/>
      <c r="S9" s="201"/>
      <c r="T9" s="202"/>
      <c r="U9" s="242" t="s">
        <v>243</v>
      </c>
      <c r="V9" s="243"/>
      <c r="W9" s="243"/>
      <c r="X9" s="243"/>
      <c r="Y9" s="243"/>
      <c r="Z9" s="243"/>
      <c r="AA9" s="243"/>
      <c r="AB9" s="243"/>
      <c r="AC9" s="243"/>
      <c r="AD9" s="243"/>
      <c r="AE9" s="243"/>
      <c r="AF9" s="243"/>
      <c r="AG9" s="243"/>
      <c r="AH9" s="243"/>
      <c r="AI9" s="214" t="s">
        <v>325</v>
      </c>
      <c r="AJ9" s="215"/>
      <c r="AK9" s="224" t="s">
        <v>241</v>
      </c>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6"/>
      <c r="BW9" s="4"/>
      <c r="BX9" s="4"/>
      <c r="BY9" s="4"/>
      <c r="BZ9" s="138" t="s">
        <v>326</v>
      </c>
      <c r="CA9" s="138"/>
      <c r="CB9" s="141"/>
      <c r="CC9" s="141"/>
      <c r="CD9" s="138"/>
      <c r="CE9" s="138"/>
      <c r="CF9" s="141"/>
      <c r="CV9" s="214" t="s">
        <v>325</v>
      </c>
      <c r="CW9" s="215"/>
    </row>
    <row r="10" spans="1:101" ht="21.95" customHeight="1" x14ac:dyDescent="0.2">
      <c r="A10" s="82"/>
      <c r="B10" s="172"/>
      <c r="C10" s="175"/>
      <c r="D10" s="173"/>
      <c r="E10" s="178"/>
      <c r="F10" s="233"/>
      <c r="G10" s="234"/>
      <c r="H10" s="235"/>
      <c r="I10" s="239"/>
      <c r="J10" s="240"/>
      <c r="K10" s="240"/>
      <c r="L10" s="241"/>
      <c r="M10" s="57"/>
      <c r="N10" s="247"/>
      <c r="O10" s="216"/>
      <c r="P10" s="248"/>
      <c r="Q10" s="203"/>
      <c r="R10" s="204"/>
      <c r="S10" s="204"/>
      <c r="T10" s="205"/>
      <c r="U10" s="61"/>
      <c r="V10" s="218" t="s">
        <v>2101</v>
      </c>
      <c r="W10" s="219"/>
      <c r="X10" s="219"/>
      <c r="Y10" s="219"/>
      <c r="Z10" s="220"/>
      <c r="AA10" s="221" t="s">
        <v>250</v>
      </c>
      <c r="AB10" s="222"/>
      <c r="AC10" s="222"/>
      <c r="AD10" s="222"/>
      <c r="AE10" s="223"/>
      <c r="AF10" s="244" t="s">
        <v>251</v>
      </c>
      <c r="AG10" s="245"/>
      <c r="AH10" s="245"/>
      <c r="AI10" s="216"/>
      <c r="AJ10" s="217"/>
      <c r="AK10" s="227"/>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9"/>
      <c r="BZ10" s="142" t="s">
        <v>327</v>
      </c>
      <c r="CA10" s="143"/>
      <c r="CB10" s="138" t="s">
        <v>328</v>
      </c>
      <c r="CC10" s="138"/>
      <c r="CD10" s="143"/>
      <c r="CE10" s="144"/>
      <c r="CF10" s="138"/>
      <c r="CG10" s="138"/>
      <c r="CH10" s="137" t="s">
        <v>325</v>
      </c>
      <c r="CQ10" s="137" t="s">
        <v>325</v>
      </c>
      <c r="CV10" s="216"/>
      <c r="CW10" s="217"/>
    </row>
    <row r="11" spans="1:101" ht="132" customHeight="1" x14ac:dyDescent="0.2">
      <c r="A11" s="87" t="s">
        <v>2097</v>
      </c>
      <c r="B11" s="169" t="s">
        <v>2098</v>
      </c>
      <c r="C11" s="176" t="s">
        <v>245</v>
      </c>
      <c r="D11" s="169" t="s">
        <v>228</v>
      </c>
      <c r="E11" s="171" t="s">
        <v>229</v>
      </c>
      <c r="F11" s="47" t="s">
        <v>231</v>
      </c>
      <c r="G11" s="47" t="s">
        <v>232</v>
      </c>
      <c r="H11" s="51" t="s">
        <v>230</v>
      </c>
      <c r="I11" s="47" t="s">
        <v>2099</v>
      </c>
      <c r="J11" s="58" t="s">
        <v>253</v>
      </c>
      <c r="K11" s="47" t="s">
        <v>254</v>
      </c>
      <c r="L11" s="47" t="s">
        <v>308</v>
      </c>
      <c r="M11" s="59" t="s">
        <v>295</v>
      </c>
      <c r="N11" s="59" t="s">
        <v>296</v>
      </c>
      <c r="O11" s="60" t="s">
        <v>297</v>
      </c>
      <c r="P11" s="60" t="s">
        <v>255</v>
      </c>
      <c r="Q11" s="52" t="s">
        <v>298</v>
      </c>
      <c r="R11" s="48" t="s">
        <v>299</v>
      </c>
      <c r="S11" s="51" t="s">
        <v>300</v>
      </c>
      <c r="T11" s="51" t="s">
        <v>255</v>
      </c>
      <c r="U11" s="47" t="s">
        <v>256</v>
      </c>
      <c r="V11" s="51" t="s">
        <v>257</v>
      </c>
      <c r="W11" s="51" t="s">
        <v>236</v>
      </c>
      <c r="X11" s="51" t="s">
        <v>237</v>
      </c>
      <c r="Y11" s="51" t="s">
        <v>238</v>
      </c>
      <c r="Z11" s="51" t="s">
        <v>239</v>
      </c>
      <c r="AA11" s="47" t="s">
        <v>257</v>
      </c>
      <c r="AB11" s="47" t="s">
        <v>236</v>
      </c>
      <c r="AC11" s="47" t="s">
        <v>237</v>
      </c>
      <c r="AD11" s="47" t="s">
        <v>238</v>
      </c>
      <c r="AE11" s="47" t="s">
        <v>239</v>
      </c>
      <c r="AF11" s="51" t="s">
        <v>240</v>
      </c>
      <c r="AG11" s="51" t="s">
        <v>236</v>
      </c>
      <c r="AH11" s="51" t="s">
        <v>237</v>
      </c>
      <c r="AI11" s="146" t="s">
        <v>2100</v>
      </c>
      <c r="AJ11" s="147" t="s">
        <v>346</v>
      </c>
      <c r="AK11" s="67" t="s">
        <v>258</v>
      </c>
      <c r="AL11" s="78" t="s">
        <v>259</v>
      </c>
      <c r="AM11" s="72" t="s">
        <v>242</v>
      </c>
      <c r="AN11" s="51" t="s">
        <v>258</v>
      </c>
      <c r="AO11" s="73" t="s">
        <v>259</v>
      </c>
      <c r="AP11" s="70" t="s">
        <v>242</v>
      </c>
      <c r="AQ11" s="47" t="s">
        <v>258</v>
      </c>
      <c r="AR11" s="78" t="s">
        <v>259</v>
      </c>
      <c r="AS11" s="72" t="s">
        <v>242</v>
      </c>
      <c r="AT11" s="51" t="s">
        <v>258</v>
      </c>
      <c r="AU11" s="73" t="s">
        <v>259</v>
      </c>
      <c r="AV11" s="70" t="s">
        <v>242</v>
      </c>
      <c r="AW11" s="47" t="s">
        <v>258</v>
      </c>
      <c r="AX11" s="78" t="s">
        <v>259</v>
      </c>
      <c r="AY11" s="72" t="s">
        <v>242</v>
      </c>
      <c r="AZ11" s="51" t="s">
        <v>258</v>
      </c>
      <c r="BA11" s="73" t="s">
        <v>259</v>
      </c>
      <c r="BB11" s="70" t="s">
        <v>242</v>
      </c>
      <c r="BC11" s="47" t="s">
        <v>258</v>
      </c>
      <c r="BD11" s="78" t="s">
        <v>259</v>
      </c>
      <c r="BE11" s="72" t="s">
        <v>242</v>
      </c>
      <c r="BF11" s="51" t="s">
        <v>258</v>
      </c>
      <c r="BG11" s="73" t="s">
        <v>259</v>
      </c>
      <c r="BH11" s="70" t="s">
        <v>242</v>
      </c>
      <c r="BI11" s="47" t="s">
        <v>258</v>
      </c>
      <c r="BJ11" s="78" t="s">
        <v>259</v>
      </c>
      <c r="BK11" s="72" t="s">
        <v>242</v>
      </c>
      <c r="BL11" s="51" t="s">
        <v>258</v>
      </c>
      <c r="BM11" s="73" t="s">
        <v>259</v>
      </c>
      <c r="BN11" s="70" t="s">
        <v>242</v>
      </c>
      <c r="BO11" s="47" t="s">
        <v>258</v>
      </c>
      <c r="BP11" s="78" t="s">
        <v>259</v>
      </c>
      <c r="BQ11" s="72" t="s">
        <v>242</v>
      </c>
      <c r="BR11" s="51" t="s">
        <v>258</v>
      </c>
      <c r="BS11" s="78" t="s">
        <v>259</v>
      </c>
      <c r="BT11" s="76" t="s">
        <v>242</v>
      </c>
      <c r="BU11" s="2" t="s">
        <v>284</v>
      </c>
      <c r="BV11" s="88" t="s">
        <v>321</v>
      </c>
      <c r="BW11" s="88" t="s">
        <v>322</v>
      </c>
      <c r="BX11" s="88" t="s">
        <v>323</v>
      </c>
      <c r="BY11" s="88" t="s">
        <v>324</v>
      </c>
      <c r="BZ11" s="88" t="s">
        <v>330</v>
      </c>
      <c r="CA11" s="88" t="s">
        <v>331</v>
      </c>
      <c r="CB11" s="88" t="s">
        <v>332</v>
      </c>
      <c r="CC11" s="88" t="s">
        <v>333</v>
      </c>
      <c r="CD11" s="88" t="s">
        <v>334</v>
      </c>
      <c r="CE11" s="88" t="s">
        <v>335</v>
      </c>
      <c r="CF11" s="88" t="s">
        <v>336</v>
      </c>
      <c r="CG11" s="88" t="s">
        <v>337</v>
      </c>
      <c r="CH11" s="88" t="s">
        <v>347</v>
      </c>
      <c r="CI11" s="88" t="s">
        <v>338</v>
      </c>
      <c r="CJ11" s="88" t="s">
        <v>339</v>
      </c>
      <c r="CK11" s="88" t="s">
        <v>340</v>
      </c>
      <c r="CL11" s="88" t="s">
        <v>341</v>
      </c>
      <c r="CM11" s="88" t="s">
        <v>342</v>
      </c>
      <c r="CN11" s="88" t="s">
        <v>343</v>
      </c>
      <c r="CO11" s="88" t="s">
        <v>344</v>
      </c>
      <c r="CP11" s="88" t="s">
        <v>345</v>
      </c>
      <c r="CQ11" s="88" t="s">
        <v>348</v>
      </c>
      <c r="CV11" s="146" t="s">
        <v>329</v>
      </c>
      <c r="CW11" s="147" t="s">
        <v>346</v>
      </c>
    </row>
    <row r="12" spans="1:101" ht="409.5" customHeight="1" x14ac:dyDescent="0.2">
      <c r="A12" s="54" t="s">
        <v>309</v>
      </c>
      <c r="B12" s="91" t="s">
        <v>353</v>
      </c>
      <c r="C12" s="56" t="s">
        <v>354</v>
      </c>
      <c r="D12" s="88" t="s">
        <v>35</v>
      </c>
      <c r="E12" s="88" t="s">
        <v>92</v>
      </c>
      <c r="F12" s="54" t="s">
        <v>355</v>
      </c>
      <c r="G12" s="54" t="s">
        <v>356</v>
      </c>
      <c r="H12" s="54" t="s">
        <v>357</v>
      </c>
      <c r="I12" s="54" t="s">
        <v>358</v>
      </c>
      <c r="J12" s="54" t="s">
        <v>359</v>
      </c>
      <c r="K12" s="54" t="s">
        <v>360</v>
      </c>
      <c r="L12" s="54" t="s">
        <v>361</v>
      </c>
      <c r="M12" s="90" t="s">
        <v>144</v>
      </c>
      <c r="N12" s="90" t="s">
        <v>79</v>
      </c>
      <c r="O12" s="88" t="s">
        <v>81</v>
      </c>
      <c r="P12" s="54" t="s">
        <v>362</v>
      </c>
      <c r="Q12" s="90" t="s">
        <v>144</v>
      </c>
      <c r="R12" s="90" t="s">
        <v>125</v>
      </c>
      <c r="S12" s="88" t="s">
        <v>126</v>
      </c>
      <c r="T12" s="54" t="s">
        <v>363</v>
      </c>
      <c r="U12" s="88" t="s">
        <v>364</v>
      </c>
      <c r="V12" s="54" t="s">
        <v>365</v>
      </c>
      <c r="W12" s="54" t="s">
        <v>365</v>
      </c>
      <c r="X12" s="54" t="s">
        <v>365</v>
      </c>
      <c r="Y12" s="54" t="s">
        <v>365</v>
      </c>
      <c r="Z12" s="54" t="s">
        <v>365</v>
      </c>
      <c r="AA12" s="54" t="s">
        <v>365</v>
      </c>
      <c r="AB12" s="54" t="s">
        <v>365</v>
      </c>
      <c r="AC12" s="54" t="s">
        <v>365</v>
      </c>
      <c r="AD12" s="54" t="s">
        <v>365</v>
      </c>
      <c r="AE12" s="54" t="s">
        <v>365</v>
      </c>
      <c r="AF12" s="54" t="s">
        <v>366</v>
      </c>
      <c r="AG12" s="54" t="s">
        <v>367</v>
      </c>
      <c r="AH12" s="54" t="s">
        <v>368</v>
      </c>
      <c r="AI12" s="145" t="s">
        <v>2083</v>
      </c>
      <c r="AJ12" s="55" t="s">
        <v>2084</v>
      </c>
      <c r="AK12" s="68">
        <v>43350</v>
      </c>
      <c r="AL12" s="69" t="s">
        <v>369</v>
      </c>
      <c r="AM12" s="74" t="s">
        <v>370</v>
      </c>
      <c r="AN12" s="66">
        <v>43593</v>
      </c>
      <c r="AO12" s="75" t="s">
        <v>371</v>
      </c>
      <c r="AP12" s="71" t="s">
        <v>372</v>
      </c>
      <c r="AQ12" s="66">
        <v>43755</v>
      </c>
      <c r="AR12" s="69" t="s">
        <v>373</v>
      </c>
      <c r="AS12" s="74" t="s">
        <v>374</v>
      </c>
      <c r="AT12" s="66">
        <v>43896</v>
      </c>
      <c r="AU12" s="75" t="s">
        <v>375</v>
      </c>
      <c r="AV12" s="71" t="s">
        <v>376</v>
      </c>
      <c r="AW12" s="66">
        <v>44056</v>
      </c>
      <c r="AX12" s="69" t="s">
        <v>377</v>
      </c>
      <c r="AY12" s="74" t="s">
        <v>378</v>
      </c>
      <c r="AZ12" s="66">
        <v>44168</v>
      </c>
      <c r="BA12" s="75" t="s">
        <v>373</v>
      </c>
      <c r="BB12" s="71" t="s">
        <v>379</v>
      </c>
      <c r="BC12" s="66">
        <v>44249</v>
      </c>
      <c r="BD12" s="69" t="s">
        <v>380</v>
      </c>
      <c r="BE12" s="74" t="s">
        <v>381</v>
      </c>
      <c r="BF12" s="66">
        <v>44335</v>
      </c>
      <c r="BG12" s="75" t="s">
        <v>377</v>
      </c>
      <c r="BH12" s="71" t="s">
        <v>2138</v>
      </c>
      <c r="BI12" s="66" t="s">
        <v>382</v>
      </c>
      <c r="BJ12" s="69" t="s">
        <v>383</v>
      </c>
      <c r="BK12" s="74" t="s">
        <v>382</v>
      </c>
      <c r="BL12" s="66" t="s">
        <v>382</v>
      </c>
      <c r="BM12" s="75" t="s">
        <v>383</v>
      </c>
      <c r="BN12" s="71" t="s">
        <v>382</v>
      </c>
      <c r="BO12" s="66" t="s">
        <v>382</v>
      </c>
      <c r="BP12" s="69" t="s">
        <v>383</v>
      </c>
      <c r="BQ12" s="74" t="s">
        <v>382</v>
      </c>
      <c r="BR12" s="66" t="s">
        <v>382</v>
      </c>
      <c r="BS12" s="75" t="s">
        <v>383</v>
      </c>
      <c r="BT12" s="77" t="s">
        <v>382</v>
      </c>
      <c r="BU12" s="139" t="s">
        <v>274</v>
      </c>
      <c r="BV12" s="140">
        <f t="shared" ref="BV12:BV43" si="0">_xlfn.NUMBERVALUE(MID(M12,LEN(M12)-1,1))</f>
        <v>1</v>
      </c>
      <c r="BW12" s="140">
        <f t="shared" ref="BW12:BW43" si="1">_xlfn.NUMBERVALUE(MID(N12,LEN(N12)-1,1))</f>
        <v>4</v>
      </c>
      <c r="BX12" s="140">
        <f t="shared" ref="BX12:BX75" si="2">_xlfn.NUMBERVALUE(MID(Q12,LEN(Q12)-1,1))</f>
        <v>1</v>
      </c>
      <c r="BY12" s="140">
        <f t="shared" ref="BY12:BY75" si="3">_xlfn.NUMBERVALUE(MID(R12,LEN(R12)-1,1))</f>
        <v>2</v>
      </c>
      <c r="BZ12" s="88">
        <f t="shared" ref="BZ12:BZ43" si="4">ROUND(AVERAGEIFS(BV:BV,A:A,A12),0)</f>
        <v>1</v>
      </c>
      <c r="CA12" s="88" t="str">
        <f>IF(BZ12="","",IF(BZ12=1,"Rara vez (1)",IF(BZ12=2,"Improbable (2)",IF(BZ12=3,"Posible (3)",IF(BZ12=4,"Probable (4)",IF(BZ12=5,"Casi seguro (5)",""))))))</f>
        <v>Rara vez (1)</v>
      </c>
      <c r="CB12" s="88">
        <f t="shared" ref="CB12:CB43" si="5">ROUND(AVERAGEIFS(BW:BW,A:A,A12),0)</f>
        <v>4</v>
      </c>
      <c r="CC12" s="88" t="str">
        <f>IF(CB12="","",IF(CB12=1,"Insignificante (1)",IF(CB12=2,"Menor (2)",IF(CB12=3,"Moderado (3)",IF(CB12=4,"Mayor (4)",IF(CB12=5,"Catastrófico (5)",""))))))</f>
        <v>Mayor (4)</v>
      </c>
      <c r="CD12" s="88">
        <f t="shared" ref="CD12:CD43" si="6">ROUND(AVERAGEIFS(BX:BX,A:A,A12),0)</f>
        <v>1</v>
      </c>
      <c r="CE12" s="88" t="str">
        <f>IF(CD12="","",IF(CD12=1,"Rara vez (1)",IF(CD12=2,"Improbable (2)",IF(CD12=3,"Posible (3)",IF(CD12=4,"Probable (4)",IF(CD12=5,"Casi seguro (5)",""))))))</f>
        <v>Rara vez (1)</v>
      </c>
      <c r="CF12" s="88">
        <f t="shared" ref="CF12:CF43" si="7">ROUND(AVERAGEIFS(BY:BY,A:A,A12),0)</f>
        <v>3</v>
      </c>
      <c r="CG12" s="88" t="str">
        <f>IF(CF12="","",IF(CF12=1,"Insignificante (1)",IF(CF12=2,"Menor (2)",IF(CF12=3,"Moderado (3)",IF(CF12=4,"Mayor (4)",IF(CF12=5,"Catastrófico (5)",""))))))</f>
        <v>Moderado (3)</v>
      </c>
      <c r="CH12" s="88" t="str">
        <f t="shared" ref="CH12:CH75" si="8">CONCATENATE("Antes de controles
Desde el cuadrante de probabilidad ",CA12," e impacto ",CC12,"
Después de controles
Hasta el cuadrante de probabilidad ",CE12," e impacto ",CG12)</f>
        <v>Antes de controles
Desde el cuadrante de probabilidad Rara vez (1) e impacto Mayor (4)
Después de controles
Hasta el cuadrante de probabilidad Rara vez (1) e impacto Moderado (3)</v>
      </c>
      <c r="CI12" s="88">
        <f>ROUND(AVERAGE($BV:$BV),0)</f>
        <v>2</v>
      </c>
      <c r="CJ12" s="88" t="str">
        <f>IF(CI12="","",IF(CI12=1,"Rara vez (1)",IF(CI12=2,"Improbable (2)",IF(CI12=3,"Posible (3)",IF(CI12=4,"Probable (4)",IF(CI12=5,"Casi seguro (5)",""))))))</f>
        <v>Improbable (2)</v>
      </c>
      <c r="CK12" s="88">
        <f>ROUND(AVERAGE(BW:BW),0)</f>
        <v>3</v>
      </c>
      <c r="CL12" s="88" t="str">
        <f>IF(CK12="","",IF(CK12=1,"Insignificante (1)",IF(CK12=2,"Menor (2)",IF(CK12=3,"Moderado (3)",IF(CK12=4,"Mayor (4)",IF(CK12=5,"Catastrófico (5)",""))))))</f>
        <v>Moderado (3)</v>
      </c>
      <c r="CM12" s="88">
        <f>ROUND(AVERAGE(BX:BX),0)</f>
        <v>1</v>
      </c>
      <c r="CN12" s="88" t="str">
        <f>IF(CM12="","",IF(CM12=1,"Rara vez (1)",IF(CM12=2,"Improbable (2)",IF(CM12=3,"Posible (3)",IF(CM12=4,"Probable (4)",IF(CM12=5,"Casi seguro (5)",""))))))</f>
        <v>Rara vez (1)</v>
      </c>
      <c r="CO12" s="88">
        <f>ROUND(AVERAGE(BY:BY),0)</f>
        <v>2</v>
      </c>
      <c r="CP12" s="88" t="str">
        <f>IF(CO12="","",IF(CO12=1,"Insignificante (1)",IF(CO12=2,"Menor (2)",IF(CO12=3,"Moderado (3)",IF(CO12=4,"Mayor (4)",IF(CO12=5,"Catastrófico (5)",""))))))</f>
        <v>Menor (2)</v>
      </c>
      <c r="CQ12" s="88" t="str">
        <f>CONCATENATE("Antes de controles
Desde el cuadrante de probabilidad ",CJ12," e impacto ",CL12,"
Después de controles
Hasta el cuadrante de probabilidad ",CN12," e impacto ",CP12)</f>
        <v>Antes de controles
Desde el cuadrante de probabilidad Improbable (2) e impacto Moderado (3)
Después de controles
Hasta el cuadrante de probabilidad Rara vez (1) e impacto Menor (2)</v>
      </c>
      <c r="CV12" s="145" t="str">
        <f t="shared" ref="CV12:CV43" si="9">IF(A12="","",CH12)</f>
        <v>Antes de controles
Desde el cuadrante de probabilidad Rara vez (1) e impacto Mayor (4)
Después de controles
Hasta el cuadrante de probabilidad Rara vez (1) e impacto Moderado (3)</v>
      </c>
      <c r="CW12" s="55" t="str">
        <f t="shared" ref="CW12:CW43" si="10">IF($A$12="","",$CQ$12)</f>
        <v>Antes de controles
Desde el cuadrante de probabilidad Improbable (2) e impacto Moderado (3)
Después de controles
Hasta el cuadrante de probabilidad Rara vez (1) e impacto Menor (2)</v>
      </c>
    </row>
    <row r="13" spans="1:101" ht="409.5" customHeight="1" x14ac:dyDescent="0.2">
      <c r="A13" s="54" t="s">
        <v>309</v>
      </c>
      <c r="B13" s="91" t="s">
        <v>384</v>
      </c>
      <c r="C13" s="56" t="s">
        <v>385</v>
      </c>
      <c r="D13" s="88" t="s">
        <v>35</v>
      </c>
      <c r="E13" s="88" t="s">
        <v>42</v>
      </c>
      <c r="F13" s="54" t="s">
        <v>386</v>
      </c>
      <c r="G13" s="54" t="s">
        <v>387</v>
      </c>
      <c r="H13" s="54" t="s">
        <v>388</v>
      </c>
      <c r="I13" s="54" t="s">
        <v>358</v>
      </c>
      <c r="J13" s="54" t="s">
        <v>359</v>
      </c>
      <c r="K13" s="54" t="s">
        <v>360</v>
      </c>
      <c r="L13" s="54" t="s">
        <v>361</v>
      </c>
      <c r="M13" s="90" t="s">
        <v>144</v>
      </c>
      <c r="N13" s="90" t="s">
        <v>79</v>
      </c>
      <c r="O13" s="88" t="s">
        <v>81</v>
      </c>
      <c r="P13" s="54" t="s">
        <v>389</v>
      </c>
      <c r="Q13" s="90" t="s">
        <v>144</v>
      </c>
      <c r="R13" s="90" t="s">
        <v>125</v>
      </c>
      <c r="S13" s="88" t="s">
        <v>126</v>
      </c>
      <c r="T13" s="54" t="s">
        <v>390</v>
      </c>
      <c r="U13" s="88" t="s">
        <v>364</v>
      </c>
      <c r="V13" s="54" t="s">
        <v>365</v>
      </c>
      <c r="W13" s="54" t="s">
        <v>365</v>
      </c>
      <c r="X13" s="54" t="s">
        <v>365</v>
      </c>
      <c r="Y13" s="54" t="s">
        <v>365</v>
      </c>
      <c r="Z13" s="54" t="s">
        <v>365</v>
      </c>
      <c r="AA13" s="54" t="s">
        <v>365</v>
      </c>
      <c r="AB13" s="54" t="s">
        <v>365</v>
      </c>
      <c r="AC13" s="54" t="s">
        <v>365</v>
      </c>
      <c r="AD13" s="54" t="s">
        <v>365</v>
      </c>
      <c r="AE13" s="54" t="s">
        <v>365</v>
      </c>
      <c r="AF13" s="54" t="s">
        <v>391</v>
      </c>
      <c r="AG13" s="54" t="s">
        <v>392</v>
      </c>
      <c r="AH13" s="54" t="s">
        <v>393</v>
      </c>
      <c r="AI13" s="145" t="s">
        <v>2083</v>
      </c>
      <c r="AJ13" s="55" t="s">
        <v>2084</v>
      </c>
      <c r="AK13" s="68">
        <v>43350</v>
      </c>
      <c r="AL13" s="69" t="s">
        <v>369</v>
      </c>
      <c r="AM13" s="74" t="s">
        <v>370</v>
      </c>
      <c r="AN13" s="66">
        <v>43593</v>
      </c>
      <c r="AO13" s="75" t="s">
        <v>371</v>
      </c>
      <c r="AP13" s="71" t="s">
        <v>372</v>
      </c>
      <c r="AQ13" s="66">
        <v>43755</v>
      </c>
      <c r="AR13" s="69" t="s">
        <v>373</v>
      </c>
      <c r="AS13" s="74" t="s">
        <v>394</v>
      </c>
      <c r="AT13" s="66">
        <v>43896</v>
      </c>
      <c r="AU13" s="75" t="s">
        <v>395</v>
      </c>
      <c r="AV13" s="71" t="s">
        <v>396</v>
      </c>
      <c r="AW13" s="66">
        <v>44056</v>
      </c>
      <c r="AX13" s="69" t="s">
        <v>377</v>
      </c>
      <c r="AY13" s="74" t="s">
        <v>378</v>
      </c>
      <c r="AZ13" s="66">
        <v>44168</v>
      </c>
      <c r="BA13" s="75" t="s">
        <v>373</v>
      </c>
      <c r="BB13" s="71" t="s">
        <v>379</v>
      </c>
      <c r="BC13" s="66">
        <v>44249</v>
      </c>
      <c r="BD13" s="69" t="s">
        <v>380</v>
      </c>
      <c r="BE13" s="74" t="s">
        <v>397</v>
      </c>
      <c r="BF13" s="66">
        <v>44335</v>
      </c>
      <c r="BG13" s="75" t="s">
        <v>377</v>
      </c>
      <c r="BH13" s="71" t="s">
        <v>2139</v>
      </c>
      <c r="BI13" s="66" t="s">
        <v>382</v>
      </c>
      <c r="BJ13" s="69" t="s">
        <v>383</v>
      </c>
      <c r="BK13" s="74" t="s">
        <v>382</v>
      </c>
      <c r="BL13" s="66" t="s">
        <v>382</v>
      </c>
      <c r="BM13" s="75" t="s">
        <v>383</v>
      </c>
      <c r="BN13" s="71" t="s">
        <v>382</v>
      </c>
      <c r="BO13" s="66" t="s">
        <v>382</v>
      </c>
      <c r="BP13" s="69" t="s">
        <v>383</v>
      </c>
      <c r="BQ13" s="74" t="s">
        <v>382</v>
      </c>
      <c r="BR13" s="66" t="s">
        <v>382</v>
      </c>
      <c r="BS13" s="75" t="s">
        <v>383</v>
      </c>
      <c r="BT13" s="77" t="s">
        <v>382</v>
      </c>
      <c r="BU13" s="139" t="s">
        <v>274</v>
      </c>
      <c r="BV13" s="140">
        <f t="shared" si="0"/>
        <v>1</v>
      </c>
      <c r="BW13" s="140">
        <f t="shared" si="1"/>
        <v>4</v>
      </c>
      <c r="BX13" s="140">
        <f t="shared" si="2"/>
        <v>1</v>
      </c>
      <c r="BY13" s="140">
        <f t="shared" si="3"/>
        <v>2</v>
      </c>
      <c r="BZ13" s="88">
        <f t="shared" si="4"/>
        <v>1</v>
      </c>
      <c r="CA13" s="88" t="str">
        <f>IF(BZ13="","",IF(BZ13=1,"Rara vez (1)",IF(BZ13=2,"Improbable (2)",IF(BZ13=3,"Posible (3)",IF(BZ13=4,"Probable (4)",IF(BZ13=5,"Casi seguro (5)",""))))))</f>
        <v>Rara vez (1)</v>
      </c>
      <c r="CB13" s="88">
        <f t="shared" si="5"/>
        <v>4</v>
      </c>
      <c r="CC13" s="88" t="str">
        <f>IF(CB13="","",IF(CB13=1,"Insignificante (1)",IF(CB13=2,"Menor (2)",IF(CB13=3,"Moderado (3)",IF(CB13=4,"Mayor (4)",IF(CB13=5,"Catastrófico (5)",""))))))</f>
        <v>Mayor (4)</v>
      </c>
      <c r="CD13" s="88">
        <f t="shared" si="6"/>
        <v>1</v>
      </c>
      <c r="CE13" s="88" t="str">
        <f>IF(CD13="","",IF(CD13=1,"Rara vez (1)",IF(CD13=2,"Improbable (2)",IF(CD13=3,"Posible (3)",IF(CD13=4,"Probable (4)",IF(CD13=5,"Casi seguro (5)",""))))))</f>
        <v>Rara vez (1)</v>
      </c>
      <c r="CF13" s="88">
        <f t="shared" si="7"/>
        <v>3</v>
      </c>
      <c r="CG13" s="88" t="str">
        <f>IF(CF13="","",IF(CF13=1,"Insignificante (1)",IF(CF13=2,"Menor (2)",IF(CF13=3,"Moderado (3)",IF(CF13=4,"Mayor (4)",IF(CF13=5,"Catastrófico (5)",""))))))</f>
        <v>Moderado (3)</v>
      </c>
      <c r="CH13" s="88" t="str">
        <f t="shared" si="8"/>
        <v>Antes de controles
Desde el cuadrante de probabilidad Rara vez (1) e impacto Mayor (4)
Después de controles
Hasta el cuadrante de probabilidad Rara vez (1) e impacto Moderado (3)</v>
      </c>
      <c r="CQ13" s="158"/>
      <c r="CV13" s="145" t="str">
        <f t="shared" si="9"/>
        <v>Antes de controles
Desde el cuadrante de probabilidad Rara vez (1) e impacto Mayor (4)
Después de controles
Hasta el cuadrante de probabilidad Rara vez (1) e impacto Moderado (3)</v>
      </c>
      <c r="CW13" s="55" t="str">
        <f t="shared" si="10"/>
        <v>Antes de controles
Desde el cuadrante de probabilidad Improbable (2) e impacto Moderado (3)
Después de controles
Hasta el cuadrante de probabilidad Rara vez (1) e impacto Menor (2)</v>
      </c>
    </row>
    <row r="14" spans="1:101" ht="409.5" customHeight="1" x14ac:dyDescent="0.2">
      <c r="A14" s="54" t="s">
        <v>309</v>
      </c>
      <c r="B14" s="91" t="s">
        <v>398</v>
      </c>
      <c r="C14" s="56" t="s">
        <v>399</v>
      </c>
      <c r="D14" s="88" t="s">
        <v>64</v>
      </c>
      <c r="E14" s="88" t="s">
        <v>92</v>
      </c>
      <c r="F14" s="54" t="s">
        <v>400</v>
      </c>
      <c r="G14" s="54" t="s">
        <v>401</v>
      </c>
      <c r="H14" s="54" t="s">
        <v>402</v>
      </c>
      <c r="I14" s="54" t="s">
        <v>358</v>
      </c>
      <c r="J14" s="54" t="s">
        <v>359</v>
      </c>
      <c r="K14" s="54" t="s">
        <v>360</v>
      </c>
      <c r="L14" s="54" t="s">
        <v>361</v>
      </c>
      <c r="M14" s="90" t="s">
        <v>144</v>
      </c>
      <c r="N14" s="90" t="s">
        <v>52</v>
      </c>
      <c r="O14" s="88" t="s">
        <v>54</v>
      </c>
      <c r="P14" s="54" t="s">
        <v>403</v>
      </c>
      <c r="Q14" s="90" t="s">
        <v>144</v>
      </c>
      <c r="R14" s="90" t="s">
        <v>52</v>
      </c>
      <c r="S14" s="88" t="s">
        <v>54</v>
      </c>
      <c r="T14" s="54" t="s">
        <v>404</v>
      </c>
      <c r="U14" s="88" t="s">
        <v>405</v>
      </c>
      <c r="V14" s="54" t="s">
        <v>365</v>
      </c>
      <c r="W14" s="54" t="s">
        <v>365</v>
      </c>
      <c r="X14" s="54" t="s">
        <v>365</v>
      </c>
      <c r="Y14" s="54" t="s">
        <v>365</v>
      </c>
      <c r="Z14" s="54" t="s">
        <v>365</v>
      </c>
      <c r="AA14" s="54" t="s">
        <v>2133</v>
      </c>
      <c r="AB14" s="54" t="s">
        <v>2134</v>
      </c>
      <c r="AC14" s="54" t="s">
        <v>2135</v>
      </c>
      <c r="AD14" s="54" t="s">
        <v>2136</v>
      </c>
      <c r="AE14" s="54" t="s">
        <v>2137</v>
      </c>
      <c r="AF14" s="54" t="s">
        <v>406</v>
      </c>
      <c r="AG14" s="54" t="s">
        <v>407</v>
      </c>
      <c r="AH14" s="54" t="s">
        <v>408</v>
      </c>
      <c r="AI14" s="145" t="s">
        <v>2083</v>
      </c>
      <c r="AJ14" s="55" t="s">
        <v>2084</v>
      </c>
      <c r="AK14" s="68">
        <v>43593</v>
      </c>
      <c r="AL14" s="69" t="s">
        <v>369</v>
      </c>
      <c r="AM14" s="74" t="s">
        <v>409</v>
      </c>
      <c r="AN14" s="66">
        <v>43755</v>
      </c>
      <c r="AO14" s="75" t="s">
        <v>373</v>
      </c>
      <c r="AP14" s="71" t="s">
        <v>410</v>
      </c>
      <c r="AQ14" s="66" t="s">
        <v>411</v>
      </c>
      <c r="AR14" s="69" t="s">
        <v>412</v>
      </c>
      <c r="AS14" s="74" t="s">
        <v>413</v>
      </c>
      <c r="AT14" s="66">
        <v>44056</v>
      </c>
      <c r="AU14" s="75" t="s">
        <v>414</v>
      </c>
      <c r="AV14" s="71" t="s">
        <v>415</v>
      </c>
      <c r="AW14" s="66">
        <v>44168</v>
      </c>
      <c r="AX14" s="69" t="s">
        <v>416</v>
      </c>
      <c r="AY14" s="74" t="s">
        <v>417</v>
      </c>
      <c r="AZ14" s="66">
        <v>44335</v>
      </c>
      <c r="BA14" s="75" t="s">
        <v>377</v>
      </c>
      <c r="BB14" s="71" t="s">
        <v>2140</v>
      </c>
      <c r="BC14" s="66" t="s">
        <v>382</v>
      </c>
      <c r="BD14" s="69" t="s">
        <v>383</v>
      </c>
      <c r="BE14" s="74" t="s">
        <v>382</v>
      </c>
      <c r="BF14" s="66" t="s">
        <v>382</v>
      </c>
      <c r="BG14" s="75" t="s">
        <v>383</v>
      </c>
      <c r="BH14" s="71" t="s">
        <v>382</v>
      </c>
      <c r="BI14" s="66" t="s">
        <v>382</v>
      </c>
      <c r="BJ14" s="69" t="s">
        <v>383</v>
      </c>
      <c r="BK14" s="74" t="s">
        <v>382</v>
      </c>
      <c r="BL14" s="66" t="s">
        <v>382</v>
      </c>
      <c r="BM14" s="75" t="s">
        <v>383</v>
      </c>
      <c r="BN14" s="71" t="s">
        <v>382</v>
      </c>
      <c r="BO14" s="66" t="s">
        <v>382</v>
      </c>
      <c r="BP14" s="69" t="s">
        <v>383</v>
      </c>
      <c r="BQ14" s="74" t="s">
        <v>382</v>
      </c>
      <c r="BR14" s="66" t="s">
        <v>382</v>
      </c>
      <c r="BS14" s="75" t="s">
        <v>383</v>
      </c>
      <c r="BT14" s="77" t="s">
        <v>382</v>
      </c>
      <c r="BU14" s="139" t="s">
        <v>274</v>
      </c>
      <c r="BV14" s="140">
        <f t="shared" si="0"/>
        <v>1</v>
      </c>
      <c r="BW14" s="140">
        <f t="shared" si="1"/>
        <v>5</v>
      </c>
      <c r="BX14" s="140">
        <f t="shared" si="2"/>
        <v>1</v>
      </c>
      <c r="BY14" s="140">
        <f t="shared" si="3"/>
        <v>5</v>
      </c>
      <c r="BZ14" s="88">
        <f t="shared" si="4"/>
        <v>1</v>
      </c>
      <c r="CA14" s="88" t="str">
        <f>IF(BZ14="","",IF(BZ14=1,"Rara vez (1)",IF(BZ14=2,"Improbable (2)",IF(BZ14=3,"Posible (3)",IF(BZ14=4,"Probable (4)",IF(BZ14=5,"Casi seguro (5)",""))))))</f>
        <v>Rara vez (1)</v>
      </c>
      <c r="CB14" s="88">
        <f t="shared" si="5"/>
        <v>4</v>
      </c>
      <c r="CC14" s="88" t="str">
        <f>IF(CB14="","",IF(CB14=1,"Insignificante (1)",IF(CB14=2,"Menor (2)",IF(CB14=3,"Moderado (3)",IF(CB14=4,"Mayor (4)",IF(CB14=5,"Catastrófico (5)",""))))))</f>
        <v>Mayor (4)</v>
      </c>
      <c r="CD14" s="88">
        <f t="shared" si="6"/>
        <v>1</v>
      </c>
      <c r="CE14" s="88" t="str">
        <f>IF(CD14="","",IF(CD14=1,"Rara vez (1)",IF(CD14=2,"Improbable (2)",IF(CD14=3,"Posible (3)",IF(CD14=4,"Probable (4)",IF(CD14=5,"Casi seguro (5)",""))))))</f>
        <v>Rara vez (1)</v>
      </c>
      <c r="CF14" s="88">
        <f t="shared" si="7"/>
        <v>3</v>
      </c>
      <c r="CG14" s="88" t="str">
        <f>IF(CF14="","",IF(CF14=1,"Insignificante (1)",IF(CF14=2,"Menor (2)",IF(CF14=3,"Moderado (3)",IF(CF14=4,"Mayor (4)",IF(CF14=5,"Catastrófico (5)",""))))))</f>
        <v>Moderado (3)</v>
      </c>
      <c r="CH14" s="88" t="str">
        <f t="shared" si="8"/>
        <v>Antes de controles
Desde el cuadrante de probabilidad Rara vez (1) e impacto Mayor (4)
Después de controles
Hasta el cuadrante de probabilidad Rara vez (1) e impacto Moderado (3)</v>
      </c>
      <c r="CQ14" s="157"/>
      <c r="CV14" s="145" t="str">
        <f t="shared" si="9"/>
        <v>Antes de controles
Desde el cuadrante de probabilidad Rara vez (1) e impacto Mayor (4)
Después de controles
Hasta el cuadrante de probabilidad Rara vez (1) e impacto Moderado (3)</v>
      </c>
      <c r="CW14" s="55" t="str">
        <f t="shared" si="10"/>
        <v>Antes de controles
Desde el cuadrante de probabilidad Improbable (2) e impacto Moderado (3)
Después de controles
Hasta el cuadrante de probabilidad Rara vez (1) e impacto Menor (2)</v>
      </c>
    </row>
    <row r="15" spans="1:101" ht="409.5" customHeight="1" x14ac:dyDescent="0.2">
      <c r="A15" s="54" t="s">
        <v>309</v>
      </c>
      <c r="B15" s="91" t="s">
        <v>419</v>
      </c>
      <c r="C15" s="56" t="s">
        <v>420</v>
      </c>
      <c r="D15" s="88" t="s">
        <v>35</v>
      </c>
      <c r="E15" s="88" t="s">
        <v>92</v>
      </c>
      <c r="F15" s="54" t="s">
        <v>421</v>
      </c>
      <c r="G15" s="54" t="s">
        <v>356</v>
      </c>
      <c r="H15" s="54" t="s">
        <v>422</v>
      </c>
      <c r="I15" s="54" t="s">
        <v>358</v>
      </c>
      <c r="J15" s="54" t="s">
        <v>359</v>
      </c>
      <c r="K15" s="54" t="s">
        <v>360</v>
      </c>
      <c r="L15" s="54" t="s">
        <v>361</v>
      </c>
      <c r="M15" s="90" t="s">
        <v>144</v>
      </c>
      <c r="N15" s="90" t="s">
        <v>79</v>
      </c>
      <c r="O15" s="88" t="s">
        <v>81</v>
      </c>
      <c r="P15" s="54" t="s">
        <v>423</v>
      </c>
      <c r="Q15" s="90" t="s">
        <v>144</v>
      </c>
      <c r="R15" s="90" t="s">
        <v>125</v>
      </c>
      <c r="S15" s="88" t="s">
        <v>126</v>
      </c>
      <c r="T15" s="54" t="s">
        <v>424</v>
      </c>
      <c r="U15" s="88" t="s">
        <v>364</v>
      </c>
      <c r="V15" s="54" t="s">
        <v>365</v>
      </c>
      <c r="W15" s="54" t="s">
        <v>365</v>
      </c>
      <c r="X15" s="54" t="s">
        <v>365</v>
      </c>
      <c r="Y15" s="54" t="s">
        <v>365</v>
      </c>
      <c r="Z15" s="54" t="s">
        <v>365</v>
      </c>
      <c r="AA15" s="54" t="s">
        <v>365</v>
      </c>
      <c r="AB15" s="54" t="s">
        <v>365</v>
      </c>
      <c r="AC15" s="54" t="s">
        <v>365</v>
      </c>
      <c r="AD15" s="54" t="s">
        <v>365</v>
      </c>
      <c r="AE15" s="54" t="s">
        <v>365</v>
      </c>
      <c r="AF15" s="54" t="s">
        <v>425</v>
      </c>
      <c r="AG15" s="54" t="s">
        <v>426</v>
      </c>
      <c r="AH15" s="54" t="s">
        <v>427</v>
      </c>
      <c r="AI15" s="145" t="s">
        <v>2083</v>
      </c>
      <c r="AJ15" s="55" t="s">
        <v>2084</v>
      </c>
      <c r="AK15" s="68">
        <v>44249</v>
      </c>
      <c r="AL15" s="69" t="s">
        <v>383</v>
      </c>
      <c r="AM15" s="74" t="s">
        <v>428</v>
      </c>
      <c r="AN15" s="66">
        <v>44335</v>
      </c>
      <c r="AO15" s="75" t="s">
        <v>377</v>
      </c>
      <c r="AP15" s="71" t="s">
        <v>2141</v>
      </c>
      <c r="AQ15" s="66" t="s">
        <v>382</v>
      </c>
      <c r="AR15" s="69" t="s">
        <v>383</v>
      </c>
      <c r="AS15" s="74" t="s">
        <v>382</v>
      </c>
      <c r="AT15" s="66" t="s">
        <v>382</v>
      </c>
      <c r="AU15" s="75" t="s">
        <v>383</v>
      </c>
      <c r="AV15" s="71" t="s">
        <v>382</v>
      </c>
      <c r="AW15" s="66" t="s">
        <v>382</v>
      </c>
      <c r="AX15" s="69" t="s">
        <v>383</v>
      </c>
      <c r="AY15" s="74" t="s">
        <v>382</v>
      </c>
      <c r="AZ15" s="66" t="s">
        <v>382</v>
      </c>
      <c r="BA15" s="75" t="s">
        <v>383</v>
      </c>
      <c r="BB15" s="71" t="s">
        <v>382</v>
      </c>
      <c r="BC15" s="66" t="s">
        <v>382</v>
      </c>
      <c r="BD15" s="69" t="s">
        <v>383</v>
      </c>
      <c r="BE15" s="74" t="s">
        <v>382</v>
      </c>
      <c r="BF15" s="66" t="s">
        <v>382</v>
      </c>
      <c r="BG15" s="75" t="s">
        <v>383</v>
      </c>
      <c r="BH15" s="71" t="s">
        <v>382</v>
      </c>
      <c r="BI15" s="66" t="s">
        <v>382</v>
      </c>
      <c r="BJ15" s="69" t="s">
        <v>383</v>
      </c>
      <c r="BK15" s="74" t="s">
        <v>382</v>
      </c>
      <c r="BL15" s="66" t="s">
        <v>382</v>
      </c>
      <c r="BM15" s="75" t="s">
        <v>383</v>
      </c>
      <c r="BN15" s="71" t="s">
        <v>382</v>
      </c>
      <c r="BO15" s="66" t="s">
        <v>382</v>
      </c>
      <c r="BP15" s="69" t="s">
        <v>383</v>
      </c>
      <c r="BQ15" s="74" t="s">
        <v>382</v>
      </c>
      <c r="BR15" s="66" t="s">
        <v>382</v>
      </c>
      <c r="BS15" s="75" t="s">
        <v>383</v>
      </c>
      <c r="BT15" s="77" t="s">
        <v>382</v>
      </c>
      <c r="BU15" s="139" t="s">
        <v>274</v>
      </c>
      <c r="BV15" s="140">
        <f t="shared" si="0"/>
        <v>1</v>
      </c>
      <c r="BW15" s="140">
        <f t="shared" si="1"/>
        <v>4</v>
      </c>
      <c r="BX15" s="140">
        <f t="shared" si="2"/>
        <v>1</v>
      </c>
      <c r="BY15" s="140">
        <f t="shared" si="3"/>
        <v>2</v>
      </c>
      <c r="BZ15" s="88">
        <f t="shared" si="4"/>
        <v>1</v>
      </c>
      <c r="CA15" s="88" t="str">
        <f>IF(BZ15="","",IF(BZ15=1,"Rara vez (1)",IF(BZ15=2,"Improbable (2)",IF(BZ15=3,"Posible (3)",IF(BZ15=4,"Probable (4)",IF(BZ15=5,"Casi seguro (5)",""))))))</f>
        <v>Rara vez (1)</v>
      </c>
      <c r="CB15" s="88">
        <f t="shared" si="5"/>
        <v>4</v>
      </c>
      <c r="CC15" s="88" t="str">
        <f>IF(CB15="","",IF(CB15=1,"Insignificante (1)",IF(CB15=2,"Menor (2)",IF(CB15=3,"Moderado (3)",IF(CB15=4,"Mayor (4)",IF(CB15=5,"Catastrófico (5)",""))))))</f>
        <v>Mayor (4)</v>
      </c>
      <c r="CD15" s="88">
        <f t="shared" si="6"/>
        <v>1</v>
      </c>
      <c r="CE15" s="88" t="str">
        <f>IF(CD15="","",IF(CD15=1,"Rara vez (1)",IF(CD15=2,"Improbable (2)",IF(CD15=3,"Posible (3)",IF(CD15=4,"Probable (4)",IF(CD15=5,"Casi seguro (5)",""))))))</f>
        <v>Rara vez (1)</v>
      </c>
      <c r="CF15" s="88">
        <f t="shared" si="7"/>
        <v>3</v>
      </c>
      <c r="CG15" s="88" t="str">
        <f>IF(CF15="","",IF(CF15=1,"Insignificante (1)",IF(CF15=2,"Menor (2)",IF(CF15=3,"Moderado (3)",IF(CF15=4,"Mayor (4)",IF(CF15=5,"Catastrófico (5)",""))))))</f>
        <v>Moderado (3)</v>
      </c>
      <c r="CH15" s="88" t="str">
        <f t="shared" si="8"/>
        <v>Antes de controles
Desde el cuadrante de probabilidad Rara vez (1) e impacto Mayor (4)
Después de controles
Hasta el cuadrante de probabilidad Rara vez (1) e impacto Moderado (3)</v>
      </c>
      <c r="CQ15" s="157"/>
      <c r="CV15" s="145" t="str">
        <f t="shared" si="9"/>
        <v>Antes de controles
Desde el cuadrante de probabilidad Rara vez (1) e impacto Mayor (4)
Después de controles
Hasta el cuadrante de probabilidad Rara vez (1) e impacto Moderado (3)</v>
      </c>
      <c r="CW15" s="55" t="str">
        <f t="shared" si="10"/>
        <v>Antes de controles
Desde el cuadrante de probabilidad Improbable (2) e impacto Moderado (3)
Después de controles
Hasta el cuadrante de probabilidad Rara vez (1) e impacto Menor (2)</v>
      </c>
    </row>
    <row r="16" spans="1:101" ht="409.5" customHeight="1" x14ac:dyDescent="0.2">
      <c r="A16" s="54" t="s">
        <v>310</v>
      </c>
      <c r="B16" s="91" t="s">
        <v>430</v>
      </c>
      <c r="C16" s="56" t="s">
        <v>431</v>
      </c>
      <c r="D16" s="88" t="s">
        <v>35</v>
      </c>
      <c r="E16" s="88" t="s">
        <v>152</v>
      </c>
      <c r="F16" s="54" t="s">
        <v>432</v>
      </c>
      <c r="G16" s="54" t="s">
        <v>433</v>
      </c>
      <c r="H16" s="54" t="s">
        <v>434</v>
      </c>
      <c r="I16" s="54" t="s">
        <v>435</v>
      </c>
      <c r="J16" s="54" t="s">
        <v>359</v>
      </c>
      <c r="K16" s="54" t="s">
        <v>436</v>
      </c>
      <c r="L16" s="54" t="s">
        <v>437</v>
      </c>
      <c r="M16" s="90" t="s">
        <v>103</v>
      </c>
      <c r="N16" s="90" t="s">
        <v>104</v>
      </c>
      <c r="O16" s="88" t="s">
        <v>81</v>
      </c>
      <c r="P16" s="54" t="s">
        <v>438</v>
      </c>
      <c r="Q16" s="90" t="s">
        <v>144</v>
      </c>
      <c r="R16" s="90" t="s">
        <v>145</v>
      </c>
      <c r="S16" s="88" t="s">
        <v>126</v>
      </c>
      <c r="T16" s="54" t="s">
        <v>439</v>
      </c>
      <c r="U16" s="88" t="s">
        <v>364</v>
      </c>
      <c r="V16" s="54" t="s">
        <v>365</v>
      </c>
      <c r="W16" s="54" t="s">
        <v>365</v>
      </c>
      <c r="X16" s="54" t="s">
        <v>365</v>
      </c>
      <c r="Y16" s="54" t="s">
        <v>365</v>
      </c>
      <c r="Z16" s="54" t="s">
        <v>365</v>
      </c>
      <c r="AA16" s="54" t="s">
        <v>365</v>
      </c>
      <c r="AB16" s="54" t="s">
        <v>365</v>
      </c>
      <c r="AC16" s="54" t="s">
        <v>365</v>
      </c>
      <c r="AD16" s="54" t="s">
        <v>365</v>
      </c>
      <c r="AE16" s="54" t="s">
        <v>365</v>
      </c>
      <c r="AF16" s="54" t="s">
        <v>440</v>
      </c>
      <c r="AG16" s="54" t="s">
        <v>441</v>
      </c>
      <c r="AH16" s="54" t="s">
        <v>442</v>
      </c>
      <c r="AI16" s="145" t="s">
        <v>2085</v>
      </c>
      <c r="AJ16" s="55" t="s">
        <v>2084</v>
      </c>
      <c r="AK16" s="68">
        <v>43350</v>
      </c>
      <c r="AL16" s="69" t="s">
        <v>369</v>
      </c>
      <c r="AM16" s="74" t="s">
        <v>443</v>
      </c>
      <c r="AN16" s="66">
        <v>43593</v>
      </c>
      <c r="AO16" s="75" t="s">
        <v>369</v>
      </c>
      <c r="AP16" s="71" t="s">
        <v>444</v>
      </c>
      <c r="AQ16" s="66">
        <v>43794</v>
      </c>
      <c r="AR16" s="69" t="s">
        <v>445</v>
      </c>
      <c r="AS16" s="74" t="s">
        <v>446</v>
      </c>
      <c r="AT16" s="66">
        <v>43903</v>
      </c>
      <c r="AU16" s="75" t="s">
        <v>369</v>
      </c>
      <c r="AV16" s="71" t="s">
        <v>447</v>
      </c>
      <c r="AW16" s="66">
        <v>44168</v>
      </c>
      <c r="AX16" s="69" t="s">
        <v>377</v>
      </c>
      <c r="AY16" s="74" t="s">
        <v>448</v>
      </c>
      <c r="AZ16" s="66">
        <v>44249</v>
      </c>
      <c r="BA16" s="75" t="s">
        <v>375</v>
      </c>
      <c r="BB16" s="71" t="s">
        <v>449</v>
      </c>
      <c r="BC16" s="66" t="s">
        <v>382</v>
      </c>
      <c r="BD16" s="69" t="s">
        <v>383</v>
      </c>
      <c r="BE16" s="74" t="s">
        <v>382</v>
      </c>
      <c r="BF16" s="66" t="s">
        <v>382</v>
      </c>
      <c r="BG16" s="75" t="s">
        <v>383</v>
      </c>
      <c r="BH16" s="71" t="s">
        <v>382</v>
      </c>
      <c r="BI16" s="66" t="s">
        <v>382</v>
      </c>
      <c r="BJ16" s="69" t="s">
        <v>383</v>
      </c>
      <c r="BK16" s="74" t="s">
        <v>382</v>
      </c>
      <c r="BL16" s="66" t="s">
        <v>382</v>
      </c>
      <c r="BM16" s="75" t="s">
        <v>383</v>
      </c>
      <c r="BN16" s="71" t="s">
        <v>382</v>
      </c>
      <c r="BO16" s="66" t="s">
        <v>382</v>
      </c>
      <c r="BP16" s="69" t="s">
        <v>383</v>
      </c>
      <c r="BQ16" s="74" t="s">
        <v>382</v>
      </c>
      <c r="BR16" s="66" t="s">
        <v>382</v>
      </c>
      <c r="BS16" s="75" t="s">
        <v>383</v>
      </c>
      <c r="BT16" s="77" t="s">
        <v>382</v>
      </c>
      <c r="BU16" s="139" t="s">
        <v>266</v>
      </c>
      <c r="BV16" s="140">
        <f t="shared" si="0"/>
        <v>3</v>
      </c>
      <c r="BW16" s="140">
        <f t="shared" si="1"/>
        <v>3</v>
      </c>
      <c r="BX16" s="140">
        <f t="shared" si="2"/>
        <v>1</v>
      </c>
      <c r="BY16" s="140">
        <f t="shared" si="3"/>
        <v>1</v>
      </c>
      <c r="BZ16" s="88">
        <f t="shared" si="4"/>
        <v>2</v>
      </c>
      <c r="CA16" s="88" t="str">
        <f>IF(BZ16="","",IF(BZ16=1,"Rara vez (1)",IF(BZ16=2,"Improbable (2)",IF(BZ16=3,"Posible (3)",IF(BZ16=4,"Probable (4)",IF(BZ16=5,"Casi seguro (5)",""))))))</f>
        <v>Improbable (2)</v>
      </c>
      <c r="CB16" s="88">
        <f t="shared" si="5"/>
        <v>3</v>
      </c>
      <c r="CC16" s="88" t="str">
        <f>IF(CB16="","",IF(CB16=1,"Insignificante (1)",IF(CB16=2,"Menor (2)",IF(CB16=3,"Moderado (3)",IF(CB16=4,"Mayor (4)",IF(CB16=5,"Catastrófico (5)",""))))))</f>
        <v>Moderado (3)</v>
      </c>
      <c r="CD16" s="88">
        <f t="shared" si="6"/>
        <v>2</v>
      </c>
      <c r="CE16" s="88" t="str">
        <f>IF(CD16="","",IF(CD16=1,"Rara vez (1)",IF(CD16=2,"Improbable (2)",IF(CD16=3,"Posible (3)",IF(CD16=4,"Probable (4)",IF(CD16=5,"Casi seguro (5)",""))))))</f>
        <v>Improbable (2)</v>
      </c>
      <c r="CF16" s="88">
        <f t="shared" si="7"/>
        <v>2</v>
      </c>
      <c r="CG16" s="88" t="str">
        <f>IF(CF16="","",IF(CF16=1,"Insignificante (1)",IF(CF16=2,"Menor (2)",IF(CF16=3,"Moderado (3)",IF(CF16=4,"Mayor (4)",IF(CF16=5,"Catastrófico (5)",""))))))</f>
        <v>Menor (2)</v>
      </c>
      <c r="CH16" s="88" t="str">
        <f t="shared" si="8"/>
        <v>Antes de controles
Desde el cuadrante de probabilidad Improbable (2) e impacto Moderado (3)
Después de controles
Hasta el cuadrante de probabilidad Improbable (2) e impacto Menor (2)</v>
      </c>
      <c r="CQ16" s="157"/>
      <c r="CV16" s="145" t="str">
        <f t="shared" si="9"/>
        <v>Antes de controles
Desde el cuadrante de probabilidad Improbable (2) e impacto Moderado (3)
Después de controles
Hasta el cuadrante de probabilidad Improbable (2) e impacto Menor (2)</v>
      </c>
      <c r="CW16" s="55" t="str">
        <f t="shared" si="10"/>
        <v>Antes de controles
Desde el cuadrante de probabilidad Improbable (2) e impacto Moderado (3)
Después de controles
Hasta el cuadrante de probabilidad Rara vez (1) e impacto Menor (2)</v>
      </c>
    </row>
    <row r="17" spans="1:101" ht="409.5" customHeight="1" x14ac:dyDescent="0.2">
      <c r="A17" s="54" t="s">
        <v>310</v>
      </c>
      <c r="B17" s="91" t="s">
        <v>450</v>
      </c>
      <c r="C17" s="56" t="s">
        <v>451</v>
      </c>
      <c r="D17" s="88" t="s">
        <v>35</v>
      </c>
      <c r="E17" s="88" t="s">
        <v>70</v>
      </c>
      <c r="F17" s="54" t="s">
        <v>452</v>
      </c>
      <c r="G17" s="54" t="s">
        <v>453</v>
      </c>
      <c r="H17" s="54" t="s">
        <v>454</v>
      </c>
      <c r="I17" s="54" t="s">
        <v>435</v>
      </c>
      <c r="J17" s="54" t="s">
        <v>359</v>
      </c>
      <c r="K17" s="54" t="s">
        <v>455</v>
      </c>
      <c r="L17" s="54" t="s">
        <v>437</v>
      </c>
      <c r="M17" s="90" t="s">
        <v>144</v>
      </c>
      <c r="N17" s="90" t="s">
        <v>79</v>
      </c>
      <c r="O17" s="88" t="s">
        <v>81</v>
      </c>
      <c r="P17" s="54" t="s">
        <v>456</v>
      </c>
      <c r="Q17" s="90" t="s">
        <v>144</v>
      </c>
      <c r="R17" s="90" t="s">
        <v>125</v>
      </c>
      <c r="S17" s="88" t="s">
        <v>126</v>
      </c>
      <c r="T17" s="54" t="s">
        <v>457</v>
      </c>
      <c r="U17" s="88" t="s">
        <v>364</v>
      </c>
      <c r="V17" s="54" t="s">
        <v>365</v>
      </c>
      <c r="W17" s="54" t="s">
        <v>365</v>
      </c>
      <c r="X17" s="54" t="s">
        <v>365</v>
      </c>
      <c r="Y17" s="54" t="s">
        <v>365</v>
      </c>
      <c r="Z17" s="54" t="s">
        <v>365</v>
      </c>
      <c r="AA17" s="54" t="s">
        <v>365</v>
      </c>
      <c r="AB17" s="54" t="s">
        <v>365</v>
      </c>
      <c r="AC17" s="54" t="s">
        <v>365</v>
      </c>
      <c r="AD17" s="54" t="s">
        <v>365</v>
      </c>
      <c r="AE17" s="54" t="s">
        <v>365</v>
      </c>
      <c r="AF17" s="54" t="s">
        <v>458</v>
      </c>
      <c r="AG17" s="54" t="s">
        <v>459</v>
      </c>
      <c r="AH17" s="54" t="s">
        <v>460</v>
      </c>
      <c r="AI17" s="145" t="s">
        <v>2085</v>
      </c>
      <c r="AJ17" s="55" t="s">
        <v>2084</v>
      </c>
      <c r="AK17" s="68">
        <v>43350</v>
      </c>
      <c r="AL17" s="69" t="s">
        <v>369</v>
      </c>
      <c r="AM17" s="74" t="s">
        <v>443</v>
      </c>
      <c r="AN17" s="66">
        <v>43593</v>
      </c>
      <c r="AO17" s="75" t="s">
        <v>369</v>
      </c>
      <c r="AP17" s="71" t="s">
        <v>461</v>
      </c>
      <c r="AQ17" s="66">
        <v>43794</v>
      </c>
      <c r="AR17" s="69" t="s">
        <v>462</v>
      </c>
      <c r="AS17" s="74" t="s">
        <v>463</v>
      </c>
      <c r="AT17" s="66">
        <v>43903</v>
      </c>
      <c r="AU17" s="75" t="s">
        <v>412</v>
      </c>
      <c r="AV17" s="71" t="s">
        <v>464</v>
      </c>
      <c r="AW17" s="66">
        <v>44168</v>
      </c>
      <c r="AX17" s="69" t="s">
        <v>377</v>
      </c>
      <c r="AY17" s="74" t="s">
        <v>448</v>
      </c>
      <c r="AZ17" s="66">
        <v>44249</v>
      </c>
      <c r="BA17" s="75" t="s">
        <v>375</v>
      </c>
      <c r="BB17" s="71" t="s">
        <v>449</v>
      </c>
      <c r="BC17" s="66" t="s">
        <v>382</v>
      </c>
      <c r="BD17" s="69" t="s">
        <v>383</v>
      </c>
      <c r="BE17" s="74" t="s">
        <v>382</v>
      </c>
      <c r="BF17" s="66" t="s">
        <v>382</v>
      </c>
      <c r="BG17" s="75" t="s">
        <v>383</v>
      </c>
      <c r="BH17" s="71" t="s">
        <v>382</v>
      </c>
      <c r="BI17" s="66" t="s">
        <v>382</v>
      </c>
      <c r="BJ17" s="69" t="s">
        <v>383</v>
      </c>
      <c r="BK17" s="74" t="s">
        <v>382</v>
      </c>
      <c r="BL17" s="66" t="s">
        <v>382</v>
      </c>
      <c r="BM17" s="75" t="s">
        <v>383</v>
      </c>
      <c r="BN17" s="71" t="s">
        <v>382</v>
      </c>
      <c r="BO17" s="66" t="s">
        <v>382</v>
      </c>
      <c r="BP17" s="69" t="s">
        <v>383</v>
      </c>
      <c r="BQ17" s="74" t="s">
        <v>382</v>
      </c>
      <c r="BR17" s="66" t="s">
        <v>382</v>
      </c>
      <c r="BS17" s="75" t="s">
        <v>383</v>
      </c>
      <c r="BT17" s="77" t="s">
        <v>382</v>
      </c>
      <c r="BU17" s="139" t="s">
        <v>266</v>
      </c>
      <c r="BV17" s="140">
        <f t="shared" si="0"/>
        <v>1</v>
      </c>
      <c r="BW17" s="140">
        <f t="shared" si="1"/>
        <v>4</v>
      </c>
      <c r="BX17" s="140">
        <f t="shared" si="2"/>
        <v>1</v>
      </c>
      <c r="BY17" s="140">
        <f t="shared" si="3"/>
        <v>2</v>
      </c>
      <c r="BZ17" s="88">
        <f t="shared" si="4"/>
        <v>2</v>
      </c>
      <c r="CA17" s="88" t="str">
        <f t="shared" ref="CA17:CA29" si="11">IF(BZ17="","",IF(BZ17=1,"Rara vez (1)",IF(BZ17=2,"Improbable (2)",IF(BZ17=3,"Posible (3)",IF(BZ17=4,"Probable (4)",IF(BZ17=5,"Casi seguro (5)",""))))))</f>
        <v>Improbable (2)</v>
      </c>
      <c r="CB17" s="88">
        <f t="shared" si="5"/>
        <v>3</v>
      </c>
      <c r="CC17" s="88" t="str">
        <f t="shared" ref="CC17:CC29" si="12">IF(CB17="","",IF(CB17=1,"Insignificante (1)",IF(CB17=2,"Menor (2)",IF(CB17=3,"Moderado (3)",IF(CB17=4,"Mayor (4)",IF(CB17=5,"Catastrófico (5)",""))))))</f>
        <v>Moderado (3)</v>
      </c>
      <c r="CD17" s="88">
        <f t="shared" si="6"/>
        <v>2</v>
      </c>
      <c r="CE17" s="88" t="str">
        <f t="shared" ref="CE17:CE29" si="13">IF(CD17="","",IF(CD17=1,"Rara vez (1)",IF(CD17=2,"Improbable (2)",IF(CD17=3,"Posible (3)",IF(CD17=4,"Probable (4)",IF(CD17=5,"Casi seguro (5)",""))))))</f>
        <v>Improbable (2)</v>
      </c>
      <c r="CF17" s="88">
        <f t="shared" si="7"/>
        <v>2</v>
      </c>
      <c r="CG17" s="88" t="str">
        <f t="shared" ref="CG17:CG29" si="14">IF(CF17="","",IF(CF17=1,"Insignificante (1)",IF(CF17=2,"Menor (2)",IF(CF17=3,"Moderado (3)",IF(CF17=4,"Mayor (4)",IF(CF17=5,"Catastrófico (5)",""))))))</f>
        <v>Menor (2)</v>
      </c>
      <c r="CH17" s="88" t="str">
        <f t="shared" si="8"/>
        <v>Antes de controles
Desde el cuadrante de probabilidad Improbable (2) e impacto Moderado (3)
Después de controles
Hasta el cuadrante de probabilidad Improbable (2) e impacto Menor (2)</v>
      </c>
      <c r="CQ17" s="157"/>
      <c r="CV17" s="145" t="str">
        <f t="shared" si="9"/>
        <v>Antes de controles
Desde el cuadrante de probabilidad Improbable (2) e impacto Moderado (3)
Después de controles
Hasta el cuadrante de probabilidad Improbable (2) e impacto Menor (2)</v>
      </c>
      <c r="CW17" s="55" t="str">
        <f t="shared" si="10"/>
        <v>Antes de controles
Desde el cuadrante de probabilidad Improbable (2) e impacto Moderado (3)
Después de controles
Hasta el cuadrante de probabilidad Rara vez (1) e impacto Menor (2)</v>
      </c>
    </row>
    <row r="18" spans="1:101" ht="409.5" customHeight="1" x14ac:dyDescent="0.2">
      <c r="A18" s="54" t="s">
        <v>310</v>
      </c>
      <c r="B18" s="91" t="s">
        <v>465</v>
      </c>
      <c r="C18" s="56" t="s">
        <v>466</v>
      </c>
      <c r="D18" s="88" t="s">
        <v>35</v>
      </c>
      <c r="E18" s="88" t="s">
        <v>152</v>
      </c>
      <c r="F18" s="54" t="s">
        <v>467</v>
      </c>
      <c r="G18" s="54" t="s">
        <v>468</v>
      </c>
      <c r="H18" s="54" t="s">
        <v>469</v>
      </c>
      <c r="I18" s="54" t="s">
        <v>435</v>
      </c>
      <c r="J18" s="54" t="s">
        <v>359</v>
      </c>
      <c r="K18" s="54" t="s">
        <v>455</v>
      </c>
      <c r="L18" s="54" t="s">
        <v>437</v>
      </c>
      <c r="M18" s="90" t="s">
        <v>144</v>
      </c>
      <c r="N18" s="90" t="s">
        <v>79</v>
      </c>
      <c r="O18" s="88" t="s">
        <v>81</v>
      </c>
      <c r="P18" s="54" t="s">
        <v>470</v>
      </c>
      <c r="Q18" s="90" t="s">
        <v>144</v>
      </c>
      <c r="R18" s="90" t="s">
        <v>125</v>
      </c>
      <c r="S18" s="88" t="s">
        <v>126</v>
      </c>
      <c r="T18" s="54" t="s">
        <v>471</v>
      </c>
      <c r="U18" s="88" t="s">
        <v>405</v>
      </c>
      <c r="V18" s="54" t="s">
        <v>365</v>
      </c>
      <c r="W18" s="54" t="s">
        <v>365</v>
      </c>
      <c r="X18" s="54" t="s">
        <v>365</v>
      </c>
      <c r="Y18" s="54" t="s">
        <v>365</v>
      </c>
      <c r="Z18" s="54" t="s">
        <v>365</v>
      </c>
      <c r="AA18" s="54" t="s">
        <v>472</v>
      </c>
      <c r="AB18" s="54" t="s">
        <v>473</v>
      </c>
      <c r="AC18" s="54" t="s">
        <v>474</v>
      </c>
      <c r="AD18" s="54" t="s">
        <v>475</v>
      </c>
      <c r="AE18" s="54" t="s">
        <v>476</v>
      </c>
      <c r="AF18" s="54" t="s">
        <v>477</v>
      </c>
      <c r="AG18" s="54" t="s">
        <v>478</v>
      </c>
      <c r="AH18" s="54" t="s">
        <v>479</v>
      </c>
      <c r="AI18" s="145" t="s">
        <v>2085</v>
      </c>
      <c r="AJ18" s="55" t="s">
        <v>2084</v>
      </c>
      <c r="AK18" s="68">
        <v>43350</v>
      </c>
      <c r="AL18" s="69" t="s">
        <v>369</v>
      </c>
      <c r="AM18" s="74" t="s">
        <v>443</v>
      </c>
      <c r="AN18" s="66">
        <v>43593</v>
      </c>
      <c r="AO18" s="75" t="s">
        <v>369</v>
      </c>
      <c r="AP18" s="71" t="s">
        <v>480</v>
      </c>
      <c r="AQ18" s="66">
        <v>43903</v>
      </c>
      <c r="AR18" s="69" t="s">
        <v>375</v>
      </c>
      <c r="AS18" s="74" t="s">
        <v>481</v>
      </c>
      <c r="AT18" s="66">
        <v>44168</v>
      </c>
      <c r="AU18" s="75" t="s">
        <v>377</v>
      </c>
      <c r="AV18" s="71" t="s">
        <v>482</v>
      </c>
      <c r="AW18" s="66">
        <v>44249</v>
      </c>
      <c r="AX18" s="69" t="s">
        <v>483</v>
      </c>
      <c r="AY18" s="74" t="s">
        <v>484</v>
      </c>
      <c r="AZ18" s="66" t="s">
        <v>382</v>
      </c>
      <c r="BA18" s="75" t="s">
        <v>383</v>
      </c>
      <c r="BB18" s="71" t="s">
        <v>382</v>
      </c>
      <c r="BC18" s="66" t="s">
        <v>382</v>
      </c>
      <c r="BD18" s="69" t="s">
        <v>383</v>
      </c>
      <c r="BE18" s="74" t="s">
        <v>382</v>
      </c>
      <c r="BF18" s="66" t="s">
        <v>382</v>
      </c>
      <c r="BG18" s="75" t="s">
        <v>383</v>
      </c>
      <c r="BH18" s="71" t="s">
        <v>382</v>
      </c>
      <c r="BI18" s="66" t="s">
        <v>382</v>
      </c>
      <c r="BJ18" s="69" t="s">
        <v>383</v>
      </c>
      <c r="BK18" s="74" t="s">
        <v>382</v>
      </c>
      <c r="BL18" s="66" t="s">
        <v>382</v>
      </c>
      <c r="BM18" s="75" t="s">
        <v>383</v>
      </c>
      <c r="BN18" s="71" t="s">
        <v>382</v>
      </c>
      <c r="BO18" s="66" t="s">
        <v>382</v>
      </c>
      <c r="BP18" s="69" t="s">
        <v>383</v>
      </c>
      <c r="BQ18" s="74" t="s">
        <v>382</v>
      </c>
      <c r="BR18" s="66" t="s">
        <v>382</v>
      </c>
      <c r="BS18" s="75" t="s">
        <v>383</v>
      </c>
      <c r="BT18" s="77" t="s">
        <v>382</v>
      </c>
      <c r="BU18" s="139" t="s">
        <v>266</v>
      </c>
      <c r="BV18" s="140">
        <f t="shared" si="0"/>
        <v>1</v>
      </c>
      <c r="BW18" s="140">
        <f t="shared" si="1"/>
        <v>4</v>
      </c>
      <c r="BX18" s="140">
        <f t="shared" si="2"/>
        <v>1</v>
      </c>
      <c r="BY18" s="140">
        <f t="shared" si="3"/>
        <v>2</v>
      </c>
      <c r="BZ18" s="88">
        <f t="shared" si="4"/>
        <v>2</v>
      </c>
      <c r="CA18" s="88" t="str">
        <f t="shared" si="11"/>
        <v>Improbable (2)</v>
      </c>
      <c r="CB18" s="88">
        <f t="shared" si="5"/>
        <v>3</v>
      </c>
      <c r="CC18" s="88" t="str">
        <f t="shared" si="12"/>
        <v>Moderado (3)</v>
      </c>
      <c r="CD18" s="88">
        <f t="shared" si="6"/>
        <v>2</v>
      </c>
      <c r="CE18" s="88" t="str">
        <f t="shared" si="13"/>
        <v>Improbable (2)</v>
      </c>
      <c r="CF18" s="88">
        <f t="shared" si="7"/>
        <v>2</v>
      </c>
      <c r="CG18" s="88" t="str">
        <f t="shared" si="14"/>
        <v>Menor (2)</v>
      </c>
      <c r="CH18" s="88" t="str">
        <f t="shared" si="8"/>
        <v>Antes de controles
Desde el cuadrante de probabilidad Improbable (2) e impacto Moderado (3)
Después de controles
Hasta el cuadrante de probabilidad Improbable (2) e impacto Menor (2)</v>
      </c>
      <c r="CQ18" s="157"/>
      <c r="CV18" s="145" t="str">
        <f t="shared" si="9"/>
        <v>Antes de controles
Desde el cuadrante de probabilidad Improbable (2) e impacto Moderado (3)
Después de controles
Hasta el cuadrante de probabilidad Improbable (2) e impacto Menor (2)</v>
      </c>
      <c r="CW18" s="55" t="str">
        <f t="shared" si="10"/>
        <v>Antes de controles
Desde el cuadrante de probabilidad Improbable (2) e impacto Moderado (3)
Después de controles
Hasta el cuadrante de probabilidad Rara vez (1) e impacto Menor (2)</v>
      </c>
    </row>
    <row r="19" spans="1:101" ht="409.5" customHeight="1" x14ac:dyDescent="0.2">
      <c r="A19" s="54" t="s">
        <v>310</v>
      </c>
      <c r="B19" s="91" t="s">
        <v>485</v>
      </c>
      <c r="C19" s="56" t="s">
        <v>486</v>
      </c>
      <c r="D19" s="88" t="s">
        <v>35</v>
      </c>
      <c r="E19" s="88" t="s">
        <v>152</v>
      </c>
      <c r="F19" s="54" t="s">
        <v>487</v>
      </c>
      <c r="G19" s="54" t="s">
        <v>488</v>
      </c>
      <c r="H19" s="54" t="s">
        <v>489</v>
      </c>
      <c r="I19" s="54" t="s">
        <v>435</v>
      </c>
      <c r="J19" s="54" t="s">
        <v>490</v>
      </c>
      <c r="K19" s="54" t="s">
        <v>436</v>
      </c>
      <c r="L19" s="54" t="s">
        <v>437</v>
      </c>
      <c r="M19" s="90" t="s">
        <v>103</v>
      </c>
      <c r="N19" s="90" t="s">
        <v>104</v>
      </c>
      <c r="O19" s="88" t="s">
        <v>81</v>
      </c>
      <c r="P19" s="54" t="s">
        <v>491</v>
      </c>
      <c r="Q19" s="90" t="s">
        <v>144</v>
      </c>
      <c r="R19" s="90" t="s">
        <v>145</v>
      </c>
      <c r="S19" s="88" t="s">
        <v>126</v>
      </c>
      <c r="T19" s="54" t="s">
        <v>492</v>
      </c>
      <c r="U19" s="88" t="s">
        <v>364</v>
      </c>
      <c r="V19" s="54" t="s">
        <v>365</v>
      </c>
      <c r="W19" s="54" t="s">
        <v>365</v>
      </c>
      <c r="X19" s="54" t="s">
        <v>365</v>
      </c>
      <c r="Y19" s="54" t="s">
        <v>365</v>
      </c>
      <c r="Z19" s="54" t="s">
        <v>365</v>
      </c>
      <c r="AA19" s="54" t="s">
        <v>365</v>
      </c>
      <c r="AB19" s="54" t="s">
        <v>365</v>
      </c>
      <c r="AC19" s="54" t="s">
        <v>365</v>
      </c>
      <c r="AD19" s="54" t="s">
        <v>365</v>
      </c>
      <c r="AE19" s="54" t="s">
        <v>365</v>
      </c>
      <c r="AF19" s="54" t="s">
        <v>493</v>
      </c>
      <c r="AG19" s="54" t="s">
        <v>494</v>
      </c>
      <c r="AH19" s="54" t="s">
        <v>495</v>
      </c>
      <c r="AI19" s="145" t="s">
        <v>2085</v>
      </c>
      <c r="AJ19" s="55" t="s">
        <v>2084</v>
      </c>
      <c r="AK19" s="68">
        <v>44168</v>
      </c>
      <c r="AL19" s="69" t="s">
        <v>369</v>
      </c>
      <c r="AM19" s="74" t="s">
        <v>496</v>
      </c>
      <c r="AN19" s="66">
        <v>44249</v>
      </c>
      <c r="AO19" s="75" t="s">
        <v>375</v>
      </c>
      <c r="AP19" s="71" t="s">
        <v>449</v>
      </c>
      <c r="AQ19" s="66" t="s">
        <v>382</v>
      </c>
      <c r="AR19" s="69" t="s">
        <v>383</v>
      </c>
      <c r="AS19" s="74" t="s">
        <v>382</v>
      </c>
      <c r="AT19" s="66" t="s">
        <v>382</v>
      </c>
      <c r="AU19" s="75" t="s">
        <v>383</v>
      </c>
      <c r="AV19" s="71" t="s">
        <v>382</v>
      </c>
      <c r="AW19" s="66" t="s">
        <v>382</v>
      </c>
      <c r="AX19" s="69" t="s">
        <v>383</v>
      </c>
      <c r="AY19" s="74" t="s">
        <v>382</v>
      </c>
      <c r="AZ19" s="66" t="s">
        <v>382</v>
      </c>
      <c r="BA19" s="75" t="s">
        <v>383</v>
      </c>
      <c r="BB19" s="71" t="s">
        <v>382</v>
      </c>
      <c r="BC19" s="66" t="s">
        <v>382</v>
      </c>
      <c r="BD19" s="69" t="s">
        <v>383</v>
      </c>
      <c r="BE19" s="74" t="s">
        <v>382</v>
      </c>
      <c r="BF19" s="66" t="s">
        <v>382</v>
      </c>
      <c r="BG19" s="75" t="s">
        <v>383</v>
      </c>
      <c r="BH19" s="71" t="s">
        <v>382</v>
      </c>
      <c r="BI19" s="66" t="s">
        <v>382</v>
      </c>
      <c r="BJ19" s="69" t="s">
        <v>383</v>
      </c>
      <c r="BK19" s="74" t="s">
        <v>382</v>
      </c>
      <c r="BL19" s="66" t="s">
        <v>382</v>
      </c>
      <c r="BM19" s="75" t="s">
        <v>383</v>
      </c>
      <c r="BN19" s="71" t="s">
        <v>382</v>
      </c>
      <c r="BO19" s="66" t="s">
        <v>382</v>
      </c>
      <c r="BP19" s="69" t="s">
        <v>383</v>
      </c>
      <c r="BQ19" s="74" t="s">
        <v>382</v>
      </c>
      <c r="BR19" s="66" t="s">
        <v>382</v>
      </c>
      <c r="BS19" s="75" t="s">
        <v>383</v>
      </c>
      <c r="BT19" s="77" t="s">
        <v>382</v>
      </c>
      <c r="BU19" s="139" t="s">
        <v>266</v>
      </c>
      <c r="BV19" s="140">
        <f t="shared" si="0"/>
        <v>3</v>
      </c>
      <c r="BW19" s="140">
        <f t="shared" si="1"/>
        <v>3</v>
      </c>
      <c r="BX19" s="140">
        <f t="shared" si="2"/>
        <v>1</v>
      </c>
      <c r="BY19" s="140">
        <f t="shared" si="3"/>
        <v>1</v>
      </c>
      <c r="BZ19" s="88">
        <f t="shared" si="4"/>
        <v>2</v>
      </c>
      <c r="CA19" s="88" t="str">
        <f t="shared" si="11"/>
        <v>Improbable (2)</v>
      </c>
      <c r="CB19" s="88">
        <f t="shared" si="5"/>
        <v>3</v>
      </c>
      <c r="CC19" s="88" t="str">
        <f t="shared" si="12"/>
        <v>Moderado (3)</v>
      </c>
      <c r="CD19" s="88">
        <f t="shared" si="6"/>
        <v>2</v>
      </c>
      <c r="CE19" s="88" t="str">
        <f t="shared" si="13"/>
        <v>Improbable (2)</v>
      </c>
      <c r="CF19" s="88">
        <f t="shared" si="7"/>
        <v>2</v>
      </c>
      <c r="CG19" s="88" t="str">
        <f t="shared" si="14"/>
        <v>Menor (2)</v>
      </c>
      <c r="CH19" s="88" t="str">
        <f t="shared" si="8"/>
        <v>Antes de controles
Desde el cuadrante de probabilidad Improbable (2) e impacto Moderado (3)
Después de controles
Hasta el cuadrante de probabilidad Improbable (2) e impacto Menor (2)</v>
      </c>
      <c r="CQ19" s="157"/>
      <c r="CV19" s="145" t="str">
        <f t="shared" si="9"/>
        <v>Antes de controles
Desde el cuadrante de probabilidad Improbable (2) e impacto Moderado (3)
Después de controles
Hasta el cuadrante de probabilidad Improbable (2) e impacto Menor (2)</v>
      </c>
      <c r="CW19" s="55" t="str">
        <f t="shared" si="10"/>
        <v>Antes de controles
Desde el cuadrante de probabilidad Improbable (2) e impacto Moderado (3)
Después de controles
Hasta el cuadrante de probabilidad Rara vez (1) e impacto Menor (2)</v>
      </c>
    </row>
    <row r="20" spans="1:101" ht="409.5" customHeight="1" x14ac:dyDescent="0.2">
      <c r="A20" s="54" t="s">
        <v>310</v>
      </c>
      <c r="B20" s="91" t="s">
        <v>497</v>
      </c>
      <c r="C20" s="56" t="s">
        <v>498</v>
      </c>
      <c r="D20" s="88" t="s">
        <v>35</v>
      </c>
      <c r="E20" s="88" t="s">
        <v>70</v>
      </c>
      <c r="F20" s="54" t="s">
        <v>499</v>
      </c>
      <c r="G20" s="54" t="s">
        <v>500</v>
      </c>
      <c r="H20" s="54" t="s">
        <v>501</v>
      </c>
      <c r="I20" s="54" t="s">
        <v>435</v>
      </c>
      <c r="J20" s="54" t="s">
        <v>502</v>
      </c>
      <c r="K20" s="54" t="s">
        <v>436</v>
      </c>
      <c r="L20" s="54" t="s">
        <v>503</v>
      </c>
      <c r="M20" s="90" t="s">
        <v>103</v>
      </c>
      <c r="N20" s="90" t="s">
        <v>104</v>
      </c>
      <c r="O20" s="88" t="s">
        <v>81</v>
      </c>
      <c r="P20" s="54" t="s">
        <v>504</v>
      </c>
      <c r="Q20" s="90" t="s">
        <v>103</v>
      </c>
      <c r="R20" s="90" t="s">
        <v>104</v>
      </c>
      <c r="S20" s="88" t="s">
        <v>81</v>
      </c>
      <c r="T20" s="54" t="s">
        <v>505</v>
      </c>
      <c r="U20" s="88" t="s">
        <v>405</v>
      </c>
      <c r="V20" s="54" t="s">
        <v>506</v>
      </c>
      <c r="W20" s="54" t="s">
        <v>507</v>
      </c>
      <c r="X20" s="54" t="s">
        <v>508</v>
      </c>
      <c r="Y20" s="54" t="s">
        <v>509</v>
      </c>
      <c r="Z20" s="54" t="s">
        <v>510</v>
      </c>
      <c r="AA20" s="54" t="s">
        <v>365</v>
      </c>
      <c r="AB20" s="54" t="s">
        <v>365</v>
      </c>
      <c r="AC20" s="54" t="s">
        <v>365</v>
      </c>
      <c r="AD20" s="54" t="s">
        <v>365</v>
      </c>
      <c r="AE20" s="54" t="s">
        <v>365</v>
      </c>
      <c r="AF20" s="54" t="s">
        <v>511</v>
      </c>
      <c r="AG20" s="54" t="s">
        <v>512</v>
      </c>
      <c r="AH20" s="54" t="s">
        <v>513</v>
      </c>
      <c r="AI20" s="145" t="s">
        <v>2085</v>
      </c>
      <c r="AJ20" s="55" t="s">
        <v>2084</v>
      </c>
      <c r="AK20" s="68">
        <v>44316</v>
      </c>
      <c r="AL20" s="69" t="s">
        <v>369</v>
      </c>
      <c r="AM20" s="74" t="s">
        <v>514</v>
      </c>
      <c r="AN20" s="66" t="s">
        <v>382</v>
      </c>
      <c r="AO20" s="75" t="s">
        <v>383</v>
      </c>
      <c r="AP20" s="71" t="s">
        <v>382</v>
      </c>
      <c r="AQ20" s="66" t="s">
        <v>382</v>
      </c>
      <c r="AR20" s="69" t="s">
        <v>383</v>
      </c>
      <c r="AS20" s="74" t="s">
        <v>382</v>
      </c>
      <c r="AT20" s="66" t="s">
        <v>382</v>
      </c>
      <c r="AU20" s="75" t="s">
        <v>383</v>
      </c>
      <c r="AV20" s="71" t="s">
        <v>382</v>
      </c>
      <c r="AW20" s="66" t="s">
        <v>382</v>
      </c>
      <c r="AX20" s="69" t="s">
        <v>383</v>
      </c>
      <c r="AY20" s="74" t="s">
        <v>382</v>
      </c>
      <c r="AZ20" s="66" t="s">
        <v>382</v>
      </c>
      <c r="BA20" s="75" t="s">
        <v>383</v>
      </c>
      <c r="BB20" s="71" t="s">
        <v>382</v>
      </c>
      <c r="BC20" s="66" t="s">
        <v>382</v>
      </c>
      <c r="BD20" s="69" t="s">
        <v>383</v>
      </c>
      <c r="BE20" s="74" t="s">
        <v>382</v>
      </c>
      <c r="BF20" s="66" t="s">
        <v>382</v>
      </c>
      <c r="BG20" s="75" t="s">
        <v>383</v>
      </c>
      <c r="BH20" s="71" t="s">
        <v>382</v>
      </c>
      <c r="BI20" s="66" t="s">
        <v>382</v>
      </c>
      <c r="BJ20" s="69" t="s">
        <v>383</v>
      </c>
      <c r="BK20" s="74" t="s">
        <v>382</v>
      </c>
      <c r="BL20" s="66" t="s">
        <v>382</v>
      </c>
      <c r="BM20" s="75" t="s">
        <v>383</v>
      </c>
      <c r="BN20" s="71" t="s">
        <v>382</v>
      </c>
      <c r="BO20" s="66" t="s">
        <v>382</v>
      </c>
      <c r="BP20" s="69" t="s">
        <v>383</v>
      </c>
      <c r="BQ20" s="74" t="s">
        <v>382</v>
      </c>
      <c r="BR20" s="66" t="s">
        <v>382</v>
      </c>
      <c r="BS20" s="75" t="s">
        <v>383</v>
      </c>
      <c r="BT20" s="77" t="s">
        <v>382</v>
      </c>
      <c r="BU20" s="139" t="s">
        <v>266</v>
      </c>
      <c r="BV20" s="140">
        <f t="shared" si="0"/>
        <v>3</v>
      </c>
      <c r="BW20" s="140">
        <f t="shared" si="1"/>
        <v>3</v>
      </c>
      <c r="BX20" s="140">
        <f t="shared" si="2"/>
        <v>3</v>
      </c>
      <c r="BY20" s="140">
        <f t="shared" si="3"/>
        <v>3</v>
      </c>
      <c r="BZ20" s="88">
        <f t="shared" si="4"/>
        <v>2</v>
      </c>
      <c r="CA20" s="88" t="str">
        <f t="shared" si="11"/>
        <v>Improbable (2)</v>
      </c>
      <c r="CB20" s="88">
        <f t="shared" si="5"/>
        <v>3</v>
      </c>
      <c r="CC20" s="88" t="str">
        <f t="shared" si="12"/>
        <v>Moderado (3)</v>
      </c>
      <c r="CD20" s="88">
        <f t="shared" si="6"/>
        <v>2</v>
      </c>
      <c r="CE20" s="88" t="str">
        <f t="shared" si="13"/>
        <v>Improbable (2)</v>
      </c>
      <c r="CF20" s="88">
        <f t="shared" si="7"/>
        <v>2</v>
      </c>
      <c r="CG20" s="88" t="str">
        <f t="shared" si="14"/>
        <v>Menor (2)</v>
      </c>
      <c r="CH20" s="88" t="str">
        <f t="shared" si="8"/>
        <v>Antes de controles
Desde el cuadrante de probabilidad Improbable (2) e impacto Moderado (3)
Después de controles
Hasta el cuadrante de probabilidad Improbable (2) e impacto Menor (2)</v>
      </c>
      <c r="CQ20" s="157"/>
      <c r="CV20" s="145" t="str">
        <f t="shared" si="9"/>
        <v>Antes de controles
Desde el cuadrante de probabilidad Improbable (2) e impacto Moderado (3)
Después de controles
Hasta el cuadrante de probabilidad Improbable (2) e impacto Menor (2)</v>
      </c>
      <c r="CW20" s="55" t="str">
        <f t="shared" si="10"/>
        <v>Antes de controles
Desde el cuadrante de probabilidad Improbable (2) e impacto Moderado (3)
Después de controles
Hasta el cuadrante de probabilidad Rara vez (1) e impacto Menor (2)</v>
      </c>
    </row>
    <row r="21" spans="1:101" ht="409.5" customHeight="1" x14ac:dyDescent="0.2">
      <c r="A21" s="54" t="s">
        <v>310</v>
      </c>
      <c r="B21" s="91" t="s">
        <v>515</v>
      </c>
      <c r="C21" s="56" t="s">
        <v>516</v>
      </c>
      <c r="D21" s="88" t="s">
        <v>35</v>
      </c>
      <c r="E21" s="88" t="s">
        <v>70</v>
      </c>
      <c r="F21" s="54" t="s">
        <v>517</v>
      </c>
      <c r="G21" s="54" t="s">
        <v>518</v>
      </c>
      <c r="H21" s="54" t="s">
        <v>519</v>
      </c>
      <c r="I21" s="54" t="s">
        <v>435</v>
      </c>
      <c r="J21" s="54" t="s">
        <v>502</v>
      </c>
      <c r="K21" s="54" t="s">
        <v>436</v>
      </c>
      <c r="L21" s="54" t="s">
        <v>503</v>
      </c>
      <c r="M21" s="90" t="s">
        <v>124</v>
      </c>
      <c r="N21" s="90" t="s">
        <v>79</v>
      </c>
      <c r="O21" s="88" t="s">
        <v>81</v>
      </c>
      <c r="P21" s="54" t="s">
        <v>520</v>
      </c>
      <c r="Q21" s="90" t="s">
        <v>124</v>
      </c>
      <c r="R21" s="90" t="s">
        <v>79</v>
      </c>
      <c r="S21" s="88" t="s">
        <v>81</v>
      </c>
      <c r="T21" s="54" t="s">
        <v>505</v>
      </c>
      <c r="U21" s="88" t="s">
        <v>405</v>
      </c>
      <c r="V21" s="54" t="s">
        <v>521</v>
      </c>
      <c r="W21" s="54" t="s">
        <v>522</v>
      </c>
      <c r="X21" s="54" t="s">
        <v>523</v>
      </c>
      <c r="Y21" s="54" t="s">
        <v>524</v>
      </c>
      <c r="Z21" s="54" t="s">
        <v>525</v>
      </c>
      <c r="AA21" s="54" t="s">
        <v>365</v>
      </c>
      <c r="AB21" s="54" t="s">
        <v>365</v>
      </c>
      <c r="AC21" s="54" t="s">
        <v>365</v>
      </c>
      <c r="AD21" s="54" t="s">
        <v>365</v>
      </c>
      <c r="AE21" s="54" t="s">
        <v>365</v>
      </c>
      <c r="AF21" s="54" t="s">
        <v>526</v>
      </c>
      <c r="AG21" s="54" t="s">
        <v>512</v>
      </c>
      <c r="AH21" s="54" t="s">
        <v>527</v>
      </c>
      <c r="AI21" s="145" t="s">
        <v>2085</v>
      </c>
      <c r="AJ21" s="55" t="s">
        <v>2084</v>
      </c>
      <c r="AK21" s="68">
        <v>44316</v>
      </c>
      <c r="AL21" s="69" t="s">
        <v>369</v>
      </c>
      <c r="AM21" s="74" t="s">
        <v>528</v>
      </c>
      <c r="AN21" s="66" t="s">
        <v>382</v>
      </c>
      <c r="AO21" s="75" t="s">
        <v>383</v>
      </c>
      <c r="AP21" s="71" t="s">
        <v>382</v>
      </c>
      <c r="AQ21" s="66" t="s">
        <v>382</v>
      </c>
      <c r="AR21" s="69" t="s">
        <v>383</v>
      </c>
      <c r="AS21" s="74" t="s">
        <v>382</v>
      </c>
      <c r="AT21" s="66" t="s">
        <v>382</v>
      </c>
      <c r="AU21" s="75" t="s">
        <v>383</v>
      </c>
      <c r="AV21" s="71" t="s">
        <v>382</v>
      </c>
      <c r="AW21" s="66" t="s">
        <v>382</v>
      </c>
      <c r="AX21" s="69" t="s">
        <v>383</v>
      </c>
      <c r="AY21" s="74" t="s">
        <v>382</v>
      </c>
      <c r="AZ21" s="66" t="s">
        <v>382</v>
      </c>
      <c r="BA21" s="75" t="s">
        <v>383</v>
      </c>
      <c r="BB21" s="71" t="s">
        <v>382</v>
      </c>
      <c r="BC21" s="66" t="s">
        <v>382</v>
      </c>
      <c r="BD21" s="69" t="s">
        <v>383</v>
      </c>
      <c r="BE21" s="74" t="s">
        <v>382</v>
      </c>
      <c r="BF21" s="66" t="s">
        <v>382</v>
      </c>
      <c r="BG21" s="75" t="s">
        <v>383</v>
      </c>
      <c r="BH21" s="71" t="s">
        <v>382</v>
      </c>
      <c r="BI21" s="66" t="s">
        <v>382</v>
      </c>
      <c r="BJ21" s="69" t="s">
        <v>383</v>
      </c>
      <c r="BK21" s="74" t="s">
        <v>382</v>
      </c>
      <c r="BL21" s="66" t="s">
        <v>382</v>
      </c>
      <c r="BM21" s="75" t="s">
        <v>383</v>
      </c>
      <c r="BN21" s="71" t="s">
        <v>382</v>
      </c>
      <c r="BO21" s="66" t="s">
        <v>382</v>
      </c>
      <c r="BP21" s="69" t="s">
        <v>383</v>
      </c>
      <c r="BQ21" s="74" t="s">
        <v>382</v>
      </c>
      <c r="BR21" s="66" t="s">
        <v>382</v>
      </c>
      <c r="BS21" s="75" t="s">
        <v>383</v>
      </c>
      <c r="BT21" s="77" t="s">
        <v>382</v>
      </c>
      <c r="BU21" s="139" t="s">
        <v>266</v>
      </c>
      <c r="BV21" s="140">
        <f t="shared" si="0"/>
        <v>2</v>
      </c>
      <c r="BW21" s="140">
        <f t="shared" si="1"/>
        <v>4</v>
      </c>
      <c r="BX21" s="140">
        <f t="shared" si="2"/>
        <v>2</v>
      </c>
      <c r="BY21" s="140">
        <f t="shared" si="3"/>
        <v>4</v>
      </c>
      <c r="BZ21" s="88">
        <f t="shared" si="4"/>
        <v>2</v>
      </c>
      <c r="CA21" s="88" t="str">
        <f t="shared" si="11"/>
        <v>Improbable (2)</v>
      </c>
      <c r="CB21" s="88">
        <f t="shared" si="5"/>
        <v>3</v>
      </c>
      <c r="CC21" s="88" t="str">
        <f t="shared" si="12"/>
        <v>Moderado (3)</v>
      </c>
      <c r="CD21" s="88">
        <f t="shared" si="6"/>
        <v>2</v>
      </c>
      <c r="CE21" s="88" t="str">
        <f t="shared" si="13"/>
        <v>Improbable (2)</v>
      </c>
      <c r="CF21" s="88">
        <f t="shared" si="7"/>
        <v>2</v>
      </c>
      <c r="CG21" s="88" t="str">
        <f t="shared" si="14"/>
        <v>Menor (2)</v>
      </c>
      <c r="CH21" s="88" t="str">
        <f t="shared" si="8"/>
        <v>Antes de controles
Desde el cuadrante de probabilidad Improbable (2) e impacto Moderado (3)
Después de controles
Hasta el cuadrante de probabilidad Improbable (2) e impacto Menor (2)</v>
      </c>
      <c r="CQ21" s="157"/>
      <c r="CV21" s="145" t="str">
        <f t="shared" si="9"/>
        <v>Antes de controles
Desde el cuadrante de probabilidad Improbable (2) e impacto Moderado (3)
Después de controles
Hasta el cuadrante de probabilidad Improbable (2) e impacto Menor (2)</v>
      </c>
      <c r="CW21" s="55" t="str">
        <f t="shared" si="10"/>
        <v>Antes de controles
Desde el cuadrante de probabilidad Improbable (2) e impacto Moderado (3)
Después de controles
Hasta el cuadrante de probabilidad Rara vez (1) e impacto Menor (2)</v>
      </c>
    </row>
    <row r="22" spans="1:101" ht="409.5" customHeight="1" x14ac:dyDescent="0.2">
      <c r="A22" s="54" t="s">
        <v>310</v>
      </c>
      <c r="B22" s="91" t="s">
        <v>497</v>
      </c>
      <c r="C22" s="56" t="s">
        <v>529</v>
      </c>
      <c r="D22" s="88" t="s">
        <v>35</v>
      </c>
      <c r="E22" s="88" t="s">
        <v>70</v>
      </c>
      <c r="F22" s="54" t="s">
        <v>530</v>
      </c>
      <c r="G22" s="54" t="s">
        <v>531</v>
      </c>
      <c r="H22" s="54" t="s">
        <v>532</v>
      </c>
      <c r="I22" s="54" t="s">
        <v>435</v>
      </c>
      <c r="J22" s="54" t="s">
        <v>359</v>
      </c>
      <c r="K22" s="54" t="s">
        <v>436</v>
      </c>
      <c r="L22" s="54" t="s">
        <v>503</v>
      </c>
      <c r="M22" s="90" t="s">
        <v>103</v>
      </c>
      <c r="N22" s="90" t="s">
        <v>104</v>
      </c>
      <c r="O22" s="88" t="s">
        <v>81</v>
      </c>
      <c r="P22" s="54" t="s">
        <v>533</v>
      </c>
      <c r="Q22" s="90" t="s">
        <v>103</v>
      </c>
      <c r="R22" s="90" t="s">
        <v>104</v>
      </c>
      <c r="S22" s="88" t="s">
        <v>81</v>
      </c>
      <c r="T22" s="54" t="s">
        <v>505</v>
      </c>
      <c r="U22" s="88" t="s">
        <v>405</v>
      </c>
      <c r="V22" s="54" t="s">
        <v>521</v>
      </c>
      <c r="W22" s="54" t="s">
        <v>522</v>
      </c>
      <c r="X22" s="54" t="s">
        <v>523</v>
      </c>
      <c r="Y22" s="54" t="s">
        <v>524</v>
      </c>
      <c r="Z22" s="54" t="s">
        <v>525</v>
      </c>
      <c r="AA22" s="54" t="s">
        <v>365</v>
      </c>
      <c r="AB22" s="54" t="s">
        <v>365</v>
      </c>
      <c r="AC22" s="54" t="s">
        <v>365</v>
      </c>
      <c r="AD22" s="54" t="s">
        <v>365</v>
      </c>
      <c r="AE22" s="54" t="s">
        <v>365</v>
      </c>
      <c r="AF22" s="54" t="s">
        <v>534</v>
      </c>
      <c r="AG22" s="54" t="s">
        <v>535</v>
      </c>
      <c r="AH22" s="54" t="s">
        <v>536</v>
      </c>
      <c r="AI22" s="145" t="s">
        <v>2085</v>
      </c>
      <c r="AJ22" s="55" t="s">
        <v>2084</v>
      </c>
      <c r="AK22" s="68">
        <v>44316</v>
      </c>
      <c r="AL22" s="69" t="s">
        <v>369</v>
      </c>
      <c r="AM22" s="74" t="s">
        <v>537</v>
      </c>
      <c r="AN22" s="66" t="s">
        <v>382</v>
      </c>
      <c r="AO22" s="75" t="s">
        <v>383</v>
      </c>
      <c r="AP22" s="71" t="s">
        <v>382</v>
      </c>
      <c r="AQ22" s="66" t="s">
        <v>382</v>
      </c>
      <c r="AR22" s="69" t="s">
        <v>383</v>
      </c>
      <c r="AS22" s="74" t="s">
        <v>382</v>
      </c>
      <c r="AT22" s="66" t="s">
        <v>382</v>
      </c>
      <c r="AU22" s="75" t="s">
        <v>383</v>
      </c>
      <c r="AV22" s="71" t="s">
        <v>382</v>
      </c>
      <c r="AW22" s="66" t="s">
        <v>382</v>
      </c>
      <c r="AX22" s="69" t="s">
        <v>383</v>
      </c>
      <c r="AY22" s="74" t="s">
        <v>382</v>
      </c>
      <c r="AZ22" s="66" t="s">
        <v>382</v>
      </c>
      <c r="BA22" s="75" t="s">
        <v>383</v>
      </c>
      <c r="BB22" s="71" t="s">
        <v>382</v>
      </c>
      <c r="BC22" s="66" t="s">
        <v>382</v>
      </c>
      <c r="BD22" s="69" t="s">
        <v>383</v>
      </c>
      <c r="BE22" s="74" t="s">
        <v>382</v>
      </c>
      <c r="BF22" s="66" t="s">
        <v>382</v>
      </c>
      <c r="BG22" s="75" t="s">
        <v>383</v>
      </c>
      <c r="BH22" s="71" t="s">
        <v>382</v>
      </c>
      <c r="BI22" s="66" t="s">
        <v>382</v>
      </c>
      <c r="BJ22" s="69" t="s">
        <v>383</v>
      </c>
      <c r="BK22" s="74" t="s">
        <v>382</v>
      </c>
      <c r="BL22" s="66" t="s">
        <v>382</v>
      </c>
      <c r="BM22" s="75" t="s">
        <v>383</v>
      </c>
      <c r="BN22" s="71" t="s">
        <v>382</v>
      </c>
      <c r="BO22" s="66" t="s">
        <v>382</v>
      </c>
      <c r="BP22" s="69" t="s">
        <v>383</v>
      </c>
      <c r="BQ22" s="74" t="s">
        <v>382</v>
      </c>
      <c r="BR22" s="66" t="s">
        <v>382</v>
      </c>
      <c r="BS22" s="75" t="s">
        <v>383</v>
      </c>
      <c r="BT22" s="77" t="s">
        <v>382</v>
      </c>
      <c r="BU22" s="139" t="s">
        <v>266</v>
      </c>
      <c r="BV22" s="140">
        <f t="shared" si="0"/>
        <v>3</v>
      </c>
      <c r="BW22" s="140">
        <f t="shared" si="1"/>
        <v>3</v>
      </c>
      <c r="BX22" s="140">
        <f t="shared" si="2"/>
        <v>3</v>
      </c>
      <c r="BY22" s="140">
        <f t="shared" si="3"/>
        <v>3</v>
      </c>
      <c r="BZ22" s="88">
        <f t="shared" si="4"/>
        <v>2</v>
      </c>
      <c r="CA22" s="88" t="str">
        <f t="shared" si="11"/>
        <v>Improbable (2)</v>
      </c>
      <c r="CB22" s="88">
        <f t="shared" si="5"/>
        <v>3</v>
      </c>
      <c r="CC22" s="88" t="str">
        <f t="shared" si="12"/>
        <v>Moderado (3)</v>
      </c>
      <c r="CD22" s="88">
        <f t="shared" si="6"/>
        <v>2</v>
      </c>
      <c r="CE22" s="88" t="str">
        <f t="shared" si="13"/>
        <v>Improbable (2)</v>
      </c>
      <c r="CF22" s="88">
        <f t="shared" si="7"/>
        <v>2</v>
      </c>
      <c r="CG22" s="88" t="str">
        <f t="shared" si="14"/>
        <v>Menor (2)</v>
      </c>
      <c r="CH22" s="88" t="str">
        <f t="shared" si="8"/>
        <v>Antes de controles
Desde el cuadrante de probabilidad Improbable (2) e impacto Moderado (3)
Después de controles
Hasta el cuadrante de probabilidad Improbable (2) e impacto Menor (2)</v>
      </c>
      <c r="CQ22" s="157"/>
      <c r="CV22" s="145" t="str">
        <f t="shared" si="9"/>
        <v>Antes de controles
Desde el cuadrante de probabilidad Improbable (2) e impacto Moderado (3)
Después de controles
Hasta el cuadrante de probabilidad Improbable (2) e impacto Menor (2)</v>
      </c>
      <c r="CW22" s="55" t="str">
        <f t="shared" si="10"/>
        <v>Antes de controles
Desde el cuadrante de probabilidad Improbable (2) e impacto Moderado (3)
Después de controles
Hasta el cuadrante de probabilidad Rara vez (1) e impacto Menor (2)</v>
      </c>
    </row>
    <row r="23" spans="1:101" ht="409.5" customHeight="1" x14ac:dyDescent="0.2">
      <c r="A23" s="54" t="s">
        <v>311</v>
      </c>
      <c r="B23" s="91" t="s">
        <v>538</v>
      </c>
      <c r="C23" s="56" t="s">
        <v>539</v>
      </c>
      <c r="D23" s="88" t="s">
        <v>35</v>
      </c>
      <c r="E23" s="88" t="s">
        <v>152</v>
      </c>
      <c r="F23" s="54" t="s">
        <v>540</v>
      </c>
      <c r="G23" s="54" t="s">
        <v>541</v>
      </c>
      <c r="H23" s="54" t="s">
        <v>542</v>
      </c>
      <c r="I23" s="54" t="s">
        <v>435</v>
      </c>
      <c r="J23" s="54" t="s">
        <v>543</v>
      </c>
      <c r="K23" s="54" t="s">
        <v>436</v>
      </c>
      <c r="L23" s="54" t="s">
        <v>544</v>
      </c>
      <c r="M23" s="90" t="s">
        <v>103</v>
      </c>
      <c r="N23" s="90" t="s">
        <v>52</v>
      </c>
      <c r="O23" s="88" t="s">
        <v>54</v>
      </c>
      <c r="P23" s="54" t="s">
        <v>545</v>
      </c>
      <c r="Q23" s="90" t="s">
        <v>144</v>
      </c>
      <c r="R23" s="90" t="s">
        <v>104</v>
      </c>
      <c r="S23" s="88" t="s">
        <v>105</v>
      </c>
      <c r="T23" s="54" t="s">
        <v>546</v>
      </c>
      <c r="U23" s="88" t="s">
        <v>405</v>
      </c>
      <c r="V23" s="54" t="s">
        <v>365</v>
      </c>
      <c r="W23" s="54" t="s">
        <v>365</v>
      </c>
      <c r="X23" s="54" t="s">
        <v>365</v>
      </c>
      <c r="Y23" s="54" t="s">
        <v>365</v>
      </c>
      <c r="Z23" s="54" t="s">
        <v>365</v>
      </c>
      <c r="AA23" s="54" t="s">
        <v>547</v>
      </c>
      <c r="AB23" s="54" t="s">
        <v>548</v>
      </c>
      <c r="AC23" s="54" t="s">
        <v>549</v>
      </c>
      <c r="AD23" s="54" t="s">
        <v>550</v>
      </c>
      <c r="AE23" s="54" t="s">
        <v>551</v>
      </c>
      <c r="AF23" s="54" t="s">
        <v>552</v>
      </c>
      <c r="AG23" s="54" t="s">
        <v>553</v>
      </c>
      <c r="AH23" s="54" t="s">
        <v>554</v>
      </c>
      <c r="AI23" s="145" t="s">
        <v>2086</v>
      </c>
      <c r="AJ23" s="55" t="s">
        <v>2084</v>
      </c>
      <c r="AK23" s="68">
        <v>43350</v>
      </c>
      <c r="AL23" s="69" t="s">
        <v>369</v>
      </c>
      <c r="AM23" s="74" t="s">
        <v>443</v>
      </c>
      <c r="AN23" s="66">
        <v>43593</v>
      </c>
      <c r="AO23" s="75" t="s">
        <v>369</v>
      </c>
      <c r="AP23" s="71" t="s">
        <v>555</v>
      </c>
      <c r="AQ23" s="66">
        <v>43755</v>
      </c>
      <c r="AR23" s="69" t="s">
        <v>556</v>
      </c>
      <c r="AS23" s="74" t="s">
        <v>557</v>
      </c>
      <c r="AT23" s="66">
        <v>43917</v>
      </c>
      <c r="AU23" s="75" t="s">
        <v>369</v>
      </c>
      <c r="AV23" s="71" t="s">
        <v>558</v>
      </c>
      <c r="AW23" s="66">
        <v>44169</v>
      </c>
      <c r="AX23" s="69" t="s">
        <v>445</v>
      </c>
      <c r="AY23" s="74" t="s">
        <v>559</v>
      </c>
      <c r="AZ23" s="66">
        <v>44249</v>
      </c>
      <c r="BA23" s="75" t="s">
        <v>412</v>
      </c>
      <c r="BB23" s="71" t="s">
        <v>560</v>
      </c>
      <c r="BC23" s="66" t="s">
        <v>382</v>
      </c>
      <c r="BD23" s="69" t="s">
        <v>383</v>
      </c>
      <c r="BE23" s="74" t="s">
        <v>382</v>
      </c>
      <c r="BF23" s="66" t="s">
        <v>382</v>
      </c>
      <c r="BG23" s="75" t="s">
        <v>383</v>
      </c>
      <c r="BH23" s="71" t="s">
        <v>382</v>
      </c>
      <c r="BI23" s="66" t="s">
        <v>382</v>
      </c>
      <c r="BJ23" s="69" t="s">
        <v>383</v>
      </c>
      <c r="BK23" s="74" t="s">
        <v>382</v>
      </c>
      <c r="BL23" s="66" t="s">
        <v>382</v>
      </c>
      <c r="BM23" s="75" t="s">
        <v>383</v>
      </c>
      <c r="BN23" s="71" t="s">
        <v>382</v>
      </c>
      <c r="BO23" s="66" t="s">
        <v>382</v>
      </c>
      <c r="BP23" s="69" t="s">
        <v>383</v>
      </c>
      <c r="BQ23" s="74" t="s">
        <v>382</v>
      </c>
      <c r="BR23" s="66" t="s">
        <v>382</v>
      </c>
      <c r="BS23" s="75" t="s">
        <v>383</v>
      </c>
      <c r="BT23" s="77" t="s">
        <v>382</v>
      </c>
      <c r="BU23" s="139" t="s">
        <v>277</v>
      </c>
      <c r="BV23" s="140">
        <f t="shared" si="0"/>
        <v>3</v>
      </c>
      <c r="BW23" s="140">
        <f t="shared" si="1"/>
        <v>5</v>
      </c>
      <c r="BX23" s="140">
        <f t="shared" si="2"/>
        <v>1</v>
      </c>
      <c r="BY23" s="140">
        <f t="shared" si="3"/>
        <v>3</v>
      </c>
      <c r="BZ23" s="88">
        <f t="shared" si="4"/>
        <v>2</v>
      </c>
      <c r="CA23" s="88" t="str">
        <f t="shared" si="11"/>
        <v>Improbable (2)</v>
      </c>
      <c r="CB23" s="88">
        <f t="shared" si="5"/>
        <v>4</v>
      </c>
      <c r="CC23" s="88" t="str">
        <f t="shared" si="12"/>
        <v>Mayor (4)</v>
      </c>
      <c r="CD23" s="88">
        <f t="shared" si="6"/>
        <v>1</v>
      </c>
      <c r="CE23" s="88" t="str">
        <f t="shared" si="13"/>
        <v>Rara vez (1)</v>
      </c>
      <c r="CF23" s="88">
        <f t="shared" si="7"/>
        <v>3</v>
      </c>
      <c r="CG23" s="88" t="str">
        <f t="shared" si="14"/>
        <v>Moderado (3)</v>
      </c>
      <c r="CH23" s="88" t="str">
        <f t="shared" si="8"/>
        <v>Antes de controles
Desde el cuadrante de probabilidad Improbable (2) e impacto Mayor (4)
Después de controles
Hasta el cuadrante de probabilidad Rara vez (1) e impacto Moderado (3)</v>
      </c>
      <c r="CQ23" s="157"/>
      <c r="CV23" s="145" t="str">
        <f t="shared" si="9"/>
        <v>Antes de controles
Desde el cuadrante de probabilidad Improbable (2) e impacto Mayor (4)
Después de controles
Hasta el cuadrante de probabilidad Rara vez (1) e impacto Moderado (3)</v>
      </c>
      <c r="CW23" s="55" t="str">
        <f t="shared" si="10"/>
        <v>Antes de controles
Desde el cuadrante de probabilidad Improbable (2) e impacto Moderado (3)
Después de controles
Hasta el cuadrante de probabilidad Rara vez (1) e impacto Menor (2)</v>
      </c>
    </row>
    <row r="24" spans="1:101" ht="409.5" customHeight="1" x14ac:dyDescent="0.2">
      <c r="A24" s="54" t="s">
        <v>311</v>
      </c>
      <c r="B24" s="91" t="s">
        <v>561</v>
      </c>
      <c r="C24" s="56" t="s">
        <v>562</v>
      </c>
      <c r="D24" s="88" t="s">
        <v>35</v>
      </c>
      <c r="E24" s="88" t="s">
        <v>152</v>
      </c>
      <c r="F24" s="54" t="s">
        <v>563</v>
      </c>
      <c r="G24" s="54" t="s">
        <v>541</v>
      </c>
      <c r="H24" s="54" t="s">
        <v>564</v>
      </c>
      <c r="I24" s="54" t="s">
        <v>435</v>
      </c>
      <c r="J24" s="54" t="s">
        <v>543</v>
      </c>
      <c r="K24" s="54" t="s">
        <v>436</v>
      </c>
      <c r="L24" s="54" t="s">
        <v>544</v>
      </c>
      <c r="M24" s="90" t="s">
        <v>144</v>
      </c>
      <c r="N24" s="90" t="s">
        <v>79</v>
      </c>
      <c r="O24" s="88" t="s">
        <v>81</v>
      </c>
      <c r="P24" s="54" t="s">
        <v>565</v>
      </c>
      <c r="Q24" s="90" t="s">
        <v>144</v>
      </c>
      <c r="R24" s="90" t="s">
        <v>125</v>
      </c>
      <c r="S24" s="88" t="s">
        <v>126</v>
      </c>
      <c r="T24" s="54" t="s">
        <v>566</v>
      </c>
      <c r="U24" s="88" t="s">
        <v>364</v>
      </c>
      <c r="V24" s="54" t="s">
        <v>365</v>
      </c>
      <c r="W24" s="54" t="s">
        <v>365</v>
      </c>
      <c r="X24" s="54" t="s">
        <v>365</v>
      </c>
      <c r="Y24" s="54" t="s">
        <v>365</v>
      </c>
      <c r="Z24" s="54" t="s">
        <v>365</v>
      </c>
      <c r="AA24" s="54" t="s">
        <v>365</v>
      </c>
      <c r="AB24" s="54" t="s">
        <v>365</v>
      </c>
      <c r="AC24" s="54" t="s">
        <v>365</v>
      </c>
      <c r="AD24" s="54" t="s">
        <v>365</v>
      </c>
      <c r="AE24" s="54" t="s">
        <v>365</v>
      </c>
      <c r="AF24" s="54" t="s">
        <v>567</v>
      </c>
      <c r="AG24" s="54" t="s">
        <v>568</v>
      </c>
      <c r="AH24" s="54" t="s">
        <v>569</v>
      </c>
      <c r="AI24" s="145" t="s">
        <v>2086</v>
      </c>
      <c r="AJ24" s="55" t="s">
        <v>2084</v>
      </c>
      <c r="AK24" s="68">
        <v>43350</v>
      </c>
      <c r="AL24" s="69" t="s">
        <v>369</v>
      </c>
      <c r="AM24" s="74" t="s">
        <v>443</v>
      </c>
      <c r="AN24" s="66">
        <v>43594</v>
      </c>
      <c r="AO24" s="75" t="s">
        <v>369</v>
      </c>
      <c r="AP24" s="71" t="s">
        <v>570</v>
      </c>
      <c r="AQ24" s="66">
        <v>43917</v>
      </c>
      <c r="AR24" s="69" t="s">
        <v>375</v>
      </c>
      <c r="AS24" s="74" t="s">
        <v>571</v>
      </c>
      <c r="AT24" s="66">
        <v>44249</v>
      </c>
      <c r="AU24" s="75" t="s">
        <v>380</v>
      </c>
      <c r="AV24" s="71" t="s">
        <v>572</v>
      </c>
      <c r="AW24" s="66" t="s">
        <v>382</v>
      </c>
      <c r="AX24" s="69" t="s">
        <v>383</v>
      </c>
      <c r="AY24" s="74" t="s">
        <v>382</v>
      </c>
      <c r="AZ24" s="66" t="s">
        <v>382</v>
      </c>
      <c r="BA24" s="75" t="s">
        <v>383</v>
      </c>
      <c r="BB24" s="71" t="s">
        <v>382</v>
      </c>
      <c r="BC24" s="66" t="s">
        <v>382</v>
      </c>
      <c r="BD24" s="69" t="s">
        <v>383</v>
      </c>
      <c r="BE24" s="74" t="s">
        <v>382</v>
      </c>
      <c r="BF24" s="66" t="s">
        <v>382</v>
      </c>
      <c r="BG24" s="75" t="s">
        <v>383</v>
      </c>
      <c r="BH24" s="71" t="s">
        <v>382</v>
      </c>
      <c r="BI24" s="66" t="s">
        <v>382</v>
      </c>
      <c r="BJ24" s="69" t="s">
        <v>383</v>
      </c>
      <c r="BK24" s="74" t="s">
        <v>382</v>
      </c>
      <c r="BL24" s="66" t="s">
        <v>382</v>
      </c>
      <c r="BM24" s="75" t="s">
        <v>383</v>
      </c>
      <c r="BN24" s="71" t="s">
        <v>382</v>
      </c>
      <c r="BO24" s="66" t="s">
        <v>382</v>
      </c>
      <c r="BP24" s="69" t="s">
        <v>383</v>
      </c>
      <c r="BQ24" s="74" t="s">
        <v>382</v>
      </c>
      <c r="BR24" s="66" t="s">
        <v>382</v>
      </c>
      <c r="BS24" s="75" t="s">
        <v>383</v>
      </c>
      <c r="BT24" s="77" t="s">
        <v>382</v>
      </c>
      <c r="BU24" s="139" t="s">
        <v>277</v>
      </c>
      <c r="BV24" s="140">
        <f t="shared" si="0"/>
        <v>1</v>
      </c>
      <c r="BW24" s="140">
        <f t="shared" si="1"/>
        <v>4</v>
      </c>
      <c r="BX24" s="140">
        <f t="shared" si="2"/>
        <v>1</v>
      </c>
      <c r="BY24" s="140">
        <f t="shared" si="3"/>
        <v>2</v>
      </c>
      <c r="BZ24" s="88">
        <f t="shared" si="4"/>
        <v>2</v>
      </c>
      <c r="CA24" s="88" t="str">
        <f t="shared" si="11"/>
        <v>Improbable (2)</v>
      </c>
      <c r="CB24" s="88">
        <f t="shared" si="5"/>
        <v>4</v>
      </c>
      <c r="CC24" s="88" t="str">
        <f t="shared" si="12"/>
        <v>Mayor (4)</v>
      </c>
      <c r="CD24" s="88">
        <f t="shared" si="6"/>
        <v>1</v>
      </c>
      <c r="CE24" s="88" t="str">
        <f t="shared" si="13"/>
        <v>Rara vez (1)</v>
      </c>
      <c r="CF24" s="88">
        <f t="shared" si="7"/>
        <v>3</v>
      </c>
      <c r="CG24" s="88" t="str">
        <f t="shared" si="14"/>
        <v>Moderado (3)</v>
      </c>
      <c r="CH24" s="88" t="str">
        <f t="shared" si="8"/>
        <v>Antes de controles
Desde el cuadrante de probabilidad Improbable (2) e impacto Mayor (4)
Después de controles
Hasta el cuadrante de probabilidad Rara vez (1) e impacto Moderado (3)</v>
      </c>
      <c r="CQ24" s="157"/>
      <c r="CV24" s="145" t="str">
        <f t="shared" si="9"/>
        <v>Antes de controles
Desde el cuadrante de probabilidad Improbable (2) e impacto Mayor (4)
Después de controles
Hasta el cuadrante de probabilidad Rara vez (1) e impacto Moderado (3)</v>
      </c>
      <c r="CW24" s="55" t="str">
        <f t="shared" si="10"/>
        <v>Antes de controles
Desde el cuadrante de probabilidad Improbable (2) e impacto Moderado (3)
Después de controles
Hasta el cuadrante de probabilidad Rara vez (1) e impacto Menor (2)</v>
      </c>
    </row>
    <row r="25" spans="1:101" ht="409.5" customHeight="1" x14ac:dyDescent="0.2">
      <c r="A25" s="54" t="s">
        <v>311</v>
      </c>
      <c r="B25" s="91" t="s">
        <v>573</v>
      </c>
      <c r="C25" s="56" t="s">
        <v>574</v>
      </c>
      <c r="D25" s="88" t="s">
        <v>35</v>
      </c>
      <c r="E25" s="88" t="s">
        <v>42</v>
      </c>
      <c r="F25" s="54" t="s">
        <v>575</v>
      </c>
      <c r="G25" s="54" t="s">
        <v>576</v>
      </c>
      <c r="H25" s="54" t="s">
        <v>577</v>
      </c>
      <c r="I25" s="54" t="s">
        <v>435</v>
      </c>
      <c r="J25" s="54" t="s">
        <v>543</v>
      </c>
      <c r="K25" s="54" t="s">
        <v>436</v>
      </c>
      <c r="L25" s="54" t="s">
        <v>544</v>
      </c>
      <c r="M25" s="90" t="s">
        <v>103</v>
      </c>
      <c r="N25" s="90" t="s">
        <v>104</v>
      </c>
      <c r="O25" s="88" t="s">
        <v>81</v>
      </c>
      <c r="P25" s="54" t="s">
        <v>578</v>
      </c>
      <c r="Q25" s="90" t="s">
        <v>144</v>
      </c>
      <c r="R25" s="90" t="s">
        <v>125</v>
      </c>
      <c r="S25" s="88" t="s">
        <v>126</v>
      </c>
      <c r="T25" s="54" t="s">
        <v>579</v>
      </c>
      <c r="U25" s="88" t="s">
        <v>405</v>
      </c>
      <c r="V25" s="54" t="s">
        <v>580</v>
      </c>
      <c r="W25" s="54" t="s">
        <v>581</v>
      </c>
      <c r="X25" s="54" t="s">
        <v>582</v>
      </c>
      <c r="Y25" s="54" t="s">
        <v>583</v>
      </c>
      <c r="Z25" s="54" t="s">
        <v>584</v>
      </c>
      <c r="AA25" s="54" t="s">
        <v>585</v>
      </c>
      <c r="AB25" s="54" t="s">
        <v>586</v>
      </c>
      <c r="AC25" s="54" t="s">
        <v>587</v>
      </c>
      <c r="AD25" s="54" t="s">
        <v>588</v>
      </c>
      <c r="AE25" s="54" t="s">
        <v>589</v>
      </c>
      <c r="AF25" s="54" t="s">
        <v>590</v>
      </c>
      <c r="AG25" s="54" t="s">
        <v>591</v>
      </c>
      <c r="AH25" s="54" t="s">
        <v>592</v>
      </c>
      <c r="AI25" s="145" t="s">
        <v>2086</v>
      </c>
      <c r="AJ25" s="55" t="s">
        <v>2084</v>
      </c>
      <c r="AK25" s="68">
        <v>43350</v>
      </c>
      <c r="AL25" s="69" t="s">
        <v>369</v>
      </c>
      <c r="AM25" s="74" t="s">
        <v>443</v>
      </c>
      <c r="AN25" s="66">
        <v>43594</v>
      </c>
      <c r="AO25" s="75" t="s">
        <v>369</v>
      </c>
      <c r="AP25" s="71" t="s">
        <v>593</v>
      </c>
      <c r="AQ25" s="66">
        <v>43917</v>
      </c>
      <c r="AR25" s="69" t="s">
        <v>483</v>
      </c>
      <c r="AS25" s="74" t="s">
        <v>594</v>
      </c>
      <c r="AT25" s="66">
        <v>44022</v>
      </c>
      <c r="AU25" s="75" t="s">
        <v>375</v>
      </c>
      <c r="AV25" s="71" t="s">
        <v>595</v>
      </c>
      <c r="AW25" s="66">
        <v>44169</v>
      </c>
      <c r="AX25" s="69" t="s">
        <v>369</v>
      </c>
      <c r="AY25" s="74" t="s">
        <v>596</v>
      </c>
      <c r="AZ25" s="66">
        <v>44249</v>
      </c>
      <c r="BA25" s="75" t="s">
        <v>412</v>
      </c>
      <c r="BB25" s="71" t="s">
        <v>597</v>
      </c>
      <c r="BC25" s="66">
        <v>44321</v>
      </c>
      <c r="BD25" s="69" t="s">
        <v>377</v>
      </c>
      <c r="BE25" s="74" t="s">
        <v>598</v>
      </c>
      <c r="BF25" s="66" t="s">
        <v>382</v>
      </c>
      <c r="BG25" s="75" t="s">
        <v>383</v>
      </c>
      <c r="BH25" s="71" t="s">
        <v>382</v>
      </c>
      <c r="BI25" s="66" t="s">
        <v>382</v>
      </c>
      <c r="BJ25" s="69" t="s">
        <v>383</v>
      </c>
      <c r="BK25" s="74" t="s">
        <v>382</v>
      </c>
      <c r="BL25" s="66" t="s">
        <v>382</v>
      </c>
      <c r="BM25" s="75" t="s">
        <v>383</v>
      </c>
      <c r="BN25" s="71" t="s">
        <v>382</v>
      </c>
      <c r="BO25" s="66" t="s">
        <v>382</v>
      </c>
      <c r="BP25" s="69" t="s">
        <v>383</v>
      </c>
      <c r="BQ25" s="74" t="s">
        <v>382</v>
      </c>
      <c r="BR25" s="66" t="s">
        <v>382</v>
      </c>
      <c r="BS25" s="75" t="s">
        <v>383</v>
      </c>
      <c r="BT25" s="77" t="s">
        <v>382</v>
      </c>
      <c r="BU25" s="139" t="s">
        <v>277</v>
      </c>
      <c r="BV25" s="140">
        <f t="shared" si="0"/>
        <v>3</v>
      </c>
      <c r="BW25" s="140">
        <f t="shared" si="1"/>
        <v>3</v>
      </c>
      <c r="BX25" s="140">
        <f t="shared" si="2"/>
        <v>1</v>
      </c>
      <c r="BY25" s="140">
        <f t="shared" si="3"/>
        <v>2</v>
      </c>
      <c r="BZ25" s="88">
        <f t="shared" si="4"/>
        <v>2</v>
      </c>
      <c r="CA25" s="88" t="str">
        <f t="shared" si="11"/>
        <v>Improbable (2)</v>
      </c>
      <c r="CB25" s="88">
        <f t="shared" si="5"/>
        <v>4</v>
      </c>
      <c r="CC25" s="88" t="str">
        <f t="shared" si="12"/>
        <v>Mayor (4)</v>
      </c>
      <c r="CD25" s="88">
        <f t="shared" si="6"/>
        <v>1</v>
      </c>
      <c r="CE25" s="88" t="str">
        <f t="shared" si="13"/>
        <v>Rara vez (1)</v>
      </c>
      <c r="CF25" s="88">
        <f t="shared" si="7"/>
        <v>3</v>
      </c>
      <c r="CG25" s="88" t="str">
        <f t="shared" si="14"/>
        <v>Moderado (3)</v>
      </c>
      <c r="CH25" s="88" t="str">
        <f t="shared" si="8"/>
        <v>Antes de controles
Desde el cuadrante de probabilidad Improbable (2) e impacto Mayor (4)
Después de controles
Hasta el cuadrante de probabilidad Rara vez (1) e impacto Moderado (3)</v>
      </c>
      <c r="CQ25" s="157"/>
      <c r="CV25" s="145" t="str">
        <f t="shared" si="9"/>
        <v>Antes de controles
Desde el cuadrante de probabilidad Improbable (2) e impacto Mayor (4)
Después de controles
Hasta el cuadrante de probabilidad Rara vez (1) e impacto Moderado (3)</v>
      </c>
      <c r="CW25" s="55" t="str">
        <f t="shared" si="10"/>
        <v>Antes de controles
Desde el cuadrante de probabilidad Improbable (2) e impacto Moderado (3)
Después de controles
Hasta el cuadrante de probabilidad Rara vez (1) e impacto Menor (2)</v>
      </c>
    </row>
    <row r="26" spans="1:101" ht="409.5" customHeight="1" x14ac:dyDescent="0.2">
      <c r="A26" s="54" t="s">
        <v>311</v>
      </c>
      <c r="B26" s="91" t="s">
        <v>599</v>
      </c>
      <c r="C26" s="56" t="s">
        <v>600</v>
      </c>
      <c r="D26" s="88" t="s">
        <v>64</v>
      </c>
      <c r="E26" s="88" t="s">
        <v>42</v>
      </c>
      <c r="F26" s="54" t="s">
        <v>601</v>
      </c>
      <c r="G26" s="54" t="s">
        <v>401</v>
      </c>
      <c r="H26" s="54" t="s">
        <v>602</v>
      </c>
      <c r="I26" s="54" t="s">
        <v>435</v>
      </c>
      <c r="J26" s="54" t="s">
        <v>543</v>
      </c>
      <c r="K26" s="54" t="s">
        <v>436</v>
      </c>
      <c r="L26" s="54" t="s">
        <v>544</v>
      </c>
      <c r="M26" s="90" t="s">
        <v>144</v>
      </c>
      <c r="N26" s="90" t="s">
        <v>52</v>
      </c>
      <c r="O26" s="88" t="s">
        <v>54</v>
      </c>
      <c r="P26" s="54" t="s">
        <v>603</v>
      </c>
      <c r="Q26" s="90" t="s">
        <v>144</v>
      </c>
      <c r="R26" s="90" t="s">
        <v>52</v>
      </c>
      <c r="S26" s="88" t="s">
        <v>54</v>
      </c>
      <c r="T26" s="54" t="s">
        <v>604</v>
      </c>
      <c r="U26" s="88" t="s">
        <v>405</v>
      </c>
      <c r="V26" s="54" t="s">
        <v>365</v>
      </c>
      <c r="W26" s="54" t="s">
        <v>365</v>
      </c>
      <c r="X26" s="54" t="s">
        <v>365</v>
      </c>
      <c r="Y26" s="54" t="s">
        <v>365</v>
      </c>
      <c r="Z26" s="54" t="s">
        <v>365</v>
      </c>
      <c r="AA26" s="54" t="s">
        <v>605</v>
      </c>
      <c r="AB26" s="54" t="s">
        <v>548</v>
      </c>
      <c r="AC26" s="54" t="s">
        <v>606</v>
      </c>
      <c r="AD26" s="54" t="s">
        <v>607</v>
      </c>
      <c r="AE26" s="54" t="s">
        <v>608</v>
      </c>
      <c r="AF26" s="54" t="s">
        <v>609</v>
      </c>
      <c r="AG26" s="54" t="s">
        <v>591</v>
      </c>
      <c r="AH26" s="54" t="s">
        <v>610</v>
      </c>
      <c r="AI26" s="145" t="s">
        <v>2086</v>
      </c>
      <c r="AJ26" s="55" t="s">
        <v>2084</v>
      </c>
      <c r="AK26" s="68">
        <v>43496</v>
      </c>
      <c r="AL26" s="69" t="s">
        <v>369</v>
      </c>
      <c r="AM26" s="74" t="s">
        <v>443</v>
      </c>
      <c r="AN26" s="66">
        <v>43593</v>
      </c>
      <c r="AO26" s="75" t="s">
        <v>369</v>
      </c>
      <c r="AP26" s="71" t="s">
        <v>611</v>
      </c>
      <c r="AQ26" s="66">
        <v>43755</v>
      </c>
      <c r="AR26" s="69" t="s">
        <v>414</v>
      </c>
      <c r="AS26" s="74" t="s">
        <v>612</v>
      </c>
      <c r="AT26" s="66">
        <v>43917</v>
      </c>
      <c r="AU26" s="75" t="s">
        <v>412</v>
      </c>
      <c r="AV26" s="71" t="s">
        <v>613</v>
      </c>
      <c r="AW26" s="66">
        <v>44022</v>
      </c>
      <c r="AX26" s="69" t="s">
        <v>375</v>
      </c>
      <c r="AY26" s="74" t="s">
        <v>595</v>
      </c>
      <c r="AZ26" s="66">
        <v>44084</v>
      </c>
      <c r="BA26" s="75" t="s">
        <v>377</v>
      </c>
      <c r="BB26" s="71" t="s">
        <v>614</v>
      </c>
      <c r="BC26" s="66">
        <v>44169</v>
      </c>
      <c r="BD26" s="69" t="s">
        <v>615</v>
      </c>
      <c r="BE26" s="74" t="s">
        <v>616</v>
      </c>
      <c r="BF26" s="66">
        <v>44249</v>
      </c>
      <c r="BG26" s="75" t="s">
        <v>412</v>
      </c>
      <c r="BH26" s="71" t="s">
        <v>617</v>
      </c>
      <c r="BI26" s="66" t="s">
        <v>382</v>
      </c>
      <c r="BJ26" s="69" t="s">
        <v>383</v>
      </c>
      <c r="BK26" s="74" t="s">
        <v>382</v>
      </c>
      <c r="BL26" s="66" t="s">
        <v>382</v>
      </c>
      <c r="BM26" s="75" t="s">
        <v>383</v>
      </c>
      <c r="BN26" s="71" t="s">
        <v>382</v>
      </c>
      <c r="BO26" s="66" t="s">
        <v>382</v>
      </c>
      <c r="BP26" s="69" t="s">
        <v>383</v>
      </c>
      <c r="BQ26" s="74" t="s">
        <v>382</v>
      </c>
      <c r="BR26" s="66" t="s">
        <v>382</v>
      </c>
      <c r="BS26" s="75" t="s">
        <v>383</v>
      </c>
      <c r="BT26" s="77" t="s">
        <v>382</v>
      </c>
      <c r="BU26" s="139" t="s">
        <v>277</v>
      </c>
      <c r="BV26" s="140">
        <f t="shared" si="0"/>
        <v>1</v>
      </c>
      <c r="BW26" s="140">
        <f t="shared" si="1"/>
        <v>5</v>
      </c>
      <c r="BX26" s="140">
        <f t="shared" si="2"/>
        <v>1</v>
      </c>
      <c r="BY26" s="140">
        <f t="shared" si="3"/>
        <v>5</v>
      </c>
      <c r="BZ26" s="88">
        <f t="shared" si="4"/>
        <v>2</v>
      </c>
      <c r="CA26" s="88" t="str">
        <f t="shared" si="11"/>
        <v>Improbable (2)</v>
      </c>
      <c r="CB26" s="88">
        <f t="shared" si="5"/>
        <v>4</v>
      </c>
      <c r="CC26" s="88" t="str">
        <f t="shared" si="12"/>
        <v>Mayor (4)</v>
      </c>
      <c r="CD26" s="88">
        <f t="shared" si="6"/>
        <v>1</v>
      </c>
      <c r="CE26" s="88" t="str">
        <f t="shared" si="13"/>
        <v>Rara vez (1)</v>
      </c>
      <c r="CF26" s="88">
        <f t="shared" si="7"/>
        <v>3</v>
      </c>
      <c r="CG26" s="88" t="str">
        <f t="shared" si="14"/>
        <v>Moderado (3)</v>
      </c>
      <c r="CH26" s="88" t="str">
        <f t="shared" si="8"/>
        <v>Antes de controles
Desde el cuadrante de probabilidad Improbable (2) e impacto Mayor (4)
Después de controles
Hasta el cuadrante de probabilidad Rara vez (1) e impacto Moderado (3)</v>
      </c>
      <c r="CQ26" s="157"/>
      <c r="CV26" s="145" t="str">
        <f t="shared" si="9"/>
        <v>Antes de controles
Desde el cuadrante de probabilidad Improbable (2) e impacto Mayor (4)
Después de controles
Hasta el cuadrante de probabilidad Rara vez (1) e impacto Moderado (3)</v>
      </c>
      <c r="CW26" s="55" t="str">
        <f t="shared" si="10"/>
        <v>Antes de controles
Desde el cuadrante de probabilidad Improbable (2) e impacto Moderado (3)
Después de controles
Hasta el cuadrante de probabilidad Rara vez (1) e impacto Menor (2)</v>
      </c>
    </row>
    <row r="27" spans="1:101" ht="409.5" customHeight="1" x14ac:dyDescent="0.2">
      <c r="A27" s="54" t="s">
        <v>311</v>
      </c>
      <c r="B27" s="91" t="s">
        <v>618</v>
      </c>
      <c r="C27" s="56" t="s">
        <v>619</v>
      </c>
      <c r="D27" s="88" t="s">
        <v>64</v>
      </c>
      <c r="E27" s="88" t="s">
        <v>42</v>
      </c>
      <c r="F27" s="54" t="s">
        <v>620</v>
      </c>
      <c r="G27" s="54" t="s">
        <v>621</v>
      </c>
      <c r="H27" s="54" t="s">
        <v>622</v>
      </c>
      <c r="I27" s="54" t="s">
        <v>435</v>
      </c>
      <c r="J27" s="54" t="s">
        <v>543</v>
      </c>
      <c r="K27" s="54" t="s">
        <v>436</v>
      </c>
      <c r="L27" s="54" t="s">
        <v>544</v>
      </c>
      <c r="M27" s="90" t="s">
        <v>144</v>
      </c>
      <c r="N27" s="90" t="s">
        <v>52</v>
      </c>
      <c r="O27" s="88" t="s">
        <v>54</v>
      </c>
      <c r="P27" s="54" t="s">
        <v>623</v>
      </c>
      <c r="Q27" s="90" t="s">
        <v>144</v>
      </c>
      <c r="R27" s="90" t="s">
        <v>52</v>
      </c>
      <c r="S27" s="88" t="s">
        <v>54</v>
      </c>
      <c r="T27" s="54" t="s">
        <v>624</v>
      </c>
      <c r="U27" s="88" t="s">
        <v>405</v>
      </c>
      <c r="V27" s="54" t="s">
        <v>365</v>
      </c>
      <c r="W27" s="54" t="s">
        <v>365</v>
      </c>
      <c r="X27" s="54" t="s">
        <v>365</v>
      </c>
      <c r="Y27" s="54" t="s">
        <v>365</v>
      </c>
      <c r="Z27" s="54" t="s">
        <v>365</v>
      </c>
      <c r="AA27" s="54" t="s">
        <v>625</v>
      </c>
      <c r="AB27" s="54" t="s">
        <v>626</v>
      </c>
      <c r="AC27" s="54" t="s">
        <v>627</v>
      </c>
      <c r="AD27" s="54" t="s">
        <v>628</v>
      </c>
      <c r="AE27" s="54" t="s">
        <v>629</v>
      </c>
      <c r="AF27" s="54" t="s">
        <v>630</v>
      </c>
      <c r="AG27" s="54" t="s">
        <v>591</v>
      </c>
      <c r="AH27" s="54" t="s">
        <v>631</v>
      </c>
      <c r="AI27" s="145" t="s">
        <v>2086</v>
      </c>
      <c r="AJ27" s="55" t="s">
        <v>2084</v>
      </c>
      <c r="AK27" s="68">
        <v>43496</v>
      </c>
      <c r="AL27" s="69" t="s">
        <v>369</v>
      </c>
      <c r="AM27" s="74" t="s">
        <v>443</v>
      </c>
      <c r="AN27" s="66">
        <v>43594</v>
      </c>
      <c r="AO27" s="75" t="s">
        <v>369</v>
      </c>
      <c r="AP27" s="71" t="s">
        <v>611</v>
      </c>
      <c r="AQ27" s="66">
        <v>43917</v>
      </c>
      <c r="AR27" s="69" t="s">
        <v>412</v>
      </c>
      <c r="AS27" s="74" t="s">
        <v>632</v>
      </c>
      <c r="AT27" s="66">
        <v>44022</v>
      </c>
      <c r="AU27" s="75" t="s">
        <v>375</v>
      </c>
      <c r="AV27" s="71" t="s">
        <v>595</v>
      </c>
      <c r="AW27" s="66">
        <v>44169</v>
      </c>
      <c r="AX27" s="69" t="s">
        <v>414</v>
      </c>
      <c r="AY27" s="74" t="s">
        <v>633</v>
      </c>
      <c r="AZ27" s="66">
        <v>44249</v>
      </c>
      <c r="BA27" s="75" t="s">
        <v>380</v>
      </c>
      <c r="BB27" s="71" t="s">
        <v>634</v>
      </c>
      <c r="BC27" s="66" t="s">
        <v>382</v>
      </c>
      <c r="BD27" s="69" t="s">
        <v>383</v>
      </c>
      <c r="BE27" s="74" t="s">
        <v>382</v>
      </c>
      <c r="BF27" s="66" t="s">
        <v>382</v>
      </c>
      <c r="BG27" s="75" t="s">
        <v>383</v>
      </c>
      <c r="BH27" s="71" t="s">
        <v>382</v>
      </c>
      <c r="BI27" s="66" t="s">
        <v>382</v>
      </c>
      <c r="BJ27" s="69" t="s">
        <v>383</v>
      </c>
      <c r="BK27" s="74" t="s">
        <v>382</v>
      </c>
      <c r="BL27" s="66" t="s">
        <v>382</v>
      </c>
      <c r="BM27" s="75" t="s">
        <v>383</v>
      </c>
      <c r="BN27" s="71" t="s">
        <v>382</v>
      </c>
      <c r="BO27" s="66" t="s">
        <v>382</v>
      </c>
      <c r="BP27" s="69" t="s">
        <v>383</v>
      </c>
      <c r="BQ27" s="74" t="s">
        <v>382</v>
      </c>
      <c r="BR27" s="66" t="s">
        <v>382</v>
      </c>
      <c r="BS27" s="75" t="s">
        <v>383</v>
      </c>
      <c r="BT27" s="77" t="s">
        <v>382</v>
      </c>
      <c r="BU27" s="139" t="s">
        <v>277</v>
      </c>
      <c r="BV27" s="140">
        <f t="shared" si="0"/>
        <v>1</v>
      </c>
      <c r="BW27" s="140">
        <f t="shared" si="1"/>
        <v>5</v>
      </c>
      <c r="BX27" s="140">
        <f t="shared" si="2"/>
        <v>1</v>
      </c>
      <c r="BY27" s="140">
        <f t="shared" si="3"/>
        <v>5</v>
      </c>
      <c r="BZ27" s="88">
        <f t="shared" si="4"/>
        <v>2</v>
      </c>
      <c r="CA27" s="88" t="str">
        <f t="shared" si="11"/>
        <v>Improbable (2)</v>
      </c>
      <c r="CB27" s="88">
        <f t="shared" si="5"/>
        <v>4</v>
      </c>
      <c r="CC27" s="88" t="str">
        <f t="shared" si="12"/>
        <v>Mayor (4)</v>
      </c>
      <c r="CD27" s="88">
        <f t="shared" si="6"/>
        <v>1</v>
      </c>
      <c r="CE27" s="88" t="str">
        <f t="shared" si="13"/>
        <v>Rara vez (1)</v>
      </c>
      <c r="CF27" s="88">
        <f t="shared" si="7"/>
        <v>3</v>
      </c>
      <c r="CG27" s="88" t="str">
        <f t="shared" si="14"/>
        <v>Moderado (3)</v>
      </c>
      <c r="CH27" s="88" t="str">
        <f t="shared" si="8"/>
        <v>Antes de controles
Desde el cuadrante de probabilidad Improbable (2) e impacto Mayor (4)
Después de controles
Hasta el cuadrante de probabilidad Rara vez (1) e impacto Moderado (3)</v>
      </c>
      <c r="CQ27" s="157"/>
      <c r="CV27" s="145" t="str">
        <f t="shared" si="9"/>
        <v>Antes de controles
Desde el cuadrante de probabilidad Improbable (2) e impacto Mayor (4)
Después de controles
Hasta el cuadrante de probabilidad Rara vez (1) e impacto Moderado (3)</v>
      </c>
      <c r="CW27" s="55" t="str">
        <f t="shared" si="10"/>
        <v>Antes de controles
Desde el cuadrante de probabilidad Improbable (2) e impacto Moderado (3)
Después de controles
Hasta el cuadrante de probabilidad Rara vez (1) e impacto Menor (2)</v>
      </c>
    </row>
    <row r="28" spans="1:101" ht="409.5" customHeight="1" x14ac:dyDescent="0.2">
      <c r="A28" s="54" t="s">
        <v>311</v>
      </c>
      <c r="B28" s="91" t="s">
        <v>635</v>
      </c>
      <c r="C28" s="56" t="s">
        <v>636</v>
      </c>
      <c r="D28" s="88" t="s">
        <v>35</v>
      </c>
      <c r="E28" s="88" t="s">
        <v>42</v>
      </c>
      <c r="F28" s="54" t="s">
        <v>637</v>
      </c>
      <c r="G28" s="54" t="s">
        <v>638</v>
      </c>
      <c r="H28" s="54" t="s">
        <v>639</v>
      </c>
      <c r="I28" s="54" t="s">
        <v>435</v>
      </c>
      <c r="J28" s="54" t="s">
        <v>640</v>
      </c>
      <c r="K28" s="54" t="s">
        <v>436</v>
      </c>
      <c r="L28" s="54" t="s">
        <v>437</v>
      </c>
      <c r="M28" s="90" t="s">
        <v>144</v>
      </c>
      <c r="N28" s="90" t="s">
        <v>79</v>
      </c>
      <c r="O28" s="88" t="s">
        <v>81</v>
      </c>
      <c r="P28" s="54" t="s">
        <v>641</v>
      </c>
      <c r="Q28" s="90" t="s">
        <v>144</v>
      </c>
      <c r="R28" s="90" t="s">
        <v>125</v>
      </c>
      <c r="S28" s="88" t="s">
        <v>126</v>
      </c>
      <c r="T28" s="54" t="s">
        <v>642</v>
      </c>
      <c r="U28" s="88" t="s">
        <v>405</v>
      </c>
      <c r="V28" s="54" t="s">
        <v>365</v>
      </c>
      <c r="W28" s="54" t="s">
        <v>365</v>
      </c>
      <c r="X28" s="54" t="s">
        <v>365</v>
      </c>
      <c r="Y28" s="54" t="s">
        <v>365</v>
      </c>
      <c r="Z28" s="54" t="s">
        <v>365</v>
      </c>
      <c r="AA28" s="54" t="s">
        <v>643</v>
      </c>
      <c r="AB28" s="54" t="s">
        <v>586</v>
      </c>
      <c r="AC28" s="54" t="s">
        <v>644</v>
      </c>
      <c r="AD28" s="54" t="s">
        <v>588</v>
      </c>
      <c r="AE28" s="54" t="s">
        <v>645</v>
      </c>
      <c r="AF28" s="54" t="s">
        <v>646</v>
      </c>
      <c r="AG28" s="54" t="s">
        <v>568</v>
      </c>
      <c r="AH28" s="54" t="s">
        <v>647</v>
      </c>
      <c r="AI28" s="145" t="s">
        <v>2086</v>
      </c>
      <c r="AJ28" s="55" t="s">
        <v>2084</v>
      </c>
      <c r="AK28" s="68">
        <v>43917</v>
      </c>
      <c r="AL28" s="69" t="s">
        <v>369</v>
      </c>
      <c r="AM28" s="74" t="s">
        <v>611</v>
      </c>
      <c r="AN28" s="66">
        <v>44022</v>
      </c>
      <c r="AO28" s="75" t="s">
        <v>375</v>
      </c>
      <c r="AP28" s="71" t="s">
        <v>595</v>
      </c>
      <c r="AQ28" s="66">
        <v>44169</v>
      </c>
      <c r="AR28" s="69" t="s">
        <v>414</v>
      </c>
      <c r="AS28" s="74" t="s">
        <v>648</v>
      </c>
      <c r="AT28" s="66">
        <v>44249</v>
      </c>
      <c r="AU28" s="75" t="s">
        <v>412</v>
      </c>
      <c r="AV28" s="71" t="s">
        <v>649</v>
      </c>
      <c r="AW28" s="66" t="s">
        <v>382</v>
      </c>
      <c r="AX28" s="69" t="s">
        <v>383</v>
      </c>
      <c r="AY28" s="74" t="s">
        <v>382</v>
      </c>
      <c r="AZ28" s="66" t="s">
        <v>382</v>
      </c>
      <c r="BA28" s="75" t="s">
        <v>383</v>
      </c>
      <c r="BB28" s="71" t="s">
        <v>382</v>
      </c>
      <c r="BC28" s="66" t="s">
        <v>382</v>
      </c>
      <c r="BD28" s="69" t="s">
        <v>383</v>
      </c>
      <c r="BE28" s="74" t="s">
        <v>382</v>
      </c>
      <c r="BF28" s="66" t="s">
        <v>382</v>
      </c>
      <c r="BG28" s="75" t="s">
        <v>383</v>
      </c>
      <c r="BH28" s="71" t="s">
        <v>382</v>
      </c>
      <c r="BI28" s="66" t="s">
        <v>382</v>
      </c>
      <c r="BJ28" s="69" t="s">
        <v>383</v>
      </c>
      <c r="BK28" s="74" t="s">
        <v>382</v>
      </c>
      <c r="BL28" s="66" t="s">
        <v>382</v>
      </c>
      <c r="BM28" s="75" t="s">
        <v>383</v>
      </c>
      <c r="BN28" s="71" t="s">
        <v>382</v>
      </c>
      <c r="BO28" s="66" t="s">
        <v>382</v>
      </c>
      <c r="BP28" s="69" t="s">
        <v>383</v>
      </c>
      <c r="BQ28" s="74" t="s">
        <v>382</v>
      </c>
      <c r="BR28" s="66" t="s">
        <v>382</v>
      </c>
      <c r="BS28" s="75" t="s">
        <v>383</v>
      </c>
      <c r="BT28" s="77" t="s">
        <v>382</v>
      </c>
      <c r="BU28" s="139" t="s">
        <v>277</v>
      </c>
      <c r="BV28" s="140">
        <f t="shared" si="0"/>
        <v>1</v>
      </c>
      <c r="BW28" s="140">
        <f t="shared" si="1"/>
        <v>4</v>
      </c>
      <c r="BX28" s="140">
        <f t="shared" si="2"/>
        <v>1</v>
      </c>
      <c r="BY28" s="140">
        <f t="shared" si="3"/>
        <v>2</v>
      </c>
      <c r="BZ28" s="88">
        <f t="shared" si="4"/>
        <v>2</v>
      </c>
      <c r="CA28" s="88" t="str">
        <f t="shared" si="11"/>
        <v>Improbable (2)</v>
      </c>
      <c r="CB28" s="88">
        <f t="shared" si="5"/>
        <v>4</v>
      </c>
      <c r="CC28" s="88" t="str">
        <f t="shared" si="12"/>
        <v>Mayor (4)</v>
      </c>
      <c r="CD28" s="88">
        <f t="shared" si="6"/>
        <v>1</v>
      </c>
      <c r="CE28" s="88" t="str">
        <f t="shared" si="13"/>
        <v>Rara vez (1)</v>
      </c>
      <c r="CF28" s="88">
        <f t="shared" si="7"/>
        <v>3</v>
      </c>
      <c r="CG28" s="88" t="str">
        <f t="shared" si="14"/>
        <v>Moderado (3)</v>
      </c>
      <c r="CH28" s="88" t="str">
        <f t="shared" si="8"/>
        <v>Antes de controles
Desde el cuadrante de probabilidad Improbable (2) e impacto Mayor (4)
Después de controles
Hasta el cuadrante de probabilidad Rara vez (1) e impacto Moderado (3)</v>
      </c>
      <c r="CQ28" s="157"/>
      <c r="CV28" s="145" t="str">
        <f t="shared" si="9"/>
        <v>Antes de controles
Desde el cuadrante de probabilidad Improbable (2) e impacto Mayor (4)
Después de controles
Hasta el cuadrante de probabilidad Rara vez (1) e impacto Moderado (3)</v>
      </c>
      <c r="CW28" s="55" t="str">
        <f t="shared" si="10"/>
        <v>Antes de controles
Desde el cuadrante de probabilidad Improbable (2) e impacto Moderado (3)
Después de controles
Hasta el cuadrante de probabilidad Rara vez (1) e impacto Menor (2)</v>
      </c>
    </row>
    <row r="29" spans="1:101" ht="409.5" customHeight="1" x14ac:dyDescent="0.2">
      <c r="A29" s="54" t="s">
        <v>311</v>
      </c>
      <c r="B29" s="91" t="s">
        <v>650</v>
      </c>
      <c r="C29" s="56" t="s">
        <v>651</v>
      </c>
      <c r="D29" s="88" t="s">
        <v>35</v>
      </c>
      <c r="E29" s="88" t="s">
        <v>152</v>
      </c>
      <c r="F29" s="54" t="s">
        <v>2124</v>
      </c>
      <c r="G29" s="54" t="s">
        <v>541</v>
      </c>
      <c r="H29" s="54" t="s">
        <v>652</v>
      </c>
      <c r="I29" s="54" t="s">
        <v>435</v>
      </c>
      <c r="J29" s="54" t="s">
        <v>640</v>
      </c>
      <c r="K29" s="54" t="s">
        <v>436</v>
      </c>
      <c r="L29" s="54" t="s">
        <v>544</v>
      </c>
      <c r="M29" s="90" t="s">
        <v>51</v>
      </c>
      <c r="N29" s="90" t="s">
        <v>79</v>
      </c>
      <c r="O29" s="88" t="s">
        <v>54</v>
      </c>
      <c r="P29" s="54" t="s">
        <v>2125</v>
      </c>
      <c r="Q29" s="90" t="s">
        <v>103</v>
      </c>
      <c r="R29" s="90" t="s">
        <v>125</v>
      </c>
      <c r="S29" s="88" t="s">
        <v>105</v>
      </c>
      <c r="T29" s="54" t="s">
        <v>2126</v>
      </c>
      <c r="U29" s="88" t="s">
        <v>405</v>
      </c>
      <c r="V29" s="54" t="s">
        <v>365</v>
      </c>
      <c r="W29" s="54" t="s">
        <v>365</v>
      </c>
      <c r="X29" s="54" t="s">
        <v>365</v>
      </c>
      <c r="Y29" s="54" t="s">
        <v>365</v>
      </c>
      <c r="Z29" s="54" t="s">
        <v>365</v>
      </c>
      <c r="AA29" s="54" t="s">
        <v>2127</v>
      </c>
      <c r="AB29" s="54" t="s">
        <v>2128</v>
      </c>
      <c r="AC29" s="54" t="s">
        <v>2129</v>
      </c>
      <c r="AD29" s="54" t="s">
        <v>2130</v>
      </c>
      <c r="AE29" s="54" t="s">
        <v>2131</v>
      </c>
      <c r="AF29" s="54" t="s">
        <v>653</v>
      </c>
      <c r="AG29" s="54" t="s">
        <v>654</v>
      </c>
      <c r="AH29" s="54" t="s">
        <v>655</v>
      </c>
      <c r="AI29" s="145" t="s">
        <v>2086</v>
      </c>
      <c r="AJ29" s="55" t="s">
        <v>2084</v>
      </c>
      <c r="AK29" s="68">
        <v>43917</v>
      </c>
      <c r="AL29" s="69" t="s">
        <v>369</v>
      </c>
      <c r="AM29" s="74" t="s">
        <v>656</v>
      </c>
      <c r="AN29" s="66">
        <v>44169</v>
      </c>
      <c r="AO29" s="75" t="s">
        <v>414</v>
      </c>
      <c r="AP29" s="71" t="s">
        <v>657</v>
      </c>
      <c r="AQ29" s="66">
        <v>44249</v>
      </c>
      <c r="AR29" s="69" t="s">
        <v>412</v>
      </c>
      <c r="AS29" s="74" t="s">
        <v>658</v>
      </c>
      <c r="AT29" s="66">
        <v>44375</v>
      </c>
      <c r="AU29" s="75" t="s">
        <v>1420</v>
      </c>
      <c r="AV29" s="71" t="s">
        <v>2132</v>
      </c>
      <c r="AW29" s="66" t="s">
        <v>382</v>
      </c>
      <c r="AX29" s="69" t="s">
        <v>383</v>
      </c>
      <c r="AY29" s="74" t="s">
        <v>382</v>
      </c>
      <c r="AZ29" s="66" t="s">
        <v>382</v>
      </c>
      <c r="BA29" s="75" t="s">
        <v>383</v>
      </c>
      <c r="BB29" s="71" t="s">
        <v>382</v>
      </c>
      <c r="BC29" s="66" t="s">
        <v>382</v>
      </c>
      <c r="BD29" s="69" t="s">
        <v>383</v>
      </c>
      <c r="BE29" s="74" t="s">
        <v>382</v>
      </c>
      <c r="BF29" s="66" t="s">
        <v>382</v>
      </c>
      <c r="BG29" s="75" t="s">
        <v>383</v>
      </c>
      <c r="BH29" s="71" t="s">
        <v>382</v>
      </c>
      <c r="BI29" s="66" t="s">
        <v>382</v>
      </c>
      <c r="BJ29" s="69" t="s">
        <v>383</v>
      </c>
      <c r="BK29" s="74" t="s">
        <v>382</v>
      </c>
      <c r="BL29" s="66" t="s">
        <v>382</v>
      </c>
      <c r="BM29" s="75" t="s">
        <v>383</v>
      </c>
      <c r="BN29" s="71" t="s">
        <v>382</v>
      </c>
      <c r="BO29" s="66" t="s">
        <v>382</v>
      </c>
      <c r="BP29" s="69" t="s">
        <v>383</v>
      </c>
      <c r="BQ29" s="74" t="s">
        <v>382</v>
      </c>
      <c r="BR29" s="66" t="s">
        <v>382</v>
      </c>
      <c r="BS29" s="75" t="s">
        <v>383</v>
      </c>
      <c r="BT29" s="77" t="s">
        <v>382</v>
      </c>
      <c r="BU29" s="139" t="s">
        <v>277</v>
      </c>
      <c r="BV29" s="140">
        <f t="shared" si="0"/>
        <v>5</v>
      </c>
      <c r="BW29" s="140">
        <f t="shared" si="1"/>
        <v>4</v>
      </c>
      <c r="BX29" s="140">
        <f t="shared" si="2"/>
        <v>3</v>
      </c>
      <c r="BY29" s="140">
        <f t="shared" si="3"/>
        <v>2</v>
      </c>
      <c r="BZ29" s="88">
        <f t="shared" si="4"/>
        <v>2</v>
      </c>
      <c r="CA29" s="88" t="str">
        <f t="shared" si="11"/>
        <v>Improbable (2)</v>
      </c>
      <c r="CB29" s="88">
        <f t="shared" si="5"/>
        <v>4</v>
      </c>
      <c r="CC29" s="88" t="str">
        <f t="shared" si="12"/>
        <v>Mayor (4)</v>
      </c>
      <c r="CD29" s="88">
        <f t="shared" si="6"/>
        <v>1</v>
      </c>
      <c r="CE29" s="88" t="str">
        <f t="shared" si="13"/>
        <v>Rara vez (1)</v>
      </c>
      <c r="CF29" s="88">
        <f t="shared" si="7"/>
        <v>3</v>
      </c>
      <c r="CG29" s="88" t="str">
        <f t="shared" si="14"/>
        <v>Moderado (3)</v>
      </c>
      <c r="CH29" s="88" t="str">
        <f t="shared" si="8"/>
        <v>Antes de controles
Desde el cuadrante de probabilidad Improbable (2) e impacto Mayor (4)
Después de controles
Hasta el cuadrante de probabilidad Rara vez (1) e impacto Moderado (3)</v>
      </c>
      <c r="CQ29" s="157"/>
      <c r="CV29" s="145" t="str">
        <f t="shared" si="9"/>
        <v>Antes de controles
Desde el cuadrante de probabilidad Improbable (2) e impacto Mayor (4)
Después de controles
Hasta el cuadrante de probabilidad Rara vez (1) e impacto Moderado (3)</v>
      </c>
      <c r="CW29" s="55" t="str">
        <f t="shared" si="10"/>
        <v>Antes de controles
Desde el cuadrante de probabilidad Improbable (2) e impacto Moderado (3)
Después de controles
Hasta el cuadrante de probabilidad Rara vez (1) e impacto Menor (2)</v>
      </c>
    </row>
    <row r="30" spans="1:101" ht="409.5" customHeight="1" x14ac:dyDescent="0.2">
      <c r="A30" s="54" t="s">
        <v>312</v>
      </c>
      <c r="B30" s="91" t="s">
        <v>659</v>
      </c>
      <c r="C30" s="56" t="s">
        <v>660</v>
      </c>
      <c r="D30" s="88" t="s">
        <v>35</v>
      </c>
      <c r="E30" s="88" t="s">
        <v>42</v>
      </c>
      <c r="F30" s="54" t="s">
        <v>661</v>
      </c>
      <c r="G30" s="54" t="s">
        <v>662</v>
      </c>
      <c r="H30" s="54" t="s">
        <v>663</v>
      </c>
      <c r="I30" s="54" t="s">
        <v>435</v>
      </c>
      <c r="J30" s="54" t="s">
        <v>359</v>
      </c>
      <c r="K30" s="54" t="s">
        <v>436</v>
      </c>
      <c r="L30" s="54" t="s">
        <v>437</v>
      </c>
      <c r="M30" s="90" t="s">
        <v>144</v>
      </c>
      <c r="N30" s="90" t="s">
        <v>104</v>
      </c>
      <c r="O30" s="88" t="s">
        <v>105</v>
      </c>
      <c r="P30" s="54" t="s">
        <v>664</v>
      </c>
      <c r="Q30" s="90" t="s">
        <v>144</v>
      </c>
      <c r="R30" s="90" t="s">
        <v>145</v>
      </c>
      <c r="S30" s="88" t="s">
        <v>126</v>
      </c>
      <c r="T30" s="54" t="s">
        <v>665</v>
      </c>
      <c r="U30" s="88" t="s">
        <v>364</v>
      </c>
      <c r="V30" s="54" t="s">
        <v>365</v>
      </c>
      <c r="W30" s="54" t="s">
        <v>365</v>
      </c>
      <c r="X30" s="54" t="s">
        <v>365</v>
      </c>
      <c r="Y30" s="54" t="s">
        <v>365</v>
      </c>
      <c r="Z30" s="54" t="s">
        <v>365</v>
      </c>
      <c r="AA30" s="54" t="s">
        <v>365</v>
      </c>
      <c r="AB30" s="54" t="s">
        <v>365</v>
      </c>
      <c r="AC30" s="54" t="s">
        <v>365</v>
      </c>
      <c r="AD30" s="54" t="s">
        <v>365</v>
      </c>
      <c r="AE30" s="54" t="s">
        <v>365</v>
      </c>
      <c r="AF30" s="54" t="s">
        <v>666</v>
      </c>
      <c r="AG30" s="54" t="s">
        <v>667</v>
      </c>
      <c r="AH30" s="54" t="s">
        <v>668</v>
      </c>
      <c r="AI30" s="145" t="s">
        <v>2087</v>
      </c>
      <c r="AJ30" s="55" t="s">
        <v>2084</v>
      </c>
      <c r="AK30" s="68">
        <v>43353</v>
      </c>
      <c r="AL30" s="69" t="s">
        <v>369</v>
      </c>
      <c r="AM30" s="74" t="s">
        <v>669</v>
      </c>
      <c r="AN30" s="66">
        <v>43593</v>
      </c>
      <c r="AO30" s="75" t="s">
        <v>369</v>
      </c>
      <c r="AP30" s="71" t="s">
        <v>670</v>
      </c>
      <c r="AQ30" s="66">
        <v>43763</v>
      </c>
      <c r="AR30" s="69" t="s">
        <v>375</v>
      </c>
      <c r="AS30" s="74" t="s">
        <v>671</v>
      </c>
      <c r="AT30" s="66">
        <v>43895</v>
      </c>
      <c r="AU30" s="75" t="s">
        <v>375</v>
      </c>
      <c r="AV30" s="71" t="s">
        <v>672</v>
      </c>
      <c r="AW30" s="66">
        <v>44074</v>
      </c>
      <c r="AX30" s="69" t="s">
        <v>380</v>
      </c>
      <c r="AY30" s="74" t="s">
        <v>673</v>
      </c>
      <c r="AZ30" s="66">
        <v>44245</v>
      </c>
      <c r="BA30" s="75" t="s">
        <v>375</v>
      </c>
      <c r="BB30" s="71" t="s">
        <v>674</v>
      </c>
      <c r="BC30" s="66">
        <v>44293</v>
      </c>
      <c r="BD30" s="69" t="s">
        <v>377</v>
      </c>
      <c r="BE30" s="74" t="s">
        <v>675</v>
      </c>
      <c r="BF30" s="66" t="s">
        <v>382</v>
      </c>
      <c r="BG30" s="75" t="s">
        <v>383</v>
      </c>
      <c r="BH30" s="71" t="s">
        <v>382</v>
      </c>
      <c r="BI30" s="66" t="s">
        <v>382</v>
      </c>
      <c r="BJ30" s="69" t="s">
        <v>383</v>
      </c>
      <c r="BK30" s="74" t="s">
        <v>382</v>
      </c>
      <c r="BL30" s="66" t="s">
        <v>382</v>
      </c>
      <c r="BM30" s="75" t="s">
        <v>383</v>
      </c>
      <c r="BN30" s="71" t="s">
        <v>382</v>
      </c>
      <c r="BO30" s="66" t="s">
        <v>382</v>
      </c>
      <c r="BP30" s="69" t="s">
        <v>383</v>
      </c>
      <c r="BQ30" s="74" t="s">
        <v>382</v>
      </c>
      <c r="BR30" s="66" t="s">
        <v>382</v>
      </c>
      <c r="BS30" s="75" t="s">
        <v>383</v>
      </c>
      <c r="BT30" s="77" t="s">
        <v>382</v>
      </c>
      <c r="BU30" s="139" t="s">
        <v>282</v>
      </c>
      <c r="BV30" s="140">
        <f t="shared" si="0"/>
        <v>1</v>
      </c>
      <c r="BW30" s="140">
        <f t="shared" si="1"/>
        <v>3</v>
      </c>
      <c r="BX30" s="140">
        <f t="shared" si="2"/>
        <v>1</v>
      </c>
      <c r="BY30" s="140">
        <f t="shared" si="3"/>
        <v>1</v>
      </c>
      <c r="BZ30" s="88">
        <f t="shared" si="4"/>
        <v>1</v>
      </c>
      <c r="CA30" s="88" t="str">
        <f t="shared" ref="CA30:CA45" si="15">IF(BZ30="","",IF(BZ30=1,"Rara vez (1)",IF(BZ30=2,"Improbable (2)",IF(BZ30=3,"Posible (3)",IF(BZ30=4,"Probable (4)",IF(BZ30=5,"Casi seguro (5)",""))))))</f>
        <v>Rara vez (1)</v>
      </c>
      <c r="CB30" s="88">
        <f t="shared" si="5"/>
        <v>3</v>
      </c>
      <c r="CC30" s="88" t="str">
        <f t="shared" ref="CC30:CC45" si="16">IF(CB30="","",IF(CB30=1,"Insignificante (1)",IF(CB30=2,"Menor (2)",IF(CB30=3,"Moderado (3)",IF(CB30=4,"Mayor (4)",IF(CB30=5,"Catastrófico (5)",""))))))</f>
        <v>Moderado (3)</v>
      </c>
      <c r="CD30" s="88">
        <f t="shared" si="6"/>
        <v>1</v>
      </c>
      <c r="CE30" s="88" t="str">
        <f t="shared" ref="CE30:CE45" si="17">IF(CD30="","",IF(CD30=1,"Rara vez (1)",IF(CD30=2,"Improbable (2)",IF(CD30=3,"Posible (3)",IF(CD30=4,"Probable (4)",IF(CD30=5,"Casi seguro (5)",""))))))</f>
        <v>Rara vez (1)</v>
      </c>
      <c r="CF30" s="88">
        <f t="shared" si="7"/>
        <v>2</v>
      </c>
      <c r="CG30" s="88" t="str">
        <f t="shared" ref="CG30:CG45" si="18">IF(CF30="","",IF(CF30=1,"Insignificante (1)",IF(CF30=2,"Menor (2)",IF(CF30=3,"Moderado (3)",IF(CF30=4,"Mayor (4)",IF(CF30=5,"Catastrófico (5)",""))))))</f>
        <v>Menor (2)</v>
      </c>
      <c r="CH30" s="88" t="str">
        <f t="shared" si="8"/>
        <v>Antes de controles
Desde el cuadrante de probabilidad Rara vez (1) e impacto Moderado (3)
Después de controles
Hasta el cuadrante de probabilidad Rara vez (1) e impacto Menor (2)</v>
      </c>
      <c r="CQ30" s="157"/>
      <c r="CV30" s="145" t="str">
        <f t="shared" si="9"/>
        <v>Antes de controles
Desde el cuadrante de probabilidad Rara vez (1) e impacto Moderado (3)
Después de controles
Hasta el cuadrante de probabilidad Rara vez (1) e impacto Menor (2)</v>
      </c>
      <c r="CW30" s="55" t="str">
        <f t="shared" si="10"/>
        <v>Antes de controles
Desde el cuadrante de probabilidad Improbable (2) e impacto Moderado (3)
Después de controles
Hasta el cuadrante de probabilidad Rara vez (1) e impacto Menor (2)</v>
      </c>
    </row>
    <row r="31" spans="1:101" ht="409.5" customHeight="1" x14ac:dyDescent="0.2">
      <c r="A31" s="54" t="s">
        <v>312</v>
      </c>
      <c r="B31" s="91" t="s">
        <v>659</v>
      </c>
      <c r="C31" s="56" t="s">
        <v>676</v>
      </c>
      <c r="D31" s="88" t="s">
        <v>35</v>
      </c>
      <c r="E31" s="88" t="s">
        <v>152</v>
      </c>
      <c r="F31" s="54" t="s">
        <v>677</v>
      </c>
      <c r="G31" s="54" t="s">
        <v>662</v>
      </c>
      <c r="H31" s="54" t="s">
        <v>678</v>
      </c>
      <c r="I31" s="54" t="s">
        <v>435</v>
      </c>
      <c r="J31" s="54" t="s">
        <v>359</v>
      </c>
      <c r="K31" s="54" t="s">
        <v>360</v>
      </c>
      <c r="L31" s="54" t="s">
        <v>437</v>
      </c>
      <c r="M31" s="90" t="s">
        <v>144</v>
      </c>
      <c r="N31" s="90" t="s">
        <v>104</v>
      </c>
      <c r="O31" s="88" t="s">
        <v>105</v>
      </c>
      <c r="P31" s="54" t="s">
        <v>679</v>
      </c>
      <c r="Q31" s="90" t="s">
        <v>144</v>
      </c>
      <c r="R31" s="90" t="s">
        <v>145</v>
      </c>
      <c r="S31" s="88" t="s">
        <v>126</v>
      </c>
      <c r="T31" s="54" t="s">
        <v>680</v>
      </c>
      <c r="U31" s="88" t="s">
        <v>364</v>
      </c>
      <c r="V31" s="54" t="s">
        <v>365</v>
      </c>
      <c r="W31" s="54" t="s">
        <v>365</v>
      </c>
      <c r="X31" s="54" t="s">
        <v>365</v>
      </c>
      <c r="Y31" s="54" t="s">
        <v>365</v>
      </c>
      <c r="Z31" s="54" t="s">
        <v>365</v>
      </c>
      <c r="AA31" s="54" t="s">
        <v>365</v>
      </c>
      <c r="AB31" s="54" t="s">
        <v>365</v>
      </c>
      <c r="AC31" s="54" t="s">
        <v>365</v>
      </c>
      <c r="AD31" s="54" t="s">
        <v>365</v>
      </c>
      <c r="AE31" s="54" t="s">
        <v>365</v>
      </c>
      <c r="AF31" s="54" t="s">
        <v>681</v>
      </c>
      <c r="AG31" s="54" t="s">
        <v>682</v>
      </c>
      <c r="AH31" s="54" t="s">
        <v>683</v>
      </c>
      <c r="AI31" s="145" t="s">
        <v>2087</v>
      </c>
      <c r="AJ31" s="55" t="s">
        <v>2084</v>
      </c>
      <c r="AK31" s="68">
        <v>43353</v>
      </c>
      <c r="AL31" s="69" t="s">
        <v>369</v>
      </c>
      <c r="AM31" s="74" t="s">
        <v>669</v>
      </c>
      <c r="AN31" s="66">
        <v>43595</v>
      </c>
      <c r="AO31" s="75" t="s">
        <v>369</v>
      </c>
      <c r="AP31" s="71" t="s">
        <v>684</v>
      </c>
      <c r="AQ31" s="66">
        <v>43895</v>
      </c>
      <c r="AR31" s="69" t="s">
        <v>375</v>
      </c>
      <c r="AS31" s="74" t="s">
        <v>685</v>
      </c>
      <c r="AT31" s="66">
        <v>44074</v>
      </c>
      <c r="AU31" s="75" t="s">
        <v>377</v>
      </c>
      <c r="AV31" s="71" t="s">
        <v>686</v>
      </c>
      <c r="AW31" s="66">
        <v>44245</v>
      </c>
      <c r="AX31" s="69" t="s">
        <v>375</v>
      </c>
      <c r="AY31" s="74" t="s">
        <v>674</v>
      </c>
      <c r="AZ31" s="66">
        <v>44293</v>
      </c>
      <c r="BA31" s="75" t="s">
        <v>377</v>
      </c>
      <c r="BB31" s="71" t="s">
        <v>687</v>
      </c>
      <c r="BC31" s="66" t="s">
        <v>382</v>
      </c>
      <c r="BD31" s="69" t="s">
        <v>383</v>
      </c>
      <c r="BE31" s="74" t="s">
        <v>382</v>
      </c>
      <c r="BF31" s="66" t="s">
        <v>382</v>
      </c>
      <c r="BG31" s="75" t="s">
        <v>383</v>
      </c>
      <c r="BH31" s="71" t="s">
        <v>382</v>
      </c>
      <c r="BI31" s="66" t="s">
        <v>382</v>
      </c>
      <c r="BJ31" s="69" t="s">
        <v>383</v>
      </c>
      <c r="BK31" s="74" t="s">
        <v>382</v>
      </c>
      <c r="BL31" s="66" t="s">
        <v>382</v>
      </c>
      <c r="BM31" s="75" t="s">
        <v>383</v>
      </c>
      <c r="BN31" s="71" t="s">
        <v>382</v>
      </c>
      <c r="BO31" s="66" t="s">
        <v>382</v>
      </c>
      <c r="BP31" s="69" t="s">
        <v>383</v>
      </c>
      <c r="BQ31" s="74" t="s">
        <v>382</v>
      </c>
      <c r="BR31" s="66" t="s">
        <v>382</v>
      </c>
      <c r="BS31" s="75" t="s">
        <v>383</v>
      </c>
      <c r="BT31" s="77" t="s">
        <v>382</v>
      </c>
      <c r="BU31" s="139" t="s">
        <v>282</v>
      </c>
      <c r="BV31" s="140">
        <f t="shared" si="0"/>
        <v>1</v>
      </c>
      <c r="BW31" s="140">
        <f t="shared" si="1"/>
        <v>3</v>
      </c>
      <c r="BX31" s="140">
        <f t="shared" si="2"/>
        <v>1</v>
      </c>
      <c r="BY31" s="140">
        <f t="shared" si="3"/>
        <v>1</v>
      </c>
      <c r="BZ31" s="88">
        <f t="shared" si="4"/>
        <v>1</v>
      </c>
      <c r="CA31" s="88" t="str">
        <f t="shared" si="15"/>
        <v>Rara vez (1)</v>
      </c>
      <c r="CB31" s="88">
        <f t="shared" si="5"/>
        <v>3</v>
      </c>
      <c r="CC31" s="88" t="str">
        <f t="shared" si="16"/>
        <v>Moderado (3)</v>
      </c>
      <c r="CD31" s="88">
        <f t="shared" si="6"/>
        <v>1</v>
      </c>
      <c r="CE31" s="88" t="str">
        <f t="shared" si="17"/>
        <v>Rara vez (1)</v>
      </c>
      <c r="CF31" s="88">
        <f t="shared" si="7"/>
        <v>2</v>
      </c>
      <c r="CG31" s="88" t="str">
        <f t="shared" si="18"/>
        <v>Menor (2)</v>
      </c>
      <c r="CH31" s="88" t="str">
        <f t="shared" si="8"/>
        <v>Antes de controles
Desde el cuadrante de probabilidad Rara vez (1) e impacto Moderado (3)
Después de controles
Hasta el cuadrante de probabilidad Rara vez (1) e impacto Menor (2)</v>
      </c>
      <c r="CQ31" s="157"/>
      <c r="CV31" s="145" t="str">
        <f t="shared" si="9"/>
        <v>Antes de controles
Desde el cuadrante de probabilidad Rara vez (1) e impacto Moderado (3)
Después de controles
Hasta el cuadrante de probabilidad Rara vez (1) e impacto Menor (2)</v>
      </c>
      <c r="CW31" s="55" t="str">
        <f t="shared" si="10"/>
        <v>Antes de controles
Desde el cuadrante de probabilidad Improbable (2) e impacto Moderado (3)
Después de controles
Hasta el cuadrante de probabilidad Rara vez (1) e impacto Menor (2)</v>
      </c>
    </row>
    <row r="32" spans="1:101" ht="409.5" customHeight="1" x14ac:dyDescent="0.2">
      <c r="A32" s="54" t="s">
        <v>312</v>
      </c>
      <c r="B32" s="91" t="s">
        <v>688</v>
      </c>
      <c r="C32" s="56" t="s">
        <v>689</v>
      </c>
      <c r="D32" s="88" t="s">
        <v>64</v>
      </c>
      <c r="E32" s="88" t="s">
        <v>42</v>
      </c>
      <c r="F32" s="54" t="s">
        <v>690</v>
      </c>
      <c r="G32" s="54" t="s">
        <v>691</v>
      </c>
      <c r="H32" s="54" t="s">
        <v>692</v>
      </c>
      <c r="I32" s="54" t="s">
        <v>435</v>
      </c>
      <c r="J32" s="54" t="s">
        <v>359</v>
      </c>
      <c r="K32" s="54" t="s">
        <v>436</v>
      </c>
      <c r="L32" s="54" t="s">
        <v>437</v>
      </c>
      <c r="M32" s="90" t="s">
        <v>144</v>
      </c>
      <c r="N32" s="90" t="s">
        <v>79</v>
      </c>
      <c r="O32" s="88" t="s">
        <v>81</v>
      </c>
      <c r="P32" s="54" t="s">
        <v>693</v>
      </c>
      <c r="Q32" s="90" t="s">
        <v>144</v>
      </c>
      <c r="R32" s="90" t="s">
        <v>79</v>
      </c>
      <c r="S32" s="88" t="s">
        <v>81</v>
      </c>
      <c r="T32" s="54" t="s">
        <v>694</v>
      </c>
      <c r="U32" s="88" t="s">
        <v>405</v>
      </c>
      <c r="V32" s="54" t="s">
        <v>365</v>
      </c>
      <c r="W32" s="54" t="s">
        <v>365</v>
      </c>
      <c r="X32" s="54" t="s">
        <v>365</v>
      </c>
      <c r="Y32" s="54" t="s">
        <v>365</v>
      </c>
      <c r="Z32" s="54" t="s">
        <v>365</v>
      </c>
      <c r="AA32" s="54" t="s">
        <v>695</v>
      </c>
      <c r="AB32" s="54" t="s">
        <v>696</v>
      </c>
      <c r="AC32" s="54" t="s">
        <v>697</v>
      </c>
      <c r="AD32" s="54" t="s">
        <v>698</v>
      </c>
      <c r="AE32" s="54" t="s">
        <v>699</v>
      </c>
      <c r="AF32" s="54" t="s">
        <v>700</v>
      </c>
      <c r="AG32" s="54" t="s">
        <v>701</v>
      </c>
      <c r="AH32" s="54" t="s">
        <v>702</v>
      </c>
      <c r="AI32" s="145" t="s">
        <v>2087</v>
      </c>
      <c r="AJ32" s="55" t="s">
        <v>2084</v>
      </c>
      <c r="AK32" s="68">
        <v>43353</v>
      </c>
      <c r="AL32" s="69" t="s">
        <v>369</v>
      </c>
      <c r="AM32" s="74" t="s">
        <v>669</v>
      </c>
      <c r="AN32" s="66">
        <v>43593</v>
      </c>
      <c r="AO32" s="75" t="s">
        <v>369</v>
      </c>
      <c r="AP32" s="71" t="s">
        <v>703</v>
      </c>
      <c r="AQ32" s="66">
        <v>43763</v>
      </c>
      <c r="AR32" s="69" t="s">
        <v>462</v>
      </c>
      <c r="AS32" s="74" t="s">
        <v>704</v>
      </c>
      <c r="AT32" s="66">
        <v>43895</v>
      </c>
      <c r="AU32" s="75" t="s">
        <v>705</v>
      </c>
      <c r="AV32" s="71" t="s">
        <v>706</v>
      </c>
      <c r="AW32" s="66">
        <v>44074</v>
      </c>
      <c r="AX32" s="69" t="s">
        <v>380</v>
      </c>
      <c r="AY32" s="74" t="s">
        <v>707</v>
      </c>
      <c r="AZ32" s="66">
        <v>44167</v>
      </c>
      <c r="BA32" s="75" t="s">
        <v>414</v>
      </c>
      <c r="BB32" s="71" t="s">
        <v>708</v>
      </c>
      <c r="BC32" s="66">
        <v>44245</v>
      </c>
      <c r="BD32" s="69" t="s">
        <v>483</v>
      </c>
      <c r="BE32" s="74" t="s">
        <v>709</v>
      </c>
      <c r="BF32" s="66">
        <v>44293</v>
      </c>
      <c r="BG32" s="75" t="s">
        <v>462</v>
      </c>
      <c r="BH32" s="71" t="s">
        <v>710</v>
      </c>
      <c r="BI32" s="66" t="s">
        <v>382</v>
      </c>
      <c r="BJ32" s="69" t="s">
        <v>383</v>
      </c>
      <c r="BK32" s="74" t="s">
        <v>382</v>
      </c>
      <c r="BL32" s="66" t="s">
        <v>382</v>
      </c>
      <c r="BM32" s="75" t="s">
        <v>383</v>
      </c>
      <c r="BN32" s="71" t="s">
        <v>382</v>
      </c>
      <c r="BO32" s="66" t="s">
        <v>382</v>
      </c>
      <c r="BP32" s="69" t="s">
        <v>383</v>
      </c>
      <c r="BQ32" s="74" t="s">
        <v>382</v>
      </c>
      <c r="BR32" s="66" t="s">
        <v>382</v>
      </c>
      <c r="BS32" s="75" t="s">
        <v>383</v>
      </c>
      <c r="BT32" s="77" t="s">
        <v>382</v>
      </c>
      <c r="BU32" s="139" t="s">
        <v>282</v>
      </c>
      <c r="BV32" s="140">
        <f t="shared" si="0"/>
        <v>1</v>
      </c>
      <c r="BW32" s="140">
        <f t="shared" si="1"/>
        <v>4</v>
      </c>
      <c r="BX32" s="140">
        <f t="shared" si="2"/>
        <v>1</v>
      </c>
      <c r="BY32" s="140">
        <f t="shared" si="3"/>
        <v>4</v>
      </c>
      <c r="BZ32" s="88">
        <f t="shared" si="4"/>
        <v>1</v>
      </c>
      <c r="CA32" s="88" t="str">
        <f t="shared" si="15"/>
        <v>Rara vez (1)</v>
      </c>
      <c r="CB32" s="88">
        <f t="shared" si="5"/>
        <v>3</v>
      </c>
      <c r="CC32" s="88" t="str">
        <f t="shared" si="16"/>
        <v>Moderado (3)</v>
      </c>
      <c r="CD32" s="88">
        <f t="shared" si="6"/>
        <v>1</v>
      </c>
      <c r="CE32" s="88" t="str">
        <f t="shared" si="17"/>
        <v>Rara vez (1)</v>
      </c>
      <c r="CF32" s="88">
        <f t="shared" si="7"/>
        <v>2</v>
      </c>
      <c r="CG32" s="88" t="str">
        <f t="shared" si="18"/>
        <v>Menor (2)</v>
      </c>
      <c r="CH32" s="88" t="str">
        <f t="shared" si="8"/>
        <v>Antes de controles
Desde el cuadrante de probabilidad Rara vez (1) e impacto Moderado (3)
Después de controles
Hasta el cuadrante de probabilidad Rara vez (1) e impacto Menor (2)</v>
      </c>
      <c r="CQ32" s="157"/>
      <c r="CV32" s="145" t="str">
        <f t="shared" si="9"/>
        <v>Antes de controles
Desde el cuadrante de probabilidad Rara vez (1) e impacto Moderado (3)
Después de controles
Hasta el cuadrante de probabilidad Rara vez (1) e impacto Menor (2)</v>
      </c>
      <c r="CW32" s="55" t="str">
        <f t="shared" si="10"/>
        <v>Antes de controles
Desde el cuadrante de probabilidad Improbable (2) e impacto Moderado (3)
Después de controles
Hasta el cuadrante de probabilidad Rara vez (1) e impacto Menor (2)</v>
      </c>
    </row>
    <row r="33" spans="1:101" ht="409.5" customHeight="1" x14ac:dyDescent="0.2">
      <c r="A33" s="54" t="s">
        <v>312</v>
      </c>
      <c r="B33" s="91" t="s">
        <v>659</v>
      </c>
      <c r="C33" s="56" t="s">
        <v>711</v>
      </c>
      <c r="D33" s="88" t="s">
        <v>35</v>
      </c>
      <c r="E33" s="88" t="s">
        <v>42</v>
      </c>
      <c r="F33" s="54" t="s">
        <v>712</v>
      </c>
      <c r="G33" s="54" t="s">
        <v>713</v>
      </c>
      <c r="H33" s="54" t="s">
        <v>714</v>
      </c>
      <c r="I33" s="54" t="s">
        <v>435</v>
      </c>
      <c r="J33" s="54" t="s">
        <v>359</v>
      </c>
      <c r="K33" s="54" t="s">
        <v>360</v>
      </c>
      <c r="L33" s="54" t="s">
        <v>437</v>
      </c>
      <c r="M33" s="90" t="s">
        <v>144</v>
      </c>
      <c r="N33" s="90" t="s">
        <v>125</v>
      </c>
      <c r="O33" s="88" t="s">
        <v>126</v>
      </c>
      <c r="P33" s="54" t="s">
        <v>715</v>
      </c>
      <c r="Q33" s="90" t="s">
        <v>144</v>
      </c>
      <c r="R33" s="90" t="s">
        <v>145</v>
      </c>
      <c r="S33" s="88" t="s">
        <v>126</v>
      </c>
      <c r="T33" s="54" t="s">
        <v>716</v>
      </c>
      <c r="U33" s="88" t="s">
        <v>364</v>
      </c>
      <c r="V33" s="54" t="s">
        <v>365</v>
      </c>
      <c r="W33" s="54" t="s">
        <v>365</v>
      </c>
      <c r="X33" s="54" t="s">
        <v>365</v>
      </c>
      <c r="Y33" s="54" t="s">
        <v>365</v>
      </c>
      <c r="Z33" s="54" t="s">
        <v>365</v>
      </c>
      <c r="AA33" s="54" t="s">
        <v>365</v>
      </c>
      <c r="AB33" s="54" t="s">
        <v>365</v>
      </c>
      <c r="AC33" s="54" t="s">
        <v>365</v>
      </c>
      <c r="AD33" s="54" t="s">
        <v>365</v>
      </c>
      <c r="AE33" s="54" t="s">
        <v>365</v>
      </c>
      <c r="AF33" s="54" t="s">
        <v>717</v>
      </c>
      <c r="AG33" s="54" t="s">
        <v>718</v>
      </c>
      <c r="AH33" s="54" t="s">
        <v>719</v>
      </c>
      <c r="AI33" s="145" t="s">
        <v>2087</v>
      </c>
      <c r="AJ33" s="55" t="s">
        <v>2084</v>
      </c>
      <c r="AK33" s="68">
        <v>43353</v>
      </c>
      <c r="AL33" s="69" t="s">
        <v>369</v>
      </c>
      <c r="AM33" s="74" t="s">
        <v>669</v>
      </c>
      <c r="AN33" s="66">
        <v>43593</v>
      </c>
      <c r="AO33" s="75" t="s">
        <v>369</v>
      </c>
      <c r="AP33" s="71" t="s">
        <v>720</v>
      </c>
      <c r="AQ33" s="66">
        <v>43763</v>
      </c>
      <c r="AR33" s="69" t="s">
        <v>412</v>
      </c>
      <c r="AS33" s="74" t="s">
        <v>721</v>
      </c>
      <c r="AT33" s="66">
        <v>43895</v>
      </c>
      <c r="AU33" s="75" t="s">
        <v>483</v>
      </c>
      <c r="AV33" s="71" t="s">
        <v>722</v>
      </c>
      <c r="AW33" s="66">
        <v>44074</v>
      </c>
      <c r="AX33" s="69" t="s">
        <v>377</v>
      </c>
      <c r="AY33" s="74" t="s">
        <v>686</v>
      </c>
      <c r="AZ33" s="66">
        <v>44245</v>
      </c>
      <c r="BA33" s="75" t="s">
        <v>375</v>
      </c>
      <c r="BB33" s="71" t="s">
        <v>674</v>
      </c>
      <c r="BC33" s="66">
        <v>44293</v>
      </c>
      <c r="BD33" s="69" t="s">
        <v>377</v>
      </c>
      <c r="BE33" s="74" t="s">
        <v>687</v>
      </c>
      <c r="BF33" s="66" t="s">
        <v>382</v>
      </c>
      <c r="BG33" s="75" t="s">
        <v>383</v>
      </c>
      <c r="BH33" s="71" t="s">
        <v>382</v>
      </c>
      <c r="BI33" s="66" t="s">
        <v>382</v>
      </c>
      <c r="BJ33" s="69" t="s">
        <v>383</v>
      </c>
      <c r="BK33" s="74" t="s">
        <v>382</v>
      </c>
      <c r="BL33" s="66" t="s">
        <v>382</v>
      </c>
      <c r="BM33" s="75" t="s">
        <v>383</v>
      </c>
      <c r="BN33" s="71" t="s">
        <v>382</v>
      </c>
      <c r="BO33" s="66" t="s">
        <v>382</v>
      </c>
      <c r="BP33" s="69" t="s">
        <v>383</v>
      </c>
      <c r="BQ33" s="74" t="s">
        <v>382</v>
      </c>
      <c r="BR33" s="66" t="s">
        <v>382</v>
      </c>
      <c r="BS33" s="75" t="s">
        <v>383</v>
      </c>
      <c r="BT33" s="77" t="s">
        <v>382</v>
      </c>
      <c r="BU33" s="139" t="s">
        <v>282</v>
      </c>
      <c r="BV33" s="140">
        <f t="shared" si="0"/>
        <v>1</v>
      </c>
      <c r="BW33" s="140">
        <f t="shared" si="1"/>
        <v>2</v>
      </c>
      <c r="BX33" s="140">
        <f t="shared" si="2"/>
        <v>1</v>
      </c>
      <c r="BY33" s="140">
        <f t="shared" si="3"/>
        <v>1</v>
      </c>
      <c r="BZ33" s="88">
        <f t="shared" si="4"/>
        <v>1</v>
      </c>
      <c r="CA33" s="88" t="str">
        <f t="shared" si="15"/>
        <v>Rara vez (1)</v>
      </c>
      <c r="CB33" s="88">
        <f t="shared" si="5"/>
        <v>3</v>
      </c>
      <c r="CC33" s="88" t="str">
        <f t="shared" si="16"/>
        <v>Moderado (3)</v>
      </c>
      <c r="CD33" s="88">
        <f t="shared" si="6"/>
        <v>1</v>
      </c>
      <c r="CE33" s="88" t="str">
        <f t="shared" si="17"/>
        <v>Rara vez (1)</v>
      </c>
      <c r="CF33" s="88">
        <f t="shared" si="7"/>
        <v>2</v>
      </c>
      <c r="CG33" s="88" t="str">
        <f t="shared" si="18"/>
        <v>Menor (2)</v>
      </c>
      <c r="CH33" s="88" t="str">
        <f t="shared" si="8"/>
        <v>Antes de controles
Desde el cuadrante de probabilidad Rara vez (1) e impacto Moderado (3)
Después de controles
Hasta el cuadrante de probabilidad Rara vez (1) e impacto Menor (2)</v>
      </c>
      <c r="CQ33" s="157"/>
      <c r="CV33" s="145" t="str">
        <f t="shared" si="9"/>
        <v>Antes de controles
Desde el cuadrante de probabilidad Rara vez (1) e impacto Moderado (3)
Después de controles
Hasta el cuadrante de probabilidad Rara vez (1) e impacto Menor (2)</v>
      </c>
      <c r="CW33" s="55" t="str">
        <f t="shared" si="10"/>
        <v>Antes de controles
Desde el cuadrante de probabilidad Improbable (2) e impacto Moderado (3)
Después de controles
Hasta el cuadrante de probabilidad Rara vez (1) e impacto Menor (2)</v>
      </c>
    </row>
    <row r="34" spans="1:101" ht="409.5" customHeight="1" x14ac:dyDescent="0.2">
      <c r="A34" s="54" t="s">
        <v>147</v>
      </c>
      <c r="B34" s="91" t="s">
        <v>723</v>
      </c>
      <c r="C34" s="56" t="s">
        <v>724</v>
      </c>
      <c r="D34" s="88" t="s">
        <v>35</v>
      </c>
      <c r="E34" s="88" t="s">
        <v>92</v>
      </c>
      <c r="F34" s="54" t="s">
        <v>725</v>
      </c>
      <c r="G34" s="54" t="s">
        <v>726</v>
      </c>
      <c r="H34" s="54" t="s">
        <v>727</v>
      </c>
      <c r="I34" s="54" t="s">
        <v>435</v>
      </c>
      <c r="J34" s="54" t="s">
        <v>728</v>
      </c>
      <c r="K34" s="54" t="s">
        <v>436</v>
      </c>
      <c r="L34" s="54" t="s">
        <v>544</v>
      </c>
      <c r="M34" s="90" t="s">
        <v>144</v>
      </c>
      <c r="N34" s="90" t="s">
        <v>79</v>
      </c>
      <c r="O34" s="88" t="s">
        <v>81</v>
      </c>
      <c r="P34" s="54" t="s">
        <v>729</v>
      </c>
      <c r="Q34" s="90" t="s">
        <v>144</v>
      </c>
      <c r="R34" s="90" t="s">
        <v>125</v>
      </c>
      <c r="S34" s="88" t="s">
        <v>126</v>
      </c>
      <c r="T34" s="54" t="s">
        <v>730</v>
      </c>
      <c r="U34" s="88" t="s">
        <v>364</v>
      </c>
      <c r="V34" s="54" t="s">
        <v>365</v>
      </c>
      <c r="W34" s="54" t="s">
        <v>365</v>
      </c>
      <c r="X34" s="54" t="s">
        <v>365</v>
      </c>
      <c r="Y34" s="54" t="s">
        <v>365</v>
      </c>
      <c r="Z34" s="54" t="s">
        <v>365</v>
      </c>
      <c r="AA34" s="54" t="s">
        <v>365</v>
      </c>
      <c r="AB34" s="54" t="s">
        <v>365</v>
      </c>
      <c r="AC34" s="54" t="s">
        <v>365</v>
      </c>
      <c r="AD34" s="54" t="s">
        <v>365</v>
      </c>
      <c r="AE34" s="54" t="s">
        <v>365</v>
      </c>
      <c r="AF34" s="54" t="s">
        <v>731</v>
      </c>
      <c r="AG34" s="54" t="s">
        <v>732</v>
      </c>
      <c r="AH34" s="54" t="s">
        <v>733</v>
      </c>
      <c r="AI34" s="145" t="s">
        <v>2088</v>
      </c>
      <c r="AJ34" s="55" t="s">
        <v>2084</v>
      </c>
      <c r="AK34" s="68">
        <v>43350</v>
      </c>
      <c r="AL34" s="69" t="s">
        <v>369</v>
      </c>
      <c r="AM34" s="74" t="s">
        <v>734</v>
      </c>
      <c r="AN34" s="66">
        <v>43594</v>
      </c>
      <c r="AO34" s="75" t="s">
        <v>556</v>
      </c>
      <c r="AP34" s="71" t="s">
        <v>735</v>
      </c>
      <c r="AQ34" s="66">
        <v>43787</v>
      </c>
      <c r="AR34" s="69" t="s">
        <v>556</v>
      </c>
      <c r="AS34" s="74" t="s">
        <v>736</v>
      </c>
      <c r="AT34" s="66">
        <v>43980</v>
      </c>
      <c r="AU34" s="75" t="s">
        <v>369</v>
      </c>
      <c r="AV34" s="71" t="s">
        <v>737</v>
      </c>
      <c r="AW34" s="66">
        <v>44071</v>
      </c>
      <c r="AX34" s="69" t="s">
        <v>738</v>
      </c>
      <c r="AY34" s="74" t="s">
        <v>739</v>
      </c>
      <c r="AZ34" s="66">
        <v>44165</v>
      </c>
      <c r="BA34" s="75" t="s">
        <v>556</v>
      </c>
      <c r="BB34" s="71" t="s">
        <v>740</v>
      </c>
      <c r="BC34" s="66">
        <v>43892</v>
      </c>
      <c r="BD34" s="69" t="s">
        <v>375</v>
      </c>
      <c r="BE34" s="74" t="s">
        <v>741</v>
      </c>
      <c r="BF34" s="66" t="s">
        <v>382</v>
      </c>
      <c r="BG34" s="75" t="s">
        <v>383</v>
      </c>
      <c r="BH34" s="71" t="s">
        <v>382</v>
      </c>
      <c r="BI34" s="66" t="s">
        <v>382</v>
      </c>
      <c r="BJ34" s="69" t="s">
        <v>383</v>
      </c>
      <c r="BK34" s="74" t="s">
        <v>382</v>
      </c>
      <c r="BL34" s="66" t="s">
        <v>382</v>
      </c>
      <c r="BM34" s="75" t="s">
        <v>383</v>
      </c>
      <c r="BN34" s="71" t="s">
        <v>382</v>
      </c>
      <c r="BO34" s="66" t="s">
        <v>382</v>
      </c>
      <c r="BP34" s="69" t="s">
        <v>383</v>
      </c>
      <c r="BQ34" s="74" t="s">
        <v>382</v>
      </c>
      <c r="BR34" s="66" t="s">
        <v>382</v>
      </c>
      <c r="BS34" s="75" t="s">
        <v>383</v>
      </c>
      <c r="BT34" s="77" t="s">
        <v>382</v>
      </c>
      <c r="BU34" s="139" t="s">
        <v>265</v>
      </c>
      <c r="BV34" s="140">
        <f t="shared" si="0"/>
        <v>1</v>
      </c>
      <c r="BW34" s="140">
        <f t="shared" si="1"/>
        <v>4</v>
      </c>
      <c r="BX34" s="140">
        <f t="shared" si="2"/>
        <v>1</v>
      </c>
      <c r="BY34" s="140">
        <f t="shared" si="3"/>
        <v>2</v>
      </c>
      <c r="BZ34" s="88">
        <f t="shared" si="4"/>
        <v>1</v>
      </c>
      <c r="CA34" s="88" t="str">
        <f t="shared" si="15"/>
        <v>Rara vez (1)</v>
      </c>
      <c r="CB34" s="88">
        <f t="shared" si="5"/>
        <v>4</v>
      </c>
      <c r="CC34" s="88" t="str">
        <f t="shared" si="16"/>
        <v>Mayor (4)</v>
      </c>
      <c r="CD34" s="88">
        <f t="shared" si="6"/>
        <v>1</v>
      </c>
      <c r="CE34" s="88" t="str">
        <f t="shared" si="17"/>
        <v>Rara vez (1)</v>
      </c>
      <c r="CF34" s="88">
        <f t="shared" si="7"/>
        <v>2</v>
      </c>
      <c r="CG34" s="88" t="str">
        <f t="shared" si="18"/>
        <v>Menor (2)</v>
      </c>
      <c r="CH34" s="88" t="str">
        <f t="shared" si="8"/>
        <v>Antes de controles
Desde el cuadrante de probabilidad Rara vez (1) e impacto Mayor (4)
Después de controles
Hasta el cuadrante de probabilidad Rara vez (1) e impacto Menor (2)</v>
      </c>
      <c r="CQ34" s="157"/>
      <c r="CV34" s="145" t="str">
        <f t="shared" si="9"/>
        <v>Antes de controles
Desde el cuadrante de probabilidad Rara vez (1) e impacto Mayor (4)
Después de controles
Hasta el cuadrante de probabilidad Rara vez (1) e impacto Menor (2)</v>
      </c>
      <c r="CW34" s="55" t="str">
        <f t="shared" si="10"/>
        <v>Antes de controles
Desde el cuadrante de probabilidad Improbable (2) e impacto Moderado (3)
Después de controles
Hasta el cuadrante de probabilidad Rara vez (1) e impacto Menor (2)</v>
      </c>
    </row>
    <row r="35" spans="1:101" ht="409.5" customHeight="1" x14ac:dyDescent="0.2">
      <c r="A35" s="54" t="s">
        <v>147</v>
      </c>
      <c r="B35" s="91" t="s">
        <v>743</v>
      </c>
      <c r="C35" s="56" t="s">
        <v>744</v>
      </c>
      <c r="D35" s="88" t="s">
        <v>35</v>
      </c>
      <c r="E35" s="88" t="s">
        <v>42</v>
      </c>
      <c r="F35" s="54" t="s">
        <v>745</v>
      </c>
      <c r="G35" s="54" t="s">
        <v>746</v>
      </c>
      <c r="H35" s="54" t="s">
        <v>747</v>
      </c>
      <c r="I35" s="54" t="s">
        <v>435</v>
      </c>
      <c r="J35" s="54" t="s">
        <v>728</v>
      </c>
      <c r="K35" s="54" t="s">
        <v>436</v>
      </c>
      <c r="L35" s="54" t="s">
        <v>544</v>
      </c>
      <c r="M35" s="90" t="s">
        <v>144</v>
      </c>
      <c r="N35" s="90" t="s">
        <v>79</v>
      </c>
      <c r="O35" s="88" t="s">
        <v>81</v>
      </c>
      <c r="P35" s="54" t="s">
        <v>748</v>
      </c>
      <c r="Q35" s="90" t="s">
        <v>144</v>
      </c>
      <c r="R35" s="90" t="s">
        <v>125</v>
      </c>
      <c r="S35" s="88" t="s">
        <v>126</v>
      </c>
      <c r="T35" s="54" t="s">
        <v>749</v>
      </c>
      <c r="U35" s="88" t="s">
        <v>364</v>
      </c>
      <c r="V35" s="54" t="s">
        <v>365</v>
      </c>
      <c r="W35" s="54" t="s">
        <v>365</v>
      </c>
      <c r="X35" s="54" t="s">
        <v>365</v>
      </c>
      <c r="Y35" s="54" t="s">
        <v>365</v>
      </c>
      <c r="Z35" s="54" t="s">
        <v>365</v>
      </c>
      <c r="AA35" s="54" t="s">
        <v>365</v>
      </c>
      <c r="AB35" s="54" t="s">
        <v>365</v>
      </c>
      <c r="AC35" s="54" t="s">
        <v>365</v>
      </c>
      <c r="AD35" s="54" t="s">
        <v>365</v>
      </c>
      <c r="AE35" s="54" t="s">
        <v>365</v>
      </c>
      <c r="AF35" s="54" t="s">
        <v>750</v>
      </c>
      <c r="AG35" s="54" t="s">
        <v>751</v>
      </c>
      <c r="AH35" s="54" t="s">
        <v>752</v>
      </c>
      <c r="AI35" s="145" t="s">
        <v>2088</v>
      </c>
      <c r="AJ35" s="55" t="s">
        <v>2084</v>
      </c>
      <c r="AK35" s="68">
        <v>43594</v>
      </c>
      <c r="AL35" s="69" t="s">
        <v>369</v>
      </c>
      <c r="AM35" s="74" t="s">
        <v>753</v>
      </c>
      <c r="AN35" s="66">
        <v>43787</v>
      </c>
      <c r="AO35" s="75" t="s">
        <v>412</v>
      </c>
      <c r="AP35" s="71" t="s">
        <v>754</v>
      </c>
      <c r="AQ35" s="66">
        <v>43980</v>
      </c>
      <c r="AR35" s="69" t="s">
        <v>369</v>
      </c>
      <c r="AS35" s="74" t="s">
        <v>755</v>
      </c>
      <c r="AT35" s="66">
        <v>44071</v>
      </c>
      <c r="AU35" s="75" t="s">
        <v>377</v>
      </c>
      <c r="AV35" s="71" t="s">
        <v>756</v>
      </c>
      <c r="AW35" s="66">
        <v>44165</v>
      </c>
      <c r="AX35" s="69" t="s">
        <v>369</v>
      </c>
      <c r="AY35" s="74" t="s">
        <v>757</v>
      </c>
      <c r="AZ35" s="66">
        <v>44257</v>
      </c>
      <c r="BA35" s="75" t="s">
        <v>375</v>
      </c>
      <c r="BB35" s="71" t="s">
        <v>741</v>
      </c>
      <c r="BC35" s="66" t="s">
        <v>382</v>
      </c>
      <c r="BD35" s="69" t="s">
        <v>383</v>
      </c>
      <c r="BE35" s="74" t="s">
        <v>382</v>
      </c>
      <c r="BF35" s="66" t="s">
        <v>382</v>
      </c>
      <c r="BG35" s="75" t="s">
        <v>383</v>
      </c>
      <c r="BH35" s="71" t="s">
        <v>382</v>
      </c>
      <c r="BI35" s="66" t="s">
        <v>382</v>
      </c>
      <c r="BJ35" s="69" t="s">
        <v>383</v>
      </c>
      <c r="BK35" s="74" t="s">
        <v>382</v>
      </c>
      <c r="BL35" s="66" t="s">
        <v>382</v>
      </c>
      <c r="BM35" s="75" t="s">
        <v>383</v>
      </c>
      <c r="BN35" s="71" t="s">
        <v>382</v>
      </c>
      <c r="BO35" s="66" t="s">
        <v>382</v>
      </c>
      <c r="BP35" s="69" t="s">
        <v>383</v>
      </c>
      <c r="BQ35" s="74" t="s">
        <v>382</v>
      </c>
      <c r="BR35" s="66" t="s">
        <v>382</v>
      </c>
      <c r="BS35" s="75" t="s">
        <v>383</v>
      </c>
      <c r="BT35" s="77" t="s">
        <v>382</v>
      </c>
      <c r="BU35" s="139" t="s">
        <v>265</v>
      </c>
      <c r="BV35" s="140">
        <f t="shared" si="0"/>
        <v>1</v>
      </c>
      <c r="BW35" s="140">
        <f t="shared" si="1"/>
        <v>4</v>
      </c>
      <c r="BX35" s="140">
        <f t="shared" si="2"/>
        <v>1</v>
      </c>
      <c r="BY35" s="140">
        <f t="shared" si="3"/>
        <v>2</v>
      </c>
      <c r="BZ35" s="88">
        <f t="shared" si="4"/>
        <v>1</v>
      </c>
      <c r="CA35" s="88" t="str">
        <f t="shared" si="15"/>
        <v>Rara vez (1)</v>
      </c>
      <c r="CB35" s="88">
        <f t="shared" si="5"/>
        <v>4</v>
      </c>
      <c r="CC35" s="88" t="str">
        <f t="shared" si="16"/>
        <v>Mayor (4)</v>
      </c>
      <c r="CD35" s="88">
        <f t="shared" si="6"/>
        <v>1</v>
      </c>
      <c r="CE35" s="88" t="str">
        <f t="shared" si="17"/>
        <v>Rara vez (1)</v>
      </c>
      <c r="CF35" s="88">
        <f t="shared" si="7"/>
        <v>2</v>
      </c>
      <c r="CG35" s="88" t="str">
        <f t="shared" si="18"/>
        <v>Menor (2)</v>
      </c>
      <c r="CH35" s="88" t="str">
        <f t="shared" si="8"/>
        <v>Antes de controles
Desde el cuadrante de probabilidad Rara vez (1) e impacto Mayor (4)
Después de controles
Hasta el cuadrante de probabilidad Rara vez (1) e impacto Menor (2)</v>
      </c>
      <c r="CQ35" s="157"/>
      <c r="CV35" s="145" t="str">
        <f t="shared" si="9"/>
        <v>Antes de controles
Desde el cuadrante de probabilidad Rara vez (1) e impacto Mayor (4)
Después de controles
Hasta el cuadrante de probabilidad Rara vez (1) e impacto Menor (2)</v>
      </c>
      <c r="CW35" s="55" t="str">
        <f t="shared" si="10"/>
        <v>Antes de controles
Desde el cuadrante de probabilidad Improbable (2) e impacto Moderado (3)
Después de controles
Hasta el cuadrante de probabilidad Rara vez (1) e impacto Menor (2)</v>
      </c>
    </row>
    <row r="36" spans="1:101" ht="409.5" customHeight="1" x14ac:dyDescent="0.2">
      <c r="A36" s="54" t="s">
        <v>159</v>
      </c>
      <c r="B36" s="91" t="s">
        <v>758</v>
      </c>
      <c r="C36" s="56" t="s">
        <v>759</v>
      </c>
      <c r="D36" s="88" t="s">
        <v>35</v>
      </c>
      <c r="E36" s="88" t="s">
        <v>152</v>
      </c>
      <c r="F36" s="54" t="s">
        <v>760</v>
      </c>
      <c r="G36" s="54" t="s">
        <v>761</v>
      </c>
      <c r="H36" s="54" t="s">
        <v>762</v>
      </c>
      <c r="I36" s="54" t="s">
        <v>435</v>
      </c>
      <c r="J36" s="54" t="s">
        <v>502</v>
      </c>
      <c r="K36" s="54" t="s">
        <v>436</v>
      </c>
      <c r="L36" s="54" t="s">
        <v>437</v>
      </c>
      <c r="M36" s="90" t="s">
        <v>103</v>
      </c>
      <c r="N36" s="90" t="s">
        <v>125</v>
      </c>
      <c r="O36" s="88" t="s">
        <v>105</v>
      </c>
      <c r="P36" s="54" t="s">
        <v>763</v>
      </c>
      <c r="Q36" s="90" t="s">
        <v>144</v>
      </c>
      <c r="R36" s="90" t="s">
        <v>145</v>
      </c>
      <c r="S36" s="88" t="s">
        <v>126</v>
      </c>
      <c r="T36" s="54" t="s">
        <v>764</v>
      </c>
      <c r="U36" s="88" t="s">
        <v>364</v>
      </c>
      <c r="V36" s="54" t="s">
        <v>365</v>
      </c>
      <c r="W36" s="54" t="s">
        <v>365</v>
      </c>
      <c r="X36" s="54" t="s">
        <v>365</v>
      </c>
      <c r="Y36" s="54" t="s">
        <v>365</v>
      </c>
      <c r="Z36" s="54" t="s">
        <v>365</v>
      </c>
      <c r="AA36" s="54" t="s">
        <v>365</v>
      </c>
      <c r="AB36" s="54" t="s">
        <v>365</v>
      </c>
      <c r="AC36" s="54" t="s">
        <v>365</v>
      </c>
      <c r="AD36" s="54" t="s">
        <v>365</v>
      </c>
      <c r="AE36" s="54" t="s">
        <v>365</v>
      </c>
      <c r="AF36" s="54" t="s">
        <v>765</v>
      </c>
      <c r="AG36" s="54" t="s">
        <v>766</v>
      </c>
      <c r="AH36" s="54" t="s">
        <v>767</v>
      </c>
      <c r="AI36" s="145" t="s">
        <v>2089</v>
      </c>
      <c r="AJ36" s="55" t="s">
        <v>2084</v>
      </c>
      <c r="AK36" s="68">
        <v>43496</v>
      </c>
      <c r="AL36" s="69" t="s">
        <v>369</v>
      </c>
      <c r="AM36" s="74" t="s">
        <v>443</v>
      </c>
      <c r="AN36" s="66">
        <v>43594</v>
      </c>
      <c r="AO36" s="75" t="s">
        <v>369</v>
      </c>
      <c r="AP36" s="71" t="s">
        <v>768</v>
      </c>
      <c r="AQ36" s="66">
        <v>43998</v>
      </c>
      <c r="AR36" s="69" t="s">
        <v>369</v>
      </c>
      <c r="AS36" s="74" t="s">
        <v>769</v>
      </c>
      <c r="AT36" s="66">
        <v>44076</v>
      </c>
      <c r="AU36" s="75" t="s">
        <v>377</v>
      </c>
      <c r="AV36" s="71" t="s">
        <v>770</v>
      </c>
      <c r="AW36" s="66">
        <v>44168</v>
      </c>
      <c r="AX36" s="69" t="s">
        <v>556</v>
      </c>
      <c r="AY36" s="74" t="s">
        <v>789</v>
      </c>
      <c r="AZ36" s="66">
        <v>44250</v>
      </c>
      <c r="BA36" s="75" t="s">
        <v>771</v>
      </c>
      <c r="BB36" s="71" t="s">
        <v>772</v>
      </c>
      <c r="BC36" s="66" t="s">
        <v>382</v>
      </c>
      <c r="BD36" s="69" t="s">
        <v>383</v>
      </c>
      <c r="BE36" s="74" t="s">
        <v>382</v>
      </c>
      <c r="BF36" s="66" t="s">
        <v>382</v>
      </c>
      <c r="BG36" s="75" t="s">
        <v>383</v>
      </c>
      <c r="BH36" s="71" t="s">
        <v>382</v>
      </c>
      <c r="BI36" s="66" t="s">
        <v>382</v>
      </c>
      <c r="BJ36" s="69" t="s">
        <v>383</v>
      </c>
      <c r="BK36" s="74" t="s">
        <v>382</v>
      </c>
      <c r="BL36" s="66" t="s">
        <v>382</v>
      </c>
      <c r="BM36" s="75" t="s">
        <v>383</v>
      </c>
      <c r="BN36" s="71" t="s">
        <v>382</v>
      </c>
      <c r="BO36" s="66" t="s">
        <v>382</v>
      </c>
      <c r="BP36" s="69" t="s">
        <v>383</v>
      </c>
      <c r="BQ36" s="74" t="s">
        <v>382</v>
      </c>
      <c r="BR36" s="66" t="s">
        <v>382</v>
      </c>
      <c r="BS36" s="75" t="s">
        <v>383</v>
      </c>
      <c r="BT36" s="77" t="s">
        <v>382</v>
      </c>
      <c r="BU36" s="139" t="s">
        <v>271</v>
      </c>
      <c r="BV36" s="140">
        <f t="shared" si="0"/>
        <v>3</v>
      </c>
      <c r="BW36" s="140">
        <f t="shared" si="1"/>
        <v>2</v>
      </c>
      <c r="BX36" s="140">
        <f t="shared" si="2"/>
        <v>1</v>
      </c>
      <c r="BY36" s="140">
        <f t="shared" si="3"/>
        <v>1</v>
      </c>
      <c r="BZ36" s="88">
        <f t="shared" si="4"/>
        <v>3</v>
      </c>
      <c r="CA36" s="88" t="str">
        <f t="shared" si="15"/>
        <v>Posible (3)</v>
      </c>
      <c r="CB36" s="88">
        <f t="shared" si="5"/>
        <v>4</v>
      </c>
      <c r="CC36" s="88" t="str">
        <f t="shared" si="16"/>
        <v>Mayor (4)</v>
      </c>
      <c r="CD36" s="88">
        <f t="shared" si="6"/>
        <v>2</v>
      </c>
      <c r="CE36" s="88" t="str">
        <f t="shared" si="17"/>
        <v>Improbable (2)</v>
      </c>
      <c r="CF36" s="88">
        <f t="shared" si="7"/>
        <v>3</v>
      </c>
      <c r="CG36" s="88" t="str">
        <f t="shared" si="18"/>
        <v>Moderado (3)</v>
      </c>
      <c r="CH36" s="88" t="str">
        <f t="shared" si="8"/>
        <v>Antes de controles
Desde el cuadrante de probabilidad Posible (3) e impacto Mayor (4)
Después de controles
Hasta el cuadrante de probabilidad Improbable (2) e impacto Moderado (3)</v>
      </c>
      <c r="CQ36" s="157"/>
      <c r="CV36" s="145" t="str">
        <f t="shared" si="9"/>
        <v>Antes de controles
Desde el cuadrante de probabilidad Posible (3) e impacto Mayor (4)
Después de controles
Hasta el cuadrante de probabilidad Improbable (2) e impacto Moderado (3)</v>
      </c>
      <c r="CW36" s="55" t="str">
        <f t="shared" si="10"/>
        <v>Antes de controles
Desde el cuadrante de probabilidad Improbable (2) e impacto Moderado (3)
Después de controles
Hasta el cuadrante de probabilidad Rara vez (1) e impacto Menor (2)</v>
      </c>
    </row>
    <row r="37" spans="1:101" ht="409.5" customHeight="1" x14ac:dyDescent="0.2">
      <c r="A37" s="54" t="s">
        <v>159</v>
      </c>
      <c r="B37" s="91" t="s">
        <v>773</v>
      </c>
      <c r="C37" s="56" t="s">
        <v>774</v>
      </c>
      <c r="D37" s="88" t="s">
        <v>35</v>
      </c>
      <c r="E37" s="88" t="s">
        <v>42</v>
      </c>
      <c r="F37" s="54" t="s">
        <v>775</v>
      </c>
      <c r="G37" s="54" t="s">
        <v>776</v>
      </c>
      <c r="H37" s="54" t="s">
        <v>777</v>
      </c>
      <c r="I37" s="54" t="s">
        <v>435</v>
      </c>
      <c r="J37" s="54" t="s">
        <v>502</v>
      </c>
      <c r="K37" s="54" t="s">
        <v>436</v>
      </c>
      <c r="L37" s="54" t="s">
        <v>437</v>
      </c>
      <c r="M37" s="90" t="s">
        <v>51</v>
      </c>
      <c r="N37" s="90" t="s">
        <v>79</v>
      </c>
      <c r="O37" s="88" t="s">
        <v>54</v>
      </c>
      <c r="P37" s="54" t="s">
        <v>778</v>
      </c>
      <c r="Q37" s="90" t="s">
        <v>103</v>
      </c>
      <c r="R37" s="90" t="s">
        <v>125</v>
      </c>
      <c r="S37" s="88" t="s">
        <v>105</v>
      </c>
      <c r="T37" s="54" t="s">
        <v>779</v>
      </c>
      <c r="U37" s="88" t="s">
        <v>405</v>
      </c>
      <c r="V37" s="54" t="s">
        <v>365</v>
      </c>
      <c r="W37" s="54" t="s">
        <v>365</v>
      </c>
      <c r="X37" s="54" t="s">
        <v>365</v>
      </c>
      <c r="Y37" s="54" t="s">
        <v>365</v>
      </c>
      <c r="Z37" s="54" t="s">
        <v>365</v>
      </c>
      <c r="AA37" s="54" t="s">
        <v>780</v>
      </c>
      <c r="AB37" s="54" t="s">
        <v>781</v>
      </c>
      <c r="AC37" s="54" t="s">
        <v>782</v>
      </c>
      <c r="AD37" s="54" t="s">
        <v>783</v>
      </c>
      <c r="AE37" s="54" t="s">
        <v>784</v>
      </c>
      <c r="AF37" s="54" t="s">
        <v>785</v>
      </c>
      <c r="AG37" s="54" t="s">
        <v>786</v>
      </c>
      <c r="AH37" s="54" t="s">
        <v>787</v>
      </c>
      <c r="AI37" s="145" t="s">
        <v>2089</v>
      </c>
      <c r="AJ37" s="55" t="s">
        <v>2084</v>
      </c>
      <c r="AK37" s="68">
        <v>43496</v>
      </c>
      <c r="AL37" s="69" t="s">
        <v>369</v>
      </c>
      <c r="AM37" s="74" t="s">
        <v>443</v>
      </c>
      <c r="AN37" s="66">
        <v>43594</v>
      </c>
      <c r="AO37" s="75" t="s">
        <v>369</v>
      </c>
      <c r="AP37" s="71" t="s">
        <v>768</v>
      </c>
      <c r="AQ37" s="66">
        <v>43998</v>
      </c>
      <c r="AR37" s="69" t="s">
        <v>369</v>
      </c>
      <c r="AS37" s="74" t="s">
        <v>788</v>
      </c>
      <c r="AT37" s="66">
        <v>44076</v>
      </c>
      <c r="AU37" s="75" t="s">
        <v>377</v>
      </c>
      <c r="AV37" s="71" t="s">
        <v>770</v>
      </c>
      <c r="AW37" s="66">
        <v>44168</v>
      </c>
      <c r="AX37" s="69" t="s">
        <v>556</v>
      </c>
      <c r="AY37" s="74" t="s">
        <v>789</v>
      </c>
      <c r="AZ37" s="66">
        <v>44250</v>
      </c>
      <c r="BA37" s="75" t="s">
        <v>771</v>
      </c>
      <c r="BB37" s="71" t="s">
        <v>790</v>
      </c>
      <c r="BC37" s="66" t="s">
        <v>382</v>
      </c>
      <c r="BD37" s="69" t="s">
        <v>383</v>
      </c>
      <c r="BE37" s="74" t="s">
        <v>382</v>
      </c>
      <c r="BF37" s="66" t="s">
        <v>382</v>
      </c>
      <c r="BG37" s="75" t="s">
        <v>383</v>
      </c>
      <c r="BH37" s="71" t="s">
        <v>382</v>
      </c>
      <c r="BI37" s="66" t="s">
        <v>382</v>
      </c>
      <c r="BJ37" s="69" t="s">
        <v>383</v>
      </c>
      <c r="BK37" s="74" t="s">
        <v>382</v>
      </c>
      <c r="BL37" s="66" t="s">
        <v>382</v>
      </c>
      <c r="BM37" s="75" t="s">
        <v>383</v>
      </c>
      <c r="BN37" s="71" t="s">
        <v>382</v>
      </c>
      <c r="BO37" s="66" t="s">
        <v>382</v>
      </c>
      <c r="BP37" s="69" t="s">
        <v>383</v>
      </c>
      <c r="BQ37" s="74" t="s">
        <v>382</v>
      </c>
      <c r="BR37" s="66" t="s">
        <v>382</v>
      </c>
      <c r="BS37" s="75" t="s">
        <v>383</v>
      </c>
      <c r="BT37" s="77" t="s">
        <v>382</v>
      </c>
      <c r="BU37" s="139" t="s">
        <v>271</v>
      </c>
      <c r="BV37" s="140">
        <f t="shared" si="0"/>
        <v>5</v>
      </c>
      <c r="BW37" s="140">
        <f t="shared" si="1"/>
        <v>4</v>
      </c>
      <c r="BX37" s="140">
        <f t="shared" si="2"/>
        <v>3</v>
      </c>
      <c r="BY37" s="140">
        <f t="shared" si="3"/>
        <v>2</v>
      </c>
      <c r="BZ37" s="88">
        <f t="shared" si="4"/>
        <v>3</v>
      </c>
      <c r="CA37" s="88" t="str">
        <f t="shared" si="15"/>
        <v>Posible (3)</v>
      </c>
      <c r="CB37" s="88">
        <f t="shared" si="5"/>
        <v>4</v>
      </c>
      <c r="CC37" s="88" t="str">
        <f t="shared" si="16"/>
        <v>Mayor (4)</v>
      </c>
      <c r="CD37" s="88">
        <f t="shared" si="6"/>
        <v>2</v>
      </c>
      <c r="CE37" s="88" t="str">
        <f t="shared" si="17"/>
        <v>Improbable (2)</v>
      </c>
      <c r="CF37" s="88">
        <f t="shared" si="7"/>
        <v>3</v>
      </c>
      <c r="CG37" s="88" t="str">
        <f t="shared" si="18"/>
        <v>Moderado (3)</v>
      </c>
      <c r="CH37" s="88" t="str">
        <f t="shared" si="8"/>
        <v>Antes de controles
Desde el cuadrante de probabilidad Posible (3) e impacto Mayor (4)
Después de controles
Hasta el cuadrante de probabilidad Improbable (2) e impacto Moderado (3)</v>
      </c>
      <c r="CQ37" s="157"/>
      <c r="CV37" s="145" t="str">
        <f t="shared" si="9"/>
        <v>Antes de controles
Desde el cuadrante de probabilidad Posible (3) e impacto Mayor (4)
Después de controles
Hasta el cuadrante de probabilidad Improbable (2) e impacto Moderado (3)</v>
      </c>
      <c r="CW37" s="55" t="str">
        <f t="shared" si="10"/>
        <v>Antes de controles
Desde el cuadrante de probabilidad Improbable (2) e impacto Moderado (3)
Después de controles
Hasta el cuadrante de probabilidad Rara vez (1) e impacto Menor (2)</v>
      </c>
    </row>
    <row r="38" spans="1:101" ht="409.5" customHeight="1" x14ac:dyDescent="0.2">
      <c r="A38" s="54" t="s">
        <v>159</v>
      </c>
      <c r="B38" s="91" t="s">
        <v>791</v>
      </c>
      <c r="C38" s="56" t="s">
        <v>792</v>
      </c>
      <c r="D38" s="88" t="s">
        <v>35</v>
      </c>
      <c r="E38" s="88" t="s">
        <v>42</v>
      </c>
      <c r="F38" s="54" t="s">
        <v>793</v>
      </c>
      <c r="G38" s="54" t="s">
        <v>794</v>
      </c>
      <c r="H38" s="54" t="s">
        <v>795</v>
      </c>
      <c r="I38" s="54" t="s">
        <v>435</v>
      </c>
      <c r="J38" s="54" t="s">
        <v>796</v>
      </c>
      <c r="K38" s="133" t="s">
        <v>436</v>
      </c>
      <c r="L38" s="133" t="s">
        <v>437</v>
      </c>
      <c r="M38" s="90" t="s">
        <v>144</v>
      </c>
      <c r="N38" s="90" t="s">
        <v>79</v>
      </c>
      <c r="O38" s="88" t="s">
        <v>81</v>
      </c>
      <c r="P38" s="54" t="s">
        <v>797</v>
      </c>
      <c r="Q38" s="90" t="s">
        <v>144</v>
      </c>
      <c r="R38" s="90" t="s">
        <v>125</v>
      </c>
      <c r="S38" s="88" t="s">
        <v>126</v>
      </c>
      <c r="T38" s="54" t="s">
        <v>798</v>
      </c>
      <c r="U38" s="88" t="s">
        <v>364</v>
      </c>
      <c r="V38" s="54" t="s">
        <v>365</v>
      </c>
      <c r="W38" s="54" t="s">
        <v>365</v>
      </c>
      <c r="X38" s="54" t="s">
        <v>365</v>
      </c>
      <c r="Y38" s="54" t="s">
        <v>365</v>
      </c>
      <c r="Z38" s="54" t="s">
        <v>365</v>
      </c>
      <c r="AA38" s="54" t="s">
        <v>365</v>
      </c>
      <c r="AB38" s="54" t="s">
        <v>365</v>
      </c>
      <c r="AC38" s="54" t="s">
        <v>365</v>
      </c>
      <c r="AD38" s="54" t="s">
        <v>365</v>
      </c>
      <c r="AE38" s="54" t="s">
        <v>365</v>
      </c>
      <c r="AF38" s="54" t="s">
        <v>799</v>
      </c>
      <c r="AG38" s="54" t="s">
        <v>786</v>
      </c>
      <c r="AH38" s="54" t="s">
        <v>800</v>
      </c>
      <c r="AI38" s="145" t="s">
        <v>2089</v>
      </c>
      <c r="AJ38" s="55" t="s">
        <v>2084</v>
      </c>
      <c r="AK38" s="68">
        <v>43496</v>
      </c>
      <c r="AL38" s="69" t="s">
        <v>369</v>
      </c>
      <c r="AM38" s="74" t="s">
        <v>443</v>
      </c>
      <c r="AN38" s="66">
        <v>43594</v>
      </c>
      <c r="AO38" s="75" t="s">
        <v>369</v>
      </c>
      <c r="AP38" s="71" t="s">
        <v>768</v>
      </c>
      <c r="AQ38" s="66">
        <v>43998</v>
      </c>
      <c r="AR38" s="69" t="s">
        <v>369</v>
      </c>
      <c r="AS38" s="74" t="s">
        <v>801</v>
      </c>
      <c r="AT38" s="66">
        <v>44076</v>
      </c>
      <c r="AU38" s="75" t="s">
        <v>380</v>
      </c>
      <c r="AV38" s="71" t="s">
        <v>802</v>
      </c>
      <c r="AW38" s="66">
        <v>44168</v>
      </c>
      <c r="AX38" s="69" t="s">
        <v>556</v>
      </c>
      <c r="AY38" s="74" t="s">
        <v>789</v>
      </c>
      <c r="AZ38" s="66">
        <v>44250</v>
      </c>
      <c r="BA38" s="75" t="s">
        <v>375</v>
      </c>
      <c r="BB38" s="71" t="s">
        <v>803</v>
      </c>
      <c r="BC38" s="66" t="s">
        <v>382</v>
      </c>
      <c r="BD38" s="69" t="s">
        <v>383</v>
      </c>
      <c r="BE38" s="74" t="s">
        <v>382</v>
      </c>
      <c r="BF38" s="66" t="s">
        <v>382</v>
      </c>
      <c r="BG38" s="75" t="s">
        <v>383</v>
      </c>
      <c r="BH38" s="71" t="s">
        <v>382</v>
      </c>
      <c r="BI38" s="66" t="s">
        <v>382</v>
      </c>
      <c r="BJ38" s="69" t="s">
        <v>383</v>
      </c>
      <c r="BK38" s="74" t="s">
        <v>382</v>
      </c>
      <c r="BL38" s="66" t="s">
        <v>382</v>
      </c>
      <c r="BM38" s="75" t="s">
        <v>383</v>
      </c>
      <c r="BN38" s="71" t="s">
        <v>382</v>
      </c>
      <c r="BO38" s="66" t="s">
        <v>382</v>
      </c>
      <c r="BP38" s="69" t="s">
        <v>383</v>
      </c>
      <c r="BQ38" s="74" t="s">
        <v>382</v>
      </c>
      <c r="BR38" s="66" t="s">
        <v>382</v>
      </c>
      <c r="BS38" s="75" t="s">
        <v>383</v>
      </c>
      <c r="BT38" s="77" t="s">
        <v>382</v>
      </c>
      <c r="BU38" s="139" t="s">
        <v>271</v>
      </c>
      <c r="BV38" s="140">
        <f t="shared" si="0"/>
        <v>1</v>
      </c>
      <c r="BW38" s="140">
        <f t="shared" si="1"/>
        <v>4</v>
      </c>
      <c r="BX38" s="140">
        <f t="shared" si="2"/>
        <v>1</v>
      </c>
      <c r="BY38" s="140">
        <f t="shared" si="3"/>
        <v>2</v>
      </c>
      <c r="BZ38" s="88">
        <f t="shared" si="4"/>
        <v>3</v>
      </c>
      <c r="CA38" s="88" t="str">
        <f t="shared" si="15"/>
        <v>Posible (3)</v>
      </c>
      <c r="CB38" s="88">
        <f t="shared" si="5"/>
        <v>4</v>
      </c>
      <c r="CC38" s="88" t="str">
        <f t="shared" si="16"/>
        <v>Mayor (4)</v>
      </c>
      <c r="CD38" s="88">
        <f t="shared" si="6"/>
        <v>2</v>
      </c>
      <c r="CE38" s="88" t="str">
        <f t="shared" si="17"/>
        <v>Improbable (2)</v>
      </c>
      <c r="CF38" s="88">
        <f t="shared" si="7"/>
        <v>3</v>
      </c>
      <c r="CG38" s="88" t="str">
        <f t="shared" si="18"/>
        <v>Moderado (3)</v>
      </c>
      <c r="CH38" s="88" t="str">
        <f t="shared" si="8"/>
        <v>Antes de controles
Desde el cuadrante de probabilidad Posible (3) e impacto Mayor (4)
Después de controles
Hasta el cuadrante de probabilidad Improbable (2) e impacto Moderado (3)</v>
      </c>
      <c r="CQ38" s="157"/>
      <c r="CV38" s="145" t="str">
        <f t="shared" si="9"/>
        <v>Antes de controles
Desde el cuadrante de probabilidad Posible (3) e impacto Mayor (4)
Después de controles
Hasta el cuadrante de probabilidad Improbable (2) e impacto Moderado (3)</v>
      </c>
      <c r="CW38" s="55" t="str">
        <f t="shared" si="10"/>
        <v>Antes de controles
Desde el cuadrante de probabilidad Improbable (2) e impacto Moderado (3)
Después de controles
Hasta el cuadrante de probabilidad Rara vez (1) e impacto Menor (2)</v>
      </c>
    </row>
    <row r="39" spans="1:101" ht="409.5" customHeight="1" x14ac:dyDescent="0.2">
      <c r="A39" s="54" t="s">
        <v>159</v>
      </c>
      <c r="B39" s="91" t="s">
        <v>773</v>
      </c>
      <c r="C39" s="56" t="s">
        <v>804</v>
      </c>
      <c r="D39" s="88" t="s">
        <v>64</v>
      </c>
      <c r="E39" s="88" t="s">
        <v>136</v>
      </c>
      <c r="F39" s="54" t="s">
        <v>805</v>
      </c>
      <c r="G39" s="54" t="s">
        <v>806</v>
      </c>
      <c r="H39" s="54" t="s">
        <v>807</v>
      </c>
      <c r="I39" s="54" t="s">
        <v>435</v>
      </c>
      <c r="J39" s="54" t="s">
        <v>502</v>
      </c>
      <c r="K39" s="54" t="s">
        <v>436</v>
      </c>
      <c r="L39" s="54" t="s">
        <v>437</v>
      </c>
      <c r="M39" s="90" t="s">
        <v>144</v>
      </c>
      <c r="N39" s="90" t="s">
        <v>104</v>
      </c>
      <c r="O39" s="88" t="s">
        <v>105</v>
      </c>
      <c r="P39" s="54" t="s">
        <v>808</v>
      </c>
      <c r="Q39" s="90" t="s">
        <v>144</v>
      </c>
      <c r="R39" s="90" t="s">
        <v>104</v>
      </c>
      <c r="S39" s="88" t="s">
        <v>105</v>
      </c>
      <c r="T39" s="54" t="s">
        <v>809</v>
      </c>
      <c r="U39" s="88" t="s">
        <v>405</v>
      </c>
      <c r="V39" s="54" t="s">
        <v>365</v>
      </c>
      <c r="W39" s="54" t="s">
        <v>365</v>
      </c>
      <c r="X39" s="54" t="s">
        <v>365</v>
      </c>
      <c r="Y39" s="54" t="s">
        <v>365</v>
      </c>
      <c r="Z39" s="54" t="s">
        <v>365</v>
      </c>
      <c r="AA39" s="54" t="s">
        <v>810</v>
      </c>
      <c r="AB39" s="54" t="s">
        <v>811</v>
      </c>
      <c r="AC39" s="54" t="s">
        <v>812</v>
      </c>
      <c r="AD39" s="54" t="s">
        <v>813</v>
      </c>
      <c r="AE39" s="54" t="s">
        <v>814</v>
      </c>
      <c r="AF39" s="54" t="s">
        <v>815</v>
      </c>
      <c r="AG39" s="54" t="s">
        <v>816</v>
      </c>
      <c r="AH39" s="54" t="s">
        <v>817</v>
      </c>
      <c r="AI39" s="145" t="s">
        <v>2089</v>
      </c>
      <c r="AJ39" s="55" t="s">
        <v>2084</v>
      </c>
      <c r="AK39" s="68">
        <v>43496</v>
      </c>
      <c r="AL39" s="69" t="s">
        <v>369</v>
      </c>
      <c r="AM39" s="74" t="s">
        <v>443</v>
      </c>
      <c r="AN39" s="66">
        <v>43594</v>
      </c>
      <c r="AO39" s="75" t="s">
        <v>369</v>
      </c>
      <c r="AP39" s="71" t="s">
        <v>768</v>
      </c>
      <c r="AQ39" s="66">
        <v>43998</v>
      </c>
      <c r="AR39" s="69" t="s">
        <v>369</v>
      </c>
      <c r="AS39" s="74" t="s">
        <v>818</v>
      </c>
      <c r="AT39" s="66">
        <v>44076</v>
      </c>
      <c r="AU39" s="75" t="s">
        <v>380</v>
      </c>
      <c r="AV39" s="71" t="s">
        <v>802</v>
      </c>
      <c r="AW39" s="66">
        <v>44168</v>
      </c>
      <c r="AX39" s="69" t="s">
        <v>369</v>
      </c>
      <c r="AY39" s="74" t="s">
        <v>789</v>
      </c>
      <c r="AZ39" s="66">
        <v>44250</v>
      </c>
      <c r="BA39" s="75" t="s">
        <v>771</v>
      </c>
      <c r="BB39" s="71" t="s">
        <v>819</v>
      </c>
      <c r="BC39" s="66" t="s">
        <v>382</v>
      </c>
      <c r="BD39" s="69" t="s">
        <v>383</v>
      </c>
      <c r="BE39" s="74" t="s">
        <v>382</v>
      </c>
      <c r="BF39" s="66" t="s">
        <v>382</v>
      </c>
      <c r="BG39" s="75" t="s">
        <v>383</v>
      </c>
      <c r="BH39" s="71" t="s">
        <v>382</v>
      </c>
      <c r="BI39" s="66" t="s">
        <v>382</v>
      </c>
      <c r="BJ39" s="69" t="s">
        <v>383</v>
      </c>
      <c r="BK39" s="74" t="s">
        <v>382</v>
      </c>
      <c r="BL39" s="66" t="s">
        <v>382</v>
      </c>
      <c r="BM39" s="75" t="s">
        <v>383</v>
      </c>
      <c r="BN39" s="71" t="s">
        <v>382</v>
      </c>
      <c r="BO39" s="66" t="s">
        <v>382</v>
      </c>
      <c r="BP39" s="69" t="s">
        <v>383</v>
      </c>
      <c r="BQ39" s="74" t="s">
        <v>382</v>
      </c>
      <c r="BR39" s="66" t="s">
        <v>382</v>
      </c>
      <c r="BS39" s="75" t="s">
        <v>383</v>
      </c>
      <c r="BT39" s="77" t="s">
        <v>382</v>
      </c>
      <c r="BU39" s="139" t="s">
        <v>271</v>
      </c>
      <c r="BV39" s="140">
        <f t="shared" si="0"/>
        <v>1</v>
      </c>
      <c r="BW39" s="140">
        <f t="shared" si="1"/>
        <v>3</v>
      </c>
      <c r="BX39" s="140">
        <f t="shared" si="2"/>
        <v>1</v>
      </c>
      <c r="BY39" s="140">
        <f t="shared" si="3"/>
        <v>3</v>
      </c>
      <c r="BZ39" s="88">
        <f t="shared" si="4"/>
        <v>3</v>
      </c>
      <c r="CA39" s="88" t="str">
        <f t="shared" si="15"/>
        <v>Posible (3)</v>
      </c>
      <c r="CB39" s="88">
        <f t="shared" si="5"/>
        <v>4</v>
      </c>
      <c r="CC39" s="88" t="str">
        <f t="shared" si="16"/>
        <v>Mayor (4)</v>
      </c>
      <c r="CD39" s="88">
        <f t="shared" si="6"/>
        <v>2</v>
      </c>
      <c r="CE39" s="88" t="str">
        <f t="shared" si="17"/>
        <v>Improbable (2)</v>
      </c>
      <c r="CF39" s="88">
        <f t="shared" si="7"/>
        <v>3</v>
      </c>
      <c r="CG39" s="88" t="str">
        <f t="shared" si="18"/>
        <v>Moderado (3)</v>
      </c>
      <c r="CH39" s="88" t="str">
        <f t="shared" si="8"/>
        <v>Antes de controles
Desde el cuadrante de probabilidad Posible (3) e impacto Mayor (4)
Después de controles
Hasta el cuadrante de probabilidad Improbable (2) e impacto Moderado (3)</v>
      </c>
      <c r="CQ39" s="157"/>
      <c r="CV39" s="145" t="str">
        <f t="shared" si="9"/>
        <v>Antes de controles
Desde el cuadrante de probabilidad Posible (3) e impacto Mayor (4)
Después de controles
Hasta el cuadrante de probabilidad Improbable (2) e impacto Moderado (3)</v>
      </c>
      <c r="CW39" s="55" t="str">
        <f t="shared" si="10"/>
        <v>Antes de controles
Desde el cuadrante de probabilidad Improbable (2) e impacto Moderado (3)
Después de controles
Hasta el cuadrante de probabilidad Rara vez (1) e impacto Menor (2)</v>
      </c>
    </row>
    <row r="40" spans="1:101" ht="409.5" customHeight="1" x14ac:dyDescent="0.2">
      <c r="A40" s="54" t="s">
        <v>159</v>
      </c>
      <c r="B40" s="91" t="s">
        <v>773</v>
      </c>
      <c r="C40" s="56" t="s">
        <v>820</v>
      </c>
      <c r="D40" s="88" t="s">
        <v>64</v>
      </c>
      <c r="E40" s="88" t="s">
        <v>152</v>
      </c>
      <c r="F40" s="54" t="s">
        <v>821</v>
      </c>
      <c r="G40" s="54" t="s">
        <v>806</v>
      </c>
      <c r="H40" s="54" t="s">
        <v>822</v>
      </c>
      <c r="I40" s="54" t="s">
        <v>435</v>
      </c>
      <c r="J40" s="54" t="s">
        <v>359</v>
      </c>
      <c r="K40" s="54" t="s">
        <v>436</v>
      </c>
      <c r="L40" s="54" t="s">
        <v>437</v>
      </c>
      <c r="M40" s="90" t="s">
        <v>144</v>
      </c>
      <c r="N40" s="90" t="s">
        <v>104</v>
      </c>
      <c r="O40" s="88" t="s">
        <v>105</v>
      </c>
      <c r="P40" s="54" t="s">
        <v>808</v>
      </c>
      <c r="Q40" s="90" t="s">
        <v>144</v>
      </c>
      <c r="R40" s="90" t="s">
        <v>104</v>
      </c>
      <c r="S40" s="88" t="s">
        <v>105</v>
      </c>
      <c r="T40" s="54" t="s">
        <v>823</v>
      </c>
      <c r="U40" s="88" t="s">
        <v>405</v>
      </c>
      <c r="V40" s="54" t="s">
        <v>365</v>
      </c>
      <c r="W40" s="54" t="s">
        <v>365</v>
      </c>
      <c r="X40" s="54" t="s">
        <v>365</v>
      </c>
      <c r="Y40" s="54" t="s">
        <v>365</v>
      </c>
      <c r="Z40" s="54" t="s">
        <v>365</v>
      </c>
      <c r="AA40" s="54" t="s">
        <v>824</v>
      </c>
      <c r="AB40" s="54" t="s">
        <v>825</v>
      </c>
      <c r="AC40" s="54" t="s">
        <v>826</v>
      </c>
      <c r="AD40" s="54" t="s">
        <v>827</v>
      </c>
      <c r="AE40" s="54" t="s">
        <v>828</v>
      </c>
      <c r="AF40" s="54" t="s">
        <v>829</v>
      </c>
      <c r="AG40" s="54" t="s">
        <v>816</v>
      </c>
      <c r="AH40" s="54" t="s">
        <v>830</v>
      </c>
      <c r="AI40" s="145" t="s">
        <v>2089</v>
      </c>
      <c r="AJ40" s="55" t="s">
        <v>2084</v>
      </c>
      <c r="AK40" s="68">
        <v>43496</v>
      </c>
      <c r="AL40" s="69" t="s">
        <v>369</v>
      </c>
      <c r="AM40" s="74" t="s">
        <v>443</v>
      </c>
      <c r="AN40" s="66">
        <v>43594</v>
      </c>
      <c r="AO40" s="75" t="s">
        <v>369</v>
      </c>
      <c r="AP40" s="71" t="s">
        <v>768</v>
      </c>
      <c r="AQ40" s="66">
        <v>43998</v>
      </c>
      <c r="AR40" s="69" t="s">
        <v>369</v>
      </c>
      <c r="AS40" s="74" t="s">
        <v>818</v>
      </c>
      <c r="AT40" s="66">
        <v>44076</v>
      </c>
      <c r="AU40" s="75" t="s">
        <v>377</v>
      </c>
      <c r="AV40" s="71" t="s">
        <v>770</v>
      </c>
      <c r="AW40" s="66">
        <v>44168</v>
      </c>
      <c r="AX40" s="69" t="s">
        <v>556</v>
      </c>
      <c r="AY40" s="74" t="s">
        <v>789</v>
      </c>
      <c r="AZ40" s="66">
        <v>44250</v>
      </c>
      <c r="BA40" s="75" t="s">
        <v>771</v>
      </c>
      <c r="BB40" s="71" t="s">
        <v>831</v>
      </c>
      <c r="BC40" s="66" t="s">
        <v>382</v>
      </c>
      <c r="BD40" s="69" t="s">
        <v>383</v>
      </c>
      <c r="BE40" s="74" t="s">
        <v>382</v>
      </c>
      <c r="BF40" s="66" t="s">
        <v>382</v>
      </c>
      <c r="BG40" s="75" t="s">
        <v>383</v>
      </c>
      <c r="BH40" s="71" t="s">
        <v>382</v>
      </c>
      <c r="BI40" s="66" t="s">
        <v>382</v>
      </c>
      <c r="BJ40" s="69" t="s">
        <v>383</v>
      </c>
      <c r="BK40" s="74" t="s">
        <v>382</v>
      </c>
      <c r="BL40" s="66" t="s">
        <v>382</v>
      </c>
      <c r="BM40" s="75" t="s">
        <v>383</v>
      </c>
      <c r="BN40" s="71" t="s">
        <v>382</v>
      </c>
      <c r="BO40" s="66" t="s">
        <v>382</v>
      </c>
      <c r="BP40" s="69" t="s">
        <v>383</v>
      </c>
      <c r="BQ40" s="74" t="s">
        <v>382</v>
      </c>
      <c r="BR40" s="66" t="s">
        <v>382</v>
      </c>
      <c r="BS40" s="75" t="s">
        <v>383</v>
      </c>
      <c r="BT40" s="77" t="s">
        <v>382</v>
      </c>
      <c r="BU40" s="139" t="s">
        <v>271</v>
      </c>
      <c r="BV40" s="140">
        <f t="shared" si="0"/>
        <v>1</v>
      </c>
      <c r="BW40" s="140">
        <f t="shared" si="1"/>
        <v>3</v>
      </c>
      <c r="BX40" s="140">
        <f t="shared" si="2"/>
        <v>1</v>
      </c>
      <c r="BY40" s="140">
        <f t="shared" si="3"/>
        <v>3</v>
      </c>
      <c r="BZ40" s="88">
        <f t="shared" si="4"/>
        <v>3</v>
      </c>
      <c r="CA40" s="88" t="str">
        <f t="shared" si="15"/>
        <v>Posible (3)</v>
      </c>
      <c r="CB40" s="88">
        <f t="shared" si="5"/>
        <v>4</v>
      </c>
      <c r="CC40" s="88" t="str">
        <f t="shared" si="16"/>
        <v>Mayor (4)</v>
      </c>
      <c r="CD40" s="88">
        <f t="shared" si="6"/>
        <v>2</v>
      </c>
      <c r="CE40" s="88" t="str">
        <f t="shared" si="17"/>
        <v>Improbable (2)</v>
      </c>
      <c r="CF40" s="88">
        <f t="shared" si="7"/>
        <v>3</v>
      </c>
      <c r="CG40" s="88" t="str">
        <f t="shared" si="18"/>
        <v>Moderado (3)</v>
      </c>
      <c r="CH40" s="88" t="str">
        <f t="shared" si="8"/>
        <v>Antes de controles
Desde el cuadrante de probabilidad Posible (3) e impacto Mayor (4)
Después de controles
Hasta el cuadrante de probabilidad Improbable (2) e impacto Moderado (3)</v>
      </c>
      <c r="CQ40" s="157"/>
      <c r="CV40" s="145" t="str">
        <f t="shared" si="9"/>
        <v>Antes de controles
Desde el cuadrante de probabilidad Posible (3) e impacto Mayor (4)
Después de controles
Hasta el cuadrante de probabilidad Improbable (2) e impacto Moderado (3)</v>
      </c>
      <c r="CW40" s="55" t="str">
        <f t="shared" si="10"/>
        <v>Antes de controles
Desde el cuadrante de probabilidad Improbable (2) e impacto Moderado (3)
Después de controles
Hasta el cuadrante de probabilidad Rara vez (1) e impacto Menor (2)</v>
      </c>
    </row>
    <row r="41" spans="1:101" ht="409.5" customHeight="1" x14ac:dyDescent="0.2">
      <c r="A41" s="54" t="s">
        <v>159</v>
      </c>
      <c r="B41" s="91" t="s">
        <v>832</v>
      </c>
      <c r="C41" s="56" t="s">
        <v>833</v>
      </c>
      <c r="D41" s="88" t="s">
        <v>35</v>
      </c>
      <c r="E41" s="88" t="s">
        <v>152</v>
      </c>
      <c r="F41" s="54" t="s">
        <v>834</v>
      </c>
      <c r="G41" s="54" t="s">
        <v>835</v>
      </c>
      <c r="H41" s="54" t="s">
        <v>836</v>
      </c>
      <c r="I41" s="54" t="s">
        <v>435</v>
      </c>
      <c r="J41" s="54" t="s">
        <v>502</v>
      </c>
      <c r="K41" s="54" t="s">
        <v>436</v>
      </c>
      <c r="L41" s="54" t="s">
        <v>437</v>
      </c>
      <c r="M41" s="90" t="s">
        <v>78</v>
      </c>
      <c r="N41" s="90" t="s">
        <v>52</v>
      </c>
      <c r="O41" s="88" t="s">
        <v>54</v>
      </c>
      <c r="P41" s="54" t="s">
        <v>837</v>
      </c>
      <c r="Q41" s="90" t="s">
        <v>124</v>
      </c>
      <c r="R41" s="90" t="s">
        <v>52</v>
      </c>
      <c r="S41" s="88" t="s">
        <v>54</v>
      </c>
      <c r="T41" s="54" t="s">
        <v>838</v>
      </c>
      <c r="U41" s="88" t="s">
        <v>405</v>
      </c>
      <c r="V41" s="54" t="s">
        <v>839</v>
      </c>
      <c r="W41" s="54" t="s">
        <v>365</v>
      </c>
      <c r="X41" s="54" t="s">
        <v>365</v>
      </c>
      <c r="Y41" s="54" t="s">
        <v>365</v>
      </c>
      <c r="Z41" s="54" t="s">
        <v>365</v>
      </c>
      <c r="AA41" s="54" t="s">
        <v>840</v>
      </c>
      <c r="AB41" s="54" t="s">
        <v>841</v>
      </c>
      <c r="AC41" s="54" t="s">
        <v>842</v>
      </c>
      <c r="AD41" s="54" t="s">
        <v>843</v>
      </c>
      <c r="AE41" s="54" t="s">
        <v>844</v>
      </c>
      <c r="AF41" s="54" t="s">
        <v>845</v>
      </c>
      <c r="AG41" s="54" t="s">
        <v>846</v>
      </c>
      <c r="AH41" s="54" t="s">
        <v>847</v>
      </c>
      <c r="AI41" s="145" t="s">
        <v>2089</v>
      </c>
      <c r="AJ41" s="55" t="s">
        <v>2084</v>
      </c>
      <c r="AK41" s="68">
        <v>43998</v>
      </c>
      <c r="AL41" s="69" t="s">
        <v>369</v>
      </c>
      <c r="AM41" s="74" t="s">
        <v>848</v>
      </c>
      <c r="AN41" s="66">
        <v>44076</v>
      </c>
      <c r="AO41" s="75" t="s">
        <v>373</v>
      </c>
      <c r="AP41" s="71" t="s">
        <v>770</v>
      </c>
      <c r="AQ41" s="66">
        <v>44168</v>
      </c>
      <c r="AR41" s="69" t="s">
        <v>556</v>
      </c>
      <c r="AS41" s="74" t="s">
        <v>789</v>
      </c>
      <c r="AT41" s="66">
        <v>44250</v>
      </c>
      <c r="AU41" s="75" t="s">
        <v>412</v>
      </c>
      <c r="AV41" s="71" t="s">
        <v>849</v>
      </c>
      <c r="AW41" s="66" t="s">
        <v>382</v>
      </c>
      <c r="AX41" s="69" t="s">
        <v>383</v>
      </c>
      <c r="AY41" s="74" t="s">
        <v>382</v>
      </c>
      <c r="AZ41" s="66" t="s">
        <v>382</v>
      </c>
      <c r="BA41" s="75" t="s">
        <v>383</v>
      </c>
      <c r="BB41" s="71" t="s">
        <v>382</v>
      </c>
      <c r="BC41" s="66" t="s">
        <v>382</v>
      </c>
      <c r="BD41" s="69" t="s">
        <v>383</v>
      </c>
      <c r="BE41" s="74" t="s">
        <v>382</v>
      </c>
      <c r="BF41" s="66" t="s">
        <v>382</v>
      </c>
      <c r="BG41" s="75" t="s">
        <v>383</v>
      </c>
      <c r="BH41" s="71" t="s">
        <v>382</v>
      </c>
      <c r="BI41" s="66" t="s">
        <v>382</v>
      </c>
      <c r="BJ41" s="69" t="s">
        <v>383</v>
      </c>
      <c r="BK41" s="74" t="s">
        <v>382</v>
      </c>
      <c r="BL41" s="66" t="s">
        <v>382</v>
      </c>
      <c r="BM41" s="75" t="s">
        <v>383</v>
      </c>
      <c r="BN41" s="71" t="s">
        <v>382</v>
      </c>
      <c r="BO41" s="66" t="s">
        <v>382</v>
      </c>
      <c r="BP41" s="69" t="s">
        <v>383</v>
      </c>
      <c r="BQ41" s="74" t="s">
        <v>382</v>
      </c>
      <c r="BR41" s="66" t="s">
        <v>382</v>
      </c>
      <c r="BS41" s="75" t="s">
        <v>383</v>
      </c>
      <c r="BT41" s="77" t="s">
        <v>382</v>
      </c>
      <c r="BU41" s="139" t="s">
        <v>271</v>
      </c>
      <c r="BV41" s="140">
        <f t="shared" si="0"/>
        <v>4</v>
      </c>
      <c r="BW41" s="140">
        <f t="shared" si="1"/>
        <v>5</v>
      </c>
      <c r="BX41" s="140">
        <f t="shared" si="2"/>
        <v>2</v>
      </c>
      <c r="BY41" s="140">
        <f t="shared" si="3"/>
        <v>5</v>
      </c>
      <c r="BZ41" s="88">
        <f t="shared" si="4"/>
        <v>3</v>
      </c>
      <c r="CA41" s="88" t="str">
        <f t="shared" si="15"/>
        <v>Posible (3)</v>
      </c>
      <c r="CB41" s="88">
        <f t="shared" si="5"/>
        <v>4</v>
      </c>
      <c r="CC41" s="88" t="str">
        <f t="shared" si="16"/>
        <v>Mayor (4)</v>
      </c>
      <c r="CD41" s="88">
        <f t="shared" si="6"/>
        <v>2</v>
      </c>
      <c r="CE41" s="88" t="str">
        <f t="shared" si="17"/>
        <v>Improbable (2)</v>
      </c>
      <c r="CF41" s="88">
        <f t="shared" si="7"/>
        <v>3</v>
      </c>
      <c r="CG41" s="88" t="str">
        <f t="shared" si="18"/>
        <v>Moderado (3)</v>
      </c>
      <c r="CH41" s="88" t="str">
        <f t="shared" si="8"/>
        <v>Antes de controles
Desde el cuadrante de probabilidad Posible (3) e impacto Mayor (4)
Después de controles
Hasta el cuadrante de probabilidad Improbable (2) e impacto Moderado (3)</v>
      </c>
      <c r="CQ41" s="157"/>
      <c r="CV41" s="145" t="str">
        <f t="shared" si="9"/>
        <v>Antes de controles
Desde el cuadrante de probabilidad Posible (3) e impacto Mayor (4)
Después de controles
Hasta el cuadrante de probabilidad Improbable (2) e impacto Moderado (3)</v>
      </c>
      <c r="CW41" s="55" t="str">
        <f t="shared" si="10"/>
        <v>Antes de controles
Desde el cuadrante de probabilidad Improbable (2) e impacto Moderado (3)
Después de controles
Hasta el cuadrante de probabilidad Rara vez (1) e impacto Menor (2)</v>
      </c>
    </row>
    <row r="42" spans="1:101" ht="409.5" customHeight="1" x14ac:dyDescent="0.2">
      <c r="A42" s="54" t="s">
        <v>169</v>
      </c>
      <c r="B42" s="91" t="s">
        <v>850</v>
      </c>
      <c r="C42" s="56" t="s">
        <v>851</v>
      </c>
      <c r="D42" s="88" t="s">
        <v>35</v>
      </c>
      <c r="E42" s="88" t="s">
        <v>92</v>
      </c>
      <c r="F42" s="54" t="s">
        <v>852</v>
      </c>
      <c r="G42" s="54" t="s">
        <v>853</v>
      </c>
      <c r="H42" s="54" t="s">
        <v>854</v>
      </c>
      <c r="I42" s="54" t="s">
        <v>358</v>
      </c>
      <c r="J42" s="54" t="s">
        <v>359</v>
      </c>
      <c r="K42" s="54" t="s">
        <v>855</v>
      </c>
      <c r="L42" s="54" t="s">
        <v>437</v>
      </c>
      <c r="M42" s="90" t="s">
        <v>144</v>
      </c>
      <c r="N42" s="90" t="s">
        <v>79</v>
      </c>
      <c r="O42" s="88" t="s">
        <v>81</v>
      </c>
      <c r="P42" s="54" t="s">
        <v>856</v>
      </c>
      <c r="Q42" s="90" t="s">
        <v>144</v>
      </c>
      <c r="R42" s="90" t="s">
        <v>125</v>
      </c>
      <c r="S42" s="88" t="s">
        <v>126</v>
      </c>
      <c r="T42" s="54" t="s">
        <v>857</v>
      </c>
      <c r="U42" s="88" t="s">
        <v>405</v>
      </c>
      <c r="V42" s="54" t="s">
        <v>365</v>
      </c>
      <c r="W42" s="54" t="s">
        <v>365</v>
      </c>
      <c r="X42" s="54" t="s">
        <v>365</v>
      </c>
      <c r="Y42" s="54" t="s">
        <v>365</v>
      </c>
      <c r="Z42" s="54" t="s">
        <v>365</v>
      </c>
      <c r="AA42" s="54" t="s">
        <v>858</v>
      </c>
      <c r="AB42" s="54" t="s">
        <v>859</v>
      </c>
      <c r="AC42" s="54" t="s">
        <v>2102</v>
      </c>
      <c r="AD42" s="54" t="s">
        <v>860</v>
      </c>
      <c r="AE42" s="54" t="s">
        <v>861</v>
      </c>
      <c r="AF42" s="54" t="s">
        <v>862</v>
      </c>
      <c r="AG42" s="54" t="s">
        <v>863</v>
      </c>
      <c r="AH42" s="54" t="s">
        <v>864</v>
      </c>
      <c r="AI42" s="145" t="s">
        <v>2083</v>
      </c>
      <c r="AJ42" s="55" t="s">
        <v>2084</v>
      </c>
      <c r="AK42" s="68">
        <v>43350</v>
      </c>
      <c r="AL42" s="69" t="s">
        <v>369</v>
      </c>
      <c r="AM42" s="74" t="s">
        <v>742</v>
      </c>
      <c r="AN42" s="66">
        <v>43593</v>
      </c>
      <c r="AO42" s="75" t="s">
        <v>771</v>
      </c>
      <c r="AP42" s="71" t="s">
        <v>865</v>
      </c>
      <c r="AQ42" s="66">
        <v>43784</v>
      </c>
      <c r="AR42" s="69" t="s">
        <v>866</v>
      </c>
      <c r="AS42" s="74" t="s">
        <v>867</v>
      </c>
      <c r="AT42" s="66">
        <v>43895</v>
      </c>
      <c r="AU42" s="75" t="s">
        <v>705</v>
      </c>
      <c r="AV42" s="71" t="s">
        <v>868</v>
      </c>
      <c r="AW42" s="66">
        <v>44062</v>
      </c>
      <c r="AX42" s="69" t="s">
        <v>416</v>
      </c>
      <c r="AY42" s="74" t="s">
        <v>869</v>
      </c>
      <c r="AZ42" s="66">
        <v>44169</v>
      </c>
      <c r="BA42" s="75" t="s">
        <v>416</v>
      </c>
      <c r="BB42" s="71" t="s">
        <v>870</v>
      </c>
      <c r="BC42" s="66">
        <v>44246</v>
      </c>
      <c r="BD42" s="69" t="s">
        <v>483</v>
      </c>
      <c r="BE42" s="74" t="s">
        <v>905</v>
      </c>
      <c r="BF42" s="66" t="s">
        <v>382</v>
      </c>
      <c r="BG42" s="75" t="s">
        <v>383</v>
      </c>
      <c r="BH42" s="71" t="s">
        <v>382</v>
      </c>
      <c r="BI42" s="66" t="s">
        <v>382</v>
      </c>
      <c r="BJ42" s="69" t="s">
        <v>383</v>
      </c>
      <c r="BK42" s="74" t="s">
        <v>382</v>
      </c>
      <c r="BL42" s="66" t="s">
        <v>382</v>
      </c>
      <c r="BM42" s="75" t="s">
        <v>383</v>
      </c>
      <c r="BN42" s="71" t="s">
        <v>382</v>
      </c>
      <c r="BO42" s="66" t="s">
        <v>382</v>
      </c>
      <c r="BP42" s="69" t="s">
        <v>383</v>
      </c>
      <c r="BQ42" s="74" t="s">
        <v>382</v>
      </c>
      <c r="BR42" s="66" t="s">
        <v>382</v>
      </c>
      <c r="BS42" s="75" t="s">
        <v>383</v>
      </c>
      <c r="BT42" s="77" t="s">
        <v>382</v>
      </c>
      <c r="BU42" s="139" t="s">
        <v>268</v>
      </c>
      <c r="BV42" s="140">
        <f t="shared" si="0"/>
        <v>1</v>
      </c>
      <c r="BW42" s="140">
        <f t="shared" si="1"/>
        <v>4</v>
      </c>
      <c r="BX42" s="140">
        <f t="shared" si="2"/>
        <v>1</v>
      </c>
      <c r="BY42" s="140">
        <f t="shared" si="3"/>
        <v>2</v>
      </c>
      <c r="BZ42" s="88">
        <f t="shared" si="4"/>
        <v>1</v>
      </c>
      <c r="CA42" s="88" t="str">
        <f t="shared" si="15"/>
        <v>Rara vez (1)</v>
      </c>
      <c r="CB42" s="88">
        <f t="shared" si="5"/>
        <v>4</v>
      </c>
      <c r="CC42" s="88" t="str">
        <f t="shared" si="16"/>
        <v>Mayor (4)</v>
      </c>
      <c r="CD42" s="88">
        <f t="shared" si="6"/>
        <v>1</v>
      </c>
      <c r="CE42" s="88" t="str">
        <f t="shared" si="17"/>
        <v>Rara vez (1)</v>
      </c>
      <c r="CF42" s="88">
        <f t="shared" si="7"/>
        <v>3</v>
      </c>
      <c r="CG42" s="88" t="str">
        <f t="shared" si="18"/>
        <v>Moderado (3)</v>
      </c>
      <c r="CH42" s="88" t="str">
        <f t="shared" si="8"/>
        <v>Antes de controles
Desde el cuadrante de probabilidad Rara vez (1) e impacto Mayor (4)
Después de controles
Hasta el cuadrante de probabilidad Rara vez (1) e impacto Moderado (3)</v>
      </c>
      <c r="CQ42" s="157"/>
      <c r="CV42" s="145" t="str">
        <f t="shared" si="9"/>
        <v>Antes de controles
Desde el cuadrante de probabilidad Rara vez (1) e impacto Mayor (4)
Después de controles
Hasta el cuadrante de probabilidad Rara vez (1) e impacto Moderado (3)</v>
      </c>
      <c r="CW42" s="55" t="str">
        <f t="shared" si="10"/>
        <v>Antes de controles
Desde el cuadrante de probabilidad Improbable (2) e impacto Moderado (3)
Después de controles
Hasta el cuadrante de probabilidad Rara vez (1) e impacto Menor (2)</v>
      </c>
    </row>
    <row r="43" spans="1:101" ht="409.5" customHeight="1" x14ac:dyDescent="0.2">
      <c r="A43" s="54" t="s">
        <v>169</v>
      </c>
      <c r="B43" s="91" t="s">
        <v>871</v>
      </c>
      <c r="C43" s="56" t="s">
        <v>872</v>
      </c>
      <c r="D43" s="88" t="s">
        <v>35</v>
      </c>
      <c r="E43" s="88" t="s">
        <v>42</v>
      </c>
      <c r="F43" s="54" t="s">
        <v>873</v>
      </c>
      <c r="G43" s="54" t="s">
        <v>874</v>
      </c>
      <c r="H43" s="54" t="s">
        <v>875</v>
      </c>
      <c r="I43" s="54" t="s">
        <v>358</v>
      </c>
      <c r="J43" s="54" t="s">
        <v>359</v>
      </c>
      <c r="K43" s="54" t="s">
        <v>436</v>
      </c>
      <c r="L43" s="54" t="s">
        <v>437</v>
      </c>
      <c r="M43" s="90" t="s">
        <v>144</v>
      </c>
      <c r="N43" s="90" t="s">
        <v>79</v>
      </c>
      <c r="O43" s="88" t="s">
        <v>81</v>
      </c>
      <c r="P43" s="54" t="s">
        <v>876</v>
      </c>
      <c r="Q43" s="90" t="s">
        <v>144</v>
      </c>
      <c r="R43" s="90" t="s">
        <v>104</v>
      </c>
      <c r="S43" s="88" t="s">
        <v>105</v>
      </c>
      <c r="T43" s="54" t="s">
        <v>877</v>
      </c>
      <c r="U43" s="88" t="s">
        <v>405</v>
      </c>
      <c r="V43" s="54" t="s">
        <v>365</v>
      </c>
      <c r="W43" s="54" t="s">
        <v>365</v>
      </c>
      <c r="X43" s="54" t="s">
        <v>365</v>
      </c>
      <c r="Y43" s="54" t="s">
        <v>365</v>
      </c>
      <c r="Z43" s="54" t="s">
        <v>365</v>
      </c>
      <c r="AA43" s="54" t="s">
        <v>878</v>
      </c>
      <c r="AB43" s="54" t="s">
        <v>879</v>
      </c>
      <c r="AC43" s="54" t="s">
        <v>880</v>
      </c>
      <c r="AD43" s="54" t="s">
        <v>881</v>
      </c>
      <c r="AE43" s="54" t="s">
        <v>882</v>
      </c>
      <c r="AF43" s="54" t="s">
        <v>883</v>
      </c>
      <c r="AG43" s="54" t="s">
        <v>884</v>
      </c>
      <c r="AH43" s="54" t="s">
        <v>885</v>
      </c>
      <c r="AI43" s="145" t="s">
        <v>2083</v>
      </c>
      <c r="AJ43" s="55" t="s">
        <v>2084</v>
      </c>
      <c r="AK43" s="68">
        <v>43350</v>
      </c>
      <c r="AL43" s="69" t="s">
        <v>369</v>
      </c>
      <c r="AM43" s="74" t="s">
        <v>886</v>
      </c>
      <c r="AN43" s="66">
        <v>43593</v>
      </c>
      <c r="AO43" s="75" t="s">
        <v>445</v>
      </c>
      <c r="AP43" s="71" t="s">
        <v>887</v>
      </c>
      <c r="AQ43" s="66">
        <v>43784</v>
      </c>
      <c r="AR43" s="69" t="s">
        <v>888</v>
      </c>
      <c r="AS43" s="74" t="s">
        <v>889</v>
      </c>
      <c r="AT43" s="66">
        <v>43895</v>
      </c>
      <c r="AU43" s="75" t="s">
        <v>369</v>
      </c>
      <c r="AV43" s="71" t="s">
        <v>890</v>
      </c>
      <c r="AW43" s="66">
        <v>44062</v>
      </c>
      <c r="AX43" s="69" t="s">
        <v>416</v>
      </c>
      <c r="AY43" s="74" t="s">
        <v>891</v>
      </c>
      <c r="AZ43" s="66">
        <v>44169</v>
      </c>
      <c r="BA43" s="75" t="s">
        <v>416</v>
      </c>
      <c r="BB43" s="71" t="s">
        <v>870</v>
      </c>
      <c r="BC43" s="66">
        <v>44246</v>
      </c>
      <c r="BD43" s="69" t="s">
        <v>412</v>
      </c>
      <c r="BE43" s="74" t="s">
        <v>892</v>
      </c>
      <c r="BF43" s="66">
        <v>44316</v>
      </c>
      <c r="BG43" s="75" t="s">
        <v>377</v>
      </c>
      <c r="BH43" s="71" t="s">
        <v>893</v>
      </c>
      <c r="BI43" s="66" t="s">
        <v>382</v>
      </c>
      <c r="BJ43" s="69" t="s">
        <v>383</v>
      </c>
      <c r="BK43" s="74" t="s">
        <v>382</v>
      </c>
      <c r="BL43" s="66" t="s">
        <v>382</v>
      </c>
      <c r="BM43" s="75" t="s">
        <v>383</v>
      </c>
      <c r="BN43" s="71" t="s">
        <v>382</v>
      </c>
      <c r="BO43" s="66" t="s">
        <v>382</v>
      </c>
      <c r="BP43" s="69" t="s">
        <v>383</v>
      </c>
      <c r="BQ43" s="74" t="s">
        <v>382</v>
      </c>
      <c r="BR43" s="66" t="s">
        <v>382</v>
      </c>
      <c r="BS43" s="75" t="s">
        <v>383</v>
      </c>
      <c r="BT43" s="77" t="s">
        <v>382</v>
      </c>
      <c r="BU43" s="139" t="s">
        <v>268</v>
      </c>
      <c r="BV43" s="140">
        <f t="shared" si="0"/>
        <v>1</v>
      </c>
      <c r="BW43" s="140">
        <f t="shared" si="1"/>
        <v>4</v>
      </c>
      <c r="BX43" s="140">
        <f t="shared" si="2"/>
        <v>1</v>
      </c>
      <c r="BY43" s="140">
        <f t="shared" si="3"/>
        <v>3</v>
      </c>
      <c r="BZ43" s="88">
        <f t="shared" si="4"/>
        <v>1</v>
      </c>
      <c r="CA43" s="88" t="str">
        <f t="shared" si="15"/>
        <v>Rara vez (1)</v>
      </c>
      <c r="CB43" s="88">
        <f t="shared" si="5"/>
        <v>4</v>
      </c>
      <c r="CC43" s="88" t="str">
        <f t="shared" si="16"/>
        <v>Mayor (4)</v>
      </c>
      <c r="CD43" s="88">
        <f t="shared" si="6"/>
        <v>1</v>
      </c>
      <c r="CE43" s="88" t="str">
        <f t="shared" si="17"/>
        <v>Rara vez (1)</v>
      </c>
      <c r="CF43" s="88">
        <f t="shared" si="7"/>
        <v>3</v>
      </c>
      <c r="CG43" s="88" t="str">
        <f t="shared" si="18"/>
        <v>Moderado (3)</v>
      </c>
      <c r="CH43" s="88" t="str">
        <f t="shared" si="8"/>
        <v>Antes de controles
Desde el cuadrante de probabilidad Rara vez (1) e impacto Mayor (4)
Después de controles
Hasta el cuadrante de probabilidad Rara vez (1) e impacto Moderado (3)</v>
      </c>
      <c r="CQ43" s="157"/>
      <c r="CV43" s="145" t="str">
        <f t="shared" si="9"/>
        <v>Antes de controles
Desde el cuadrante de probabilidad Rara vez (1) e impacto Mayor (4)
Después de controles
Hasta el cuadrante de probabilidad Rara vez (1) e impacto Moderado (3)</v>
      </c>
      <c r="CW43" s="55" t="str">
        <f t="shared" si="10"/>
        <v>Antes de controles
Desde el cuadrante de probabilidad Improbable (2) e impacto Moderado (3)
Después de controles
Hasta el cuadrante de probabilidad Rara vez (1) e impacto Menor (2)</v>
      </c>
    </row>
    <row r="44" spans="1:101" ht="409.5" customHeight="1" x14ac:dyDescent="0.2">
      <c r="A44" s="54" t="s">
        <v>169</v>
      </c>
      <c r="B44" s="91" t="s">
        <v>871</v>
      </c>
      <c r="C44" s="56" t="s">
        <v>894</v>
      </c>
      <c r="D44" s="88" t="s">
        <v>35</v>
      </c>
      <c r="E44" s="88" t="s">
        <v>92</v>
      </c>
      <c r="F44" s="54" t="s">
        <v>895</v>
      </c>
      <c r="G44" s="54" t="s">
        <v>896</v>
      </c>
      <c r="H44" s="54" t="s">
        <v>897</v>
      </c>
      <c r="I44" s="54" t="s">
        <v>358</v>
      </c>
      <c r="J44" s="54" t="s">
        <v>359</v>
      </c>
      <c r="K44" s="54" t="s">
        <v>436</v>
      </c>
      <c r="L44" s="54" t="s">
        <v>437</v>
      </c>
      <c r="M44" s="90" t="s">
        <v>144</v>
      </c>
      <c r="N44" s="90" t="s">
        <v>79</v>
      </c>
      <c r="O44" s="88" t="s">
        <v>81</v>
      </c>
      <c r="P44" s="54" t="s">
        <v>898</v>
      </c>
      <c r="Q44" s="90" t="s">
        <v>144</v>
      </c>
      <c r="R44" s="90" t="s">
        <v>125</v>
      </c>
      <c r="S44" s="88" t="s">
        <v>126</v>
      </c>
      <c r="T44" s="54" t="s">
        <v>899</v>
      </c>
      <c r="U44" s="88" t="s">
        <v>364</v>
      </c>
      <c r="V44" s="54" t="s">
        <v>365</v>
      </c>
      <c r="W44" s="54" t="s">
        <v>365</v>
      </c>
      <c r="X44" s="54" t="s">
        <v>365</v>
      </c>
      <c r="Y44" s="54" t="s">
        <v>365</v>
      </c>
      <c r="Z44" s="54" t="s">
        <v>365</v>
      </c>
      <c r="AA44" s="54" t="s">
        <v>365</v>
      </c>
      <c r="AB44" s="54" t="s">
        <v>365</v>
      </c>
      <c r="AC44" s="54" t="s">
        <v>365</v>
      </c>
      <c r="AD44" s="54" t="s">
        <v>365</v>
      </c>
      <c r="AE44" s="54" t="s">
        <v>365</v>
      </c>
      <c r="AF44" s="54" t="s">
        <v>900</v>
      </c>
      <c r="AG44" s="54" t="s">
        <v>884</v>
      </c>
      <c r="AH44" s="54" t="s">
        <v>901</v>
      </c>
      <c r="AI44" s="145" t="s">
        <v>2083</v>
      </c>
      <c r="AJ44" s="55" t="s">
        <v>2084</v>
      </c>
      <c r="AK44" s="68">
        <v>43350</v>
      </c>
      <c r="AL44" s="69" t="s">
        <v>369</v>
      </c>
      <c r="AM44" s="74" t="s">
        <v>886</v>
      </c>
      <c r="AN44" s="66">
        <v>43593</v>
      </c>
      <c r="AO44" s="75" t="s">
        <v>902</v>
      </c>
      <c r="AP44" s="71" t="s">
        <v>903</v>
      </c>
      <c r="AQ44" s="66">
        <v>43784</v>
      </c>
      <c r="AR44" s="69" t="s">
        <v>556</v>
      </c>
      <c r="AS44" s="74" t="s">
        <v>904</v>
      </c>
      <c r="AT44" s="66">
        <v>43895</v>
      </c>
      <c r="AU44" s="75" t="s">
        <v>705</v>
      </c>
      <c r="AV44" s="71" t="s">
        <v>868</v>
      </c>
      <c r="AW44" s="66">
        <v>44062</v>
      </c>
      <c r="AX44" s="69" t="s">
        <v>416</v>
      </c>
      <c r="AY44" s="74" t="s">
        <v>869</v>
      </c>
      <c r="AZ44" s="66">
        <v>44169</v>
      </c>
      <c r="BA44" s="75" t="s">
        <v>416</v>
      </c>
      <c r="BB44" s="71" t="s">
        <v>870</v>
      </c>
      <c r="BC44" s="66">
        <v>44246</v>
      </c>
      <c r="BD44" s="69" t="s">
        <v>483</v>
      </c>
      <c r="BE44" s="74" t="s">
        <v>905</v>
      </c>
      <c r="BF44" s="66" t="s">
        <v>382</v>
      </c>
      <c r="BG44" s="75" t="s">
        <v>383</v>
      </c>
      <c r="BH44" s="71" t="s">
        <v>382</v>
      </c>
      <c r="BI44" s="66" t="s">
        <v>382</v>
      </c>
      <c r="BJ44" s="69" t="s">
        <v>383</v>
      </c>
      <c r="BK44" s="74" t="s">
        <v>382</v>
      </c>
      <c r="BL44" s="66" t="s">
        <v>382</v>
      </c>
      <c r="BM44" s="75" t="s">
        <v>383</v>
      </c>
      <c r="BN44" s="71" t="s">
        <v>382</v>
      </c>
      <c r="BO44" s="66" t="s">
        <v>382</v>
      </c>
      <c r="BP44" s="69" t="s">
        <v>383</v>
      </c>
      <c r="BQ44" s="74" t="s">
        <v>382</v>
      </c>
      <c r="BR44" s="66" t="s">
        <v>382</v>
      </c>
      <c r="BS44" s="75" t="s">
        <v>383</v>
      </c>
      <c r="BT44" s="77" t="s">
        <v>382</v>
      </c>
      <c r="BU44" s="139" t="s">
        <v>268</v>
      </c>
      <c r="BV44" s="140">
        <f t="shared" ref="BV44:BV75" si="19">_xlfn.NUMBERVALUE(MID(M44,LEN(M44)-1,1))</f>
        <v>1</v>
      </c>
      <c r="BW44" s="140">
        <f t="shared" ref="BW44:BW75" si="20">_xlfn.NUMBERVALUE(MID(N44,LEN(N44)-1,1))</f>
        <v>4</v>
      </c>
      <c r="BX44" s="140">
        <f t="shared" si="2"/>
        <v>1</v>
      </c>
      <c r="BY44" s="140">
        <f t="shared" si="3"/>
        <v>2</v>
      </c>
      <c r="BZ44" s="88">
        <f t="shared" ref="BZ44:BZ75" si="21">ROUND(AVERAGEIFS(BV:BV,A:A,A44),0)</f>
        <v>1</v>
      </c>
      <c r="CA44" s="88" t="str">
        <f t="shared" si="15"/>
        <v>Rara vez (1)</v>
      </c>
      <c r="CB44" s="88">
        <f t="shared" ref="CB44:CB75" si="22">ROUND(AVERAGEIFS(BW:BW,A:A,A44),0)</f>
        <v>4</v>
      </c>
      <c r="CC44" s="88" t="str">
        <f t="shared" si="16"/>
        <v>Mayor (4)</v>
      </c>
      <c r="CD44" s="88">
        <f t="shared" ref="CD44:CD75" si="23">ROUND(AVERAGEIFS(BX:BX,A:A,A44),0)</f>
        <v>1</v>
      </c>
      <c r="CE44" s="88" t="str">
        <f t="shared" si="17"/>
        <v>Rara vez (1)</v>
      </c>
      <c r="CF44" s="88">
        <f t="shared" ref="CF44:CF75" si="24">ROUND(AVERAGEIFS(BY:BY,A:A,A44),0)</f>
        <v>3</v>
      </c>
      <c r="CG44" s="88" t="str">
        <f t="shared" si="18"/>
        <v>Moderado (3)</v>
      </c>
      <c r="CH44" s="88" t="str">
        <f t="shared" si="8"/>
        <v>Antes de controles
Desde el cuadrante de probabilidad Rara vez (1) e impacto Mayor (4)
Después de controles
Hasta el cuadrante de probabilidad Rara vez (1) e impacto Moderado (3)</v>
      </c>
      <c r="CQ44" s="157"/>
      <c r="CV44" s="145" t="str">
        <f t="shared" ref="CV44:CV75" si="25">IF(A44="","",CH44)</f>
        <v>Antes de controles
Desde el cuadrante de probabilidad Rara vez (1) e impacto Mayor (4)
Después de controles
Hasta el cuadrante de probabilidad Rara vez (1) e impacto Moderado (3)</v>
      </c>
      <c r="CW44" s="55" t="str">
        <f t="shared" ref="CW44:CW75" si="26">IF($A$12="","",$CQ$12)</f>
        <v>Antes de controles
Desde el cuadrante de probabilidad Improbable (2) e impacto Moderado (3)
Después de controles
Hasta el cuadrante de probabilidad Rara vez (1) e impacto Menor (2)</v>
      </c>
    </row>
    <row r="45" spans="1:101" ht="409.5" customHeight="1" x14ac:dyDescent="0.2">
      <c r="A45" s="54" t="s">
        <v>169</v>
      </c>
      <c r="B45" s="91" t="s">
        <v>906</v>
      </c>
      <c r="C45" s="56" t="s">
        <v>907</v>
      </c>
      <c r="D45" s="88" t="s">
        <v>35</v>
      </c>
      <c r="E45" s="88" t="s">
        <v>42</v>
      </c>
      <c r="F45" s="54" t="s">
        <v>908</v>
      </c>
      <c r="G45" s="54" t="s">
        <v>896</v>
      </c>
      <c r="H45" s="54" t="s">
        <v>909</v>
      </c>
      <c r="I45" s="54" t="s">
        <v>358</v>
      </c>
      <c r="J45" s="54" t="s">
        <v>359</v>
      </c>
      <c r="K45" s="54" t="s">
        <v>436</v>
      </c>
      <c r="L45" s="54" t="s">
        <v>437</v>
      </c>
      <c r="M45" s="90" t="s">
        <v>144</v>
      </c>
      <c r="N45" s="90" t="s">
        <v>79</v>
      </c>
      <c r="O45" s="88" t="s">
        <v>81</v>
      </c>
      <c r="P45" s="54" t="s">
        <v>910</v>
      </c>
      <c r="Q45" s="90" t="s">
        <v>144</v>
      </c>
      <c r="R45" s="90" t="s">
        <v>125</v>
      </c>
      <c r="S45" s="88" t="s">
        <v>126</v>
      </c>
      <c r="T45" s="54" t="s">
        <v>911</v>
      </c>
      <c r="U45" s="88" t="s">
        <v>364</v>
      </c>
      <c r="V45" s="54" t="s">
        <v>365</v>
      </c>
      <c r="W45" s="54" t="s">
        <v>365</v>
      </c>
      <c r="X45" s="54" t="s">
        <v>365</v>
      </c>
      <c r="Y45" s="54" t="s">
        <v>365</v>
      </c>
      <c r="Z45" s="54" t="s">
        <v>365</v>
      </c>
      <c r="AA45" s="54" t="s">
        <v>365</v>
      </c>
      <c r="AB45" s="54" t="s">
        <v>365</v>
      </c>
      <c r="AC45" s="54" t="s">
        <v>365</v>
      </c>
      <c r="AD45" s="54" t="s">
        <v>365</v>
      </c>
      <c r="AE45" s="54" t="s">
        <v>365</v>
      </c>
      <c r="AF45" s="54" t="s">
        <v>912</v>
      </c>
      <c r="AG45" s="54" t="s">
        <v>884</v>
      </c>
      <c r="AH45" s="54" t="s">
        <v>913</v>
      </c>
      <c r="AI45" s="145" t="s">
        <v>2083</v>
      </c>
      <c r="AJ45" s="55" t="s">
        <v>2084</v>
      </c>
      <c r="AK45" s="68">
        <v>43350</v>
      </c>
      <c r="AL45" s="69" t="s">
        <v>369</v>
      </c>
      <c r="AM45" s="74" t="s">
        <v>886</v>
      </c>
      <c r="AN45" s="66">
        <v>43593</v>
      </c>
      <c r="AO45" s="75" t="s">
        <v>902</v>
      </c>
      <c r="AP45" s="71" t="s">
        <v>914</v>
      </c>
      <c r="AQ45" s="66">
        <v>43784</v>
      </c>
      <c r="AR45" s="69" t="s">
        <v>416</v>
      </c>
      <c r="AS45" s="74" t="s">
        <v>915</v>
      </c>
      <c r="AT45" s="66">
        <v>43895</v>
      </c>
      <c r="AU45" s="75" t="s">
        <v>412</v>
      </c>
      <c r="AV45" s="71" t="s">
        <v>916</v>
      </c>
      <c r="AW45" s="66">
        <v>44062</v>
      </c>
      <c r="AX45" s="69" t="s">
        <v>375</v>
      </c>
      <c r="AY45" s="74" t="s">
        <v>917</v>
      </c>
      <c r="AZ45" s="66">
        <v>44169</v>
      </c>
      <c r="BA45" s="75" t="s">
        <v>373</v>
      </c>
      <c r="BB45" s="71" t="s">
        <v>918</v>
      </c>
      <c r="BC45" s="66">
        <v>44246</v>
      </c>
      <c r="BD45" s="69" t="s">
        <v>380</v>
      </c>
      <c r="BE45" s="74" t="s">
        <v>919</v>
      </c>
      <c r="BF45" s="66" t="s">
        <v>382</v>
      </c>
      <c r="BG45" s="75" t="s">
        <v>383</v>
      </c>
      <c r="BH45" s="71" t="s">
        <v>382</v>
      </c>
      <c r="BI45" s="66" t="s">
        <v>382</v>
      </c>
      <c r="BJ45" s="69" t="s">
        <v>383</v>
      </c>
      <c r="BK45" s="74" t="s">
        <v>382</v>
      </c>
      <c r="BL45" s="66" t="s">
        <v>382</v>
      </c>
      <c r="BM45" s="75" t="s">
        <v>383</v>
      </c>
      <c r="BN45" s="71" t="s">
        <v>382</v>
      </c>
      <c r="BO45" s="66" t="s">
        <v>382</v>
      </c>
      <c r="BP45" s="69" t="s">
        <v>383</v>
      </c>
      <c r="BQ45" s="74" t="s">
        <v>382</v>
      </c>
      <c r="BR45" s="66" t="s">
        <v>382</v>
      </c>
      <c r="BS45" s="75" t="s">
        <v>383</v>
      </c>
      <c r="BT45" s="77" t="s">
        <v>382</v>
      </c>
      <c r="BU45" s="139" t="s">
        <v>268</v>
      </c>
      <c r="BV45" s="140">
        <f t="shared" si="19"/>
        <v>1</v>
      </c>
      <c r="BW45" s="140">
        <f t="shared" si="20"/>
        <v>4</v>
      </c>
      <c r="BX45" s="140">
        <f t="shared" si="2"/>
        <v>1</v>
      </c>
      <c r="BY45" s="140">
        <f t="shared" si="3"/>
        <v>2</v>
      </c>
      <c r="BZ45" s="88">
        <f t="shared" si="21"/>
        <v>1</v>
      </c>
      <c r="CA45" s="88" t="str">
        <f t="shared" si="15"/>
        <v>Rara vez (1)</v>
      </c>
      <c r="CB45" s="88">
        <f t="shared" si="22"/>
        <v>4</v>
      </c>
      <c r="CC45" s="88" t="str">
        <f t="shared" si="16"/>
        <v>Mayor (4)</v>
      </c>
      <c r="CD45" s="88">
        <f t="shared" si="23"/>
        <v>1</v>
      </c>
      <c r="CE45" s="88" t="str">
        <f t="shared" si="17"/>
        <v>Rara vez (1)</v>
      </c>
      <c r="CF45" s="88">
        <f t="shared" si="24"/>
        <v>3</v>
      </c>
      <c r="CG45" s="88" t="str">
        <f t="shared" si="18"/>
        <v>Moderado (3)</v>
      </c>
      <c r="CH45" s="88" t="str">
        <f t="shared" si="8"/>
        <v>Antes de controles
Desde el cuadrante de probabilidad Rara vez (1) e impacto Mayor (4)
Después de controles
Hasta el cuadrante de probabilidad Rara vez (1) e impacto Moderado (3)</v>
      </c>
      <c r="CQ45" s="157"/>
      <c r="CV45" s="145" t="str">
        <f t="shared" si="25"/>
        <v>Antes de controles
Desde el cuadrante de probabilidad Rara vez (1) e impacto Mayor (4)
Después de controles
Hasta el cuadrante de probabilidad Rara vez (1) e impacto Moderado (3)</v>
      </c>
      <c r="CW45" s="55" t="str">
        <f t="shared" si="26"/>
        <v>Antes de controles
Desde el cuadrante de probabilidad Improbable (2) e impacto Moderado (3)
Después de controles
Hasta el cuadrante de probabilidad Rara vez (1) e impacto Menor (2)</v>
      </c>
    </row>
    <row r="46" spans="1:101" ht="409.5" customHeight="1" x14ac:dyDescent="0.2">
      <c r="A46" s="54" t="s">
        <v>169</v>
      </c>
      <c r="B46" s="91" t="s">
        <v>920</v>
      </c>
      <c r="C46" s="56" t="s">
        <v>921</v>
      </c>
      <c r="D46" s="88" t="s">
        <v>64</v>
      </c>
      <c r="E46" s="88" t="s">
        <v>92</v>
      </c>
      <c r="F46" s="54" t="s">
        <v>922</v>
      </c>
      <c r="G46" s="54" t="s">
        <v>923</v>
      </c>
      <c r="H46" s="54" t="s">
        <v>924</v>
      </c>
      <c r="I46" s="54" t="s">
        <v>358</v>
      </c>
      <c r="J46" s="54" t="s">
        <v>359</v>
      </c>
      <c r="K46" s="54" t="s">
        <v>436</v>
      </c>
      <c r="L46" s="54" t="s">
        <v>437</v>
      </c>
      <c r="M46" s="90" t="s">
        <v>144</v>
      </c>
      <c r="N46" s="90" t="s">
        <v>79</v>
      </c>
      <c r="O46" s="88" t="s">
        <v>81</v>
      </c>
      <c r="P46" s="54" t="s">
        <v>925</v>
      </c>
      <c r="Q46" s="90" t="s">
        <v>144</v>
      </c>
      <c r="R46" s="90" t="s">
        <v>79</v>
      </c>
      <c r="S46" s="88" t="s">
        <v>81</v>
      </c>
      <c r="T46" s="54" t="s">
        <v>926</v>
      </c>
      <c r="U46" s="88" t="s">
        <v>405</v>
      </c>
      <c r="V46" s="54" t="s">
        <v>365</v>
      </c>
      <c r="W46" s="54" t="s">
        <v>365</v>
      </c>
      <c r="X46" s="54" t="s">
        <v>365</v>
      </c>
      <c r="Y46" s="54" t="s">
        <v>365</v>
      </c>
      <c r="Z46" s="54" t="s">
        <v>365</v>
      </c>
      <c r="AA46" s="54" t="s">
        <v>927</v>
      </c>
      <c r="AB46" s="54" t="s">
        <v>859</v>
      </c>
      <c r="AC46" s="54" t="s">
        <v>928</v>
      </c>
      <c r="AD46" s="54" t="s">
        <v>929</v>
      </c>
      <c r="AE46" s="54" t="s">
        <v>930</v>
      </c>
      <c r="AF46" s="54" t="s">
        <v>931</v>
      </c>
      <c r="AG46" s="54" t="s">
        <v>932</v>
      </c>
      <c r="AH46" s="54" t="s">
        <v>933</v>
      </c>
      <c r="AI46" s="145" t="s">
        <v>2083</v>
      </c>
      <c r="AJ46" s="55" t="s">
        <v>2084</v>
      </c>
      <c r="AK46" s="68">
        <v>43593</v>
      </c>
      <c r="AL46" s="69" t="s">
        <v>369</v>
      </c>
      <c r="AM46" s="74" t="s">
        <v>934</v>
      </c>
      <c r="AN46" s="66">
        <v>43784</v>
      </c>
      <c r="AO46" s="75" t="s">
        <v>369</v>
      </c>
      <c r="AP46" s="71" t="s">
        <v>935</v>
      </c>
      <c r="AQ46" s="66">
        <v>43895</v>
      </c>
      <c r="AR46" s="69" t="s">
        <v>705</v>
      </c>
      <c r="AS46" s="74" t="s">
        <v>936</v>
      </c>
      <c r="AT46" s="66">
        <v>44062</v>
      </c>
      <c r="AU46" s="75" t="s">
        <v>373</v>
      </c>
      <c r="AV46" s="71" t="s">
        <v>869</v>
      </c>
      <c r="AW46" s="66">
        <v>44169</v>
      </c>
      <c r="AX46" s="69" t="s">
        <v>416</v>
      </c>
      <c r="AY46" s="74" t="s">
        <v>870</v>
      </c>
      <c r="AZ46" s="66">
        <v>44246</v>
      </c>
      <c r="BA46" s="75" t="s">
        <v>483</v>
      </c>
      <c r="BB46" s="71" t="s">
        <v>937</v>
      </c>
      <c r="BC46" s="66" t="s">
        <v>382</v>
      </c>
      <c r="BD46" s="69" t="s">
        <v>383</v>
      </c>
      <c r="BE46" s="74" t="s">
        <v>382</v>
      </c>
      <c r="BF46" s="66" t="s">
        <v>382</v>
      </c>
      <c r="BG46" s="75" t="s">
        <v>383</v>
      </c>
      <c r="BH46" s="71" t="s">
        <v>382</v>
      </c>
      <c r="BI46" s="66" t="s">
        <v>382</v>
      </c>
      <c r="BJ46" s="69" t="s">
        <v>383</v>
      </c>
      <c r="BK46" s="74" t="s">
        <v>382</v>
      </c>
      <c r="BL46" s="66" t="s">
        <v>382</v>
      </c>
      <c r="BM46" s="75" t="s">
        <v>383</v>
      </c>
      <c r="BN46" s="71" t="s">
        <v>382</v>
      </c>
      <c r="BO46" s="66" t="s">
        <v>382</v>
      </c>
      <c r="BP46" s="69" t="s">
        <v>383</v>
      </c>
      <c r="BQ46" s="74" t="s">
        <v>382</v>
      </c>
      <c r="BR46" s="66" t="s">
        <v>382</v>
      </c>
      <c r="BS46" s="75" t="s">
        <v>383</v>
      </c>
      <c r="BT46" s="77" t="s">
        <v>382</v>
      </c>
      <c r="BU46" s="139" t="s">
        <v>268</v>
      </c>
      <c r="BV46" s="140">
        <f t="shared" si="19"/>
        <v>1</v>
      </c>
      <c r="BW46" s="140">
        <f t="shared" si="20"/>
        <v>4</v>
      </c>
      <c r="BX46" s="140">
        <f t="shared" si="2"/>
        <v>1</v>
      </c>
      <c r="BY46" s="140">
        <f t="shared" si="3"/>
        <v>4</v>
      </c>
      <c r="BZ46" s="88">
        <f t="shared" si="21"/>
        <v>1</v>
      </c>
      <c r="CA46" s="88" t="str">
        <f t="shared" ref="CA46:CA61" si="27">IF(BZ46="","",IF(BZ46=1,"Rara vez (1)",IF(BZ46=2,"Improbable (2)",IF(BZ46=3,"Posible (3)",IF(BZ46=4,"Probable (4)",IF(BZ46=5,"Casi seguro (5)",""))))))</f>
        <v>Rara vez (1)</v>
      </c>
      <c r="CB46" s="88">
        <f t="shared" si="22"/>
        <v>4</v>
      </c>
      <c r="CC46" s="88" t="str">
        <f t="shared" ref="CC46:CC61" si="28">IF(CB46="","",IF(CB46=1,"Insignificante (1)",IF(CB46=2,"Menor (2)",IF(CB46=3,"Moderado (3)",IF(CB46=4,"Mayor (4)",IF(CB46=5,"Catastrófico (5)",""))))))</f>
        <v>Mayor (4)</v>
      </c>
      <c r="CD46" s="88">
        <f t="shared" si="23"/>
        <v>1</v>
      </c>
      <c r="CE46" s="88" t="str">
        <f t="shared" ref="CE46:CE61" si="29">IF(CD46="","",IF(CD46=1,"Rara vez (1)",IF(CD46=2,"Improbable (2)",IF(CD46=3,"Posible (3)",IF(CD46=4,"Probable (4)",IF(CD46=5,"Casi seguro (5)",""))))))</f>
        <v>Rara vez (1)</v>
      </c>
      <c r="CF46" s="88">
        <f t="shared" si="24"/>
        <v>3</v>
      </c>
      <c r="CG46" s="88" t="str">
        <f t="shared" ref="CG46:CG61" si="30">IF(CF46="","",IF(CF46=1,"Insignificante (1)",IF(CF46=2,"Menor (2)",IF(CF46=3,"Moderado (3)",IF(CF46=4,"Mayor (4)",IF(CF46=5,"Catastrófico (5)",""))))))</f>
        <v>Moderado (3)</v>
      </c>
      <c r="CH46" s="88" t="str">
        <f t="shared" si="8"/>
        <v>Antes de controles
Desde el cuadrante de probabilidad Rara vez (1) e impacto Mayor (4)
Después de controles
Hasta el cuadrante de probabilidad Rara vez (1) e impacto Moderado (3)</v>
      </c>
      <c r="CQ46" s="157"/>
      <c r="CV46" s="145" t="str">
        <f t="shared" si="25"/>
        <v>Antes de controles
Desde el cuadrante de probabilidad Rara vez (1) e impacto Mayor (4)
Después de controles
Hasta el cuadrante de probabilidad Rara vez (1) e impacto Moderado (3)</v>
      </c>
      <c r="CW46" s="55" t="str">
        <f t="shared" si="26"/>
        <v>Antes de controles
Desde el cuadrante de probabilidad Improbable (2) e impacto Moderado (3)
Después de controles
Hasta el cuadrante de probabilidad Rara vez (1) e impacto Menor (2)</v>
      </c>
    </row>
    <row r="47" spans="1:101" ht="409.5" customHeight="1" x14ac:dyDescent="0.2">
      <c r="A47" s="54" t="s">
        <v>313</v>
      </c>
      <c r="B47" s="91" t="s">
        <v>938</v>
      </c>
      <c r="C47" s="56" t="s">
        <v>939</v>
      </c>
      <c r="D47" s="88" t="s">
        <v>64</v>
      </c>
      <c r="E47" s="88" t="s">
        <v>42</v>
      </c>
      <c r="F47" s="54" t="s">
        <v>940</v>
      </c>
      <c r="G47" s="54" t="s">
        <v>401</v>
      </c>
      <c r="H47" s="54" t="s">
        <v>941</v>
      </c>
      <c r="I47" s="54" t="s">
        <v>435</v>
      </c>
      <c r="J47" s="54" t="s">
        <v>359</v>
      </c>
      <c r="K47" s="54" t="s">
        <v>436</v>
      </c>
      <c r="L47" s="54" t="s">
        <v>437</v>
      </c>
      <c r="M47" s="90" t="s">
        <v>144</v>
      </c>
      <c r="N47" s="90" t="s">
        <v>79</v>
      </c>
      <c r="O47" s="88" t="s">
        <v>81</v>
      </c>
      <c r="P47" s="54" t="s">
        <v>942</v>
      </c>
      <c r="Q47" s="90" t="s">
        <v>144</v>
      </c>
      <c r="R47" s="90" t="s">
        <v>79</v>
      </c>
      <c r="S47" s="88" t="s">
        <v>81</v>
      </c>
      <c r="T47" s="54" t="s">
        <v>943</v>
      </c>
      <c r="U47" s="88" t="s">
        <v>405</v>
      </c>
      <c r="V47" s="54" t="s">
        <v>365</v>
      </c>
      <c r="W47" s="54" t="s">
        <v>365</v>
      </c>
      <c r="X47" s="54" t="s">
        <v>365</v>
      </c>
      <c r="Y47" s="54" t="s">
        <v>365</v>
      </c>
      <c r="Z47" s="54" t="s">
        <v>365</v>
      </c>
      <c r="AA47" s="54" t="s">
        <v>944</v>
      </c>
      <c r="AB47" s="54" t="s">
        <v>945</v>
      </c>
      <c r="AC47" s="54" t="s">
        <v>946</v>
      </c>
      <c r="AD47" s="54" t="s">
        <v>947</v>
      </c>
      <c r="AE47" s="54" t="s">
        <v>948</v>
      </c>
      <c r="AF47" s="54" t="s">
        <v>949</v>
      </c>
      <c r="AG47" s="54" t="s">
        <v>950</v>
      </c>
      <c r="AH47" s="54" t="s">
        <v>951</v>
      </c>
      <c r="AI47" s="145" t="s">
        <v>2083</v>
      </c>
      <c r="AJ47" s="55" t="s">
        <v>2084</v>
      </c>
      <c r="AK47" s="68">
        <v>43496</v>
      </c>
      <c r="AL47" s="69" t="s">
        <v>369</v>
      </c>
      <c r="AM47" s="74" t="s">
        <v>886</v>
      </c>
      <c r="AN47" s="66">
        <v>43594</v>
      </c>
      <c r="AO47" s="75" t="s">
        <v>369</v>
      </c>
      <c r="AP47" s="71" t="s">
        <v>952</v>
      </c>
      <c r="AQ47" s="66">
        <v>43902</v>
      </c>
      <c r="AR47" s="69" t="s">
        <v>705</v>
      </c>
      <c r="AS47" s="74" t="s">
        <v>706</v>
      </c>
      <c r="AT47" s="66">
        <v>44075</v>
      </c>
      <c r="AU47" s="75" t="s">
        <v>380</v>
      </c>
      <c r="AV47" s="71" t="s">
        <v>953</v>
      </c>
      <c r="AW47" s="66">
        <v>44167</v>
      </c>
      <c r="AX47" s="69" t="s">
        <v>414</v>
      </c>
      <c r="AY47" s="74" t="s">
        <v>708</v>
      </c>
      <c r="AZ47" s="66">
        <v>44246</v>
      </c>
      <c r="BA47" s="75" t="s">
        <v>483</v>
      </c>
      <c r="BB47" s="71" t="s">
        <v>954</v>
      </c>
      <c r="BC47" s="66" t="s">
        <v>382</v>
      </c>
      <c r="BD47" s="69" t="s">
        <v>383</v>
      </c>
      <c r="BE47" s="74" t="s">
        <v>382</v>
      </c>
      <c r="BF47" s="66" t="s">
        <v>382</v>
      </c>
      <c r="BG47" s="75" t="s">
        <v>383</v>
      </c>
      <c r="BH47" s="71" t="s">
        <v>382</v>
      </c>
      <c r="BI47" s="66" t="s">
        <v>382</v>
      </c>
      <c r="BJ47" s="69" t="s">
        <v>383</v>
      </c>
      <c r="BK47" s="74" t="s">
        <v>382</v>
      </c>
      <c r="BL47" s="66" t="s">
        <v>382</v>
      </c>
      <c r="BM47" s="75" t="s">
        <v>383</v>
      </c>
      <c r="BN47" s="71" t="s">
        <v>382</v>
      </c>
      <c r="BO47" s="66" t="s">
        <v>382</v>
      </c>
      <c r="BP47" s="69" t="s">
        <v>383</v>
      </c>
      <c r="BQ47" s="74" t="s">
        <v>382</v>
      </c>
      <c r="BR47" s="66" t="s">
        <v>382</v>
      </c>
      <c r="BS47" s="75" t="s">
        <v>383</v>
      </c>
      <c r="BT47" s="77" t="s">
        <v>382</v>
      </c>
      <c r="BU47" s="139" t="s">
        <v>281</v>
      </c>
      <c r="BV47" s="140">
        <f t="shared" si="19"/>
        <v>1</v>
      </c>
      <c r="BW47" s="140">
        <f t="shared" si="20"/>
        <v>4</v>
      </c>
      <c r="BX47" s="140">
        <f t="shared" si="2"/>
        <v>1</v>
      </c>
      <c r="BY47" s="140">
        <f t="shared" si="3"/>
        <v>4</v>
      </c>
      <c r="BZ47" s="88">
        <f t="shared" si="21"/>
        <v>1</v>
      </c>
      <c r="CA47" s="88" t="str">
        <f t="shared" si="27"/>
        <v>Rara vez (1)</v>
      </c>
      <c r="CB47" s="88">
        <f t="shared" si="22"/>
        <v>4</v>
      </c>
      <c r="CC47" s="88" t="str">
        <f t="shared" si="28"/>
        <v>Mayor (4)</v>
      </c>
      <c r="CD47" s="88">
        <f t="shared" si="23"/>
        <v>1</v>
      </c>
      <c r="CE47" s="88" t="str">
        <f t="shared" si="29"/>
        <v>Rara vez (1)</v>
      </c>
      <c r="CF47" s="88">
        <f t="shared" si="24"/>
        <v>3</v>
      </c>
      <c r="CG47" s="88" t="str">
        <f t="shared" si="30"/>
        <v>Moderado (3)</v>
      </c>
      <c r="CH47" s="88" t="str">
        <f t="shared" si="8"/>
        <v>Antes de controles
Desde el cuadrante de probabilidad Rara vez (1) e impacto Mayor (4)
Después de controles
Hasta el cuadrante de probabilidad Rara vez (1) e impacto Moderado (3)</v>
      </c>
      <c r="CQ47" s="157"/>
      <c r="CV47" s="145" t="str">
        <f t="shared" si="25"/>
        <v>Antes de controles
Desde el cuadrante de probabilidad Rara vez (1) e impacto Mayor (4)
Después de controles
Hasta el cuadrante de probabilidad Rara vez (1) e impacto Moderado (3)</v>
      </c>
      <c r="CW47" s="55" t="str">
        <f t="shared" si="26"/>
        <v>Antes de controles
Desde el cuadrante de probabilidad Improbable (2) e impacto Moderado (3)
Después de controles
Hasta el cuadrante de probabilidad Rara vez (1) e impacto Menor (2)</v>
      </c>
    </row>
    <row r="48" spans="1:101" ht="409.5" customHeight="1" x14ac:dyDescent="0.2">
      <c r="A48" s="54" t="s">
        <v>313</v>
      </c>
      <c r="B48" s="91" t="s">
        <v>938</v>
      </c>
      <c r="C48" s="56" t="s">
        <v>955</v>
      </c>
      <c r="D48" s="88" t="s">
        <v>64</v>
      </c>
      <c r="E48" s="88" t="s">
        <v>42</v>
      </c>
      <c r="F48" s="54" t="s">
        <v>956</v>
      </c>
      <c r="G48" s="54" t="s">
        <v>401</v>
      </c>
      <c r="H48" s="54" t="s">
        <v>957</v>
      </c>
      <c r="I48" s="54" t="s">
        <v>435</v>
      </c>
      <c r="J48" s="54" t="s">
        <v>359</v>
      </c>
      <c r="K48" s="54" t="s">
        <v>436</v>
      </c>
      <c r="L48" s="54" t="s">
        <v>437</v>
      </c>
      <c r="M48" s="90" t="s">
        <v>144</v>
      </c>
      <c r="N48" s="90" t="s">
        <v>79</v>
      </c>
      <c r="O48" s="88" t="s">
        <v>81</v>
      </c>
      <c r="P48" s="54" t="s">
        <v>942</v>
      </c>
      <c r="Q48" s="90" t="s">
        <v>144</v>
      </c>
      <c r="R48" s="90" t="s">
        <v>79</v>
      </c>
      <c r="S48" s="88" t="s">
        <v>81</v>
      </c>
      <c r="T48" s="54" t="s">
        <v>943</v>
      </c>
      <c r="U48" s="88" t="s">
        <v>405</v>
      </c>
      <c r="V48" s="54" t="s">
        <v>365</v>
      </c>
      <c r="W48" s="54" t="s">
        <v>365</v>
      </c>
      <c r="X48" s="54" t="s">
        <v>365</v>
      </c>
      <c r="Y48" s="54" t="s">
        <v>365</v>
      </c>
      <c r="Z48" s="54" t="s">
        <v>365</v>
      </c>
      <c r="AA48" s="54" t="s">
        <v>944</v>
      </c>
      <c r="AB48" s="54" t="s">
        <v>945</v>
      </c>
      <c r="AC48" s="54" t="s">
        <v>946</v>
      </c>
      <c r="AD48" s="54" t="s">
        <v>947</v>
      </c>
      <c r="AE48" s="54" t="s">
        <v>948</v>
      </c>
      <c r="AF48" s="54" t="s">
        <v>958</v>
      </c>
      <c r="AG48" s="54" t="s">
        <v>959</v>
      </c>
      <c r="AH48" s="54" t="s">
        <v>960</v>
      </c>
      <c r="AI48" s="145" t="s">
        <v>2083</v>
      </c>
      <c r="AJ48" s="55" t="s">
        <v>2084</v>
      </c>
      <c r="AK48" s="68">
        <v>43496</v>
      </c>
      <c r="AL48" s="69" t="s">
        <v>369</v>
      </c>
      <c r="AM48" s="74" t="s">
        <v>886</v>
      </c>
      <c r="AN48" s="66">
        <v>43594</v>
      </c>
      <c r="AO48" s="75" t="s">
        <v>369</v>
      </c>
      <c r="AP48" s="71" t="s">
        <v>952</v>
      </c>
      <c r="AQ48" s="66">
        <v>43902</v>
      </c>
      <c r="AR48" s="69" t="s">
        <v>705</v>
      </c>
      <c r="AS48" s="74" t="s">
        <v>706</v>
      </c>
      <c r="AT48" s="66">
        <v>44075</v>
      </c>
      <c r="AU48" s="75" t="s">
        <v>380</v>
      </c>
      <c r="AV48" s="71" t="s">
        <v>953</v>
      </c>
      <c r="AW48" s="66">
        <v>44167</v>
      </c>
      <c r="AX48" s="69" t="s">
        <v>414</v>
      </c>
      <c r="AY48" s="74" t="s">
        <v>708</v>
      </c>
      <c r="AZ48" s="66">
        <v>44246</v>
      </c>
      <c r="BA48" s="75" t="s">
        <v>483</v>
      </c>
      <c r="BB48" s="71" t="s">
        <v>954</v>
      </c>
      <c r="BC48" s="66" t="s">
        <v>382</v>
      </c>
      <c r="BD48" s="69" t="s">
        <v>383</v>
      </c>
      <c r="BE48" s="74" t="s">
        <v>382</v>
      </c>
      <c r="BF48" s="66" t="s">
        <v>382</v>
      </c>
      <c r="BG48" s="75" t="s">
        <v>383</v>
      </c>
      <c r="BH48" s="71" t="s">
        <v>382</v>
      </c>
      <c r="BI48" s="66" t="s">
        <v>382</v>
      </c>
      <c r="BJ48" s="69" t="s">
        <v>383</v>
      </c>
      <c r="BK48" s="74" t="s">
        <v>382</v>
      </c>
      <c r="BL48" s="66" t="s">
        <v>382</v>
      </c>
      <c r="BM48" s="75" t="s">
        <v>383</v>
      </c>
      <c r="BN48" s="71" t="s">
        <v>382</v>
      </c>
      <c r="BO48" s="66" t="s">
        <v>382</v>
      </c>
      <c r="BP48" s="69" t="s">
        <v>383</v>
      </c>
      <c r="BQ48" s="74" t="s">
        <v>382</v>
      </c>
      <c r="BR48" s="66" t="s">
        <v>382</v>
      </c>
      <c r="BS48" s="75" t="s">
        <v>383</v>
      </c>
      <c r="BT48" s="77" t="s">
        <v>382</v>
      </c>
      <c r="BU48" s="139" t="s">
        <v>281</v>
      </c>
      <c r="BV48" s="140">
        <f t="shared" si="19"/>
        <v>1</v>
      </c>
      <c r="BW48" s="140">
        <f t="shared" si="20"/>
        <v>4</v>
      </c>
      <c r="BX48" s="140">
        <f t="shared" si="2"/>
        <v>1</v>
      </c>
      <c r="BY48" s="140">
        <f t="shared" si="3"/>
        <v>4</v>
      </c>
      <c r="BZ48" s="88">
        <f t="shared" si="21"/>
        <v>1</v>
      </c>
      <c r="CA48" s="88" t="str">
        <f t="shared" si="27"/>
        <v>Rara vez (1)</v>
      </c>
      <c r="CB48" s="88">
        <f t="shared" si="22"/>
        <v>4</v>
      </c>
      <c r="CC48" s="88" t="str">
        <f t="shared" si="28"/>
        <v>Mayor (4)</v>
      </c>
      <c r="CD48" s="88">
        <f t="shared" si="23"/>
        <v>1</v>
      </c>
      <c r="CE48" s="88" t="str">
        <f t="shared" si="29"/>
        <v>Rara vez (1)</v>
      </c>
      <c r="CF48" s="88">
        <f t="shared" si="24"/>
        <v>3</v>
      </c>
      <c r="CG48" s="88" t="str">
        <f t="shared" si="30"/>
        <v>Moderado (3)</v>
      </c>
      <c r="CH48" s="88" t="str">
        <f t="shared" si="8"/>
        <v>Antes de controles
Desde el cuadrante de probabilidad Rara vez (1) e impacto Mayor (4)
Después de controles
Hasta el cuadrante de probabilidad Rara vez (1) e impacto Moderado (3)</v>
      </c>
      <c r="CQ48" s="157"/>
      <c r="CV48" s="145" t="str">
        <f t="shared" si="25"/>
        <v>Antes de controles
Desde el cuadrante de probabilidad Rara vez (1) e impacto Mayor (4)
Después de controles
Hasta el cuadrante de probabilidad Rara vez (1) e impacto Moderado (3)</v>
      </c>
      <c r="CW48" s="55" t="str">
        <f t="shared" si="26"/>
        <v>Antes de controles
Desde el cuadrante de probabilidad Improbable (2) e impacto Moderado (3)
Después de controles
Hasta el cuadrante de probabilidad Rara vez (1) e impacto Menor (2)</v>
      </c>
    </row>
    <row r="49" spans="1:101" ht="409.5" customHeight="1" x14ac:dyDescent="0.2">
      <c r="A49" s="54" t="s">
        <v>313</v>
      </c>
      <c r="B49" s="91" t="s">
        <v>961</v>
      </c>
      <c r="C49" s="56" t="s">
        <v>962</v>
      </c>
      <c r="D49" s="88" t="s">
        <v>35</v>
      </c>
      <c r="E49" s="88" t="s">
        <v>152</v>
      </c>
      <c r="F49" s="54" t="s">
        <v>963</v>
      </c>
      <c r="G49" s="54" t="s">
        <v>964</v>
      </c>
      <c r="H49" s="54" t="s">
        <v>965</v>
      </c>
      <c r="I49" s="54" t="s">
        <v>435</v>
      </c>
      <c r="J49" s="54" t="s">
        <v>359</v>
      </c>
      <c r="K49" s="54" t="s">
        <v>436</v>
      </c>
      <c r="L49" s="54" t="s">
        <v>437</v>
      </c>
      <c r="M49" s="90" t="s">
        <v>144</v>
      </c>
      <c r="N49" s="90" t="s">
        <v>104</v>
      </c>
      <c r="O49" s="88" t="s">
        <v>105</v>
      </c>
      <c r="P49" s="54" t="s">
        <v>966</v>
      </c>
      <c r="Q49" s="90" t="s">
        <v>144</v>
      </c>
      <c r="R49" s="90" t="s">
        <v>145</v>
      </c>
      <c r="S49" s="88" t="s">
        <v>126</v>
      </c>
      <c r="T49" s="54" t="s">
        <v>967</v>
      </c>
      <c r="U49" s="88" t="s">
        <v>364</v>
      </c>
      <c r="V49" s="54" t="s">
        <v>365</v>
      </c>
      <c r="W49" s="54" t="s">
        <v>365</v>
      </c>
      <c r="X49" s="54" t="s">
        <v>365</v>
      </c>
      <c r="Y49" s="54" t="s">
        <v>365</v>
      </c>
      <c r="Z49" s="54" t="s">
        <v>365</v>
      </c>
      <c r="AA49" s="54" t="s">
        <v>365</v>
      </c>
      <c r="AB49" s="54" t="s">
        <v>365</v>
      </c>
      <c r="AC49" s="54" t="s">
        <v>365</v>
      </c>
      <c r="AD49" s="54" t="s">
        <v>365</v>
      </c>
      <c r="AE49" s="54" t="s">
        <v>365</v>
      </c>
      <c r="AF49" s="54" t="s">
        <v>968</v>
      </c>
      <c r="AG49" s="54" t="s">
        <v>959</v>
      </c>
      <c r="AH49" s="54" t="s">
        <v>969</v>
      </c>
      <c r="AI49" s="145" t="s">
        <v>2083</v>
      </c>
      <c r="AJ49" s="55" t="s">
        <v>2084</v>
      </c>
      <c r="AK49" s="68">
        <v>43349</v>
      </c>
      <c r="AL49" s="69" t="s">
        <v>369</v>
      </c>
      <c r="AM49" s="74" t="s">
        <v>886</v>
      </c>
      <c r="AN49" s="66">
        <v>43594</v>
      </c>
      <c r="AO49" s="75" t="s">
        <v>369</v>
      </c>
      <c r="AP49" s="71" t="s">
        <v>970</v>
      </c>
      <c r="AQ49" s="66">
        <v>43902</v>
      </c>
      <c r="AR49" s="69" t="s">
        <v>375</v>
      </c>
      <c r="AS49" s="74" t="s">
        <v>971</v>
      </c>
      <c r="AT49" s="66">
        <v>44075</v>
      </c>
      <c r="AU49" s="75" t="s">
        <v>377</v>
      </c>
      <c r="AV49" s="71" t="s">
        <v>972</v>
      </c>
      <c r="AW49" s="66">
        <v>44246</v>
      </c>
      <c r="AX49" s="69" t="s">
        <v>375</v>
      </c>
      <c r="AY49" s="74" t="s">
        <v>449</v>
      </c>
      <c r="AZ49" s="66" t="s">
        <v>382</v>
      </c>
      <c r="BA49" s="75" t="s">
        <v>383</v>
      </c>
      <c r="BB49" s="71" t="s">
        <v>382</v>
      </c>
      <c r="BC49" s="66" t="s">
        <v>382</v>
      </c>
      <c r="BD49" s="69" t="s">
        <v>383</v>
      </c>
      <c r="BE49" s="74" t="s">
        <v>382</v>
      </c>
      <c r="BF49" s="66" t="s">
        <v>382</v>
      </c>
      <c r="BG49" s="75" t="s">
        <v>383</v>
      </c>
      <c r="BH49" s="71" t="s">
        <v>382</v>
      </c>
      <c r="BI49" s="66" t="s">
        <v>382</v>
      </c>
      <c r="BJ49" s="69" t="s">
        <v>383</v>
      </c>
      <c r="BK49" s="74" t="s">
        <v>382</v>
      </c>
      <c r="BL49" s="66" t="s">
        <v>382</v>
      </c>
      <c r="BM49" s="75" t="s">
        <v>383</v>
      </c>
      <c r="BN49" s="71" t="s">
        <v>382</v>
      </c>
      <c r="BO49" s="66" t="s">
        <v>382</v>
      </c>
      <c r="BP49" s="69" t="s">
        <v>383</v>
      </c>
      <c r="BQ49" s="74" t="s">
        <v>382</v>
      </c>
      <c r="BR49" s="66" t="s">
        <v>382</v>
      </c>
      <c r="BS49" s="75" t="s">
        <v>383</v>
      </c>
      <c r="BT49" s="77" t="s">
        <v>382</v>
      </c>
      <c r="BU49" s="139" t="s">
        <v>281</v>
      </c>
      <c r="BV49" s="140">
        <f t="shared" si="19"/>
        <v>1</v>
      </c>
      <c r="BW49" s="140">
        <f t="shared" si="20"/>
        <v>3</v>
      </c>
      <c r="BX49" s="140">
        <f t="shared" si="2"/>
        <v>1</v>
      </c>
      <c r="BY49" s="140">
        <f t="shared" si="3"/>
        <v>1</v>
      </c>
      <c r="BZ49" s="88">
        <f t="shared" si="21"/>
        <v>1</v>
      </c>
      <c r="CA49" s="88" t="str">
        <f t="shared" si="27"/>
        <v>Rara vez (1)</v>
      </c>
      <c r="CB49" s="88">
        <f t="shared" si="22"/>
        <v>4</v>
      </c>
      <c r="CC49" s="88" t="str">
        <f t="shared" si="28"/>
        <v>Mayor (4)</v>
      </c>
      <c r="CD49" s="88">
        <f t="shared" si="23"/>
        <v>1</v>
      </c>
      <c r="CE49" s="88" t="str">
        <f t="shared" si="29"/>
        <v>Rara vez (1)</v>
      </c>
      <c r="CF49" s="88">
        <f t="shared" si="24"/>
        <v>3</v>
      </c>
      <c r="CG49" s="88" t="str">
        <f t="shared" si="30"/>
        <v>Moderado (3)</v>
      </c>
      <c r="CH49" s="88" t="str">
        <f t="shared" si="8"/>
        <v>Antes de controles
Desde el cuadrante de probabilidad Rara vez (1) e impacto Mayor (4)
Después de controles
Hasta el cuadrante de probabilidad Rara vez (1) e impacto Moderado (3)</v>
      </c>
      <c r="CQ49" s="157"/>
      <c r="CV49" s="145" t="str">
        <f t="shared" si="25"/>
        <v>Antes de controles
Desde el cuadrante de probabilidad Rara vez (1) e impacto Mayor (4)
Después de controles
Hasta el cuadrante de probabilidad Rara vez (1) e impacto Moderado (3)</v>
      </c>
      <c r="CW49" s="55" t="str">
        <f t="shared" si="26"/>
        <v>Antes de controles
Desde el cuadrante de probabilidad Improbable (2) e impacto Moderado (3)
Después de controles
Hasta el cuadrante de probabilidad Rara vez (1) e impacto Menor (2)</v>
      </c>
    </row>
    <row r="50" spans="1:101" ht="409.5" customHeight="1" x14ac:dyDescent="0.2">
      <c r="A50" s="54" t="s">
        <v>313</v>
      </c>
      <c r="B50" s="91" t="s">
        <v>973</v>
      </c>
      <c r="C50" s="56" t="s">
        <v>974</v>
      </c>
      <c r="D50" s="88" t="s">
        <v>35</v>
      </c>
      <c r="E50" s="88" t="s">
        <v>152</v>
      </c>
      <c r="F50" s="54" t="s">
        <v>975</v>
      </c>
      <c r="G50" s="54" t="s">
        <v>964</v>
      </c>
      <c r="H50" s="54" t="s">
        <v>976</v>
      </c>
      <c r="I50" s="54" t="s">
        <v>435</v>
      </c>
      <c r="J50" s="54" t="s">
        <v>359</v>
      </c>
      <c r="K50" s="54" t="s">
        <v>436</v>
      </c>
      <c r="L50" s="54" t="s">
        <v>437</v>
      </c>
      <c r="M50" s="90" t="s">
        <v>144</v>
      </c>
      <c r="N50" s="90" t="s">
        <v>104</v>
      </c>
      <c r="O50" s="88" t="s">
        <v>105</v>
      </c>
      <c r="P50" s="54" t="s">
        <v>966</v>
      </c>
      <c r="Q50" s="90" t="s">
        <v>144</v>
      </c>
      <c r="R50" s="90" t="s">
        <v>145</v>
      </c>
      <c r="S50" s="88" t="s">
        <v>126</v>
      </c>
      <c r="T50" s="54" t="s">
        <v>967</v>
      </c>
      <c r="U50" s="88" t="s">
        <v>364</v>
      </c>
      <c r="V50" s="54" t="s">
        <v>365</v>
      </c>
      <c r="W50" s="54" t="s">
        <v>365</v>
      </c>
      <c r="X50" s="54" t="s">
        <v>365</v>
      </c>
      <c r="Y50" s="54" t="s">
        <v>365</v>
      </c>
      <c r="Z50" s="54" t="s">
        <v>365</v>
      </c>
      <c r="AA50" s="54" t="s">
        <v>365</v>
      </c>
      <c r="AB50" s="54" t="s">
        <v>365</v>
      </c>
      <c r="AC50" s="54" t="s">
        <v>365</v>
      </c>
      <c r="AD50" s="54" t="s">
        <v>365</v>
      </c>
      <c r="AE50" s="54" t="s">
        <v>365</v>
      </c>
      <c r="AF50" s="54" t="s">
        <v>977</v>
      </c>
      <c r="AG50" s="54" t="s">
        <v>978</v>
      </c>
      <c r="AH50" s="54" t="s">
        <v>979</v>
      </c>
      <c r="AI50" s="145" t="s">
        <v>2083</v>
      </c>
      <c r="AJ50" s="55" t="s">
        <v>2084</v>
      </c>
      <c r="AK50" s="68">
        <v>43349</v>
      </c>
      <c r="AL50" s="69" t="s">
        <v>369</v>
      </c>
      <c r="AM50" s="74" t="s">
        <v>886</v>
      </c>
      <c r="AN50" s="66">
        <v>43594</v>
      </c>
      <c r="AO50" s="75" t="s">
        <v>369</v>
      </c>
      <c r="AP50" s="71" t="s">
        <v>980</v>
      </c>
      <c r="AQ50" s="66">
        <v>43902</v>
      </c>
      <c r="AR50" s="69" t="s">
        <v>375</v>
      </c>
      <c r="AS50" s="74" t="s">
        <v>971</v>
      </c>
      <c r="AT50" s="66">
        <v>44075</v>
      </c>
      <c r="AU50" s="75" t="s">
        <v>377</v>
      </c>
      <c r="AV50" s="71" t="s">
        <v>981</v>
      </c>
      <c r="AW50" s="66">
        <v>44246</v>
      </c>
      <c r="AX50" s="69" t="s">
        <v>375</v>
      </c>
      <c r="AY50" s="74" t="s">
        <v>449</v>
      </c>
      <c r="AZ50" s="66" t="s">
        <v>382</v>
      </c>
      <c r="BA50" s="75" t="s">
        <v>383</v>
      </c>
      <c r="BB50" s="71" t="s">
        <v>382</v>
      </c>
      <c r="BC50" s="66" t="s">
        <v>382</v>
      </c>
      <c r="BD50" s="69" t="s">
        <v>383</v>
      </c>
      <c r="BE50" s="74" t="s">
        <v>382</v>
      </c>
      <c r="BF50" s="66" t="s">
        <v>382</v>
      </c>
      <c r="BG50" s="75" t="s">
        <v>383</v>
      </c>
      <c r="BH50" s="71" t="s">
        <v>382</v>
      </c>
      <c r="BI50" s="66" t="s">
        <v>382</v>
      </c>
      <c r="BJ50" s="69" t="s">
        <v>383</v>
      </c>
      <c r="BK50" s="74" t="s">
        <v>382</v>
      </c>
      <c r="BL50" s="66" t="s">
        <v>382</v>
      </c>
      <c r="BM50" s="75" t="s">
        <v>383</v>
      </c>
      <c r="BN50" s="71" t="s">
        <v>382</v>
      </c>
      <c r="BO50" s="66" t="s">
        <v>382</v>
      </c>
      <c r="BP50" s="69" t="s">
        <v>383</v>
      </c>
      <c r="BQ50" s="74" t="s">
        <v>382</v>
      </c>
      <c r="BR50" s="66" t="s">
        <v>382</v>
      </c>
      <c r="BS50" s="75" t="s">
        <v>383</v>
      </c>
      <c r="BT50" s="77" t="s">
        <v>382</v>
      </c>
      <c r="BU50" s="139" t="s">
        <v>281</v>
      </c>
      <c r="BV50" s="140">
        <f t="shared" si="19"/>
        <v>1</v>
      </c>
      <c r="BW50" s="140">
        <f t="shared" si="20"/>
        <v>3</v>
      </c>
      <c r="BX50" s="140">
        <f t="shared" si="2"/>
        <v>1</v>
      </c>
      <c r="BY50" s="140">
        <f t="shared" si="3"/>
        <v>1</v>
      </c>
      <c r="BZ50" s="88">
        <f t="shared" si="21"/>
        <v>1</v>
      </c>
      <c r="CA50" s="88" t="str">
        <f t="shared" si="27"/>
        <v>Rara vez (1)</v>
      </c>
      <c r="CB50" s="88">
        <f t="shared" si="22"/>
        <v>4</v>
      </c>
      <c r="CC50" s="88" t="str">
        <f t="shared" si="28"/>
        <v>Mayor (4)</v>
      </c>
      <c r="CD50" s="88">
        <f t="shared" si="23"/>
        <v>1</v>
      </c>
      <c r="CE50" s="88" t="str">
        <f t="shared" si="29"/>
        <v>Rara vez (1)</v>
      </c>
      <c r="CF50" s="88">
        <f t="shared" si="24"/>
        <v>3</v>
      </c>
      <c r="CG50" s="88" t="str">
        <f t="shared" si="30"/>
        <v>Moderado (3)</v>
      </c>
      <c r="CH50" s="88" t="str">
        <f t="shared" si="8"/>
        <v>Antes de controles
Desde el cuadrante de probabilidad Rara vez (1) e impacto Mayor (4)
Después de controles
Hasta el cuadrante de probabilidad Rara vez (1) e impacto Moderado (3)</v>
      </c>
      <c r="CQ50" s="157"/>
      <c r="CV50" s="145" t="str">
        <f t="shared" si="25"/>
        <v>Antes de controles
Desde el cuadrante de probabilidad Rara vez (1) e impacto Mayor (4)
Después de controles
Hasta el cuadrante de probabilidad Rara vez (1) e impacto Moderado (3)</v>
      </c>
      <c r="CW50" s="55" t="str">
        <f t="shared" si="26"/>
        <v>Antes de controles
Desde el cuadrante de probabilidad Improbable (2) e impacto Moderado (3)
Después de controles
Hasta el cuadrante de probabilidad Rara vez (1) e impacto Menor (2)</v>
      </c>
    </row>
    <row r="51" spans="1:101" ht="409.5" customHeight="1" x14ac:dyDescent="0.2">
      <c r="A51" s="54" t="s">
        <v>182</v>
      </c>
      <c r="B51" s="91" t="s">
        <v>982</v>
      </c>
      <c r="C51" s="56" t="s">
        <v>983</v>
      </c>
      <c r="D51" s="88" t="s">
        <v>35</v>
      </c>
      <c r="E51" s="88" t="s">
        <v>152</v>
      </c>
      <c r="F51" s="54" t="s">
        <v>984</v>
      </c>
      <c r="G51" s="54" t="s">
        <v>985</v>
      </c>
      <c r="H51" s="54" t="s">
        <v>986</v>
      </c>
      <c r="I51" s="54" t="s">
        <v>435</v>
      </c>
      <c r="J51" s="54" t="s">
        <v>987</v>
      </c>
      <c r="K51" s="54" t="s">
        <v>988</v>
      </c>
      <c r="L51" s="54" t="s">
        <v>437</v>
      </c>
      <c r="M51" s="90" t="s">
        <v>103</v>
      </c>
      <c r="N51" s="90" t="s">
        <v>79</v>
      </c>
      <c r="O51" s="88" t="s">
        <v>54</v>
      </c>
      <c r="P51" s="54" t="s">
        <v>989</v>
      </c>
      <c r="Q51" s="90" t="s">
        <v>144</v>
      </c>
      <c r="R51" s="90" t="s">
        <v>125</v>
      </c>
      <c r="S51" s="88" t="s">
        <v>126</v>
      </c>
      <c r="T51" s="54" t="s">
        <v>990</v>
      </c>
      <c r="U51" s="88" t="s">
        <v>405</v>
      </c>
      <c r="V51" s="54" t="s">
        <v>991</v>
      </c>
      <c r="W51" s="54" t="s">
        <v>992</v>
      </c>
      <c r="X51" s="54" t="s">
        <v>993</v>
      </c>
      <c r="Y51" s="54" t="s">
        <v>994</v>
      </c>
      <c r="Z51" s="54" t="s">
        <v>995</v>
      </c>
      <c r="AA51" s="54" t="s">
        <v>365</v>
      </c>
      <c r="AB51" s="54" t="s">
        <v>365</v>
      </c>
      <c r="AC51" s="54" t="s">
        <v>365</v>
      </c>
      <c r="AD51" s="54" t="s">
        <v>365</v>
      </c>
      <c r="AE51" s="54" t="s">
        <v>365</v>
      </c>
      <c r="AF51" s="54" t="s">
        <v>996</v>
      </c>
      <c r="AG51" s="54" t="s">
        <v>997</v>
      </c>
      <c r="AH51" s="54" t="s">
        <v>998</v>
      </c>
      <c r="AI51" s="145" t="s">
        <v>2090</v>
      </c>
      <c r="AJ51" s="55" t="s">
        <v>2084</v>
      </c>
      <c r="AK51" s="68">
        <v>43350</v>
      </c>
      <c r="AL51" s="69" t="s">
        <v>369</v>
      </c>
      <c r="AM51" s="74" t="s">
        <v>999</v>
      </c>
      <c r="AN51" s="66">
        <v>43593</v>
      </c>
      <c r="AO51" s="75" t="s">
        <v>556</v>
      </c>
      <c r="AP51" s="71" t="s">
        <v>1000</v>
      </c>
      <c r="AQ51" s="66">
        <v>43761</v>
      </c>
      <c r="AR51" s="69" t="s">
        <v>1001</v>
      </c>
      <c r="AS51" s="74" t="s">
        <v>1002</v>
      </c>
      <c r="AT51" s="66">
        <v>43929</v>
      </c>
      <c r="AU51" s="75" t="s">
        <v>1003</v>
      </c>
      <c r="AV51" s="71" t="s">
        <v>1004</v>
      </c>
      <c r="AW51" s="66">
        <v>44245</v>
      </c>
      <c r="AX51" s="69" t="s">
        <v>380</v>
      </c>
      <c r="AY51" s="74" t="s">
        <v>1005</v>
      </c>
      <c r="AZ51" s="66">
        <v>44300</v>
      </c>
      <c r="BA51" s="75" t="s">
        <v>380</v>
      </c>
      <c r="BB51" s="71" t="s">
        <v>1006</v>
      </c>
      <c r="BC51" s="66" t="s">
        <v>382</v>
      </c>
      <c r="BD51" s="69" t="s">
        <v>383</v>
      </c>
      <c r="BE51" s="74" t="s">
        <v>382</v>
      </c>
      <c r="BF51" s="66" t="s">
        <v>382</v>
      </c>
      <c r="BG51" s="75" t="s">
        <v>383</v>
      </c>
      <c r="BH51" s="71" t="s">
        <v>382</v>
      </c>
      <c r="BI51" s="66" t="s">
        <v>382</v>
      </c>
      <c r="BJ51" s="69" t="s">
        <v>383</v>
      </c>
      <c r="BK51" s="74" t="s">
        <v>382</v>
      </c>
      <c r="BL51" s="66" t="s">
        <v>382</v>
      </c>
      <c r="BM51" s="75" t="s">
        <v>383</v>
      </c>
      <c r="BN51" s="71" t="s">
        <v>382</v>
      </c>
      <c r="BO51" s="66" t="s">
        <v>382</v>
      </c>
      <c r="BP51" s="69" t="s">
        <v>383</v>
      </c>
      <c r="BQ51" s="74" t="s">
        <v>382</v>
      </c>
      <c r="BR51" s="66" t="s">
        <v>382</v>
      </c>
      <c r="BS51" s="75" t="s">
        <v>383</v>
      </c>
      <c r="BT51" s="77" t="s">
        <v>382</v>
      </c>
      <c r="BU51" s="139" t="s">
        <v>270</v>
      </c>
      <c r="BV51" s="140">
        <f t="shared" si="19"/>
        <v>3</v>
      </c>
      <c r="BW51" s="140">
        <f t="shared" si="20"/>
        <v>4</v>
      </c>
      <c r="BX51" s="140">
        <f t="shared" si="2"/>
        <v>1</v>
      </c>
      <c r="BY51" s="140">
        <f t="shared" si="3"/>
        <v>2</v>
      </c>
      <c r="BZ51" s="88">
        <f t="shared" si="21"/>
        <v>2</v>
      </c>
      <c r="CA51" s="88" t="str">
        <f t="shared" si="27"/>
        <v>Improbable (2)</v>
      </c>
      <c r="CB51" s="88">
        <f t="shared" si="22"/>
        <v>4</v>
      </c>
      <c r="CC51" s="88" t="str">
        <f t="shared" si="28"/>
        <v>Mayor (4)</v>
      </c>
      <c r="CD51" s="88">
        <f t="shared" si="23"/>
        <v>1</v>
      </c>
      <c r="CE51" s="88" t="str">
        <f t="shared" si="29"/>
        <v>Rara vez (1)</v>
      </c>
      <c r="CF51" s="88">
        <f t="shared" si="24"/>
        <v>2</v>
      </c>
      <c r="CG51" s="88" t="str">
        <f t="shared" si="30"/>
        <v>Menor (2)</v>
      </c>
      <c r="CH51" s="88" t="str">
        <f t="shared" si="8"/>
        <v>Antes de controles
Desde el cuadrante de probabilidad Improbable (2) e impacto Mayor (4)
Después de controles
Hasta el cuadrante de probabilidad Rara vez (1) e impacto Menor (2)</v>
      </c>
      <c r="CQ51" s="157"/>
      <c r="CV51" s="145" t="str">
        <f t="shared" si="25"/>
        <v>Antes de controles
Desde el cuadrante de probabilidad Improbable (2) e impacto Mayor (4)
Después de controles
Hasta el cuadrante de probabilidad Rara vez (1) e impacto Menor (2)</v>
      </c>
      <c r="CW51" s="55" t="str">
        <f t="shared" si="26"/>
        <v>Antes de controles
Desde el cuadrante de probabilidad Improbable (2) e impacto Moderado (3)
Después de controles
Hasta el cuadrante de probabilidad Rara vez (1) e impacto Menor (2)</v>
      </c>
    </row>
    <row r="52" spans="1:101" ht="409.5" customHeight="1" x14ac:dyDescent="0.2">
      <c r="A52" s="54" t="s">
        <v>182</v>
      </c>
      <c r="B52" s="91" t="s">
        <v>1007</v>
      </c>
      <c r="C52" s="56" t="s">
        <v>1008</v>
      </c>
      <c r="D52" s="88" t="s">
        <v>35</v>
      </c>
      <c r="E52" s="88" t="s">
        <v>152</v>
      </c>
      <c r="F52" s="54" t="s">
        <v>1009</v>
      </c>
      <c r="G52" s="54" t="s">
        <v>1010</v>
      </c>
      <c r="H52" s="54" t="s">
        <v>1011</v>
      </c>
      <c r="I52" s="54" t="s">
        <v>435</v>
      </c>
      <c r="J52" s="54" t="s">
        <v>359</v>
      </c>
      <c r="K52" s="133" t="s">
        <v>436</v>
      </c>
      <c r="L52" s="133" t="s">
        <v>437</v>
      </c>
      <c r="M52" s="90" t="s">
        <v>144</v>
      </c>
      <c r="N52" s="90" t="s">
        <v>79</v>
      </c>
      <c r="O52" s="88" t="s">
        <v>81</v>
      </c>
      <c r="P52" s="54" t="s">
        <v>1012</v>
      </c>
      <c r="Q52" s="90" t="s">
        <v>144</v>
      </c>
      <c r="R52" s="90" t="s">
        <v>125</v>
      </c>
      <c r="S52" s="88" t="s">
        <v>126</v>
      </c>
      <c r="T52" s="54" t="s">
        <v>1013</v>
      </c>
      <c r="U52" s="88" t="s">
        <v>364</v>
      </c>
      <c r="V52" s="54" t="s">
        <v>365</v>
      </c>
      <c r="W52" s="54" t="s">
        <v>365</v>
      </c>
      <c r="X52" s="54" t="s">
        <v>365</v>
      </c>
      <c r="Y52" s="54" t="s">
        <v>365</v>
      </c>
      <c r="Z52" s="54" t="s">
        <v>365</v>
      </c>
      <c r="AA52" s="54" t="s">
        <v>365</v>
      </c>
      <c r="AB52" s="54" t="s">
        <v>365</v>
      </c>
      <c r="AC52" s="54" t="s">
        <v>365</v>
      </c>
      <c r="AD52" s="54" t="s">
        <v>365</v>
      </c>
      <c r="AE52" s="54" t="s">
        <v>365</v>
      </c>
      <c r="AF52" s="54" t="s">
        <v>1014</v>
      </c>
      <c r="AG52" s="54" t="s">
        <v>1015</v>
      </c>
      <c r="AH52" s="54" t="s">
        <v>1016</v>
      </c>
      <c r="AI52" s="145" t="s">
        <v>2090</v>
      </c>
      <c r="AJ52" s="55" t="s">
        <v>2084</v>
      </c>
      <c r="AK52" s="68">
        <v>43350</v>
      </c>
      <c r="AL52" s="69" t="s">
        <v>369</v>
      </c>
      <c r="AM52" s="74" t="s">
        <v>370</v>
      </c>
      <c r="AN52" s="66">
        <v>43593</v>
      </c>
      <c r="AO52" s="75" t="s">
        <v>371</v>
      </c>
      <c r="AP52" s="71" t="s">
        <v>1017</v>
      </c>
      <c r="AQ52" s="66">
        <v>43929</v>
      </c>
      <c r="AR52" s="69" t="s">
        <v>380</v>
      </c>
      <c r="AS52" s="74" t="s">
        <v>1018</v>
      </c>
      <c r="AT52" s="66">
        <v>44245</v>
      </c>
      <c r="AU52" s="75" t="s">
        <v>380</v>
      </c>
      <c r="AV52" s="71" t="s">
        <v>1005</v>
      </c>
      <c r="AW52" s="66">
        <v>44300</v>
      </c>
      <c r="AX52" s="69" t="s">
        <v>375</v>
      </c>
      <c r="AY52" s="74" t="s">
        <v>1019</v>
      </c>
      <c r="AZ52" s="66" t="s">
        <v>382</v>
      </c>
      <c r="BA52" s="75" t="s">
        <v>383</v>
      </c>
      <c r="BB52" s="71" t="s">
        <v>382</v>
      </c>
      <c r="BC52" s="66" t="s">
        <v>382</v>
      </c>
      <c r="BD52" s="69" t="s">
        <v>383</v>
      </c>
      <c r="BE52" s="74" t="s">
        <v>382</v>
      </c>
      <c r="BF52" s="66" t="s">
        <v>382</v>
      </c>
      <c r="BG52" s="75" t="s">
        <v>383</v>
      </c>
      <c r="BH52" s="71" t="s">
        <v>382</v>
      </c>
      <c r="BI52" s="66" t="s">
        <v>382</v>
      </c>
      <c r="BJ52" s="69" t="s">
        <v>383</v>
      </c>
      <c r="BK52" s="74" t="s">
        <v>382</v>
      </c>
      <c r="BL52" s="66" t="s">
        <v>382</v>
      </c>
      <c r="BM52" s="75" t="s">
        <v>383</v>
      </c>
      <c r="BN52" s="71" t="s">
        <v>382</v>
      </c>
      <c r="BO52" s="66" t="s">
        <v>382</v>
      </c>
      <c r="BP52" s="69" t="s">
        <v>383</v>
      </c>
      <c r="BQ52" s="74" t="s">
        <v>382</v>
      </c>
      <c r="BR52" s="66" t="s">
        <v>382</v>
      </c>
      <c r="BS52" s="75" t="s">
        <v>383</v>
      </c>
      <c r="BT52" s="77" t="s">
        <v>382</v>
      </c>
      <c r="BU52" s="139" t="s">
        <v>270</v>
      </c>
      <c r="BV52" s="140">
        <f t="shared" si="19"/>
        <v>1</v>
      </c>
      <c r="BW52" s="140">
        <f t="shared" si="20"/>
        <v>4</v>
      </c>
      <c r="BX52" s="140">
        <f t="shared" si="2"/>
        <v>1</v>
      </c>
      <c r="BY52" s="140">
        <f t="shared" si="3"/>
        <v>2</v>
      </c>
      <c r="BZ52" s="88">
        <f t="shared" si="21"/>
        <v>2</v>
      </c>
      <c r="CA52" s="88" t="str">
        <f t="shared" si="27"/>
        <v>Improbable (2)</v>
      </c>
      <c r="CB52" s="88">
        <f t="shared" si="22"/>
        <v>4</v>
      </c>
      <c r="CC52" s="88" t="str">
        <f t="shared" si="28"/>
        <v>Mayor (4)</v>
      </c>
      <c r="CD52" s="88">
        <f t="shared" si="23"/>
        <v>1</v>
      </c>
      <c r="CE52" s="88" t="str">
        <f t="shared" si="29"/>
        <v>Rara vez (1)</v>
      </c>
      <c r="CF52" s="88">
        <f t="shared" si="24"/>
        <v>2</v>
      </c>
      <c r="CG52" s="88" t="str">
        <f t="shared" si="30"/>
        <v>Menor (2)</v>
      </c>
      <c r="CH52" s="88" t="str">
        <f t="shared" si="8"/>
        <v>Antes de controles
Desde el cuadrante de probabilidad Improbable (2) e impacto Mayor (4)
Después de controles
Hasta el cuadrante de probabilidad Rara vez (1) e impacto Menor (2)</v>
      </c>
      <c r="CQ52" s="157"/>
      <c r="CV52" s="145" t="str">
        <f t="shared" si="25"/>
        <v>Antes de controles
Desde el cuadrante de probabilidad Improbable (2) e impacto Mayor (4)
Después de controles
Hasta el cuadrante de probabilidad Rara vez (1) e impacto Menor (2)</v>
      </c>
      <c r="CW52" s="55" t="str">
        <f t="shared" si="26"/>
        <v>Antes de controles
Desde el cuadrante de probabilidad Improbable (2) e impacto Moderado (3)
Después de controles
Hasta el cuadrante de probabilidad Rara vez (1) e impacto Menor (2)</v>
      </c>
    </row>
    <row r="53" spans="1:101" ht="409.5" customHeight="1" x14ac:dyDescent="0.2">
      <c r="A53" s="54" t="s">
        <v>197</v>
      </c>
      <c r="B53" s="91" t="s">
        <v>1020</v>
      </c>
      <c r="C53" s="56" t="s">
        <v>1021</v>
      </c>
      <c r="D53" s="88" t="s">
        <v>64</v>
      </c>
      <c r="E53" s="88" t="s">
        <v>136</v>
      </c>
      <c r="F53" s="54" t="s">
        <v>1022</v>
      </c>
      <c r="G53" s="54" t="s">
        <v>1023</v>
      </c>
      <c r="H53" s="54" t="s">
        <v>1024</v>
      </c>
      <c r="I53" s="54" t="s">
        <v>435</v>
      </c>
      <c r="J53" s="54" t="s">
        <v>359</v>
      </c>
      <c r="K53" s="133" t="s">
        <v>436</v>
      </c>
      <c r="L53" s="133" t="s">
        <v>437</v>
      </c>
      <c r="M53" s="90" t="s">
        <v>144</v>
      </c>
      <c r="N53" s="90" t="s">
        <v>52</v>
      </c>
      <c r="O53" s="88" t="s">
        <v>54</v>
      </c>
      <c r="P53" s="54" t="s">
        <v>1025</v>
      </c>
      <c r="Q53" s="90" t="s">
        <v>144</v>
      </c>
      <c r="R53" s="90" t="s">
        <v>52</v>
      </c>
      <c r="S53" s="88" t="s">
        <v>54</v>
      </c>
      <c r="T53" s="54" t="s">
        <v>1026</v>
      </c>
      <c r="U53" s="88" t="s">
        <v>405</v>
      </c>
      <c r="V53" s="54" t="s">
        <v>365</v>
      </c>
      <c r="W53" s="54" t="s">
        <v>365</v>
      </c>
      <c r="X53" s="54" t="s">
        <v>365</v>
      </c>
      <c r="Y53" s="54" t="s">
        <v>365</v>
      </c>
      <c r="Z53" s="54" t="s">
        <v>365</v>
      </c>
      <c r="AA53" s="54" t="s">
        <v>1027</v>
      </c>
      <c r="AB53" s="54" t="s">
        <v>1028</v>
      </c>
      <c r="AC53" s="54" t="s">
        <v>1029</v>
      </c>
      <c r="AD53" s="54" t="s">
        <v>1030</v>
      </c>
      <c r="AE53" s="54" t="s">
        <v>1031</v>
      </c>
      <c r="AF53" s="54" t="s">
        <v>1032</v>
      </c>
      <c r="AG53" s="54" t="s">
        <v>1033</v>
      </c>
      <c r="AH53" s="54" t="s">
        <v>1034</v>
      </c>
      <c r="AI53" s="145" t="s">
        <v>2083</v>
      </c>
      <c r="AJ53" s="55" t="s">
        <v>2084</v>
      </c>
      <c r="AK53" s="68">
        <v>43349</v>
      </c>
      <c r="AL53" s="69" t="s">
        <v>369</v>
      </c>
      <c r="AM53" s="74" t="s">
        <v>886</v>
      </c>
      <c r="AN53" s="66">
        <v>43592</v>
      </c>
      <c r="AO53" s="75" t="s">
        <v>1001</v>
      </c>
      <c r="AP53" s="71" t="s">
        <v>1035</v>
      </c>
      <c r="AQ53" s="66">
        <v>43776</v>
      </c>
      <c r="AR53" s="69" t="s">
        <v>395</v>
      </c>
      <c r="AS53" s="74" t="s">
        <v>1036</v>
      </c>
      <c r="AT53" s="66">
        <v>43902</v>
      </c>
      <c r="AU53" s="75" t="s">
        <v>375</v>
      </c>
      <c r="AV53" s="71" t="s">
        <v>1037</v>
      </c>
      <c r="AW53" s="66">
        <v>43923</v>
      </c>
      <c r="AX53" s="69" t="s">
        <v>1038</v>
      </c>
      <c r="AY53" s="74" t="s">
        <v>1039</v>
      </c>
      <c r="AZ53" s="66">
        <v>44112</v>
      </c>
      <c r="BA53" s="75" t="s">
        <v>369</v>
      </c>
      <c r="BB53" s="71" t="s">
        <v>1040</v>
      </c>
      <c r="BC53" s="66">
        <v>44168</v>
      </c>
      <c r="BD53" s="69" t="s">
        <v>377</v>
      </c>
      <c r="BE53" s="74" t="s">
        <v>1041</v>
      </c>
      <c r="BF53" s="66">
        <v>44251</v>
      </c>
      <c r="BG53" s="75" t="s">
        <v>483</v>
      </c>
      <c r="BH53" s="71" t="s">
        <v>1042</v>
      </c>
      <c r="BI53" s="66" t="s">
        <v>382</v>
      </c>
      <c r="BJ53" s="69" t="s">
        <v>383</v>
      </c>
      <c r="BK53" s="74" t="s">
        <v>382</v>
      </c>
      <c r="BL53" s="66" t="s">
        <v>382</v>
      </c>
      <c r="BM53" s="75" t="s">
        <v>383</v>
      </c>
      <c r="BN53" s="71" t="s">
        <v>382</v>
      </c>
      <c r="BO53" s="66" t="s">
        <v>382</v>
      </c>
      <c r="BP53" s="69" t="s">
        <v>383</v>
      </c>
      <c r="BQ53" s="74" t="s">
        <v>382</v>
      </c>
      <c r="BR53" s="66" t="s">
        <v>382</v>
      </c>
      <c r="BS53" s="75" t="s">
        <v>383</v>
      </c>
      <c r="BT53" s="77" t="s">
        <v>382</v>
      </c>
      <c r="BU53" s="139" t="s">
        <v>279</v>
      </c>
      <c r="BV53" s="140">
        <f t="shared" si="19"/>
        <v>1</v>
      </c>
      <c r="BW53" s="140">
        <f t="shared" si="20"/>
        <v>5</v>
      </c>
      <c r="BX53" s="140">
        <f t="shared" si="2"/>
        <v>1</v>
      </c>
      <c r="BY53" s="140">
        <f t="shared" si="3"/>
        <v>5</v>
      </c>
      <c r="BZ53" s="88">
        <f t="shared" si="21"/>
        <v>1</v>
      </c>
      <c r="CA53" s="88" t="str">
        <f t="shared" si="27"/>
        <v>Rara vez (1)</v>
      </c>
      <c r="CB53" s="88">
        <f t="shared" si="22"/>
        <v>4</v>
      </c>
      <c r="CC53" s="88" t="str">
        <f t="shared" si="28"/>
        <v>Mayor (4)</v>
      </c>
      <c r="CD53" s="88">
        <f t="shared" si="23"/>
        <v>1</v>
      </c>
      <c r="CE53" s="88" t="str">
        <f t="shared" si="29"/>
        <v>Rara vez (1)</v>
      </c>
      <c r="CF53" s="88">
        <f t="shared" si="24"/>
        <v>3</v>
      </c>
      <c r="CG53" s="88" t="str">
        <f t="shared" si="30"/>
        <v>Moderado (3)</v>
      </c>
      <c r="CH53" s="88" t="str">
        <f t="shared" si="8"/>
        <v>Antes de controles
Desde el cuadrante de probabilidad Rara vez (1) e impacto Mayor (4)
Después de controles
Hasta el cuadrante de probabilidad Rara vez (1) e impacto Moderado (3)</v>
      </c>
      <c r="CQ53" s="157"/>
      <c r="CV53" s="145" t="str">
        <f t="shared" si="25"/>
        <v>Antes de controles
Desde el cuadrante de probabilidad Rara vez (1) e impacto Mayor (4)
Después de controles
Hasta el cuadrante de probabilidad Rara vez (1) e impacto Moderado (3)</v>
      </c>
      <c r="CW53" s="55" t="str">
        <f t="shared" si="26"/>
        <v>Antes de controles
Desde el cuadrante de probabilidad Improbable (2) e impacto Moderado (3)
Después de controles
Hasta el cuadrante de probabilidad Rara vez (1) e impacto Menor (2)</v>
      </c>
    </row>
    <row r="54" spans="1:101" ht="409.5" customHeight="1" x14ac:dyDescent="0.2">
      <c r="A54" s="54" t="s">
        <v>197</v>
      </c>
      <c r="B54" s="91" t="s">
        <v>1043</v>
      </c>
      <c r="C54" s="56" t="s">
        <v>1044</v>
      </c>
      <c r="D54" s="88" t="s">
        <v>35</v>
      </c>
      <c r="E54" s="88" t="s">
        <v>152</v>
      </c>
      <c r="F54" s="54" t="s">
        <v>1045</v>
      </c>
      <c r="G54" s="54" t="s">
        <v>1046</v>
      </c>
      <c r="H54" s="54" t="s">
        <v>1047</v>
      </c>
      <c r="I54" s="54" t="s">
        <v>435</v>
      </c>
      <c r="J54" s="54" t="s">
        <v>359</v>
      </c>
      <c r="K54" s="133" t="s">
        <v>1048</v>
      </c>
      <c r="L54" s="133" t="s">
        <v>437</v>
      </c>
      <c r="M54" s="90" t="s">
        <v>144</v>
      </c>
      <c r="N54" s="90" t="s">
        <v>79</v>
      </c>
      <c r="O54" s="88" t="s">
        <v>81</v>
      </c>
      <c r="P54" s="54" t="s">
        <v>1049</v>
      </c>
      <c r="Q54" s="90" t="s">
        <v>144</v>
      </c>
      <c r="R54" s="90" t="s">
        <v>125</v>
      </c>
      <c r="S54" s="88" t="s">
        <v>126</v>
      </c>
      <c r="T54" s="54" t="s">
        <v>1050</v>
      </c>
      <c r="U54" s="88" t="s">
        <v>364</v>
      </c>
      <c r="V54" s="54" t="s">
        <v>365</v>
      </c>
      <c r="W54" s="54" t="s">
        <v>365</v>
      </c>
      <c r="X54" s="54" t="s">
        <v>365</v>
      </c>
      <c r="Y54" s="54" t="s">
        <v>365</v>
      </c>
      <c r="Z54" s="54" t="s">
        <v>365</v>
      </c>
      <c r="AA54" s="54" t="s">
        <v>365</v>
      </c>
      <c r="AB54" s="54" t="s">
        <v>365</v>
      </c>
      <c r="AC54" s="54" t="s">
        <v>365</v>
      </c>
      <c r="AD54" s="54" t="s">
        <v>365</v>
      </c>
      <c r="AE54" s="54" t="s">
        <v>365</v>
      </c>
      <c r="AF54" s="54" t="s">
        <v>1051</v>
      </c>
      <c r="AG54" s="54" t="s">
        <v>1033</v>
      </c>
      <c r="AH54" s="54" t="s">
        <v>1052</v>
      </c>
      <c r="AI54" s="145" t="s">
        <v>2083</v>
      </c>
      <c r="AJ54" s="55" t="s">
        <v>2084</v>
      </c>
      <c r="AK54" s="68">
        <v>43349</v>
      </c>
      <c r="AL54" s="69" t="s">
        <v>369</v>
      </c>
      <c r="AM54" s="74" t="s">
        <v>886</v>
      </c>
      <c r="AN54" s="66">
        <v>43592</v>
      </c>
      <c r="AO54" s="75" t="s">
        <v>377</v>
      </c>
      <c r="AP54" s="71" t="s">
        <v>1053</v>
      </c>
      <c r="AQ54" s="66">
        <v>43776</v>
      </c>
      <c r="AR54" s="69" t="s">
        <v>888</v>
      </c>
      <c r="AS54" s="74" t="s">
        <v>1054</v>
      </c>
      <c r="AT54" s="66">
        <v>43902</v>
      </c>
      <c r="AU54" s="75" t="s">
        <v>1038</v>
      </c>
      <c r="AV54" s="71" t="s">
        <v>1055</v>
      </c>
      <c r="AW54" s="66">
        <v>44112</v>
      </c>
      <c r="AX54" s="69" t="s">
        <v>1001</v>
      </c>
      <c r="AY54" s="74" t="s">
        <v>1056</v>
      </c>
      <c r="AZ54" s="66">
        <v>44168</v>
      </c>
      <c r="BA54" s="75" t="s">
        <v>377</v>
      </c>
      <c r="BB54" s="71" t="s">
        <v>1041</v>
      </c>
      <c r="BC54" s="66">
        <v>44251</v>
      </c>
      <c r="BD54" s="69" t="s">
        <v>375</v>
      </c>
      <c r="BE54" s="74" t="s">
        <v>1067</v>
      </c>
      <c r="BF54" s="66" t="s">
        <v>382</v>
      </c>
      <c r="BG54" s="75" t="s">
        <v>383</v>
      </c>
      <c r="BH54" s="71" t="s">
        <v>382</v>
      </c>
      <c r="BI54" s="66" t="s">
        <v>382</v>
      </c>
      <c r="BJ54" s="69" t="s">
        <v>383</v>
      </c>
      <c r="BK54" s="74" t="s">
        <v>382</v>
      </c>
      <c r="BL54" s="66" t="s">
        <v>382</v>
      </c>
      <c r="BM54" s="75" t="s">
        <v>383</v>
      </c>
      <c r="BN54" s="71" t="s">
        <v>382</v>
      </c>
      <c r="BO54" s="66" t="s">
        <v>382</v>
      </c>
      <c r="BP54" s="69" t="s">
        <v>383</v>
      </c>
      <c r="BQ54" s="74" t="s">
        <v>382</v>
      </c>
      <c r="BR54" s="66" t="s">
        <v>382</v>
      </c>
      <c r="BS54" s="75" t="s">
        <v>383</v>
      </c>
      <c r="BT54" s="77" t="s">
        <v>382</v>
      </c>
      <c r="BU54" s="139" t="s">
        <v>279</v>
      </c>
      <c r="BV54" s="140">
        <f t="shared" si="19"/>
        <v>1</v>
      </c>
      <c r="BW54" s="140">
        <f t="shared" si="20"/>
        <v>4</v>
      </c>
      <c r="BX54" s="140">
        <f t="shared" si="2"/>
        <v>1</v>
      </c>
      <c r="BY54" s="140">
        <f t="shared" si="3"/>
        <v>2</v>
      </c>
      <c r="BZ54" s="88">
        <f t="shared" si="21"/>
        <v>1</v>
      </c>
      <c r="CA54" s="88" t="str">
        <f t="shared" si="27"/>
        <v>Rara vez (1)</v>
      </c>
      <c r="CB54" s="88">
        <f t="shared" si="22"/>
        <v>4</v>
      </c>
      <c r="CC54" s="88" t="str">
        <f t="shared" si="28"/>
        <v>Mayor (4)</v>
      </c>
      <c r="CD54" s="88">
        <f t="shared" si="23"/>
        <v>1</v>
      </c>
      <c r="CE54" s="88" t="str">
        <f t="shared" si="29"/>
        <v>Rara vez (1)</v>
      </c>
      <c r="CF54" s="88">
        <f t="shared" si="24"/>
        <v>3</v>
      </c>
      <c r="CG54" s="88" t="str">
        <f t="shared" si="30"/>
        <v>Moderado (3)</v>
      </c>
      <c r="CH54" s="88" t="str">
        <f t="shared" si="8"/>
        <v>Antes de controles
Desde el cuadrante de probabilidad Rara vez (1) e impacto Mayor (4)
Después de controles
Hasta el cuadrante de probabilidad Rara vez (1) e impacto Moderado (3)</v>
      </c>
      <c r="CQ54" s="157"/>
      <c r="CV54" s="145" t="str">
        <f t="shared" si="25"/>
        <v>Antes de controles
Desde el cuadrante de probabilidad Rara vez (1) e impacto Mayor (4)
Después de controles
Hasta el cuadrante de probabilidad Rara vez (1) e impacto Moderado (3)</v>
      </c>
      <c r="CW54" s="55" t="str">
        <f t="shared" si="26"/>
        <v>Antes de controles
Desde el cuadrante de probabilidad Improbable (2) e impacto Moderado (3)
Después de controles
Hasta el cuadrante de probabilidad Rara vez (1) e impacto Menor (2)</v>
      </c>
    </row>
    <row r="55" spans="1:101" ht="409.5" customHeight="1" x14ac:dyDescent="0.2">
      <c r="A55" s="54" t="s">
        <v>197</v>
      </c>
      <c r="B55" s="91" t="s">
        <v>1057</v>
      </c>
      <c r="C55" s="56" t="s">
        <v>1058</v>
      </c>
      <c r="D55" s="88" t="s">
        <v>35</v>
      </c>
      <c r="E55" s="88" t="s">
        <v>136</v>
      </c>
      <c r="F55" s="54" t="s">
        <v>1059</v>
      </c>
      <c r="G55" s="54" t="s">
        <v>1060</v>
      </c>
      <c r="H55" s="54" t="s">
        <v>1061</v>
      </c>
      <c r="I55" s="54" t="s">
        <v>435</v>
      </c>
      <c r="J55" s="54" t="s">
        <v>359</v>
      </c>
      <c r="K55" s="54" t="s">
        <v>436</v>
      </c>
      <c r="L55" s="54" t="s">
        <v>437</v>
      </c>
      <c r="M55" s="90" t="s">
        <v>144</v>
      </c>
      <c r="N55" s="90" t="s">
        <v>79</v>
      </c>
      <c r="O55" s="88" t="s">
        <v>81</v>
      </c>
      <c r="P55" s="54" t="s">
        <v>1049</v>
      </c>
      <c r="Q55" s="90" t="s">
        <v>144</v>
      </c>
      <c r="R55" s="90" t="s">
        <v>125</v>
      </c>
      <c r="S55" s="88" t="s">
        <v>126</v>
      </c>
      <c r="T55" s="54" t="s">
        <v>1050</v>
      </c>
      <c r="U55" s="88" t="s">
        <v>364</v>
      </c>
      <c r="V55" s="54" t="s">
        <v>365</v>
      </c>
      <c r="W55" s="54" t="s">
        <v>365</v>
      </c>
      <c r="X55" s="54" t="s">
        <v>365</v>
      </c>
      <c r="Y55" s="54" t="s">
        <v>365</v>
      </c>
      <c r="Z55" s="54" t="s">
        <v>365</v>
      </c>
      <c r="AA55" s="54" t="s">
        <v>365</v>
      </c>
      <c r="AB55" s="54" t="s">
        <v>365</v>
      </c>
      <c r="AC55" s="54" t="s">
        <v>365</v>
      </c>
      <c r="AD55" s="54" t="s">
        <v>365</v>
      </c>
      <c r="AE55" s="54" t="s">
        <v>365</v>
      </c>
      <c r="AF55" s="54" t="s">
        <v>1062</v>
      </c>
      <c r="AG55" s="54" t="s">
        <v>1033</v>
      </c>
      <c r="AH55" s="54" t="s">
        <v>1063</v>
      </c>
      <c r="AI55" s="145" t="s">
        <v>2083</v>
      </c>
      <c r="AJ55" s="55" t="s">
        <v>2084</v>
      </c>
      <c r="AK55" s="68">
        <v>43349</v>
      </c>
      <c r="AL55" s="69" t="s">
        <v>369</v>
      </c>
      <c r="AM55" s="74" t="s">
        <v>886</v>
      </c>
      <c r="AN55" s="66">
        <v>43592</v>
      </c>
      <c r="AO55" s="75" t="s">
        <v>414</v>
      </c>
      <c r="AP55" s="71" t="s">
        <v>1064</v>
      </c>
      <c r="AQ55" s="66">
        <v>43776</v>
      </c>
      <c r="AR55" s="69" t="s">
        <v>1038</v>
      </c>
      <c r="AS55" s="74" t="s">
        <v>1065</v>
      </c>
      <c r="AT55" s="66">
        <v>43902</v>
      </c>
      <c r="AU55" s="75" t="s">
        <v>1038</v>
      </c>
      <c r="AV55" s="71" t="s">
        <v>1055</v>
      </c>
      <c r="AW55" s="66">
        <v>44112</v>
      </c>
      <c r="AX55" s="69" t="s">
        <v>1001</v>
      </c>
      <c r="AY55" s="74" t="s">
        <v>1066</v>
      </c>
      <c r="AZ55" s="66">
        <v>44168</v>
      </c>
      <c r="BA55" s="75" t="s">
        <v>377</v>
      </c>
      <c r="BB55" s="71" t="s">
        <v>1041</v>
      </c>
      <c r="BC55" s="66">
        <v>44251</v>
      </c>
      <c r="BD55" s="69" t="s">
        <v>375</v>
      </c>
      <c r="BE55" s="74" t="s">
        <v>1067</v>
      </c>
      <c r="BF55" s="66" t="s">
        <v>382</v>
      </c>
      <c r="BG55" s="75" t="s">
        <v>383</v>
      </c>
      <c r="BH55" s="71" t="s">
        <v>382</v>
      </c>
      <c r="BI55" s="66" t="s">
        <v>382</v>
      </c>
      <c r="BJ55" s="69" t="s">
        <v>383</v>
      </c>
      <c r="BK55" s="74" t="s">
        <v>382</v>
      </c>
      <c r="BL55" s="66" t="s">
        <v>382</v>
      </c>
      <c r="BM55" s="75" t="s">
        <v>383</v>
      </c>
      <c r="BN55" s="71" t="s">
        <v>382</v>
      </c>
      <c r="BO55" s="66" t="s">
        <v>382</v>
      </c>
      <c r="BP55" s="69" t="s">
        <v>383</v>
      </c>
      <c r="BQ55" s="74" t="s">
        <v>382</v>
      </c>
      <c r="BR55" s="66" t="s">
        <v>382</v>
      </c>
      <c r="BS55" s="75" t="s">
        <v>383</v>
      </c>
      <c r="BT55" s="77" t="s">
        <v>382</v>
      </c>
      <c r="BU55" s="139" t="s">
        <v>279</v>
      </c>
      <c r="BV55" s="140">
        <f t="shared" si="19"/>
        <v>1</v>
      </c>
      <c r="BW55" s="140">
        <f t="shared" si="20"/>
        <v>4</v>
      </c>
      <c r="BX55" s="140">
        <f t="shared" si="2"/>
        <v>1</v>
      </c>
      <c r="BY55" s="140">
        <f t="shared" si="3"/>
        <v>2</v>
      </c>
      <c r="BZ55" s="88">
        <f t="shared" si="21"/>
        <v>1</v>
      </c>
      <c r="CA55" s="88" t="str">
        <f t="shared" si="27"/>
        <v>Rara vez (1)</v>
      </c>
      <c r="CB55" s="88">
        <f t="shared" si="22"/>
        <v>4</v>
      </c>
      <c r="CC55" s="88" t="str">
        <f t="shared" si="28"/>
        <v>Mayor (4)</v>
      </c>
      <c r="CD55" s="88">
        <f t="shared" si="23"/>
        <v>1</v>
      </c>
      <c r="CE55" s="88" t="str">
        <f t="shared" si="29"/>
        <v>Rara vez (1)</v>
      </c>
      <c r="CF55" s="88">
        <f t="shared" si="24"/>
        <v>3</v>
      </c>
      <c r="CG55" s="88" t="str">
        <f t="shared" si="30"/>
        <v>Moderado (3)</v>
      </c>
      <c r="CH55" s="88" t="str">
        <f t="shared" si="8"/>
        <v>Antes de controles
Desde el cuadrante de probabilidad Rara vez (1) e impacto Mayor (4)
Después de controles
Hasta el cuadrante de probabilidad Rara vez (1) e impacto Moderado (3)</v>
      </c>
      <c r="CQ55" s="157"/>
      <c r="CV55" s="145" t="str">
        <f t="shared" si="25"/>
        <v>Antes de controles
Desde el cuadrante de probabilidad Rara vez (1) e impacto Mayor (4)
Después de controles
Hasta el cuadrante de probabilidad Rara vez (1) e impacto Moderado (3)</v>
      </c>
      <c r="CW55" s="55" t="str">
        <f t="shared" si="26"/>
        <v>Antes de controles
Desde el cuadrante de probabilidad Improbable (2) e impacto Moderado (3)
Después de controles
Hasta el cuadrante de probabilidad Rara vez (1) e impacto Menor (2)</v>
      </c>
    </row>
    <row r="56" spans="1:101" ht="409.5" customHeight="1" x14ac:dyDescent="0.2">
      <c r="A56" s="54" t="s">
        <v>197</v>
      </c>
      <c r="B56" s="91" t="s">
        <v>1068</v>
      </c>
      <c r="C56" s="56" t="s">
        <v>1069</v>
      </c>
      <c r="D56" s="88" t="s">
        <v>64</v>
      </c>
      <c r="E56" s="88" t="s">
        <v>136</v>
      </c>
      <c r="F56" s="54" t="s">
        <v>1070</v>
      </c>
      <c r="G56" s="54" t="s">
        <v>1071</v>
      </c>
      <c r="H56" s="54" t="s">
        <v>1072</v>
      </c>
      <c r="I56" s="54" t="s">
        <v>435</v>
      </c>
      <c r="J56" s="54" t="s">
        <v>359</v>
      </c>
      <c r="K56" s="54" t="s">
        <v>436</v>
      </c>
      <c r="L56" s="54" t="s">
        <v>437</v>
      </c>
      <c r="M56" s="90" t="s">
        <v>144</v>
      </c>
      <c r="N56" s="90" t="s">
        <v>79</v>
      </c>
      <c r="O56" s="88" t="s">
        <v>81</v>
      </c>
      <c r="P56" s="54" t="s">
        <v>1073</v>
      </c>
      <c r="Q56" s="90" t="s">
        <v>144</v>
      </c>
      <c r="R56" s="90" t="s">
        <v>79</v>
      </c>
      <c r="S56" s="88" t="s">
        <v>81</v>
      </c>
      <c r="T56" s="54" t="s">
        <v>1074</v>
      </c>
      <c r="U56" s="88" t="s">
        <v>405</v>
      </c>
      <c r="V56" s="54" t="s">
        <v>365</v>
      </c>
      <c r="W56" s="54" t="s">
        <v>365</v>
      </c>
      <c r="X56" s="54" t="s">
        <v>365</v>
      </c>
      <c r="Y56" s="54" t="s">
        <v>365</v>
      </c>
      <c r="Z56" s="54" t="s">
        <v>365</v>
      </c>
      <c r="AA56" s="54" t="s">
        <v>1075</v>
      </c>
      <c r="AB56" s="54" t="s">
        <v>1076</v>
      </c>
      <c r="AC56" s="54" t="s">
        <v>1077</v>
      </c>
      <c r="AD56" s="54" t="s">
        <v>1078</v>
      </c>
      <c r="AE56" s="54" t="s">
        <v>1079</v>
      </c>
      <c r="AF56" s="54" t="s">
        <v>1080</v>
      </c>
      <c r="AG56" s="54" t="s">
        <v>1081</v>
      </c>
      <c r="AH56" s="54" t="s">
        <v>1082</v>
      </c>
      <c r="AI56" s="145" t="s">
        <v>2083</v>
      </c>
      <c r="AJ56" s="55" t="s">
        <v>2084</v>
      </c>
      <c r="AK56" s="68">
        <v>43592</v>
      </c>
      <c r="AL56" s="69" t="s">
        <v>369</v>
      </c>
      <c r="AM56" s="74" t="s">
        <v>1083</v>
      </c>
      <c r="AN56" s="66">
        <v>43776</v>
      </c>
      <c r="AO56" s="75" t="s">
        <v>416</v>
      </c>
      <c r="AP56" s="71" t="s">
        <v>1084</v>
      </c>
      <c r="AQ56" s="66">
        <v>43902</v>
      </c>
      <c r="AR56" s="69" t="s">
        <v>483</v>
      </c>
      <c r="AS56" s="74" t="s">
        <v>1085</v>
      </c>
      <c r="AT56" s="66">
        <v>44112</v>
      </c>
      <c r="AU56" s="75" t="s">
        <v>1001</v>
      </c>
      <c r="AV56" s="71" t="s">
        <v>1086</v>
      </c>
      <c r="AW56" s="66">
        <v>44168</v>
      </c>
      <c r="AX56" s="69" t="s">
        <v>462</v>
      </c>
      <c r="AY56" s="74" t="s">
        <v>1087</v>
      </c>
      <c r="AZ56" s="66">
        <v>44251</v>
      </c>
      <c r="BA56" s="75" t="s">
        <v>483</v>
      </c>
      <c r="BB56" s="71" t="s">
        <v>1042</v>
      </c>
      <c r="BC56" s="66" t="s">
        <v>382</v>
      </c>
      <c r="BD56" s="69" t="s">
        <v>383</v>
      </c>
      <c r="BE56" s="74" t="s">
        <v>382</v>
      </c>
      <c r="BF56" s="66" t="s">
        <v>382</v>
      </c>
      <c r="BG56" s="75" t="s">
        <v>383</v>
      </c>
      <c r="BH56" s="71" t="s">
        <v>382</v>
      </c>
      <c r="BI56" s="66" t="s">
        <v>382</v>
      </c>
      <c r="BJ56" s="69" t="s">
        <v>383</v>
      </c>
      <c r="BK56" s="74" t="s">
        <v>382</v>
      </c>
      <c r="BL56" s="66" t="s">
        <v>382</v>
      </c>
      <c r="BM56" s="75" t="s">
        <v>383</v>
      </c>
      <c r="BN56" s="71" t="s">
        <v>382</v>
      </c>
      <c r="BO56" s="66" t="s">
        <v>382</v>
      </c>
      <c r="BP56" s="69" t="s">
        <v>383</v>
      </c>
      <c r="BQ56" s="74" t="s">
        <v>382</v>
      </c>
      <c r="BR56" s="66" t="s">
        <v>382</v>
      </c>
      <c r="BS56" s="75" t="s">
        <v>383</v>
      </c>
      <c r="BT56" s="77" t="s">
        <v>382</v>
      </c>
      <c r="BU56" s="139" t="s">
        <v>279</v>
      </c>
      <c r="BV56" s="140">
        <f t="shared" si="19"/>
        <v>1</v>
      </c>
      <c r="BW56" s="140">
        <f t="shared" si="20"/>
        <v>4</v>
      </c>
      <c r="BX56" s="140">
        <f t="shared" si="2"/>
        <v>1</v>
      </c>
      <c r="BY56" s="140">
        <f t="shared" si="3"/>
        <v>4</v>
      </c>
      <c r="BZ56" s="88">
        <f t="shared" si="21"/>
        <v>1</v>
      </c>
      <c r="CA56" s="88" t="str">
        <f t="shared" si="27"/>
        <v>Rara vez (1)</v>
      </c>
      <c r="CB56" s="88">
        <f t="shared" si="22"/>
        <v>4</v>
      </c>
      <c r="CC56" s="88" t="str">
        <f t="shared" si="28"/>
        <v>Mayor (4)</v>
      </c>
      <c r="CD56" s="88">
        <f t="shared" si="23"/>
        <v>1</v>
      </c>
      <c r="CE56" s="88" t="str">
        <f t="shared" si="29"/>
        <v>Rara vez (1)</v>
      </c>
      <c r="CF56" s="88">
        <f t="shared" si="24"/>
        <v>3</v>
      </c>
      <c r="CG56" s="88" t="str">
        <f t="shared" si="30"/>
        <v>Moderado (3)</v>
      </c>
      <c r="CH56" s="88" t="str">
        <f t="shared" si="8"/>
        <v>Antes de controles
Desde el cuadrante de probabilidad Rara vez (1) e impacto Mayor (4)
Después de controles
Hasta el cuadrante de probabilidad Rara vez (1) e impacto Moderado (3)</v>
      </c>
      <c r="CQ56" s="157"/>
      <c r="CV56" s="145" t="str">
        <f t="shared" si="25"/>
        <v>Antes de controles
Desde el cuadrante de probabilidad Rara vez (1) e impacto Mayor (4)
Después de controles
Hasta el cuadrante de probabilidad Rara vez (1) e impacto Moderado (3)</v>
      </c>
      <c r="CW56" s="55" t="str">
        <f t="shared" si="26"/>
        <v>Antes de controles
Desde el cuadrante de probabilidad Improbable (2) e impacto Moderado (3)
Después de controles
Hasta el cuadrante de probabilidad Rara vez (1) e impacto Menor (2)</v>
      </c>
    </row>
    <row r="57" spans="1:101" ht="409.5" customHeight="1" x14ac:dyDescent="0.2">
      <c r="A57" s="54" t="s">
        <v>209</v>
      </c>
      <c r="B57" s="91" t="s">
        <v>1088</v>
      </c>
      <c r="C57" s="56" t="s">
        <v>1089</v>
      </c>
      <c r="D57" s="88" t="s">
        <v>35</v>
      </c>
      <c r="E57" s="88" t="s">
        <v>152</v>
      </c>
      <c r="F57" s="54" t="s">
        <v>1090</v>
      </c>
      <c r="G57" s="54" t="s">
        <v>1091</v>
      </c>
      <c r="H57" s="54" t="s">
        <v>1092</v>
      </c>
      <c r="I57" s="54" t="s">
        <v>1093</v>
      </c>
      <c r="J57" s="54" t="s">
        <v>359</v>
      </c>
      <c r="K57" s="54" t="s">
        <v>360</v>
      </c>
      <c r="L57" s="54" t="s">
        <v>1094</v>
      </c>
      <c r="M57" s="90" t="s">
        <v>144</v>
      </c>
      <c r="N57" s="90" t="s">
        <v>104</v>
      </c>
      <c r="O57" s="88" t="s">
        <v>105</v>
      </c>
      <c r="P57" s="54" t="s">
        <v>1095</v>
      </c>
      <c r="Q57" s="90" t="s">
        <v>144</v>
      </c>
      <c r="R57" s="90" t="s">
        <v>145</v>
      </c>
      <c r="S57" s="88" t="s">
        <v>126</v>
      </c>
      <c r="T57" s="54" t="s">
        <v>1096</v>
      </c>
      <c r="U57" s="88" t="s">
        <v>364</v>
      </c>
      <c r="V57" s="54" t="s">
        <v>365</v>
      </c>
      <c r="W57" s="54" t="s">
        <v>365</v>
      </c>
      <c r="X57" s="54" t="s">
        <v>365</v>
      </c>
      <c r="Y57" s="54" t="s">
        <v>365</v>
      </c>
      <c r="Z57" s="54" t="s">
        <v>365</v>
      </c>
      <c r="AA57" s="54" t="s">
        <v>365</v>
      </c>
      <c r="AB57" s="54" t="s">
        <v>365</v>
      </c>
      <c r="AC57" s="54" t="s">
        <v>365</v>
      </c>
      <c r="AD57" s="54" t="s">
        <v>365</v>
      </c>
      <c r="AE57" s="54" t="s">
        <v>365</v>
      </c>
      <c r="AF57" s="54" t="s">
        <v>1097</v>
      </c>
      <c r="AG57" s="54" t="s">
        <v>1098</v>
      </c>
      <c r="AH57" s="54" t="s">
        <v>1099</v>
      </c>
      <c r="AI57" s="145" t="s">
        <v>2091</v>
      </c>
      <c r="AJ57" s="55" t="s">
        <v>2084</v>
      </c>
      <c r="AK57" s="68">
        <v>43356</v>
      </c>
      <c r="AL57" s="69" t="s">
        <v>369</v>
      </c>
      <c r="AM57" s="74" t="s">
        <v>1100</v>
      </c>
      <c r="AN57" s="66">
        <v>43593</v>
      </c>
      <c r="AO57" s="75" t="s">
        <v>369</v>
      </c>
      <c r="AP57" s="71" t="s">
        <v>1101</v>
      </c>
      <c r="AQ57" s="66">
        <v>43909</v>
      </c>
      <c r="AR57" s="69" t="s">
        <v>375</v>
      </c>
      <c r="AS57" s="74" t="s">
        <v>1102</v>
      </c>
      <c r="AT57" s="66">
        <v>44074</v>
      </c>
      <c r="AU57" s="75" t="s">
        <v>902</v>
      </c>
      <c r="AV57" s="71" t="s">
        <v>1103</v>
      </c>
      <c r="AW57" s="66">
        <v>44249</v>
      </c>
      <c r="AX57" s="69" t="s">
        <v>375</v>
      </c>
      <c r="AY57" s="74" t="s">
        <v>1104</v>
      </c>
      <c r="AZ57" s="66" t="s">
        <v>382</v>
      </c>
      <c r="BA57" s="75" t="s">
        <v>383</v>
      </c>
      <c r="BB57" s="71" t="s">
        <v>382</v>
      </c>
      <c r="BC57" s="66" t="s">
        <v>382</v>
      </c>
      <c r="BD57" s="69" t="s">
        <v>383</v>
      </c>
      <c r="BE57" s="74" t="s">
        <v>382</v>
      </c>
      <c r="BF57" s="66" t="s">
        <v>382</v>
      </c>
      <c r="BG57" s="75" t="s">
        <v>383</v>
      </c>
      <c r="BH57" s="71" t="s">
        <v>382</v>
      </c>
      <c r="BI57" s="66" t="s">
        <v>382</v>
      </c>
      <c r="BJ57" s="69" t="s">
        <v>383</v>
      </c>
      <c r="BK57" s="74" t="s">
        <v>382</v>
      </c>
      <c r="BL57" s="66" t="s">
        <v>382</v>
      </c>
      <c r="BM57" s="75" t="s">
        <v>383</v>
      </c>
      <c r="BN57" s="71" t="s">
        <v>382</v>
      </c>
      <c r="BO57" s="66" t="s">
        <v>382</v>
      </c>
      <c r="BP57" s="69" t="s">
        <v>383</v>
      </c>
      <c r="BQ57" s="74" t="s">
        <v>382</v>
      </c>
      <c r="BR57" s="66" t="s">
        <v>382</v>
      </c>
      <c r="BS57" s="75" t="s">
        <v>383</v>
      </c>
      <c r="BT57" s="77" t="s">
        <v>382</v>
      </c>
      <c r="BU57" s="139" t="s">
        <v>269</v>
      </c>
      <c r="BV57" s="140">
        <f t="shared" si="19"/>
        <v>1</v>
      </c>
      <c r="BW57" s="140">
        <f t="shared" si="20"/>
        <v>3</v>
      </c>
      <c r="BX57" s="140">
        <f t="shared" si="2"/>
        <v>1</v>
      </c>
      <c r="BY57" s="140">
        <f t="shared" si="3"/>
        <v>1</v>
      </c>
      <c r="BZ57" s="88">
        <f t="shared" si="21"/>
        <v>2</v>
      </c>
      <c r="CA57" s="88" t="str">
        <f t="shared" si="27"/>
        <v>Improbable (2)</v>
      </c>
      <c r="CB57" s="88">
        <f t="shared" si="22"/>
        <v>3</v>
      </c>
      <c r="CC57" s="88" t="str">
        <f t="shared" si="28"/>
        <v>Moderado (3)</v>
      </c>
      <c r="CD57" s="88">
        <f t="shared" si="23"/>
        <v>1</v>
      </c>
      <c r="CE57" s="88" t="str">
        <f t="shared" si="29"/>
        <v>Rara vez (1)</v>
      </c>
      <c r="CF57" s="88">
        <f t="shared" si="24"/>
        <v>1</v>
      </c>
      <c r="CG57" s="88" t="str">
        <f t="shared" si="30"/>
        <v>Insignificante (1)</v>
      </c>
      <c r="CH57" s="88" t="str">
        <f t="shared" si="8"/>
        <v>Antes de controles
Desde el cuadrante de probabilidad Improbable (2) e impacto Moderado (3)
Después de controles
Hasta el cuadrante de probabilidad Rara vez (1) e impacto Insignificante (1)</v>
      </c>
      <c r="CQ57" s="157"/>
      <c r="CV57" s="145" t="str">
        <f t="shared" si="25"/>
        <v>Antes de controles
Desde el cuadrante de probabilidad Improbable (2) e impacto Moderado (3)
Después de controles
Hasta el cuadrante de probabilidad Rara vez (1) e impacto Insignificante (1)</v>
      </c>
      <c r="CW57" s="55" t="str">
        <f t="shared" si="26"/>
        <v>Antes de controles
Desde el cuadrante de probabilidad Improbable (2) e impacto Moderado (3)
Después de controles
Hasta el cuadrante de probabilidad Rara vez (1) e impacto Menor (2)</v>
      </c>
    </row>
    <row r="58" spans="1:101" ht="409.5" customHeight="1" x14ac:dyDescent="0.2">
      <c r="A58" s="54" t="s">
        <v>209</v>
      </c>
      <c r="B58" s="91" t="s">
        <v>1105</v>
      </c>
      <c r="C58" s="56" t="s">
        <v>1106</v>
      </c>
      <c r="D58" s="88" t="s">
        <v>35</v>
      </c>
      <c r="E58" s="88" t="s">
        <v>152</v>
      </c>
      <c r="F58" s="54" t="s">
        <v>1107</v>
      </c>
      <c r="G58" s="54" t="s">
        <v>1108</v>
      </c>
      <c r="H58" s="54" t="s">
        <v>1109</v>
      </c>
      <c r="I58" s="54" t="s">
        <v>1093</v>
      </c>
      <c r="J58" s="54" t="s">
        <v>359</v>
      </c>
      <c r="K58" s="54" t="s">
        <v>360</v>
      </c>
      <c r="L58" s="54" t="s">
        <v>437</v>
      </c>
      <c r="M58" s="90" t="s">
        <v>124</v>
      </c>
      <c r="N58" s="90" t="s">
        <v>125</v>
      </c>
      <c r="O58" s="88" t="s">
        <v>126</v>
      </c>
      <c r="P58" s="54" t="s">
        <v>1110</v>
      </c>
      <c r="Q58" s="90" t="s">
        <v>144</v>
      </c>
      <c r="R58" s="90" t="s">
        <v>145</v>
      </c>
      <c r="S58" s="88" t="s">
        <v>126</v>
      </c>
      <c r="T58" s="54" t="s">
        <v>1111</v>
      </c>
      <c r="U58" s="88" t="s">
        <v>364</v>
      </c>
      <c r="V58" s="54" t="s">
        <v>365</v>
      </c>
      <c r="W58" s="54" t="s">
        <v>365</v>
      </c>
      <c r="X58" s="54" t="s">
        <v>365</v>
      </c>
      <c r="Y58" s="54" t="s">
        <v>365</v>
      </c>
      <c r="Z58" s="54" t="s">
        <v>365</v>
      </c>
      <c r="AA58" s="54" t="s">
        <v>365</v>
      </c>
      <c r="AB58" s="54" t="s">
        <v>365</v>
      </c>
      <c r="AC58" s="54" t="s">
        <v>365</v>
      </c>
      <c r="AD58" s="54" t="s">
        <v>365</v>
      </c>
      <c r="AE58" s="54" t="s">
        <v>365</v>
      </c>
      <c r="AF58" s="54" t="s">
        <v>1112</v>
      </c>
      <c r="AG58" s="54" t="s">
        <v>1113</v>
      </c>
      <c r="AH58" s="54" t="s">
        <v>1114</v>
      </c>
      <c r="AI58" s="145" t="s">
        <v>2091</v>
      </c>
      <c r="AJ58" s="55" t="s">
        <v>2084</v>
      </c>
      <c r="AK58" s="68">
        <v>43356</v>
      </c>
      <c r="AL58" s="69" t="s">
        <v>369</v>
      </c>
      <c r="AM58" s="74" t="s">
        <v>1100</v>
      </c>
      <c r="AN58" s="66">
        <v>43593</v>
      </c>
      <c r="AO58" s="75" t="s">
        <v>369</v>
      </c>
      <c r="AP58" s="71" t="s">
        <v>1115</v>
      </c>
      <c r="AQ58" s="66">
        <v>43759</v>
      </c>
      <c r="AR58" s="69" t="s">
        <v>380</v>
      </c>
      <c r="AS58" s="74" t="s">
        <v>1116</v>
      </c>
      <c r="AT58" s="66">
        <v>43909</v>
      </c>
      <c r="AU58" s="75" t="s">
        <v>375</v>
      </c>
      <c r="AV58" s="71" t="s">
        <v>1102</v>
      </c>
      <c r="AW58" s="66">
        <v>44074</v>
      </c>
      <c r="AX58" s="69" t="s">
        <v>380</v>
      </c>
      <c r="AY58" s="74" t="s">
        <v>1117</v>
      </c>
      <c r="AZ58" s="66">
        <v>44249</v>
      </c>
      <c r="BA58" s="75" t="s">
        <v>375</v>
      </c>
      <c r="BB58" s="71" t="s">
        <v>1104</v>
      </c>
      <c r="BC58" s="66" t="s">
        <v>382</v>
      </c>
      <c r="BD58" s="69" t="s">
        <v>383</v>
      </c>
      <c r="BE58" s="74" t="s">
        <v>382</v>
      </c>
      <c r="BF58" s="66" t="s">
        <v>382</v>
      </c>
      <c r="BG58" s="75" t="s">
        <v>383</v>
      </c>
      <c r="BH58" s="71" t="s">
        <v>382</v>
      </c>
      <c r="BI58" s="66" t="s">
        <v>382</v>
      </c>
      <c r="BJ58" s="69" t="s">
        <v>383</v>
      </c>
      <c r="BK58" s="74" t="s">
        <v>382</v>
      </c>
      <c r="BL58" s="66" t="s">
        <v>382</v>
      </c>
      <c r="BM58" s="75" t="s">
        <v>383</v>
      </c>
      <c r="BN58" s="71" t="s">
        <v>382</v>
      </c>
      <c r="BO58" s="66" t="s">
        <v>382</v>
      </c>
      <c r="BP58" s="69" t="s">
        <v>383</v>
      </c>
      <c r="BQ58" s="74" t="s">
        <v>382</v>
      </c>
      <c r="BR58" s="66" t="s">
        <v>382</v>
      </c>
      <c r="BS58" s="75" t="s">
        <v>383</v>
      </c>
      <c r="BT58" s="77" t="s">
        <v>382</v>
      </c>
      <c r="BU58" s="139" t="s">
        <v>269</v>
      </c>
      <c r="BV58" s="140">
        <f t="shared" si="19"/>
        <v>2</v>
      </c>
      <c r="BW58" s="140">
        <f t="shared" si="20"/>
        <v>2</v>
      </c>
      <c r="BX58" s="140">
        <f t="shared" si="2"/>
        <v>1</v>
      </c>
      <c r="BY58" s="140">
        <f t="shared" si="3"/>
        <v>1</v>
      </c>
      <c r="BZ58" s="88">
        <f t="shared" si="21"/>
        <v>2</v>
      </c>
      <c r="CA58" s="88" t="str">
        <f t="shared" si="27"/>
        <v>Improbable (2)</v>
      </c>
      <c r="CB58" s="88">
        <f t="shared" si="22"/>
        <v>3</v>
      </c>
      <c r="CC58" s="88" t="str">
        <f t="shared" si="28"/>
        <v>Moderado (3)</v>
      </c>
      <c r="CD58" s="88">
        <f t="shared" si="23"/>
        <v>1</v>
      </c>
      <c r="CE58" s="88" t="str">
        <f t="shared" si="29"/>
        <v>Rara vez (1)</v>
      </c>
      <c r="CF58" s="88">
        <f t="shared" si="24"/>
        <v>1</v>
      </c>
      <c r="CG58" s="88" t="str">
        <f t="shared" si="30"/>
        <v>Insignificante (1)</v>
      </c>
      <c r="CH58" s="88" t="str">
        <f t="shared" si="8"/>
        <v>Antes de controles
Desde el cuadrante de probabilidad Improbable (2) e impacto Moderado (3)
Después de controles
Hasta el cuadrante de probabilidad Rara vez (1) e impacto Insignificante (1)</v>
      </c>
      <c r="CQ58" s="157"/>
      <c r="CV58" s="145" t="str">
        <f t="shared" si="25"/>
        <v>Antes de controles
Desde el cuadrante de probabilidad Improbable (2) e impacto Moderado (3)
Después de controles
Hasta el cuadrante de probabilidad Rara vez (1) e impacto Insignificante (1)</v>
      </c>
      <c r="CW58" s="55" t="str">
        <f t="shared" si="26"/>
        <v>Antes de controles
Desde el cuadrante de probabilidad Improbable (2) e impacto Moderado (3)
Después de controles
Hasta el cuadrante de probabilidad Rara vez (1) e impacto Menor (2)</v>
      </c>
    </row>
    <row r="59" spans="1:101" ht="409.5" customHeight="1" x14ac:dyDescent="0.2">
      <c r="A59" s="54" t="s">
        <v>209</v>
      </c>
      <c r="B59" s="91" t="s">
        <v>1118</v>
      </c>
      <c r="C59" s="56" t="s">
        <v>2103</v>
      </c>
      <c r="D59" s="88" t="s">
        <v>35</v>
      </c>
      <c r="E59" s="88" t="s">
        <v>152</v>
      </c>
      <c r="F59" s="54" t="s">
        <v>1119</v>
      </c>
      <c r="G59" s="54" t="s">
        <v>1120</v>
      </c>
      <c r="H59" s="54" t="s">
        <v>1121</v>
      </c>
      <c r="I59" s="54" t="s">
        <v>1093</v>
      </c>
      <c r="J59" s="54" t="s">
        <v>359</v>
      </c>
      <c r="K59" s="54" t="s">
        <v>360</v>
      </c>
      <c r="L59" s="54" t="s">
        <v>1094</v>
      </c>
      <c r="M59" s="90" t="s">
        <v>103</v>
      </c>
      <c r="N59" s="90" t="s">
        <v>104</v>
      </c>
      <c r="O59" s="88" t="s">
        <v>81</v>
      </c>
      <c r="P59" s="54" t="s">
        <v>1122</v>
      </c>
      <c r="Q59" s="90" t="s">
        <v>103</v>
      </c>
      <c r="R59" s="90" t="s">
        <v>145</v>
      </c>
      <c r="S59" s="88" t="s">
        <v>126</v>
      </c>
      <c r="T59" s="54" t="s">
        <v>1123</v>
      </c>
      <c r="U59" s="88" t="s">
        <v>364</v>
      </c>
      <c r="V59" s="54" t="s">
        <v>365</v>
      </c>
      <c r="W59" s="54" t="s">
        <v>365</v>
      </c>
      <c r="X59" s="54" t="s">
        <v>365</v>
      </c>
      <c r="Y59" s="54" t="s">
        <v>365</v>
      </c>
      <c r="Z59" s="54" t="s">
        <v>365</v>
      </c>
      <c r="AA59" s="54" t="s">
        <v>365</v>
      </c>
      <c r="AB59" s="54" t="s">
        <v>365</v>
      </c>
      <c r="AC59" s="54" t="s">
        <v>365</v>
      </c>
      <c r="AD59" s="54" t="s">
        <v>365</v>
      </c>
      <c r="AE59" s="54" t="s">
        <v>365</v>
      </c>
      <c r="AF59" s="54" t="s">
        <v>2104</v>
      </c>
      <c r="AG59" s="54" t="s">
        <v>1124</v>
      </c>
      <c r="AH59" s="54" t="s">
        <v>2105</v>
      </c>
      <c r="AI59" s="145" t="s">
        <v>2091</v>
      </c>
      <c r="AJ59" s="55" t="s">
        <v>2084</v>
      </c>
      <c r="AK59" s="68">
        <v>43356</v>
      </c>
      <c r="AL59" s="69" t="s">
        <v>369</v>
      </c>
      <c r="AM59" s="74" t="s">
        <v>1100</v>
      </c>
      <c r="AN59" s="66">
        <v>43593</v>
      </c>
      <c r="AO59" s="75" t="s">
        <v>369</v>
      </c>
      <c r="AP59" s="71" t="s">
        <v>1125</v>
      </c>
      <c r="AQ59" s="66">
        <v>43759</v>
      </c>
      <c r="AR59" s="69" t="s">
        <v>1126</v>
      </c>
      <c r="AS59" s="74" t="s">
        <v>1127</v>
      </c>
      <c r="AT59" s="66">
        <v>43909</v>
      </c>
      <c r="AU59" s="75" t="s">
        <v>369</v>
      </c>
      <c r="AV59" s="71" t="s">
        <v>1128</v>
      </c>
      <c r="AW59" s="66">
        <v>44074</v>
      </c>
      <c r="AX59" s="69" t="s">
        <v>380</v>
      </c>
      <c r="AY59" s="74" t="s">
        <v>1129</v>
      </c>
      <c r="AZ59" s="66">
        <v>44168</v>
      </c>
      <c r="BA59" s="75" t="s">
        <v>375</v>
      </c>
      <c r="BB59" s="71" t="s">
        <v>1130</v>
      </c>
      <c r="BC59" s="66">
        <v>44249</v>
      </c>
      <c r="BD59" s="69" t="s">
        <v>377</v>
      </c>
      <c r="BE59" s="74" t="s">
        <v>1131</v>
      </c>
      <c r="BF59" s="66" t="s">
        <v>382</v>
      </c>
      <c r="BG59" s="75" t="s">
        <v>383</v>
      </c>
      <c r="BH59" s="71" t="s">
        <v>382</v>
      </c>
      <c r="BI59" s="66" t="s">
        <v>382</v>
      </c>
      <c r="BJ59" s="69" t="s">
        <v>383</v>
      </c>
      <c r="BK59" s="74" t="s">
        <v>382</v>
      </c>
      <c r="BL59" s="66" t="s">
        <v>382</v>
      </c>
      <c r="BM59" s="75" t="s">
        <v>383</v>
      </c>
      <c r="BN59" s="71" t="s">
        <v>382</v>
      </c>
      <c r="BO59" s="66" t="s">
        <v>382</v>
      </c>
      <c r="BP59" s="69" t="s">
        <v>383</v>
      </c>
      <c r="BQ59" s="74" t="s">
        <v>382</v>
      </c>
      <c r="BR59" s="66" t="s">
        <v>382</v>
      </c>
      <c r="BS59" s="75" t="s">
        <v>383</v>
      </c>
      <c r="BT59" s="77" t="s">
        <v>382</v>
      </c>
      <c r="BU59" s="139" t="s">
        <v>269</v>
      </c>
      <c r="BV59" s="140">
        <f t="shared" si="19"/>
        <v>3</v>
      </c>
      <c r="BW59" s="140">
        <f t="shared" si="20"/>
        <v>3</v>
      </c>
      <c r="BX59" s="140">
        <f t="shared" si="2"/>
        <v>3</v>
      </c>
      <c r="BY59" s="140">
        <f t="shared" si="3"/>
        <v>1</v>
      </c>
      <c r="BZ59" s="88">
        <f t="shared" si="21"/>
        <v>2</v>
      </c>
      <c r="CA59" s="88" t="str">
        <f t="shared" si="27"/>
        <v>Improbable (2)</v>
      </c>
      <c r="CB59" s="88">
        <f t="shared" si="22"/>
        <v>3</v>
      </c>
      <c r="CC59" s="88" t="str">
        <f t="shared" si="28"/>
        <v>Moderado (3)</v>
      </c>
      <c r="CD59" s="88">
        <f t="shared" si="23"/>
        <v>1</v>
      </c>
      <c r="CE59" s="88" t="str">
        <f t="shared" si="29"/>
        <v>Rara vez (1)</v>
      </c>
      <c r="CF59" s="88">
        <f t="shared" si="24"/>
        <v>1</v>
      </c>
      <c r="CG59" s="88" t="str">
        <f t="shared" si="30"/>
        <v>Insignificante (1)</v>
      </c>
      <c r="CH59" s="88" t="str">
        <f t="shared" si="8"/>
        <v>Antes de controles
Desde el cuadrante de probabilidad Improbable (2) e impacto Moderado (3)
Después de controles
Hasta el cuadrante de probabilidad Rara vez (1) e impacto Insignificante (1)</v>
      </c>
      <c r="CQ59" s="157"/>
      <c r="CV59" s="145" t="str">
        <f t="shared" si="25"/>
        <v>Antes de controles
Desde el cuadrante de probabilidad Improbable (2) e impacto Moderado (3)
Después de controles
Hasta el cuadrante de probabilidad Rara vez (1) e impacto Insignificante (1)</v>
      </c>
      <c r="CW59" s="55" t="str">
        <f t="shared" si="26"/>
        <v>Antes de controles
Desde el cuadrante de probabilidad Improbable (2) e impacto Moderado (3)
Después de controles
Hasta el cuadrante de probabilidad Rara vez (1) e impacto Menor (2)</v>
      </c>
    </row>
    <row r="60" spans="1:101" ht="409.5" customHeight="1" x14ac:dyDescent="0.2">
      <c r="A60" s="54" t="s">
        <v>209</v>
      </c>
      <c r="B60" s="91" t="s">
        <v>1105</v>
      </c>
      <c r="C60" s="56" t="s">
        <v>1132</v>
      </c>
      <c r="D60" s="88" t="s">
        <v>35</v>
      </c>
      <c r="E60" s="88" t="s">
        <v>152</v>
      </c>
      <c r="F60" s="54" t="s">
        <v>1133</v>
      </c>
      <c r="G60" s="54" t="s">
        <v>429</v>
      </c>
      <c r="H60" s="54" t="s">
        <v>1134</v>
      </c>
      <c r="I60" s="54" t="s">
        <v>1093</v>
      </c>
      <c r="J60" s="54" t="s">
        <v>359</v>
      </c>
      <c r="K60" s="54" t="s">
        <v>360</v>
      </c>
      <c r="L60" s="54" t="s">
        <v>1094</v>
      </c>
      <c r="M60" s="90" t="s">
        <v>103</v>
      </c>
      <c r="N60" s="90" t="s">
        <v>125</v>
      </c>
      <c r="O60" s="88" t="s">
        <v>105</v>
      </c>
      <c r="P60" s="54" t="s">
        <v>1135</v>
      </c>
      <c r="Q60" s="90" t="s">
        <v>144</v>
      </c>
      <c r="R60" s="90" t="s">
        <v>145</v>
      </c>
      <c r="S60" s="88" t="s">
        <v>126</v>
      </c>
      <c r="T60" s="54" t="s">
        <v>1136</v>
      </c>
      <c r="U60" s="88" t="s">
        <v>364</v>
      </c>
      <c r="V60" s="54" t="s">
        <v>365</v>
      </c>
      <c r="W60" s="54" t="s">
        <v>365</v>
      </c>
      <c r="X60" s="54" t="s">
        <v>365</v>
      </c>
      <c r="Y60" s="54" t="s">
        <v>365</v>
      </c>
      <c r="Z60" s="54" t="s">
        <v>365</v>
      </c>
      <c r="AA60" s="54" t="s">
        <v>365</v>
      </c>
      <c r="AB60" s="54" t="s">
        <v>365</v>
      </c>
      <c r="AC60" s="54" t="s">
        <v>365</v>
      </c>
      <c r="AD60" s="54" t="s">
        <v>365</v>
      </c>
      <c r="AE60" s="54" t="s">
        <v>365</v>
      </c>
      <c r="AF60" s="54" t="s">
        <v>1137</v>
      </c>
      <c r="AG60" s="54" t="s">
        <v>1138</v>
      </c>
      <c r="AH60" s="54" t="s">
        <v>1139</v>
      </c>
      <c r="AI60" s="145" t="s">
        <v>2091</v>
      </c>
      <c r="AJ60" s="55" t="s">
        <v>2084</v>
      </c>
      <c r="AK60" s="68">
        <v>43356</v>
      </c>
      <c r="AL60" s="69" t="s">
        <v>369</v>
      </c>
      <c r="AM60" s="74" t="s">
        <v>1100</v>
      </c>
      <c r="AN60" s="66">
        <v>43593</v>
      </c>
      <c r="AO60" s="75" t="s">
        <v>369</v>
      </c>
      <c r="AP60" s="71" t="s">
        <v>1140</v>
      </c>
      <c r="AQ60" s="66">
        <v>43759</v>
      </c>
      <c r="AR60" s="69" t="s">
        <v>369</v>
      </c>
      <c r="AS60" s="74" t="s">
        <v>1141</v>
      </c>
      <c r="AT60" s="66">
        <v>43909</v>
      </c>
      <c r="AU60" s="75" t="s">
        <v>483</v>
      </c>
      <c r="AV60" s="71" t="s">
        <v>1142</v>
      </c>
      <c r="AW60" s="66">
        <v>44074</v>
      </c>
      <c r="AX60" s="69" t="s">
        <v>380</v>
      </c>
      <c r="AY60" s="74" t="s">
        <v>1143</v>
      </c>
      <c r="AZ60" s="66">
        <v>44249</v>
      </c>
      <c r="BA60" s="75" t="s">
        <v>380</v>
      </c>
      <c r="BB60" s="71" t="s">
        <v>1144</v>
      </c>
      <c r="BC60" s="66" t="s">
        <v>382</v>
      </c>
      <c r="BD60" s="69" t="s">
        <v>383</v>
      </c>
      <c r="BE60" s="74" t="s">
        <v>382</v>
      </c>
      <c r="BF60" s="66" t="s">
        <v>382</v>
      </c>
      <c r="BG60" s="75" t="s">
        <v>383</v>
      </c>
      <c r="BH60" s="71" t="s">
        <v>382</v>
      </c>
      <c r="BI60" s="66" t="s">
        <v>382</v>
      </c>
      <c r="BJ60" s="69" t="s">
        <v>383</v>
      </c>
      <c r="BK60" s="74" t="s">
        <v>382</v>
      </c>
      <c r="BL60" s="66" t="s">
        <v>382</v>
      </c>
      <c r="BM60" s="75" t="s">
        <v>383</v>
      </c>
      <c r="BN60" s="71" t="s">
        <v>382</v>
      </c>
      <c r="BO60" s="66" t="s">
        <v>382</v>
      </c>
      <c r="BP60" s="69" t="s">
        <v>383</v>
      </c>
      <c r="BQ60" s="74" t="s">
        <v>382</v>
      </c>
      <c r="BR60" s="66" t="s">
        <v>382</v>
      </c>
      <c r="BS60" s="75" t="s">
        <v>383</v>
      </c>
      <c r="BT60" s="77" t="s">
        <v>382</v>
      </c>
      <c r="BU60" s="139" t="s">
        <v>269</v>
      </c>
      <c r="BV60" s="140">
        <f t="shared" si="19"/>
        <v>3</v>
      </c>
      <c r="BW60" s="140">
        <f t="shared" si="20"/>
        <v>2</v>
      </c>
      <c r="BX60" s="140">
        <f t="shared" si="2"/>
        <v>1</v>
      </c>
      <c r="BY60" s="140">
        <f t="shared" si="3"/>
        <v>1</v>
      </c>
      <c r="BZ60" s="88">
        <f t="shared" si="21"/>
        <v>2</v>
      </c>
      <c r="CA60" s="88" t="str">
        <f t="shared" si="27"/>
        <v>Improbable (2)</v>
      </c>
      <c r="CB60" s="88">
        <f t="shared" si="22"/>
        <v>3</v>
      </c>
      <c r="CC60" s="88" t="str">
        <f t="shared" si="28"/>
        <v>Moderado (3)</v>
      </c>
      <c r="CD60" s="88">
        <f t="shared" si="23"/>
        <v>1</v>
      </c>
      <c r="CE60" s="88" t="str">
        <f t="shared" si="29"/>
        <v>Rara vez (1)</v>
      </c>
      <c r="CF60" s="88">
        <f t="shared" si="24"/>
        <v>1</v>
      </c>
      <c r="CG60" s="88" t="str">
        <f t="shared" si="30"/>
        <v>Insignificante (1)</v>
      </c>
      <c r="CH60" s="88" t="str">
        <f t="shared" si="8"/>
        <v>Antes de controles
Desde el cuadrante de probabilidad Improbable (2) e impacto Moderado (3)
Después de controles
Hasta el cuadrante de probabilidad Rara vez (1) e impacto Insignificante (1)</v>
      </c>
      <c r="CQ60" s="157"/>
      <c r="CV60" s="145" t="str">
        <f t="shared" si="25"/>
        <v>Antes de controles
Desde el cuadrante de probabilidad Improbable (2) e impacto Moderado (3)
Después de controles
Hasta el cuadrante de probabilidad Rara vez (1) e impacto Insignificante (1)</v>
      </c>
      <c r="CW60" s="55" t="str">
        <f t="shared" si="26"/>
        <v>Antes de controles
Desde el cuadrante de probabilidad Improbable (2) e impacto Moderado (3)
Después de controles
Hasta el cuadrante de probabilidad Rara vez (1) e impacto Menor (2)</v>
      </c>
    </row>
    <row r="61" spans="1:101" ht="409.5" customHeight="1" x14ac:dyDescent="0.2">
      <c r="A61" s="54" t="s">
        <v>209</v>
      </c>
      <c r="B61" s="91" t="s">
        <v>1145</v>
      </c>
      <c r="C61" s="56" t="s">
        <v>1146</v>
      </c>
      <c r="D61" s="88" t="s">
        <v>35</v>
      </c>
      <c r="E61" s="88" t="s">
        <v>42</v>
      </c>
      <c r="F61" s="54" t="s">
        <v>1147</v>
      </c>
      <c r="G61" s="54" t="s">
        <v>1148</v>
      </c>
      <c r="H61" s="54" t="s">
        <v>1149</v>
      </c>
      <c r="I61" s="54" t="s">
        <v>1093</v>
      </c>
      <c r="J61" s="54" t="s">
        <v>359</v>
      </c>
      <c r="K61" s="54" t="s">
        <v>436</v>
      </c>
      <c r="L61" s="54" t="s">
        <v>437</v>
      </c>
      <c r="M61" s="90" t="s">
        <v>103</v>
      </c>
      <c r="N61" s="90" t="s">
        <v>125</v>
      </c>
      <c r="O61" s="88" t="s">
        <v>105</v>
      </c>
      <c r="P61" s="54" t="s">
        <v>1150</v>
      </c>
      <c r="Q61" s="90" t="s">
        <v>144</v>
      </c>
      <c r="R61" s="90" t="s">
        <v>145</v>
      </c>
      <c r="S61" s="88" t="s">
        <v>126</v>
      </c>
      <c r="T61" s="54" t="s">
        <v>1151</v>
      </c>
      <c r="U61" s="88" t="s">
        <v>364</v>
      </c>
      <c r="V61" s="54" t="s">
        <v>365</v>
      </c>
      <c r="W61" s="54" t="s">
        <v>365</v>
      </c>
      <c r="X61" s="54" t="s">
        <v>365</v>
      </c>
      <c r="Y61" s="54" t="s">
        <v>365</v>
      </c>
      <c r="Z61" s="54" t="s">
        <v>365</v>
      </c>
      <c r="AA61" s="54" t="s">
        <v>365</v>
      </c>
      <c r="AB61" s="54" t="s">
        <v>365</v>
      </c>
      <c r="AC61" s="54" t="s">
        <v>365</v>
      </c>
      <c r="AD61" s="54" t="s">
        <v>365</v>
      </c>
      <c r="AE61" s="54" t="s">
        <v>365</v>
      </c>
      <c r="AF61" s="54" t="s">
        <v>1152</v>
      </c>
      <c r="AG61" s="54" t="s">
        <v>1153</v>
      </c>
      <c r="AH61" s="54" t="s">
        <v>1154</v>
      </c>
      <c r="AI61" s="145" t="s">
        <v>2091</v>
      </c>
      <c r="AJ61" s="55" t="s">
        <v>2084</v>
      </c>
      <c r="AK61" s="68">
        <v>43356</v>
      </c>
      <c r="AL61" s="69" t="s">
        <v>369</v>
      </c>
      <c r="AM61" s="74" t="s">
        <v>1100</v>
      </c>
      <c r="AN61" s="66">
        <v>43593</v>
      </c>
      <c r="AO61" s="75" t="s">
        <v>369</v>
      </c>
      <c r="AP61" s="71" t="s">
        <v>1155</v>
      </c>
      <c r="AQ61" s="66">
        <v>43759</v>
      </c>
      <c r="AR61" s="69" t="s">
        <v>369</v>
      </c>
      <c r="AS61" s="74" t="s">
        <v>1156</v>
      </c>
      <c r="AT61" s="66">
        <v>43909</v>
      </c>
      <c r="AU61" s="75" t="s">
        <v>1157</v>
      </c>
      <c r="AV61" s="71" t="s">
        <v>1158</v>
      </c>
      <c r="AW61" s="66">
        <v>44074</v>
      </c>
      <c r="AX61" s="69" t="s">
        <v>380</v>
      </c>
      <c r="AY61" s="74" t="s">
        <v>1159</v>
      </c>
      <c r="AZ61" s="66">
        <v>44249</v>
      </c>
      <c r="BA61" s="75" t="s">
        <v>375</v>
      </c>
      <c r="BB61" s="71" t="s">
        <v>1104</v>
      </c>
      <c r="BC61" s="66" t="s">
        <v>382</v>
      </c>
      <c r="BD61" s="69" t="s">
        <v>383</v>
      </c>
      <c r="BE61" s="74" t="s">
        <v>382</v>
      </c>
      <c r="BF61" s="66" t="s">
        <v>382</v>
      </c>
      <c r="BG61" s="75" t="s">
        <v>383</v>
      </c>
      <c r="BH61" s="71" t="s">
        <v>382</v>
      </c>
      <c r="BI61" s="66" t="s">
        <v>382</v>
      </c>
      <c r="BJ61" s="69" t="s">
        <v>383</v>
      </c>
      <c r="BK61" s="74" t="s">
        <v>382</v>
      </c>
      <c r="BL61" s="66" t="s">
        <v>382</v>
      </c>
      <c r="BM61" s="75" t="s">
        <v>383</v>
      </c>
      <c r="BN61" s="71" t="s">
        <v>382</v>
      </c>
      <c r="BO61" s="66" t="s">
        <v>382</v>
      </c>
      <c r="BP61" s="69" t="s">
        <v>383</v>
      </c>
      <c r="BQ61" s="74" t="s">
        <v>382</v>
      </c>
      <c r="BR61" s="66" t="s">
        <v>382</v>
      </c>
      <c r="BS61" s="75" t="s">
        <v>383</v>
      </c>
      <c r="BT61" s="77" t="s">
        <v>382</v>
      </c>
      <c r="BU61" s="139" t="s">
        <v>269</v>
      </c>
      <c r="BV61" s="140">
        <f t="shared" si="19"/>
        <v>3</v>
      </c>
      <c r="BW61" s="140">
        <f t="shared" si="20"/>
        <v>2</v>
      </c>
      <c r="BX61" s="140">
        <f t="shared" si="2"/>
        <v>1</v>
      </c>
      <c r="BY61" s="140">
        <f t="shared" si="3"/>
        <v>1</v>
      </c>
      <c r="BZ61" s="88">
        <f t="shared" si="21"/>
        <v>2</v>
      </c>
      <c r="CA61" s="88" t="str">
        <f t="shared" si="27"/>
        <v>Improbable (2)</v>
      </c>
      <c r="CB61" s="88">
        <f t="shared" si="22"/>
        <v>3</v>
      </c>
      <c r="CC61" s="88" t="str">
        <f t="shared" si="28"/>
        <v>Moderado (3)</v>
      </c>
      <c r="CD61" s="88">
        <f t="shared" si="23"/>
        <v>1</v>
      </c>
      <c r="CE61" s="88" t="str">
        <f t="shared" si="29"/>
        <v>Rara vez (1)</v>
      </c>
      <c r="CF61" s="88">
        <f t="shared" si="24"/>
        <v>1</v>
      </c>
      <c r="CG61" s="88" t="str">
        <f t="shared" si="30"/>
        <v>Insignificante (1)</v>
      </c>
      <c r="CH61" s="88" t="str">
        <f t="shared" si="8"/>
        <v>Antes de controles
Desde el cuadrante de probabilidad Improbable (2) e impacto Moderado (3)
Después de controles
Hasta el cuadrante de probabilidad Rara vez (1) e impacto Insignificante (1)</v>
      </c>
      <c r="CQ61" s="157"/>
      <c r="CV61" s="145" t="str">
        <f t="shared" si="25"/>
        <v>Antes de controles
Desde el cuadrante de probabilidad Improbable (2) e impacto Moderado (3)
Después de controles
Hasta el cuadrante de probabilidad Rara vez (1) e impacto Insignificante (1)</v>
      </c>
      <c r="CW61" s="55" t="str">
        <f t="shared" si="26"/>
        <v>Antes de controles
Desde el cuadrante de probabilidad Improbable (2) e impacto Moderado (3)
Después de controles
Hasta el cuadrante de probabilidad Rara vez (1) e impacto Menor (2)</v>
      </c>
    </row>
    <row r="62" spans="1:101" ht="409.5" customHeight="1" x14ac:dyDescent="0.2">
      <c r="A62" s="54" t="s">
        <v>209</v>
      </c>
      <c r="B62" s="91" t="s">
        <v>1160</v>
      </c>
      <c r="C62" s="56" t="s">
        <v>1161</v>
      </c>
      <c r="D62" s="88" t="s">
        <v>35</v>
      </c>
      <c r="E62" s="88" t="s">
        <v>152</v>
      </c>
      <c r="F62" s="54" t="s">
        <v>1162</v>
      </c>
      <c r="G62" s="54" t="s">
        <v>1163</v>
      </c>
      <c r="H62" s="54" t="s">
        <v>1164</v>
      </c>
      <c r="I62" s="54" t="s">
        <v>1093</v>
      </c>
      <c r="J62" s="54" t="s">
        <v>359</v>
      </c>
      <c r="K62" s="54" t="s">
        <v>1165</v>
      </c>
      <c r="L62" s="54" t="s">
        <v>437</v>
      </c>
      <c r="M62" s="90" t="s">
        <v>144</v>
      </c>
      <c r="N62" s="90" t="s">
        <v>104</v>
      </c>
      <c r="O62" s="88" t="s">
        <v>105</v>
      </c>
      <c r="P62" s="54" t="s">
        <v>1166</v>
      </c>
      <c r="Q62" s="90" t="s">
        <v>144</v>
      </c>
      <c r="R62" s="90" t="s">
        <v>145</v>
      </c>
      <c r="S62" s="88" t="s">
        <v>126</v>
      </c>
      <c r="T62" s="54" t="s">
        <v>1167</v>
      </c>
      <c r="U62" s="88" t="s">
        <v>364</v>
      </c>
      <c r="V62" s="54" t="s">
        <v>365</v>
      </c>
      <c r="W62" s="54" t="s">
        <v>365</v>
      </c>
      <c r="X62" s="54" t="s">
        <v>365</v>
      </c>
      <c r="Y62" s="54" t="s">
        <v>365</v>
      </c>
      <c r="Z62" s="54" t="s">
        <v>365</v>
      </c>
      <c r="AA62" s="54" t="s">
        <v>365</v>
      </c>
      <c r="AB62" s="54" t="s">
        <v>365</v>
      </c>
      <c r="AC62" s="54" t="s">
        <v>365</v>
      </c>
      <c r="AD62" s="54" t="s">
        <v>365</v>
      </c>
      <c r="AE62" s="54" t="s">
        <v>365</v>
      </c>
      <c r="AF62" s="54" t="s">
        <v>1168</v>
      </c>
      <c r="AG62" s="54" t="s">
        <v>1169</v>
      </c>
      <c r="AH62" s="54" t="s">
        <v>1170</v>
      </c>
      <c r="AI62" s="145" t="s">
        <v>2091</v>
      </c>
      <c r="AJ62" s="55" t="s">
        <v>2084</v>
      </c>
      <c r="AK62" s="68">
        <v>43356</v>
      </c>
      <c r="AL62" s="69" t="s">
        <v>369</v>
      </c>
      <c r="AM62" s="74" t="s">
        <v>1100</v>
      </c>
      <c r="AN62" s="66">
        <v>43593</v>
      </c>
      <c r="AO62" s="75" t="s">
        <v>369</v>
      </c>
      <c r="AP62" s="71" t="s">
        <v>1171</v>
      </c>
      <c r="AQ62" s="66">
        <v>43759</v>
      </c>
      <c r="AR62" s="69" t="s">
        <v>377</v>
      </c>
      <c r="AS62" s="74" t="s">
        <v>1172</v>
      </c>
      <c r="AT62" s="66">
        <v>43909</v>
      </c>
      <c r="AU62" s="75" t="s">
        <v>375</v>
      </c>
      <c r="AV62" s="71" t="s">
        <v>1102</v>
      </c>
      <c r="AW62" s="66">
        <v>44074</v>
      </c>
      <c r="AX62" s="69" t="s">
        <v>380</v>
      </c>
      <c r="AY62" s="74" t="s">
        <v>1173</v>
      </c>
      <c r="AZ62" s="66">
        <v>44249</v>
      </c>
      <c r="BA62" s="75" t="s">
        <v>375</v>
      </c>
      <c r="BB62" s="71" t="s">
        <v>1104</v>
      </c>
      <c r="BC62" s="66" t="s">
        <v>382</v>
      </c>
      <c r="BD62" s="69" t="s">
        <v>383</v>
      </c>
      <c r="BE62" s="74" t="s">
        <v>382</v>
      </c>
      <c r="BF62" s="66" t="s">
        <v>382</v>
      </c>
      <c r="BG62" s="75" t="s">
        <v>383</v>
      </c>
      <c r="BH62" s="71" t="s">
        <v>382</v>
      </c>
      <c r="BI62" s="66" t="s">
        <v>382</v>
      </c>
      <c r="BJ62" s="69" t="s">
        <v>383</v>
      </c>
      <c r="BK62" s="74" t="s">
        <v>382</v>
      </c>
      <c r="BL62" s="66" t="s">
        <v>382</v>
      </c>
      <c r="BM62" s="75" t="s">
        <v>383</v>
      </c>
      <c r="BN62" s="71" t="s">
        <v>382</v>
      </c>
      <c r="BO62" s="66" t="s">
        <v>382</v>
      </c>
      <c r="BP62" s="69" t="s">
        <v>383</v>
      </c>
      <c r="BQ62" s="74" t="s">
        <v>382</v>
      </c>
      <c r="BR62" s="66" t="s">
        <v>382</v>
      </c>
      <c r="BS62" s="75" t="s">
        <v>383</v>
      </c>
      <c r="BT62" s="77" t="s">
        <v>382</v>
      </c>
      <c r="BU62" s="139" t="s">
        <v>269</v>
      </c>
      <c r="BV62" s="140">
        <f t="shared" si="19"/>
        <v>1</v>
      </c>
      <c r="BW62" s="140">
        <f t="shared" si="20"/>
        <v>3</v>
      </c>
      <c r="BX62" s="140">
        <f t="shared" si="2"/>
        <v>1</v>
      </c>
      <c r="BY62" s="140">
        <f t="shared" si="3"/>
        <v>1</v>
      </c>
      <c r="BZ62" s="88">
        <f t="shared" si="21"/>
        <v>2</v>
      </c>
      <c r="CA62" s="88" t="str">
        <f t="shared" ref="CA62:CA98" si="31">IF(BZ62="","",IF(BZ62=1,"Rara vez (1)",IF(BZ62=2,"Improbable (2)",IF(BZ62=3,"Posible (3)",IF(BZ62=4,"Probable (4)",IF(BZ62=5,"Casi seguro (5)",""))))))</f>
        <v>Improbable (2)</v>
      </c>
      <c r="CB62" s="88">
        <f t="shared" si="22"/>
        <v>3</v>
      </c>
      <c r="CC62" s="88" t="str">
        <f t="shared" ref="CC62:CC98" si="32">IF(CB62="","",IF(CB62=1,"Insignificante (1)",IF(CB62=2,"Menor (2)",IF(CB62=3,"Moderado (3)",IF(CB62=4,"Mayor (4)",IF(CB62=5,"Catastrófico (5)",""))))))</f>
        <v>Moderado (3)</v>
      </c>
      <c r="CD62" s="88">
        <f t="shared" si="23"/>
        <v>1</v>
      </c>
      <c r="CE62" s="88" t="str">
        <f t="shared" ref="CE62:CE98" si="33">IF(CD62="","",IF(CD62=1,"Rara vez (1)",IF(CD62=2,"Improbable (2)",IF(CD62=3,"Posible (3)",IF(CD62=4,"Probable (4)",IF(CD62=5,"Casi seguro (5)",""))))))</f>
        <v>Rara vez (1)</v>
      </c>
      <c r="CF62" s="88">
        <f t="shared" si="24"/>
        <v>1</v>
      </c>
      <c r="CG62" s="88" t="str">
        <f t="shared" ref="CG62:CG98" si="34">IF(CF62="","",IF(CF62=1,"Insignificante (1)",IF(CF62=2,"Menor (2)",IF(CF62=3,"Moderado (3)",IF(CF62=4,"Mayor (4)",IF(CF62=5,"Catastrófico (5)",""))))))</f>
        <v>Insignificante (1)</v>
      </c>
      <c r="CH62" s="88" t="str">
        <f t="shared" si="8"/>
        <v>Antes de controles
Desde el cuadrante de probabilidad Improbable (2) e impacto Moderado (3)
Después de controles
Hasta el cuadrante de probabilidad Rara vez (1) e impacto Insignificante (1)</v>
      </c>
      <c r="CQ62" s="157"/>
      <c r="CV62" s="145" t="str">
        <f t="shared" si="25"/>
        <v>Antes de controles
Desde el cuadrante de probabilidad Improbable (2) e impacto Moderado (3)
Después de controles
Hasta el cuadrante de probabilidad Rara vez (1) e impacto Insignificante (1)</v>
      </c>
      <c r="CW62" s="55" t="str">
        <f t="shared" si="26"/>
        <v>Antes de controles
Desde el cuadrante de probabilidad Improbable (2) e impacto Moderado (3)
Después de controles
Hasta el cuadrante de probabilidad Rara vez (1) e impacto Menor (2)</v>
      </c>
    </row>
    <row r="63" spans="1:101" ht="409.5" customHeight="1" x14ac:dyDescent="0.2">
      <c r="A63" s="54" t="s">
        <v>209</v>
      </c>
      <c r="B63" s="91" t="s">
        <v>1174</v>
      </c>
      <c r="C63" s="56" t="s">
        <v>1175</v>
      </c>
      <c r="D63" s="88" t="s">
        <v>35</v>
      </c>
      <c r="E63" s="88" t="s">
        <v>42</v>
      </c>
      <c r="F63" s="129" t="s">
        <v>1176</v>
      </c>
      <c r="G63" s="54" t="s">
        <v>1177</v>
      </c>
      <c r="H63" s="129" t="s">
        <v>1178</v>
      </c>
      <c r="I63" s="54" t="s">
        <v>1093</v>
      </c>
      <c r="J63" s="54" t="s">
        <v>359</v>
      </c>
      <c r="K63" s="54" t="s">
        <v>360</v>
      </c>
      <c r="L63" s="54" t="s">
        <v>437</v>
      </c>
      <c r="M63" s="90" t="s">
        <v>144</v>
      </c>
      <c r="N63" s="90" t="s">
        <v>125</v>
      </c>
      <c r="O63" s="88" t="s">
        <v>126</v>
      </c>
      <c r="P63" s="54" t="s">
        <v>1179</v>
      </c>
      <c r="Q63" s="90" t="s">
        <v>144</v>
      </c>
      <c r="R63" s="90" t="s">
        <v>145</v>
      </c>
      <c r="S63" s="88" t="s">
        <v>126</v>
      </c>
      <c r="T63" s="54" t="s">
        <v>1180</v>
      </c>
      <c r="U63" s="88" t="s">
        <v>364</v>
      </c>
      <c r="V63" s="54" t="s">
        <v>365</v>
      </c>
      <c r="W63" s="54" t="s">
        <v>365</v>
      </c>
      <c r="X63" s="54" t="s">
        <v>365</v>
      </c>
      <c r="Y63" s="54" t="s">
        <v>365</v>
      </c>
      <c r="Z63" s="54" t="s">
        <v>365</v>
      </c>
      <c r="AA63" s="54" t="s">
        <v>365</v>
      </c>
      <c r="AB63" s="54" t="s">
        <v>365</v>
      </c>
      <c r="AC63" s="54" t="s">
        <v>365</v>
      </c>
      <c r="AD63" s="54" t="s">
        <v>365</v>
      </c>
      <c r="AE63" s="54" t="s">
        <v>365</v>
      </c>
      <c r="AF63" s="54" t="s">
        <v>1181</v>
      </c>
      <c r="AG63" s="54" t="s">
        <v>1182</v>
      </c>
      <c r="AH63" s="54" t="s">
        <v>1183</v>
      </c>
      <c r="AI63" s="145" t="s">
        <v>2091</v>
      </c>
      <c r="AJ63" s="55" t="s">
        <v>2084</v>
      </c>
      <c r="AK63" s="68">
        <v>43356</v>
      </c>
      <c r="AL63" s="69" t="s">
        <v>369</v>
      </c>
      <c r="AM63" s="74" t="s">
        <v>1100</v>
      </c>
      <c r="AN63" s="66">
        <v>43593</v>
      </c>
      <c r="AO63" s="75" t="s">
        <v>369</v>
      </c>
      <c r="AP63" s="71" t="s">
        <v>1184</v>
      </c>
      <c r="AQ63" s="66">
        <v>43759</v>
      </c>
      <c r="AR63" s="69" t="s">
        <v>412</v>
      </c>
      <c r="AS63" s="74" t="s">
        <v>1185</v>
      </c>
      <c r="AT63" s="66">
        <v>43909</v>
      </c>
      <c r="AU63" s="75" t="s">
        <v>483</v>
      </c>
      <c r="AV63" s="71" t="s">
        <v>1186</v>
      </c>
      <c r="AW63" s="66">
        <v>44074</v>
      </c>
      <c r="AX63" s="69" t="s">
        <v>380</v>
      </c>
      <c r="AY63" s="74" t="s">
        <v>1187</v>
      </c>
      <c r="AZ63" s="66">
        <v>44249</v>
      </c>
      <c r="BA63" s="75" t="s">
        <v>375</v>
      </c>
      <c r="BB63" s="71" t="s">
        <v>1104</v>
      </c>
      <c r="BC63" s="66" t="s">
        <v>382</v>
      </c>
      <c r="BD63" s="69" t="s">
        <v>383</v>
      </c>
      <c r="BE63" s="74" t="s">
        <v>382</v>
      </c>
      <c r="BF63" s="66" t="s">
        <v>382</v>
      </c>
      <c r="BG63" s="75" t="s">
        <v>383</v>
      </c>
      <c r="BH63" s="71" t="s">
        <v>382</v>
      </c>
      <c r="BI63" s="66" t="s">
        <v>382</v>
      </c>
      <c r="BJ63" s="69" t="s">
        <v>383</v>
      </c>
      <c r="BK63" s="74" t="s">
        <v>382</v>
      </c>
      <c r="BL63" s="66" t="s">
        <v>382</v>
      </c>
      <c r="BM63" s="75" t="s">
        <v>383</v>
      </c>
      <c r="BN63" s="71" t="s">
        <v>382</v>
      </c>
      <c r="BO63" s="66" t="s">
        <v>382</v>
      </c>
      <c r="BP63" s="69" t="s">
        <v>383</v>
      </c>
      <c r="BQ63" s="74" t="s">
        <v>382</v>
      </c>
      <c r="BR63" s="66" t="s">
        <v>382</v>
      </c>
      <c r="BS63" s="75" t="s">
        <v>383</v>
      </c>
      <c r="BT63" s="77" t="s">
        <v>382</v>
      </c>
      <c r="BU63" s="139" t="s">
        <v>269</v>
      </c>
      <c r="BV63" s="140">
        <f t="shared" si="19"/>
        <v>1</v>
      </c>
      <c r="BW63" s="140">
        <f t="shared" si="20"/>
        <v>2</v>
      </c>
      <c r="BX63" s="140">
        <f t="shared" si="2"/>
        <v>1</v>
      </c>
      <c r="BY63" s="140">
        <f t="shared" si="3"/>
        <v>1</v>
      </c>
      <c r="BZ63" s="88">
        <f t="shared" si="21"/>
        <v>2</v>
      </c>
      <c r="CA63" s="88" t="str">
        <f t="shared" si="31"/>
        <v>Improbable (2)</v>
      </c>
      <c r="CB63" s="88">
        <f t="shared" si="22"/>
        <v>3</v>
      </c>
      <c r="CC63" s="88" t="str">
        <f t="shared" si="32"/>
        <v>Moderado (3)</v>
      </c>
      <c r="CD63" s="88">
        <f t="shared" si="23"/>
        <v>1</v>
      </c>
      <c r="CE63" s="88" t="str">
        <f t="shared" si="33"/>
        <v>Rara vez (1)</v>
      </c>
      <c r="CF63" s="88">
        <f t="shared" si="24"/>
        <v>1</v>
      </c>
      <c r="CG63" s="88" t="str">
        <f t="shared" si="34"/>
        <v>Insignificante (1)</v>
      </c>
      <c r="CH63" s="88" t="str">
        <f t="shared" si="8"/>
        <v>Antes de controles
Desde el cuadrante de probabilidad Improbable (2) e impacto Moderado (3)
Después de controles
Hasta el cuadrante de probabilidad Rara vez (1) e impacto Insignificante (1)</v>
      </c>
      <c r="CQ63" s="157"/>
      <c r="CV63" s="145" t="str">
        <f t="shared" si="25"/>
        <v>Antes de controles
Desde el cuadrante de probabilidad Improbable (2) e impacto Moderado (3)
Después de controles
Hasta el cuadrante de probabilidad Rara vez (1) e impacto Insignificante (1)</v>
      </c>
      <c r="CW63" s="55" t="str">
        <f t="shared" si="26"/>
        <v>Antes de controles
Desde el cuadrante de probabilidad Improbable (2) e impacto Moderado (3)
Después de controles
Hasta el cuadrante de probabilidad Rara vez (1) e impacto Menor (2)</v>
      </c>
    </row>
    <row r="64" spans="1:101" ht="409.5" customHeight="1" x14ac:dyDescent="0.2">
      <c r="A64" s="54" t="s">
        <v>209</v>
      </c>
      <c r="B64" s="91" t="s">
        <v>1145</v>
      </c>
      <c r="C64" s="56" t="s">
        <v>1188</v>
      </c>
      <c r="D64" s="88" t="s">
        <v>35</v>
      </c>
      <c r="E64" s="88" t="s">
        <v>152</v>
      </c>
      <c r="F64" s="54" t="s">
        <v>1189</v>
      </c>
      <c r="G64" s="54" t="s">
        <v>1190</v>
      </c>
      <c r="H64" s="54" t="s">
        <v>1191</v>
      </c>
      <c r="I64" s="54" t="s">
        <v>1093</v>
      </c>
      <c r="J64" s="54" t="s">
        <v>359</v>
      </c>
      <c r="K64" s="54" t="s">
        <v>436</v>
      </c>
      <c r="L64" s="54" t="s">
        <v>437</v>
      </c>
      <c r="M64" s="90" t="s">
        <v>103</v>
      </c>
      <c r="N64" s="90" t="s">
        <v>104</v>
      </c>
      <c r="O64" s="88" t="s">
        <v>81</v>
      </c>
      <c r="P64" s="54" t="s">
        <v>1192</v>
      </c>
      <c r="Q64" s="90" t="s">
        <v>144</v>
      </c>
      <c r="R64" s="90" t="s">
        <v>145</v>
      </c>
      <c r="S64" s="88" t="s">
        <v>126</v>
      </c>
      <c r="T64" s="54" t="s">
        <v>1193</v>
      </c>
      <c r="U64" s="88" t="s">
        <v>405</v>
      </c>
      <c r="V64" s="54" t="s">
        <v>365</v>
      </c>
      <c r="W64" s="54" t="s">
        <v>365</v>
      </c>
      <c r="X64" s="54" t="s">
        <v>365</v>
      </c>
      <c r="Y64" s="54" t="s">
        <v>365</v>
      </c>
      <c r="Z64" s="54" t="s">
        <v>365</v>
      </c>
      <c r="AA64" s="54" t="s">
        <v>1194</v>
      </c>
      <c r="AB64" s="54" t="s">
        <v>1195</v>
      </c>
      <c r="AC64" s="54" t="s">
        <v>1196</v>
      </c>
      <c r="AD64" s="54" t="s">
        <v>1197</v>
      </c>
      <c r="AE64" s="54" t="s">
        <v>1198</v>
      </c>
      <c r="AF64" s="54" t="s">
        <v>1199</v>
      </c>
      <c r="AG64" s="54" t="s">
        <v>1200</v>
      </c>
      <c r="AH64" s="54" t="s">
        <v>1201</v>
      </c>
      <c r="AI64" s="145" t="s">
        <v>2091</v>
      </c>
      <c r="AJ64" s="55" t="s">
        <v>2084</v>
      </c>
      <c r="AK64" s="68">
        <v>43356</v>
      </c>
      <c r="AL64" s="69" t="s">
        <v>369</v>
      </c>
      <c r="AM64" s="74" t="s">
        <v>1100</v>
      </c>
      <c r="AN64" s="66">
        <v>43593</v>
      </c>
      <c r="AO64" s="75" t="s">
        <v>369</v>
      </c>
      <c r="AP64" s="71" t="s">
        <v>1202</v>
      </c>
      <c r="AQ64" s="66">
        <v>43759</v>
      </c>
      <c r="AR64" s="69" t="s">
        <v>412</v>
      </c>
      <c r="AS64" s="74" t="s">
        <v>1203</v>
      </c>
      <c r="AT64" s="66">
        <v>43909</v>
      </c>
      <c r="AU64" s="75" t="s">
        <v>369</v>
      </c>
      <c r="AV64" s="71" t="s">
        <v>1204</v>
      </c>
      <c r="AW64" s="66">
        <v>44074</v>
      </c>
      <c r="AX64" s="69" t="s">
        <v>380</v>
      </c>
      <c r="AY64" s="74" t="s">
        <v>1205</v>
      </c>
      <c r="AZ64" s="66">
        <v>44168</v>
      </c>
      <c r="BA64" s="75" t="s">
        <v>414</v>
      </c>
      <c r="BB64" s="71" t="s">
        <v>1206</v>
      </c>
      <c r="BC64" s="66">
        <v>44249</v>
      </c>
      <c r="BD64" s="69" t="s">
        <v>483</v>
      </c>
      <c r="BE64" s="74" t="s">
        <v>1207</v>
      </c>
      <c r="BF64" s="66" t="s">
        <v>382</v>
      </c>
      <c r="BG64" s="75" t="s">
        <v>383</v>
      </c>
      <c r="BH64" s="71" t="s">
        <v>382</v>
      </c>
      <c r="BI64" s="66" t="s">
        <v>382</v>
      </c>
      <c r="BJ64" s="69" t="s">
        <v>383</v>
      </c>
      <c r="BK64" s="74" t="s">
        <v>382</v>
      </c>
      <c r="BL64" s="66" t="s">
        <v>382</v>
      </c>
      <c r="BM64" s="75" t="s">
        <v>383</v>
      </c>
      <c r="BN64" s="71" t="s">
        <v>382</v>
      </c>
      <c r="BO64" s="66" t="s">
        <v>382</v>
      </c>
      <c r="BP64" s="69" t="s">
        <v>383</v>
      </c>
      <c r="BQ64" s="74" t="s">
        <v>382</v>
      </c>
      <c r="BR64" s="66" t="s">
        <v>382</v>
      </c>
      <c r="BS64" s="75" t="s">
        <v>383</v>
      </c>
      <c r="BT64" s="77" t="s">
        <v>382</v>
      </c>
      <c r="BU64" s="139" t="s">
        <v>269</v>
      </c>
      <c r="BV64" s="140">
        <f t="shared" si="19"/>
        <v>3</v>
      </c>
      <c r="BW64" s="140">
        <f t="shared" si="20"/>
        <v>3</v>
      </c>
      <c r="BX64" s="140">
        <f t="shared" si="2"/>
        <v>1</v>
      </c>
      <c r="BY64" s="140">
        <f t="shared" si="3"/>
        <v>1</v>
      </c>
      <c r="BZ64" s="88">
        <f t="shared" si="21"/>
        <v>2</v>
      </c>
      <c r="CA64" s="88" t="str">
        <f t="shared" si="31"/>
        <v>Improbable (2)</v>
      </c>
      <c r="CB64" s="88">
        <f t="shared" si="22"/>
        <v>3</v>
      </c>
      <c r="CC64" s="88" t="str">
        <f t="shared" si="32"/>
        <v>Moderado (3)</v>
      </c>
      <c r="CD64" s="88">
        <f t="shared" si="23"/>
        <v>1</v>
      </c>
      <c r="CE64" s="88" t="str">
        <f t="shared" si="33"/>
        <v>Rara vez (1)</v>
      </c>
      <c r="CF64" s="88">
        <f t="shared" si="24"/>
        <v>1</v>
      </c>
      <c r="CG64" s="88" t="str">
        <f t="shared" si="34"/>
        <v>Insignificante (1)</v>
      </c>
      <c r="CH64" s="88" t="str">
        <f t="shared" si="8"/>
        <v>Antes de controles
Desde el cuadrante de probabilidad Improbable (2) e impacto Moderado (3)
Después de controles
Hasta el cuadrante de probabilidad Rara vez (1) e impacto Insignificante (1)</v>
      </c>
      <c r="CQ64" s="157"/>
      <c r="CV64" s="145" t="str">
        <f t="shared" si="25"/>
        <v>Antes de controles
Desde el cuadrante de probabilidad Improbable (2) e impacto Moderado (3)
Después de controles
Hasta el cuadrante de probabilidad Rara vez (1) e impacto Insignificante (1)</v>
      </c>
      <c r="CW64" s="55" t="str">
        <f t="shared" si="26"/>
        <v>Antes de controles
Desde el cuadrante de probabilidad Improbable (2) e impacto Moderado (3)
Después de controles
Hasta el cuadrante de probabilidad Rara vez (1) e impacto Menor (2)</v>
      </c>
    </row>
    <row r="65" spans="1:101" ht="409.5" customHeight="1" x14ac:dyDescent="0.2">
      <c r="A65" s="54" t="s">
        <v>209</v>
      </c>
      <c r="B65" s="91" t="s">
        <v>1105</v>
      </c>
      <c r="C65" s="56" t="s">
        <v>1208</v>
      </c>
      <c r="D65" s="88" t="s">
        <v>64</v>
      </c>
      <c r="E65" s="88" t="s">
        <v>70</v>
      </c>
      <c r="F65" s="54" t="s">
        <v>1209</v>
      </c>
      <c r="G65" s="54" t="s">
        <v>1210</v>
      </c>
      <c r="H65" s="54" t="s">
        <v>1211</v>
      </c>
      <c r="I65" s="54" t="s">
        <v>1093</v>
      </c>
      <c r="J65" s="54" t="s">
        <v>359</v>
      </c>
      <c r="K65" s="54" t="s">
        <v>360</v>
      </c>
      <c r="L65" s="54" t="s">
        <v>437</v>
      </c>
      <c r="M65" s="90" t="s">
        <v>124</v>
      </c>
      <c r="N65" s="90" t="s">
        <v>104</v>
      </c>
      <c r="O65" s="88" t="s">
        <v>105</v>
      </c>
      <c r="P65" s="54" t="s">
        <v>1212</v>
      </c>
      <c r="Q65" s="90" t="s">
        <v>144</v>
      </c>
      <c r="R65" s="90" t="s">
        <v>104</v>
      </c>
      <c r="S65" s="88" t="s">
        <v>105</v>
      </c>
      <c r="T65" s="54" t="s">
        <v>1213</v>
      </c>
      <c r="U65" s="88" t="s">
        <v>405</v>
      </c>
      <c r="V65" s="54" t="s">
        <v>365</v>
      </c>
      <c r="W65" s="54" t="s">
        <v>365</v>
      </c>
      <c r="X65" s="54" t="s">
        <v>365</v>
      </c>
      <c r="Y65" s="54" t="s">
        <v>365</v>
      </c>
      <c r="Z65" s="54" t="s">
        <v>365</v>
      </c>
      <c r="AA65" s="54" t="s">
        <v>1214</v>
      </c>
      <c r="AB65" s="54" t="s">
        <v>1215</v>
      </c>
      <c r="AC65" s="54" t="s">
        <v>1216</v>
      </c>
      <c r="AD65" s="54" t="s">
        <v>628</v>
      </c>
      <c r="AE65" s="54" t="s">
        <v>1217</v>
      </c>
      <c r="AF65" s="54" t="s">
        <v>1218</v>
      </c>
      <c r="AG65" s="54" t="s">
        <v>1219</v>
      </c>
      <c r="AH65" s="54" t="s">
        <v>1220</v>
      </c>
      <c r="AI65" s="145" t="s">
        <v>2091</v>
      </c>
      <c r="AJ65" s="55" t="s">
        <v>2084</v>
      </c>
      <c r="AK65" s="68">
        <v>43496</v>
      </c>
      <c r="AL65" s="69" t="s">
        <v>369</v>
      </c>
      <c r="AM65" s="74" t="s">
        <v>1221</v>
      </c>
      <c r="AN65" s="66">
        <v>43759</v>
      </c>
      <c r="AO65" s="75" t="s">
        <v>866</v>
      </c>
      <c r="AP65" s="71" t="s">
        <v>1222</v>
      </c>
      <c r="AQ65" s="66">
        <v>43909</v>
      </c>
      <c r="AR65" s="69" t="s">
        <v>705</v>
      </c>
      <c r="AS65" s="74" t="s">
        <v>1223</v>
      </c>
      <c r="AT65" s="66">
        <v>44074</v>
      </c>
      <c r="AU65" s="75" t="s">
        <v>380</v>
      </c>
      <c r="AV65" s="71" t="s">
        <v>1224</v>
      </c>
      <c r="AW65" s="66">
        <v>44168</v>
      </c>
      <c r="AX65" s="69" t="s">
        <v>414</v>
      </c>
      <c r="AY65" s="74" t="s">
        <v>1225</v>
      </c>
      <c r="AZ65" s="66">
        <v>44249</v>
      </c>
      <c r="BA65" s="75" t="s">
        <v>412</v>
      </c>
      <c r="BB65" s="71" t="s">
        <v>1226</v>
      </c>
      <c r="BC65" s="66" t="s">
        <v>382</v>
      </c>
      <c r="BD65" s="69" t="s">
        <v>383</v>
      </c>
      <c r="BE65" s="74" t="s">
        <v>382</v>
      </c>
      <c r="BF65" s="66" t="s">
        <v>382</v>
      </c>
      <c r="BG65" s="75" t="s">
        <v>383</v>
      </c>
      <c r="BH65" s="71" t="s">
        <v>382</v>
      </c>
      <c r="BI65" s="66" t="s">
        <v>382</v>
      </c>
      <c r="BJ65" s="69" t="s">
        <v>383</v>
      </c>
      <c r="BK65" s="74" t="s">
        <v>382</v>
      </c>
      <c r="BL65" s="66" t="s">
        <v>382</v>
      </c>
      <c r="BM65" s="75" t="s">
        <v>383</v>
      </c>
      <c r="BN65" s="71" t="s">
        <v>382</v>
      </c>
      <c r="BO65" s="66" t="s">
        <v>382</v>
      </c>
      <c r="BP65" s="69" t="s">
        <v>383</v>
      </c>
      <c r="BQ65" s="74" t="s">
        <v>382</v>
      </c>
      <c r="BR65" s="66" t="s">
        <v>382</v>
      </c>
      <c r="BS65" s="75" t="s">
        <v>383</v>
      </c>
      <c r="BT65" s="77" t="s">
        <v>382</v>
      </c>
      <c r="BU65" s="139" t="s">
        <v>269</v>
      </c>
      <c r="BV65" s="140">
        <f t="shared" si="19"/>
        <v>2</v>
      </c>
      <c r="BW65" s="140">
        <f t="shared" si="20"/>
        <v>3</v>
      </c>
      <c r="BX65" s="140">
        <f t="shared" si="2"/>
        <v>1</v>
      </c>
      <c r="BY65" s="140">
        <f t="shared" si="3"/>
        <v>3</v>
      </c>
      <c r="BZ65" s="88">
        <f t="shared" si="21"/>
        <v>2</v>
      </c>
      <c r="CA65" s="88" t="str">
        <f t="shared" si="31"/>
        <v>Improbable (2)</v>
      </c>
      <c r="CB65" s="88">
        <f t="shared" si="22"/>
        <v>3</v>
      </c>
      <c r="CC65" s="88" t="str">
        <f t="shared" si="32"/>
        <v>Moderado (3)</v>
      </c>
      <c r="CD65" s="88">
        <f t="shared" si="23"/>
        <v>1</v>
      </c>
      <c r="CE65" s="88" t="str">
        <f t="shared" si="33"/>
        <v>Rara vez (1)</v>
      </c>
      <c r="CF65" s="88">
        <f t="shared" si="24"/>
        <v>1</v>
      </c>
      <c r="CG65" s="88" t="str">
        <f t="shared" si="34"/>
        <v>Insignificante (1)</v>
      </c>
      <c r="CH65" s="88" t="str">
        <f t="shared" si="8"/>
        <v>Antes de controles
Desde el cuadrante de probabilidad Improbable (2) e impacto Moderado (3)
Después de controles
Hasta el cuadrante de probabilidad Rara vez (1) e impacto Insignificante (1)</v>
      </c>
      <c r="CQ65" s="157"/>
      <c r="CV65" s="145" t="str">
        <f t="shared" si="25"/>
        <v>Antes de controles
Desde el cuadrante de probabilidad Improbable (2) e impacto Moderado (3)
Después de controles
Hasta el cuadrante de probabilidad Rara vez (1) e impacto Insignificante (1)</v>
      </c>
      <c r="CW65" s="55" t="str">
        <f t="shared" si="26"/>
        <v>Antes de controles
Desde el cuadrante de probabilidad Improbable (2) e impacto Moderado (3)
Después de controles
Hasta el cuadrante de probabilidad Rara vez (1) e impacto Menor (2)</v>
      </c>
    </row>
    <row r="66" spans="1:101" ht="409.5" customHeight="1" x14ac:dyDescent="0.2">
      <c r="A66" s="54" t="s">
        <v>209</v>
      </c>
      <c r="B66" s="91" t="s">
        <v>1227</v>
      </c>
      <c r="C66" s="56" t="s">
        <v>1228</v>
      </c>
      <c r="D66" s="88" t="s">
        <v>64</v>
      </c>
      <c r="E66" s="88" t="s">
        <v>152</v>
      </c>
      <c r="F66" s="54" t="s">
        <v>1229</v>
      </c>
      <c r="G66" s="54" t="s">
        <v>691</v>
      </c>
      <c r="H66" s="54" t="s">
        <v>1230</v>
      </c>
      <c r="I66" s="54" t="s">
        <v>1093</v>
      </c>
      <c r="J66" s="54" t="s">
        <v>359</v>
      </c>
      <c r="K66" s="54" t="s">
        <v>455</v>
      </c>
      <c r="L66" s="54" t="s">
        <v>437</v>
      </c>
      <c r="M66" s="90" t="s">
        <v>144</v>
      </c>
      <c r="N66" s="90" t="s">
        <v>104</v>
      </c>
      <c r="O66" s="88" t="s">
        <v>105</v>
      </c>
      <c r="P66" s="54" t="s">
        <v>1231</v>
      </c>
      <c r="Q66" s="90" t="s">
        <v>144</v>
      </c>
      <c r="R66" s="90" t="s">
        <v>104</v>
      </c>
      <c r="S66" s="88" t="s">
        <v>105</v>
      </c>
      <c r="T66" s="54" t="s">
        <v>1232</v>
      </c>
      <c r="U66" s="88" t="s">
        <v>405</v>
      </c>
      <c r="V66" s="54" t="s">
        <v>365</v>
      </c>
      <c r="W66" s="54" t="s">
        <v>365</v>
      </c>
      <c r="X66" s="54" t="s">
        <v>365</v>
      </c>
      <c r="Y66" s="54" t="s">
        <v>365</v>
      </c>
      <c r="Z66" s="54" t="s">
        <v>365</v>
      </c>
      <c r="AA66" s="54" t="s">
        <v>1233</v>
      </c>
      <c r="AB66" s="54" t="s">
        <v>1234</v>
      </c>
      <c r="AC66" s="54" t="s">
        <v>1235</v>
      </c>
      <c r="AD66" s="54" t="s">
        <v>1236</v>
      </c>
      <c r="AE66" s="54" t="s">
        <v>1237</v>
      </c>
      <c r="AF66" s="54" t="s">
        <v>1238</v>
      </c>
      <c r="AG66" s="54" t="s">
        <v>1239</v>
      </c>
      <c r="AH66" s="54" t="s">
        <v>1240</v>
      </c>
      <c r="AI66" s="145" t="s">
        <v>2091</v>
      </c>
      <c r="AJ66" s="55" t="s">
        <v>2084</v>
      </c>
      <c r="AK66" s="68">
        <v>43496</v>
      </c>
      <c r="AL66" s="69" t="s">
        <v>369</v>
      </c>
      <c r="AM66" s="74" t="s">
        <v>1100</v>
      </c>
      <c r="AN66" s="66">
        <v>43593</v>
      </c>
      <c r="AO66" s="75" t="s">
        <v>369</v>
      </c>
      <c r="AP66" s="71" t="s">
        <v>1241</v>
      </c>
      <c r="AQ66" s="66">
        <v>43759</v>
      </c>
      <c r="AR66" s="69" t="s">
        <v>462</v>
      </c>
      <c r="AS66" s="74" t="s">
        <v>1242</v>
      </c>
      <c r="AT66" s="66">
        <v>43909</v>
      </c>
      <c r="AU66" s="75" t="s">
        <v>1243</v>
      </c>
      <c r="AV66" s="71" t="s">
        <v>1244</v>
      </c>
      <c r="AW66" s="66">
        <v>44074</v>
      </c>
      <c r="AX66" s="69" t="s">
        <v>380</v>
      </c>
      <c r="AY66" s="74" t="s">
        <v>1245</v>
      </c>
      <c r="AZ66" s="66">
        <v>44168</v>
      </c>
      <c r="BA66" s="75" t="s">
        <v>462</v>
      </c>
      <c r="BB66" s="71" t="s">
        <v>1246</v>
      </c>
      <c r="BC66" s="66">
        <v>44249</v>
      </c>
      <c r="BD66" s="69" t="s">
        <v>483</v>
      </c>
      <c r="BE66" s="74" t="s">
        <v>1207</v>
      </c>
      <c r="BF66" s="66" t="s">
        <v>382</v>
      </c>
      <c r="BG66" s="75" t="s">
        <v>383</v>
      </c>
      <c r="BH66" s="71" t="s">
        <v>382</v>
      </c>
      <c r="BI66" s="66" t="s">
        <v>382</v>
      </c>
      <c r="BJ66" s="69" t="s">
        <v>383</v>
      </c>
      <c r="BK66" s="74" t="s">
        <v>382</v>
      </c>
      <c r="BL66" s="66" t="s">
        <v>382</v>
      </c>
      <c r="BM66" s="75" t="s">
        <v>383</v>
      </c>
      <c r="BN66" s="71" t="s">
        <v>382</v>
      </c>
      <c r="BO66" s="66" t="s">
        <v>382</v>
      </c>
      <c r="BP66" s="69" t="s">
        <v>383</v>
      </c>
      <c r="BQ66" s="74" t="s">
        <v>382</v>
      </c>
      <c r="BR66" s="66" t="s">
        <v>382</v>
      </c>
      <c r="BS66" s="75" t="s">
        <v>383</v>
      </c>
      <c r="BT66" s="77" t="s">
        <v>382</v>
      </c>
      <c r="BU66" s="139" t="s">
        <v>269</v>
      </c>
      <c r="BV66" s="140">
        <f t="shared" si="19"/>
        <v>1</v>
      </c>
      <c r="BW66" s="140">
        <f t="shared" si="20"/>
        <v>3</v>
      </c>
      <c r="BX66" s="140">
        <f t="shared" si="2"/>
        <v>1</v>
      </c>
      <c r="BY66" s="140">
        <f t="shared" si="3"/>
        <v>3</v>
      </c>
      <c r="BZ66" s="88">
        <f t="shared" si="21"/>
        <v>2</v>
      </c>
      <c r="CA66" s="88" t="str">
        <f t="shared" si="31"/>
        <v>Improbable (2)</v>
      </c>
      <c r="CB66" s="88">
        <f t="shared" si="22"/>
        <v>3</v>
      </c>
      <c r="CC66" s="88" t="str">
        <f t="shared" si="32"/>
        <v>Moderado (3)</v>
      </c>
      <c r="CD66" s="88">
        <f t="shared" si="23"/>
        <v>1</v>
      </c>
      <c r="CE66" s="88" t="str">
        <f t="shared" si="33"/>
        <v>Rara vez (1)</v>
      </c>
      <c r="CF66" s="88">
        <f t="shared" si="24"/>
        <v>1</v>
      </c>
      <c r="CG66" s="88" t="str">
        <f t="shared" si="34"/>
        <v>Insignificante (1)</v>
      </c>
      <c r="CH66" s="88" t="str">
        <f t="shared" si="8"/>
        <v>Antes de controles
Desde el cuadrante de probabilidad Improbable (2) e impacto Moderado (3)
Después de controles
Hasta el cuadrante de probabilidad Rara vez (1) e impacto Insignificante (1)</v>
      </c>
      <c r="CQ66" s="157"/>
      <c r="CV66" s="145" t="str">
        <f t="shared" si="25"/>
        <v>Antes de controles
Desde el cuadrante de probabilidad Improbable (2) e impacto Moderado (3)
Después de controles
Hasta el cuadrante de probabilidad Rara vez (1) e impacto Insignificante (1)</v>
      </c>
      <c r="CW66" s="55" t="str">
        <f t="shared" si="26"/>
        <v>Antes de controles
Desde el cuadrante de probabilidad Improbable (2) e impacto Moderado (3)
Después de controles
Hasta el cuadrante de probabilidad Rara vez (1) e impacto Menor (2)</v>
      </c>
    </row>
    <row r="67" spans="1:101" ht="409.5" customHeight="1" x14ac:dyDescent="0.2">
      <c r="A67" s="54" t="s">
        <v>209</v>
      </c>
      <c r="B67" s="91" t="s">
        <v>1174</v>
      </c>
      <c r="C67" s="56" t="s">
        <v>1247</v>
      </c>
      <c r="D67" s="88" t="s">
        <v>35</v>
      </c>
      <c r="E67" s="88" t="s">
        <v>152</v>
      </c>
      <c r="F67" s="54" t="s">
        <v>1248</v>
      </c>
      <c r="G67" s="54" t="s">
        <v>1177</v>
      </c>
      <c r="H67" s="54" t="s">
        <v>1249</v>
      </c>
      <c r="I67" s="54" t="s">
        <v>1093</v>
      </c>
      <c r="J67" s="54" t="s">
        <v>359</v>
      </c>
      <c r="K67" s="54" t="s">
        <v>360</v>
      </c>
      <c r="L67" s="54" t="s">
        <v>437</v>
      </c>
      <c r="M67" s="90" t="s">
        <v>103</v>
      </c>
      <c r="N67" s="90" t="s">
        <v>125</v>
      </c>
      <c r="O67" s="88" t="s">
        <v>105</v>
      </c>
      <c r="P67" s="54" t="s">
        <v>1250</v>
      </c>
      <c r="Q67" s="90" t="s">
        <v>144</v>
      </c>
      <c r="R67" s="90" t="s">
        <v>145</v>
      </c>
      <c r="S67" s="88" t="s">
        <v>126</v>
      </c>
      <c r="T67" s="54" t="s">
        <v>1251</v>
      </c>
      <c r="U67" s="88" t="s">
        <v>405</v>
      </c>
      <c r="V67" s="54" t="s">
        <v>365</v>
      </c>
      <c r="W67" s="54" t="s">
        <v>365</v>
      </c>
      <c r="X67" s="54" t="s">
        <v>365</v>
      </c>
      <c r="Y67" s="54" t="s">
        <v>365</v>
      </c>
      <c r="Z67" s="54" t="s">
        <v>365</v>
      </c>
      <c r="AA67" s="54" t="s">
        <v>1252</v>
      </c>
      <c r="AB67" s="54" t="s">
        <v>1253</v>
      </c>
      <c r="AC67" s="54" t="s">
        <v>1254</v>
      </c>
      <c r="AD67" s="54" t="s">
        <v>1255</v>
      </c>
      <c r="AE67" s="54" t="s">
        <v>1256</v>
      </c>
      <c r="AF67" s="54" t="s">
        <v>1257</v>
      </c>
      <c r="AG67" s="54" t="s">
        <v>1258</v>
      </c>
      <c r="AH67" s="54" t="s">
        <v>1259</v>
      </c>
      <c r="AI67" s="145" t="s">
        <v>2091</v>
      </c>
      <c r="AJ67" s="55" t="s">
        <v>2084</v>
      </c>
      <c r="AK67" s="68">
        <v>43759</v>
      </c>
      <c r="AL67" s="69" t="s">
        <v>369</v>
      </c>
      <c r="AM67" s="74" t="s">
        <v>1260</v>
      </c>
      <c r="AN67" s="66">
        <v>43909</v>
      </c>
      <c r="AO67" s="75" t="s">
        <v>412</v>
      </c>
      <c r="AP67" s="71" t="s">
        <v>1261</v>
      </c>
      <c r="AQ67" s="66">
        <v>44074</v>
      </c>
      <c r="AR67" s="69" t="s">
        <v>902</v>
      </c>
      <c r="AS67" s="74" t="s">
        <v>1262</v>
      </c>
      <c r="AT67" s="66">
        <v>44168</v>
      </c>
      <c r="AU67" s="75" t="s">
        <v>414</v>
      </c>
      <c r="AV67" s="71" t="s">
        <v>1263</v>
      </c>
      <c r="AW67" s="66">
        <v>44249</v>
      </c>
      <c r="AX67" s="69" t="s">
        <v>483</v>
      </c>
      <c r="AY67" s="74" t="s">
        <v>1207</v>
      </c>
      <c r="AZ67" s="66" t="s">
        <v>382</v>
      </c>
      <c r="BA67" s="75" t="s">
        <v>383</v>
      </c>
      <c r="BB67" s="71" t="s">
        <v>382</v>
      </c>
      <c r="BC67" s="66" t="s">
        <v>382</v>
      </c>
      <c r="BD67" s="69" t="s">
        <v>383</v>
      </c>
      <c r="BE67" s="74" t="s">
        <v>382</v>
      </c>
      <c r="BF67" s="66" t="s">
        <v>382</v>
      </c>
      <c r="BG67" s="75" t="s">
        <v>383</v>
      </c>
      <c r="BH67" s="71" t="s">
        <v>382</v>
      </c>
      <c r="BI67" s="66" t="s">
        <v>382</v>
      </c>
      <c r="BJ67" s="69" t="s">
        <v>383</v>
      </c>
      <c r="BK67" s="74" t="s">
        <v>382</v>
      </c>
      <c r="BL67" s="66" t="s">
        <v>382</v>
      </c>
      <c r="BM67" s="75" t="s">
        <v>383</v>
      </c>
      <c r="BN67" s="71" t="s">
        <v>382</v>
      </c>
      <c r="BO67" s="66" t="s">
        <v>382</v>
      </c>
      <c r="BP67" s="69" t="s">
        <v>383</v>
      </c>
      <c r="BQ67" s="74" t="s">
        <v>382</v>
      </c>
      <c r="BR67" s="66" t="s">
        <v>382</v>
      </c>
      <c r="BS67" s="75" t="s">
        <v>383</v>
      </c>
      <c r="BT67" s="77" t="s">
        <v>382</v>
      </c>
      <c r="BU67" s="139" t="s">
        <v>269</v>
      </c>
      <c r="BV67" s="140">
        <f t="shared" si="19"/>
        <v>3</v>
      </c>
      <c r="BW67" s="140">
        <f t="shared" si="20"/>
        <v>2</v>
      </c>
      <c r="BX67" s="140">
        <f t="shared" si="2"/>
        <v>1</v>
      </c>
      <c r="BY67" s="140">
        <f t="shared" si="3"/>
        <v>1</v>
      </c>
      <c r="BZ67" s="88">
        <f t="shared" si="21"/>
        <v>2</v>
      </c>
      <c r="CA67" s="88" t="str">
        <f t="shared" si="31"/>
        <v>Improbable (2)</v>
      </c>
      <c r="CB67" s="88">
        <f t="shared" si="22"/>
        <v>3</v>
      </c>
      <c r="CC67" s="88" t="str">
        <f t="shared" si="32"/>
        <v>Moderado (3)</v>
      </c>
      <c r="CD67" s="88">
        <f t="shared" si="23"/>
        <v>1</v>
      </c>
      <c r="CE67" s="88" t="str">
        <f t="shared" si="33"/>
        <v>Rara vez (1)</v>
      </c>
      <c r="CF67" s="88">
        <f t="shared" si="24"/>
        <v>1</v>
      </c>
      <c r="CG67" s="88" t="str">
        <f t="shared" si="34"/>
        <v>Insignificante (1)</v>
      </c>
      <c r="CH67" s="88" t="str">
        <f t="shared" si="8"/>
        <v>Antes de controles
Desde el cuadrante de probabilidad Improbable (2) e impacto Moderado (3)
Después de controles
Hasta el cuadrante de probabilidad Rara vez (1) e impacto Insignificante (1)</v>
      </c>
      <c r="CQ67" s="157"/>
      <c r="CV67" s="145" t="str">
        <f t="shared" si="25"/>
        <v>Antes de controles
Desde el cuadrante de probabilidad Improbable (2) e impacto Moderado (3)
Después de controles
Hasta el cuadrante de probabilidad Rara vez (1) e impacto Insignificante (1)</v>
      </c>
      <c r="CW67" s="55" t="str">
        <f t="shared" si="26"/>
        <v>Antes de controles
Desde el cuadrante de probabilidad Improbable (2) e impacto Moderado (3)
Después de controles
Hasta el cuadrante de probabilidad Rara vez (1) e impacto Menor (2)</v>
      </c>
    </row>
    <row r="68" spans="1:101" ht="409.5" customHeight="1" x14ac:dyDescent="0.2">
      <c r="A68" s="54" t="s">
        <v>209</v>
      </c>
      <c r="B68" s="91" t="s">
        <v>1105</v>
      </c>
      <c r="C68" s="56" t="s">
        <v>1264</v>
      </c>
      <c r="D68" s="88" t="s">
        <v>35</v>
      </c>
      <c r="E68" s="88" t="s">
        <v>136</v>
      </c>
      <c r="F68" s="54" t="s">
        <v>1265</v>
      </c>
      <c r="G68" s="54" t="s">
        <v>429</v>
      </c>
      <c r="H68" s="54" t="s">
        <v>1266</v>
      </c>
      <c r="I68" s="54" t="s">
        <v>1093</v>
      </c>
      <c r="J68" s="54" t="s">
        <v>359</v>
      </c>
      <c r="K68" s="54" t="s">
        <v>855</v>
      </c>
      <c r="L68" s="54" t="s">
        <v>437</v>
      </c>
      <c r="M68" s="90" t="s">
        <v>78</v>
      </c>
      <c r="N68" s="90" t="s">
        <v>125</v>
      </c>
      <c r="O68" s="88" t="s">
        <v>81</v>
      </c>
      <c r="P68" s="54" t="s">
        <v>1267</v>
      </c>
      <c r="Q68" s="90" t="s">
        <v>124</v>
      </c>
      <c r="R68" s="90" t="s">
        <v>145</v>
      </c>
      <c r="S68" s="88" t="s">
        <v>126</v>
      </c>
      <c r="T68" s="54" t="s">
        <v>1268</v>
      </c>
      <c r="U68" s="88" t="s">
        <v>364</v>
      </c>
      <c r="V68" s="54" t="s">
        <v>365</v>
      </c>
      <c r="W68" s="54" t="s">
        <v>365</v>
      </c>
      <c r="X68" s="54" t="s">
        <v>365</v>
      </c>
      <c r="Y68" s="54" t="s">
        <v>365</v>
      </c>
      <c r="Z68" s="54" t="s">
        <v>365</v>
      </c>
      <c r="AA68" s="54" t="s">
        <v>365</v>
      </c>
      <c r="AB68" s="54" t="s">
        <v>365</v>
      </c>
      <c r="AC68" s="54" t="s">
        <v>365</v>
      </c>
      <c r="AD68" s="54" t="s">
        <v>365</v>
      </c>
      <c r="AE68" s="54" t="s">
        <v>365</v>
      </c>
      <c r="AF68" s="54" t="s">
        <v>1269</v>
      </c>
      <c r="AG68" s="54" t="s">
        <v>1138</v>
      </c>
      <c r="AH68" s="54" t="s">
        <v>1270</v>
      </c>
      <c r="AI68" s="145" t="s">
        <v>2091</v>
      </c>
      <c r="AJ68" s="55" t="s">
        <v>2084</v>
      </c>
      <c r="AK68" s="68">
        <v>44074</v>
      </c>
      <c r="AL68" s="69" t="s">
        <v>369</v>
      </c>
      <c r="AM68" s="74" t="s">
        <v>1271</v>
      </c>
      <c r="AN68" s="66">
        <v>44168</v>
      </c>
      <c r="AO68" s="75" t="s">
        <v>373</v>
      </c>
      <c r="AP68" s="71" t="s">
        <v>1272</v>
      </c>
      <c r="AQ68" s="66">
        <v>44249</v>
      </c>
      <c r="AR68" s="69" t="s">
        <v>375</v>
      </c>
      <c r="AS68" s="74" t="s">
        <v>1104</v>
      </c>
      <c r="AT68" s="66" t="s">
        <v>382</v>
      </c>
      <c r="AU68" s="75" t="s">
        <v>383</v>
      </c>
      <c r="AV68" s="71" t="s">
        <v>382</v>
      </c>
      <c r="AW68" s="66" t="s">
        <v>382</v>
      </c>
      <c r="AX68" s="69" t="s">
        <v>383</v>
      </c>
      <c r="AY68" s="74" t="s">
        <v>382</v>
      </c>
      <c r="AZ68" s="66" t="s">
        <v>382</v>
      </c>
      <c r="BA68" s="75" t="s">
        <v>383</v>
      </c>
      <c r="BB68" s="71" t="s">
        <v>382</v>
      </c>
      <c r="BC68" s="66" t="s">
        <v>382</v>
      </c>
      <c r="BD68" s="69" t="s">
        <v>383</v>
      </c>
      <c r="BE68" s="74" t="s">
        <v>382</v>
      </c>
      <c r="BF68" s="66" t="s">
        <v>382</v>
      </c>
      <c r="BG68" s="75" t="s">
        <v>383</v>
      </c>
      <c r="BH68" s="71" t="s">
        <v>382</v>
      </c>
      <c r="BI68" s="66" t="s">
        <v>382</v>
      </c>
      <c r="BJ68" s="69" t="s">
        <v>383</v>
      </c>
      <c r="BK68" s="74" t="s">
        <v>382</v>
      </c>
      <c r="BL68" s="66" t="s">
        <v>382</v>
      </c>
      <c r="BM68" s="75" t="s">
        <v>383</v>
      </c>
      <c r="BN68" s="71" t="s">
        <v>382</v>
      </c>
      <c r="BO68" s="66" t="s">
        <v>382</v>
      </c>
      <c r="BP68" s="69" t="s">
        <v>383</v>
      </c>
      <c r="BQ68" s="74" t="s">
        <v>382</v>
      </c>
      <c r="BR68" s="66" t="s">
        <v>382</v>
      </c>
      <c r="BS68" s="75" t="s">
        <v>383</v>
      </c>
      <c r="BT68" s="77" t="s">
        <v>382</v>
      </c>
      <c r="BU68" s="139" t="s">
        <v>269</v>
      </c>
      <c r="BV68" s="140">
        <f t="shared" si="19"/>
        <v>4</v>
      </c>
      <c r="BW68" s="140">
        <f t="shared" si="20"/>
        <v>2</v>
      </c>
      <c r="BX68" s="140">
        <f t="shared" si="2"/>
        <v>2</v>
      </c>
      <c r="BY68" s="140">
        <f t="shared" si="3"/>
        <v>1</v>
      </c>
      <c r="BZ68" s="88">
        <f t="shared" si="21"/>
        <v>2</v>
      </c>
      <c r="CA68" s="88" t="str">
        <f t="shared" si="31"/>
        <v>Improbable (2)</v>
      </c>
      <c r="CB68" s="88">
        <f t="shared" si="22"/>
        <v>3</v>
      </c>
      <c r="CC68" s="88" t="str">
        <f t="shared" si="32"/>
        <v>Moderado (3)</v>
      </c>
      <c r="CD68" s="88">
        <f t="shared" si="23"/>
        <v>1</v>
      </c>
      <c r="CE68" s="88" t="str">
        <f t="shared" si="33"/>
        <v>Rara vez (1)</v>
      </c>
      <c r="CF68" s="88">
        <f t="shared" si="24"/>
        <v>1</v>
      </c>
      <c r="CG68" s="88" t="str">
        <f t="shared" si="34"/>
        <v>Insignificante (1)</v>
      </c>
      <c r="CH68" s="88" t="str">
        <f t="shared" si="8"/>
        <v>Antes de controles
Desde el cuadrante de probabilidad Improbable (2) e impacto Moderado (3)
Después de controles
Hasta el cuadrante de probabilidad Rara vez (1) e impacto Insignificante (1)</v>
      </c>
      <c r="CQ68" s="157"/>
      <c r="CV68" s="145" t="str">
        <f t="shared" si="25"/>
        <v>Antes de controles
Desde el cuadrante de probabilidad Improbable (2) e impacto Moderado (3)
Después de controles
Hasta el cuadrante de probabilidad Rara vez (1) e impacto Insignificante (1)</v>
      </c>
      <c r="CW68" s="55" t="str">
        <f t="shared" si="26"/>
        <v>Antes de controles
Desde el cuadrante de probabilidad Improbable (2) e impacto Moderado (3)
Después de controles
Hasta el cuadrante de probabilidad Rara vez (1) e impacto Menor (2)</v>
      </c>
    </row>
    <row r="69" spans="1:101" ht="409.5" customHeight="1" x14ac:dyDescent="0.2">
      <c r="A69" s="54" t="s">
        <v>189</v>
      </c>
      <c r="B69" s="91" t="s">
        <v>1273</v>
      </c>
      <c r="C69" s="56" t="s">
        <v>1274</v>
      </c>
      <c r="D69" s="88" t="s">
        <v>35</v>
      </c>
      <c r="E69" s="88" t="s">
        <v>152</v>
      </c>
      <c r="F69" s="54" t="s">
        <v>1275</v>
      </c>
      <c r="G69" s="54" t="s">
        <v>1276</v>
      </c>
      <c r="H69" s="54" t="s">
        <v>1277</v>
      </c>
      <c r="I69" s="54" t="s">
        <v>435</v>
      </c>
      <c r="J69" s="54" t="s">
        <v>796</v>
      </c>
      <c r="K69" s="54" t="s">
        <v>436</v>
      </c>
      <c r="L69" s="54" t="s">
        <v>437</v>
      </c>
      <c r="M69" s="90" t="s">
        <v>144</v>
      </c>
      <c r="N69" s="90" t="s">
        <v>52</v>
      </c>
      <c r="O69" s="88" t="s">
        <v>54</v>
      </c>
      <c r="P69" s="54" t="s">
        <v>1278</v>
      </c>
      <c r="Q69" s="90" t="s">
        <v>144</v>
      </c>
      <c r="R69" s="90" t="s">
        <v>79</v>
      </c>
      <c r="S69" s="88" t="s">
        <v>81</v>
      </c>
      <c r="T69" s="54" t="s">
        <v>1279</v>
      </c>
      <c r="U69" s="88" t="s">
        <v>405</v>
      </c>
      <c r="V69" s="54" t="s">
        <v>365</v>
      </c>
      <c r="W69" s="54" t="s">
        <v>365</v>
      </c>
      <c r="X69" s="54" t="s">
        <v>365</v>
      </c>
      <c r="Y69" s="54" t="s">
        <v>365</v>
      </c>
      <c r="Z69" s="54" t="s">
        <v>365</v>
      </c>
      <c r="AA69" s="54" t="s">
        <v>1280</v>
      </c>
      <c r="AB69" s="54" t="s">
        <v>1281</v>
      </c>
      <c r="AC69" s="54" t="s">
        <v>1282</v>
      </c>
      <c r="AD69" s="54" t="s">
        <v>1283</v>
      </c>
      <c r="AE69" s="54" t="s">
        <v>1284</v>
      </c>
      <c r="AF69" s="54" t="s">
        <v>1285</v>
      </c>
      <c r="AG69" s="54" t="s">
        <v>1286</v>
      </c>
      <c r="AH69" s="54" t="s">
        <v>1287</v>
      </c>
      <c r="AI69" s="145" t="s">
        <v>2092</v>
      </c>
      <c r="AJ69" s="55" t="s">
        <v>2084</v>
      </c>
      <c r="AK69" s="68">
        <v>43347</v>
      </c>
      <c r="AL69" s="69" t="s">
        <v>369</v>
      </c>
      <c r="AM69" s="74" t="s">
        <v>496</v>
      </c>
      <c r="AN69" s="66">
        <v>43594</v>
      </c>
      <c r="AO69" s="75" t="s">
        <v>556</v>
      </c>
      <c r="AP69" s="71" t="s">
        <v>1288</v>
      </c>
      <c r="AQ69" s="66">
        <v>43787</v>
      </c>
      <c r="AR69" s="69" t="s">
        <v>369</v>
      </c>
      <c r="AS69" s="74" t="s">
        <v>1289</v>
      </c>
      <c r="AT69" s="66">
        <v>43347</v>
      </c>
      <c r="AU69" s="75" t="s">
        <v>369</v>
      </c>
      <c r="AV69" s="71" t="s">
        <v>496</v>
      </c>
      <c r="AW69" s="66">
        <v>43594</v>
      </c>
      <c r="AX69" s="69" t="s">
        <v>556</v>
      </c>
      <c r="AY69" s="74" t="s">
        <v>1288</v>
      </c>
      <c r="AZ69" s="66">
        <v>43787</v>
      </c>
      <c r="BA69" s="75" t="s">
        <v>369</v>
      </c>
      <c r="BB69" s="71" t="s">
        <v>1289</v>
      </c>
      <c r="BC69" s="66">
        <v>43916</v>
      </c>
      <c r="BD69" s="69" t="s">
        <v>369</v>
      </c>
      <c r="BE69" s="74" t="s">
        <v>1290</v>
      </c>
      <c r="BF69" s="66">
        <v>44169</v>
      </c>
      <c r="BG69" s="75" t="s">
        <v>414</v>
      </c>
      <c r="BH69" s="71" t="s">
        <v>1291</v>
      </c>
      <c r="BI69" s="66">
        <v>44249</v>
      </c>
      <c r="BJ69" s="69" t="s">
        <v>412</v>
      </c>
      <c r="BK69" s="74" t="s">
        <v>1292</v>
      </c>
      <c r="BL69" s="66" t="s">
        <v>382</v>
      </c>
      <c r="BM69" s="75" t="s">
        <v>383</v>
      </c>
      <c r="BN69" s="71" t="s">
        <v>382</v>
      </c>
      <c r="BO69" s="66" t="s">
        <v>382</v>
      </c>
      <c r="BP69" s="69" t="s">
        <v>383</v>
      </c>
      <c r="BQ69" s="74" t="s">
        <v>382</v>
      </c>
      <c r="BR69" s="66" t="s">
        <v>382</v>
      </c>
      <c r="BS69" s="75" t="s">
        <v>383</v>
      </c>
      <c r="BT69" s="77" t="s">
        <v>382</v>
      </c>
      <c r="BU69" s="139" t="s">
        <v>272</v>
      </c>
      <c r="BV69" s="140">
        <f t="shared" si="19"/>
        <v>1</v>
      </c>
      <c r="BW69" s="140">
        <f t="shared" si="20"/>
        <v>5</v>
      </c>
      <c r="BX69" s="140">
        <f t="shared" si="2"/>
        <v>1</v>
      </c>
      <c r="BY69" s="140">
        <f t="shared" si="3"/>
        <v>4</v>
      </c>
      <c r="BZ69" s="88">
        <f t="shared" si="21"/>
        <v>1</v>
      </c>
      <c r="CA69" s="88" t="str">
        <f t="shared" si="31"/>
        <v>Rara vez (1)</v>
      </c>
      <c r="CB69" s="88">
        <f t="shared" si="22"/>
        <v>4</v>
      </c>
      <c r="CC69" s="88" t="str">
        <f t="shared" si="32"/>
        <v>Mayor (4)</v>
      </c>
      <c r="CD69" s="88">
        <f t="shared" si="23"/>
        <v>1</v>
      </c>
      <c r="CE69" s="88" t="str">
        <f t="shared" si="33"/>
        <v>Rara vez (1)</v>
      </c>
      <c r="CF69" s="88">
        <f t="shared" si="24"/>
        <v>4</v>
      </c>
      <c r="CG69" s="88" t="str">
        <f t="shared" si="34"/>
        <v>Mayor (4)</v>
      </c>
      <c r="CH69" s="88" t="str">
        <f t="shared" si="8"/>
        <v>Antes de controles
Desde el cuadrante de probabilidad Rara vez (1) e impacto Mayor (4)
Después de controles
Hasta el cuadrante de probabilidad Rara vez (1) e impacto Mayor (4)</v>
      </c>
      <c r="CQ69" s="157"/>
      <c r="CV69" s="145" t="str">
        <f t="shared" si="25"/>
        <v>Antes de controles
Desde el cuadrante de probabilidad Rara vez (1) e impacto Mayor (4)
Después de controles
Hasta el cuadrante de probabilidad Rara vez (1) e impacto Mayor (4)</v>
      </c>
      <c r="CW69" s="55" t="str">
        <f t="shared" si="26"/>
        <v>Antes de controles
Desde el cuadrante de probabilidad Improbable (2) e impacto Moderado (3)
Después de controles
Hasta el cuadrante de probabilidad Rara vez (1) e impacto Menor (2)</v>
      </c>
    </row>
    <row r="70" spans="1:101" ht="409.5" customHeight="1" x14ac:dyDescent="0.2">
      <c r="A70" s="54" t="s">
        <v>189</v>
      </c>
      <c r="B70" s="91" t="s">
        <v>1293</v>
      </c>
      <c r="C70" s="56" t="s">
        <v>1294</v>
      </c>
      <c r="D70" s="88" t="s">
        <v>35</v>
      </c>
      <c r="E70" s="88" t="s">
        <v>152</v>
      </c>
      <c r="F70" s="54" t="s">
        <v>1295</v>
      </c>
      <c r="G70" s="54" t="s">
        <v>1296</v>
      </c>
      <c r="H70" s="54" t="s">
        <v>1297</v>
      </c>
      <c r="I70" s="54" t="s">
        <v>435</v>
      </c>
      <c r="J70" s="54" t="s">
        <v>359</v>
      </c>
      <c r="K70" s="54" t="s">
        <v>360</v>
      </c>
      <c r="L70" s="54" t="s">
        <v>437</v>
      </c>
      <c r="M70" s="90" t="s">
        <v>144</v>
      </c>
      <c r="N70" s="90" t="s">
        <v>79</v>
      </c>
      <c r="O70" s="88" t="s">
        <v>81</v>
      </c>
      <c r="P70" s="54" t="s">
        <v>1298</v>
      </c>
      <c r="Q70" s="90" t="s">
        <v>144</v>
      </c>
      <c r="R70" s="90" t="s">
        <v>104</v>
      </c>
      <c r="S70" s="88" t="s">
        <v>105</v>
      </c>
      <c r="T70" s="54" t="s">
        <v>1299</v>
      </c>
      <c r="U70" s="88" t="s">
        <v>405</v>
      </c>
      <c r="V70" s="54" t="s">
        <v>365</v>
      </c>
      <c r="W70" s="54" t="s">
        <v>365</v>
      </c>
      <c r="X70" s="54" t="s">
        <v>365</v>
      </c>
      <c r="Y70" s="54" t="s">
        <v>365</v>
      </c>
      <c r="Z70" s="54" t="s">
        <v>365</v>
      </c>
      <c r="AA70" s="54" t="s">
        <v>1300</v>
      </c>
      <c r="AB70" s="54" t="s">
        <v>1301</v>
      </c>
      <c r="AC70" s="54" t="s">
        <v>1302</v>
      </c>
      <c r="AD70" s="54" t="s">
        <v>1303</v>
      </c>
      <c r="AE70" s="54" t="s">
        <v>1304</v>
      </c>
      <c r="AF70" s="54" t="s">
        <v>1305</v>
      </c>
      <c r="AG70" s="54" t="s">
        <v>1306</v>
      </c>
      <c r="AH70" s="54" t="s">
        <v>1307</v>
      </c>
      <c r="AI70" s="145" t="s">
        <v>2092</v>
      </c>
      <c r="AJ70" s="55" t="s">
        <v>2084</v>
      </c>
      <c r="AK70" s="68">
        <v>43347</v>
      </c>
      <c r="AL70" s="69" t="s">
        <v>369</v>
      </c>
      <c r="AM70" s="74" t="s">
        <v>496</v>
      </c>
      <c r="AN70" s="66">
        <v>43594</v>
      </c>
      <c r="AO70" s="75" t="s">
        <v>556</v>
      </c>
      <c r="AP70" s="71" t="s">
        <v>1288</v>
      </c>
      <c r="AQ70" s="66">
        <v>43787</v>
      </c>
      <c r="AR70" s="69" t="s">
        <v>369</v>
      </c>
      <c r="AS70" s="74" t="s">
        <v>1289</v>
      </c>
      <c r="AT70" s="66">
        <v>43899</v>
      </c>
      <c r="AU70" s="75" t="s">
        <v>462</v>
      </c>
      <c r="AV70" s="71" t="s">
        <v>1308</v>
      </c>
      <c r="AW70" s="66">
        <v>43916</v>
      </c>
      <c r="AX70" s="69" t="s">
        <v>369</v>
      </c>
      <c r="AY70" s="74" t="s">
        <v>1309</v>
      </c>
      <c r="AZ70" s="66">
        <v>44169</v>
      </c>
      <c r="BA70" s="75" t="s">
        <v>414</v>
      </c>
      <c r="BB70" s="71" t="s">
        <v>1291</v>
      </c>
      <c r="BC70" s="66">
        <v>44249</v>
      </c>
      <c r="BD70" s="69" t="s">
        <v>412</v>
      </c>
      <c r="BE70" s="74" t="s">
        <v>1310</v>
      </c>
      <c r="BF70" s="66" t="s">
        <v>382</v>
      </c>
      <c r="BG70" s="75" t="s">
        <v>383</v>
      </c>
      <c r="BH70" s="71" t="s">
        <v>382</v>
      </c>
      <c r="BI70" s="66" t="s">
        <v>382</v>
      </c>
      <c r="BJ70" s="69" t="s">
        <v>383</v>
      </c>
      <c r="BK70" s="74" t="s">
        <v>382</v>
      </c>
      <c r="BL70" s="66" t="s">
        <v>382</v>
      </c>
      <c r="BM70" s="75" t="s">
        <v>383</v>
      </c>
      <c r="BN70" s="71" t="s">
        <v>382</v>
      </c>
      <c r="BO70" s="66" t="s">
        <v>382</v>
      </c>
      <c r="BP70" s="69" t="s">
        <v>383</v>
      </c>
      <c r="BQ70" s="74" t="s">
        <v>382</v>
      </c>
      <c r="BR70" s="66" t="s">
        <v>382</v>
      </c>
      <c r="BS70" s="75" t="s">
        <v>383</v>
      </c>
      <c r="BT70" s="77" t="s">
        <v>382</v>
      </c>
      <c r="BU70" s="139" t="s">
        <v>272</v>
      </c>
      <c r="BV70" s="140">
        <f t="shared" si="19"/>
        <v>1</v>
      </c>
      <c r="BW70" s="140">
        <f t="shared" si="20"/>
        <v>4</v>
      </c>
      <c r="BX70" s="140">
        <f t="shared" si="2"/>
        <v>1</v>
      </c>
      <c r="BY70" s="140">
        <f t="shared" si="3"/>
        <v>3</v>
      </c>
      <c r="BZ70" s="88">
        <f t="shared" si="21"/>
        <v>1</v>
      </c>
      <c r="CA70" s="88" t="str">
        <f t="shared" si="31"/>
        <v>Rara vez (1)</v>
      </c>
      <c r="CB70" s="88">
        <f t="shared" si="22"/>
        <v>4</v>
      </c>
      <c r="CC70" s="88" t="str">
        <f t="shared" si="32"/>
        <v>Mayor (4)</v>
      </c>
      <c r="CD70" s="88">
        <f t="shared" si="23"/>
        <v>1</v>
      </c>
      <c r="CE70" s="88" t="str">
        <f t="shared" si="33"/>
        <v>Rara vez (1)</v>
      </c>
      <c r="CF70" s="88">
        <f t="shared" si="24"/>
        <v>4</v>
      </c>
      <c r="CG70" s="88" t="str">
        <f t="shared" si="34"/>
        <v>Mayor (4)</v>
      </c>
      <c r="CH70" s="88" t="str">
        <f t="shared" si="8"/>
        <v>Antes de controles
Desde el cuadrante de probabilidad Rara vez (1) e impacto Mayor (4)
Después de controles
Hasta el cuadrante de probabilidad Rara vez (1) e impacto Mayor (4)</v>
      </c>
      <c r="CQ70" s="157"/>
      <c r="CV70" s="145" t="str">
        <f t="shared" si="25"/>
        <v>Antes de controles
Desde el cuadrante de probabilidad Rara vez (1) e impacto Mayor (4)
Después de controles
Hasta el cuadrante de probabilidad Rara vez (1) e impacto Mayor (4)</v>
      </c>
      <c r="CW70" s="55" t="str">
        <f t="shared" si="26"/>
        <v>Antes de controles
Desde el cuadrante de probabilidad Improbable (2) e impacto Moderado (3)
Después de controles
Hasta el cuadrante de probabilidad Rara vez (1) e impacto Menor (2)</v>
      </c>
    </row>
    <row r="71" spans="1:101" ht="409.5" customHeight="1" x14ac:dyDescent="0.2">
      <c r="A71" s="54" t="s">
        <v>189</v>
      </c>
      <c r="B71" s="91" t="s">
        <v>1311</v>
      </c>
      <c r="C71" s="56" t="s">
        <v>1312</v>
      </c>
      <c r="D71" s="88" t="s">
        <v>64</v>
      </c>
      <c r="E71" s="88" t="s">
        <v>152</v>
      </c>
      <c r="F71" s="54" t="s">
        <v>1313</v>
      </c>
      <c r="G71" s="54" t="s">
        <v>1314</v>
      </c>
      <c r="H71" s="54" t="s">
        <v>1315</v>
      </c>
      <c r="I71" s="54" t="s">
        <v>435</v>
      </c>
      <c r="J71" s="54" t="s">
        <v>359</v>
      </c>
      <c r="K71" s="54" t="s">
        <v>360</v>
      </c>
      <c r="L71" s="54" t="s">
        <v>437</v>
      </c>
      <c r="M71" s="90" t="s">
        <v>144</v>
      </c>
      <c r="N71" s="90" t="s">
        <v>79</v>
      </c>
      <c r="O71" s="88" t="s">
        <v>81</v>
      </c>
      <c r="P71" s="54" t="s">
        <v>1316</v>
      </c>
      <c r="Q71" s="90" t="s">
        <v>144</v>
      </c>
      <c r="R71" s="90" t="s">
        <v>79</v>
      </c>
      <c r="S71" s="88" t="s">
        <v>81</v>
      </c>
      <c r="T71" s="54" t="s">
        <v>1317</v>
      </c>
      <c r="U71" s="88" t="s">
        <v>405</v>
      </c>
      <c r="V71" s="54" t="s">
        <v>365</v>
      </c>
      <c r="W71" s="54" t="s">
        <v>365</v>
      </c>
      <c r="X71" s="54" t="s">
        <v>365</v>
      </c>
      <c r="Y71" s="54" t="s">
        <v>365</v>
      </c>
      <c r="Z71" s="54" t="s">
        <v>365</v>
      </c>
      <c r="AA71" s="54" t="s">
        <v>1318</v>
      </c>
      <c r="AB71" s="54" t="s">
        <v>1319</v>
      </c>
      <c r="AC71" s="54" t="s">
        <v>1320</v>
      </c>
      <c r="AD71" s="54" t="s">
        <v>1321</v>
      </c>
      <c r="AE71" s="54" t="s">
        <v>1322</v>
      </c>
      <c r="AF71" s="54" t="s">
        <v>1323</v>
      </c>
      <c r="AG71" s="54" t="s">
        <v>1324</v>
      </c>
      <c r="AH71" s="54" t="s">
        <v>1325</v>
      </c>
      <c r="AI71" s="145" t="s">
        <v>2092</v>
      </c>
      <c r="AJ71" s="55" t="s">
        <v>2084</v>
      </c>
      <c r="AK71" s="68">
        <v>43496</v>
      </c>
      <c r="AL71" s="69" t="s">
        <v>369</v>
      </c>
      <c r="AM71" s="74" t="s">
        <v>496</v>
      </c>
      <c r="AN71" s="66">
        <v>43594</v>
      </c>
      <c r="AO71" s="75" t="s">
        <v>556</v>
      </c>
      <c r="AP71" s="71" t="s">
        <v>1326</v>
      </c>
      <c r="AQ71" s="66">
        <v>43787</v>
      </c>
      <c r="AR71" s="69" t="s">
        <v>369</v>
      </c>
      <c r="AS71" s="74" t="s">
        <v>1289</v>
      </c>
      <c r="AT71" s="66">
        <v>43916</v>
      </c>
      <c r="AU71" s="75" t="s">
        <v>369</v>
      </c>
      <c r="AV71" s="71" t="s">
        <v>1327</v>
      </c>
      <c r="AW71" s="66">
        <v>44169</v>
      </c>
      <c r="AX71" s="69" t="s">
        <v>414</v>
      </c>
      <c r="AY71" s="74" t="s">
        <v>1328</v>
      </c>
      <c r="AZ71" s="66">
        <v>44249</v>
      </c>
      <c r="BA71" s="75" t="s">
        <v>412</v>
      </c>
      <c r="BB71" s="71" t="s">
        <v>1329</v>
      </c>
      <c r="BC71" s="66" t="s">
        <v>382</v>
      </c>
      <c r="BD71" s="69" t="s">
        <v>383</v>
      </c>
      <c r="BE71" s="74" t="s">
        <v>382</v>
      </c>
      <c r="BF71" s="66" t="s">
        <v>382</v>
      </c>
      <c r="BG71" s="75" t="s">
        <v>383</v>
      </c>
      <c r="BH71" s="71" t="s">
        <v>382</v>
      </c>
      <c r="BI71" s="66" t="s">
        <v>382</v>
      </c>
      <c r="BJ71" s="69" t="s">
        <v>383</v>
      </c>
      <c r="BK71" s="74" t="s">
        <v>382</v>
      </c>
      <c r="BL71" s="66" t="s">
        <v>382</v>
      </c>
      <c r="BM71" s="75" t="s">
        <v>383</v>
      </c>
      <c r="BN71" s="71" t="s">
        <v>382</v>
      </c>
      <c r="BO71" s="66" t="s">
        <v>382</v>
      </c>
      <c r="BP71" s="69" t="s">
        <v>383</v>
      </c>
      <c r="BQ71" s="74" t="s">
        <v>382</v>
      </c>
      <c r="BR71" s="66" t="s">
        <v>382</v>
      </c>
      <c r="BS71" s="75" t="s">
        <v>383</v>
      </c>
      <c r="BT71" s="77" t="s">
        <v>382</v>
      </c>
      <c r="BU71" s="139" t="s">
        <v>272</v>
      </c>
      <c r="BV71" s="140">
        <f t="shared" si="19"/>
        <v>1</v>
      </c>
      <c r="BW71" s="140">
        <f t="shared" si="20"/>
        <v>4</v>
      </c>
      <c r="BX71" s="140">
        <f t="shared" si="2"/>
        <v>1</v>
      </c>
      <c r="BY71" s="140">
        <f t="shared" si="3"/>
        <v>4</v>
      </c>
      <c r="BZ71" s="88">
        <f t="shared" si="21"/>
        <v>1</v>
      </c>
      <c r="CA71" s="88" t="str">
        <f t="shared" si="31"/>
        <v>Rara vez (1)</v>
      </c>
      <c r="CB71" s="88">
        <f t="shared" si="22"/>
        <v>4</v>
      </c>
      <c r="CC71" s="88" t="str">
        <f t="shared" si="32"/>
        <v>Mayor (4)</v>
      </c>
      <c r="CD71" s="88">
        <f t="shared" si="23"/>
        <v>1</v>
      </c>
      <c r="CE71" s="88" t="str">
        <f t="shared" si="33"/>
        <v>Rara vez (1)</v>
      </c>
      <c r="CF71" s="88">
        <f t="shared" si="24"/>
        <v>4</v>
      </c>
      <c r="CG71" s="88" t="str">
        <f t="shared" si="34"/>
        <v>Mayor (4)</v>
      </c>
      <c r="CH71" s="88" t="str">
        <f t="shared" si="8"/>
        <v>Antes de controles
Desde el cuadrante de probabilidad Rara vez (1) e impacto Mayor (4)
Después de controles
Hasta el cuadrante de probabilidad Rara vez (1) e impacto Mayor (4)</v>
      </c>
      <c r="CQ71" s="157"/>
      <c r="CV71" s="145" t="str">
        <f t="shared" si="25"/>
        <v>Antes de controles
Desde el cuadrante de probabilidad Rara vez (1) e impacto Mayor (4)
Después de controles
Hasta el cuadrante de probabilidad Rara vez (1) e impacto Mayor (4)</v>
      </c>
      <c r="CW71" s="55" t="str">
        <f t="shared" si="26"/>
        <v>Antes de controles
Desde el cuadrante de probabilidad Improbable (2) e impacto Moderado (3)
Después de controles
Hasta el cuadrante de probabilidad Rara vez (1) e impacto Menor (2)</v>
      </c>
    </row>
    <row r="72" spans="1:101" ht="409.5" customHeight="1" x14ac:dyDescent="0.2">
      <c r="A72" s="54" t="s">
        <v>189</v>
      </c>
      <c r="B72" s="91" t="s">
        <v>1330</v>
      </c>
      <c r="C72" s="56" t="s">
        <v>1331</v>
      </c>
      <c r="D72" s="88" t="s">
        <v>64</v>
      </c>
      <c r="E72" s="88" t="s">
        <v>152</v>
      </c>
      <c r="F72" s="54" t="s">
        <v>1332</v>
      </c>
      <c r="G72" s="54" t="s">
        <v>1333</v>
      </c>
      <c r="H72" s="54" t="s">
        <v>1334</v>
      </c>
      <c r="I72" s="54" t="s">
        <v>435</v>
      </c>
      <c r="J72" s="54" t="s">
        <v>359</v>
      </c>
      <c r="K72" s="54" t="s">
        <v>1048</v>
      </c>
      <c r="L72" s="54" t="s">
        <v>437</v>
      </c>
      <c r="M72" s="90" t="s">
        <v>144</v>
      </c>
      <c r="N72" s="90" t="s">
        <v>79</v>
      </c>
      <c r="O72" s="88" t="s">
        <v>81</v>
      </c>
      <c r="P72" s="54" t="s">
        <v>1335</v>
      </c>
      <c r="Q72" s="90" t="s">
        <v>144</v>
      </c>
      <c r="R72" s="90" t="s">
        <v>79</v>
      </c>
      <c r="S72" s="88" t="s">
        <v>81</v>
      </c>
      <c r="T72" s="54" t="s">
        <v>1336</v>
      </c>
      <c r="U72" s="88" t="s">
        <v>405</v>
      </c>
      <c r="V72" s="54" t="s">
        <v>365</v>
      </c>
      <c r="W72" s="54" t="s">
        <v>365</v>
      </c>
      <c r="X72" s="54" t="s">
        <v>365</v>
      </c>
      <c r="Y72" s="54" t="s">
        <v>365</v>
      </c>
      <c r="Z72" s="54" t="s">
        <v>365</v>
      </c>
      <c r="AA72" s="54" t="s">
        <v>1337</v>
      </c>
      <c r="AB72" s="54" t="s">
        <v>1338</v>
      </c>
      <c r="AC72" s="54" t="s">
        <v>1339</v>
      </c>
      <c r="AD72" s="54" t="s">
        <v>1340</v>
      </c>
      <c r="AE72" s="54" t="s">
        <v>1341</v>
      </c>
      <c r="AF72" s="54" t="s">
        <v>1342</v>
      </c>
      <c r="AG72" s="54" t="s">
        <v>1343</v>
      </c>
      <c r="AH72" s="54" t="s">
        <v>1344</v>
      </c>
      <c r="AI72" s="145" t="s">
        <v>2092</v>
      </c>
      <c r="AJ72" s="55" t="s">
        <v>2084</v>
      </c>
      <c r="AK72" s="68">
        <v>43496</v>
      </c>
      <c r="AL72" s="69" t="s">
        <v>369</v>
      </c>
      <c r="AM72" s="74" t="s">
        <v>496</v>
      </c>
      <c r="AN72" s="66">
        <v>43594</v>
      </c>
      <c r="AO72" s="75" t="s">
        <v>556</v>
      </c>
      <c r="AP72" s="71" t="s">
        <v>1345</v>
      </c>
      <c r="AQ72" s="66">
        <v>43787</v>
      </c>
      <c r="AR72" s="69" t="s">
        <v>369</v>
      </c>
      <c r="AS72" s="74" t="s">
        <v>1346</v>
      </c>
      <c r="AT72" s="66">
        <v>43916</v>
      </c>
      <c r="AU72" s="75" t="s">
        <v>483</v>
      </c>
      <c r="AV72" s="71" t="s">
        <v>1347</v>
      </c>
      <c r="AW72" s="66">
        <v>44169</v>
      </c>
      <c r="AX72" s="69" t="s">
        <v>414</v>
      </c>
      <c r="AY72" s="74" t="s">
        <v>1348</v>
      </c>
      <c r="AZ72" s="66">
        <v>44249</v>
      </c>
      <c r="BA72" s="75" t="s">
        <v>412</v>
      </c>
      <c r="BB72" s="71" t="s">
        <v>1292</v>
      </c>
      <c r="BC72" s="66" t="s">
        <v>382</v>
      </c>
      <c r="BD72" s="69" t="s">
        <v>383</v>
      </c>
      <c r="BE72" s="74" t="s">
        <v>382</v>
      </c>
      <c r="BF72" s="66" t="s">
        <v>382</v>
      </c>
      <c r="BG72" s="75" t="s">
        <v>383</v>
      </c>
      <c r="BH72" s="71" t="s">
        <v>382</v>
      </c>
      <c r="BI72" s="66" t="s">
        <v>382</v>
      </c>
      <c r="BJ72" s="69" t="s">
        <v>383</v>
      </c>
      <c r="BK72" s="74" t="s">
        <v>382</v>
      </c>
      <c r="BL72" s="66" t="s">
        <v>382</v>
      </c>
      <c r="BM72" s="75" t="s">
        <v>383</v>
      </c>
      <c r="BN72" s="71" t="s">
        <v>382</v>
      </c>
      <c r="BO72" s="66" t="s">
        <v>382</v>
      </c>
      <c r="BP72" s="69" t="s">
        <v>383</v>
      </c>
      <c r="BQ72" s="74" t="s">
        <v>382</v>
      </c>
      <c r="BR72" s="66" t="s">
        <v>382</v>
      </c>
      <c r="BS72" s="75" t="s">
        <v>383</v>
      </c>
      <c r="BT72" s="77" t="s">
        <v>382</v>
      </c>
      <c r="BU72" s="139" t="s">
        <v>272</v>
      </c>
      <c r="BV72" s="140">
        <f t="shared" si="19"/>
        <v>1</v>
      </c>
      <c r="BW72" s="140">
        <f t="shared" si="20"/>
        <v>4</v>
      </c>
      <c r="BX72" s="140">
        <f t="shared" si="2"/>
        <v>1</v>
      </c>
      <c r="BY72" s="140">
        <f t="shared" si="3"/>
        <v>4</v>
      </c>
      <c r="BZ72" s="88">
        <f t="shared" si="21"/>
        <v>1</v>
      </c>
      <c r="CA72" s="88" t="str">
        <f t="shared" si="31"/>
        <v>Rara vez (1)</v>
      </c>
      <c r="CB72" s="88">
        <f t="shared" si="22"/>
        <v>4</v>
      </c>
      <c r="CC72" s="88" t="str">
        <f t="shared" si="32"/>
        <v>Mayor (4)</v>
      </c>
      <c r="CD72" s="88">
        <f t="shared" si="23"/>
        <v>1</v>
      </c>
      <c r="CE72" s="88" t="str">
        <f t="shared" si="33"/>
        <v>Rara vez (1)</v>
      </c>
      <c r="CF72" s="88">
        <f t="shared" si="24"/>
        <v>4</v>
      </c>
      <c r="CG72" s="88" t="str">
        <f t="shared" si="34"/>
        <v>Mayor (4)</v>
      </c>
      <c r="CH72" s="88" t="str">
        <f t="shared" si="8"/>
        <v>Antes de controles
Desde el cuadrante de probabilidad Rara vez (1) e impacto Mayor (4)
Después de controles
Hasta el cuadrante de probabilidad Rara vez (1) e impacto Mayor (4)</v>
      </c>
      <c r="CQ72" s="157"/>
      <c r="CV72" s="145" t="str">
        <f t="shared" si="25"/>
        <v>Antes de controles
Desde el cuadrante de probabilidad Rara vez (1) e impacto Mayor (4)
Después de controles
Hasta el cuadrante de probabilidad Rara vez (1) e impacto Mayor (4)</v>
      </c>
      <c r="CW72" s="55" t="str">
        <f t="shared" si="26"/>
        <v>Antes de controles
Desde el cuadrante de probabilidad Improbable (2) e impacto Moderado (3)
Después de controles
Hasta el cuadrante de probabilidad Rara vez (1) e impacto Menor (2)</v>
      </c>
    </row>
    <row r="73" spans="1:101" ht="409.5" customHeight="1" x14ac:dyDescent="0.2">
      <c r="A73" s="54" t="s">
        <v>318</v>
      </c>
      <c r="B73" s="91" t="s">
        <v>1349</v>
      </c>
      <c r="C73" s="56" t="s">
        <v>1350</v>
      </c>
      <c r="D73" s="88" t="s">
        <v>35</v>
      </c>
      <c r="E73" s="88" t="s">
        <v>152</v>
      </c>
      <c r="F73" s="54" t="s">
        <v>1351</v>
      </c>
      <c r="G73" s="54" t="s">
        <v>1352</v>
      </c>
      <c r="H73" s="54" t="s">
        <v>1353</v>
      </c>
      <c r="I73" s="54" t="s">
        <v>435</v>
      </c>
      <c r="J73" s="54" t="s">
        <v>359</v>
      </c>
      <c r="K73" s="54" t="s">
        <v>436</v>
      </c>
      <c r="L73" s="54" t="s">
        <v>437</v>
      </c>
      <c r="M73" s="90" t="s">
        <v>144</v>
      </c>
      <c r="N73" s="90" t="s">
        <v>104</v>
      </c>
      <c r="O73" s="88" t="s">
        <v>105</v>
      </c>
      <c r="P73" s="54" t="s">
        <v>1354</v>
      </c>
      <c r="Q73" s="90" t="s">
        <v>144</v>
      </c>
      <c r="R73" s="90" t="s">
        <v>145</v>
      </c>
      <c r="S73" s="88" t="s">
        <v>126</v>
      </c>
      <c r="T73" s="54" t="s">
        <v>1355</v>
      </c>
      <c r="U73" s="88" t="s">
        <v>364</v>
      </c>
      <c r="V73" s="54" t="s">
        <v>365</v>
      </c>
      <c r="W73" s="54" t="s">
        <v>365</v>
      </c>
      <c r="X73" s="54" t="s">
        <v>365</v>
      </c>
      <c r="Y73" s="54" t="s">
        <v>365</v>
      </c>
      <c r="Z73" s="54" t="s">
        <v>365</v>
      </c>
      <c r="AA73" s="54" t="s">
        <v>365</v>
      </c>
      <c r="AB73" s="54" t="s">
        <v>365</v>
      </c>
      <c r="AC73" s="54" t="s">
        <v>365</v>
      </c>
      <c r="AD73" s="54" t="s">
        <v>365</v>
      </c>
      <c r="AE73" s="54" t="s">
        <v>365</v>
      </c>
      <c r="AF73" s="54" t="s">
        <v>1356</v>
      </c>
      <c r="AG73" s="54" t="s">
        <v>1357</v>
      </c>
      <c r="AH73" s="54" t="s">
        <v>1358</v>
      </c>
      <c r="AI73" s="145" t="s">
        <v>2083</v>
      </c>
      <c r="AJ73" s="55" t="s">
        <v>2084</v>
      </c>
      <c r="AK73" s="68">
        <v>43715</v>
      </c>
      <c r="AL73" s="69" t="s">
        <v>369</v>
      </c>
      <c r="AM73" s="74" t="s">
        <v>1359</v>
      </c>
      <c r="AN73" s="66">
        <v>43599</v>
      </c>
      <c r="AO73" s="75" t="s">
        <v>369</v>
      </c>
      <c r="AP73" s="71" t="s">
        <v>1360</v>
      </c>
      <c r="AQ73" s="66">
        <v>43767</v>
      </c>
      <c r="AR73" s="69" t="s">
        <v>1126</v>
      </c>
      <c r="AS73" s="74" t="s">
        <v>1361</v>
      </c>
      <c r="AT73" s="66">
        <v>43901</v>
      </c>
      <c r="AU73" s="75" t="s">
        <v>375</v>
      </c>
      <c r="AV73" s="71" t="s">
        <v>1362</v>
      </c>
      <c r="AW73" s="66">
        <v>44074</v>
      </c>
      <c r="AX73" s="69" t="s">
        <v>377</v>
      </c>
      <c r="AY73" s="74" t="s">
        <v>1363</v>
      </c>
      <c r="AZ73" s="66">
        <v>44249</v>
      </c>
      <c r="BA73" s="75" t="s">
        <v>375</v>
      </c>
      <c r="BB73" s="71" t="s">
        <v>1364</v>
      </c>
      <c r="BC73" s="66" t="s">
        <v>382</v>
      </c>
      <c r="BD73" s="69" t="s">
        <v>383</v>
      </c>
      <c r="BE73" s="74" t="s">
        <v>382</v>
      </c>
      <c r="BF73" s="66" t="s">
        <v>382</v>
      </c>
      <c r="BG73" s="75" t="s">
        <v>383</v>
      </c>
      <c r="BH73" s="71" t="s">
        <v>382</v>
      </c>
      <c r="BI73" s="66" t="s">
        <v>382</v>
      </c>
      <c r="BJ73" s="69" t="s">
        <v>383</v>
      </c>
      <c r="BK73" s="74" t="s">
        <v>382</v>
      </c>
      <c r="BL73" s="66" t="s">
        <v>382</v>
      </c>
      <c r="BM73" s="75" t="s">
        <v>383</v>
      </c>
      <c r="BN73" s="71" t="s">
        <v>382</v>
      </c>
      <c r="BO73" s="66" t="s">
        <v>382</v>
      </c>
      <c r="BP73" s="69" t="s">
        <v>383</v>
      </c>
      <c r="BQ73" s="74" t="s">
        <v>382</v>
      </c>
      <c r="BR73" s="66" t="s">
        <v>382</v>
      </c>
      <c r="BS73" s="75" t="s">
        <v>383</v>
      </c>
      <c r="BT73" s="77" t="s">
        <v>382</v>
      </c>
      <c r="BU73" s="139" t="s">
        <v>280</v>
      </c>
      <c r="BV73" s="140">
        <f t="shared" si="19"/>
        <v>1</v>
      </c>
      <c r="BW73" s="140">
        <f t="shared" si="20"/>
        <v>3</v>
      </c>
      <c r="BX73" s="140">
        <f t="shared" si="2"/>
        <v>1</v>
      </c>
      <c r="BY73" s="140">
        <f t="shared" si="3"/>
        <v>1</v>
      </c>
      <c r="BZ73" s="88">
        <f t="shared" si="21"/>
        <v>1</v>
      </c>
      <c r="CA73" s="88" t="str">
        <f t="shared" si="31"/>
        <v>Rara vez (1)</v>
      </c>
      <c r="CB73" s="88">
        <f t="shared" si="22"/>
        <v>4</v>
      </c>
      <c r="CC73" s="88" t="str">
        <f t="shared" si="32"/>
        <v>Mayor (4)</v>
      </c>
      <c r="CD73" s="88">
        <f t="shared" si="23"/>
        <v>1</v>
      </c>
      <c r="CE73" s="88" t="str">
        <f t="shared" si="33"/>
        <v>Rara vez (1)</v>
      </c>
      <c r="CF73" s="88">
        <f t="shared" si="24"/>
        <v>3</v>
      </c>
      <c r="CG73" s="88" t="str">
        <f t="shared" si="34"/>
        <v>Moderado (3)</v>
      </c>
      <c r="CH73" s="88" t="str">
        <f t="shared" si="8"/>
        <v>Antes de controles
Desde el cuadrante de probabilidad Rara vez (1) e impacto Mayor (4)
Después de controles
Hasta el cuadrante de probabilidad Rara vez (1) e impacto Moderado (3)</v>
      </c>
      <c r="CQ73" s="157"/>
      <c r="CV73" s="145" t="str">
        <f t="shared" si="25"/>
        <v>Antes de controles
Desde el cuadrante de probabilidad Rara vez (1) e impacto Mayor (4)
Después de controles
Hasta el cuadrante de probabilidad Rara vez (1) e impacto Moderado (3)</v>
      </c>
      <c r="CW73" s="55" t="str">
        <f t="shared" si="26"/>
        <v>Antes de controles
Desde el cuadrante de probabilidad Improbable (2) e impacto Moderado (3)
Después de controles
Hasta el cuadrante de probabilidad Rara vez (1) e impacto Menor (2)</v>
      </c>
    </row>
    <row r="74" spans="1:101" ht="409.5" customHeight="1" x14ac:dyDescent="0.2">
      <c r="A74" s="54" t="s">
        <v>318</v>
      </c>
      <c r="B74" s="91" t="s">
        <v>1365</v>
      </c>
      <c r="C74" s="56" t="s">
        <v>1366</v>
      </c>
      <c r="D74" s="88" t="s">
        <v>35</v>
      </c>
      <c r="E74" s="88" t="s">
        <v>152</v>
      </c>
      <c r="F74" s="54" t="s">
        <v>1367</v>
      </c>
      <c r="G74" s="54" t="s">
        <v>1352</v>
      </c>
      <c r="H74" s="54" t="s">
        <v>1368</v>
      </c>
      <c r="I74" s="54" t="s">
        <v>435</v>
      </c>
      <c r="J74" s="54" t="s">
        <v>796</v>
      </c>
      <c r="K74" s="54" t="s">
        <v>436</v>
      </c>
      <c r="L74" s="54" t="s">
        <v>437</v>
      </c>
      <c r="M74" s="90" t="s">
        <v>144</v>
      </c>
      <c r="N74" s="90" t="s">
        <v>79</v>
      </c>
      <c r="O74" s="88" t="s">
        <v>81</v>
      </c>
      <c r="P74" s="54" t="s">
        <v>1369</v>
      </c>
      <c r="Q74" s="90" t="s">
        <v>144</v>
      </c>
      <c r="R74" s="90" t="s">
        <v>125</v>
      </c>
      <c r="S74" s="88" t="s">
        <v>126</v>
      </c>
      <c r="T74" s="54" t="s">
        <v>1370</v>
      </c>
      <c r="U74" s="88" t="s">
        <v>364</v>
      </c>
      <c r="V74" s="54" t="s">
        <v>365</v>
      </c>
      <c r="W74" s="54" t="s">
        <v>365</v>
      </c>
      <c r="X74" s="54" t="s">
        <v>365</v>
      </c>
      <c r="Y74" s="54" t="s">
        <v>365</v>
      </c>
      <c r="Z74" s="54" t="s">
        <v>365</v>
      </c>
      <c r="AA74" s="54" t="s">
        <v>365</v>
      </c>
      <c r="AB74" s="54" t="s">
        <v>365</v>
      </c>
      <c r="AC74" s="54" t="s">
        <v>365</v>
      </c>
      <c r="AD74" s="54" t="s">
        <v>365</v>
      </c>
      <c r="AE74" s="54" t="s">
        <v>365</v>
      </c>
      <c r="AF74" s="54" t="s">
        <v>1371</v>
      </c>
      <c r="AG74" s="54" t="s">
        <v>1357</v>
      </c>
      <c r="AH74" s="54" t="s">
        <v>1372</v>
      </c>
      <c r="AI74" s="145" t="s">
        <v>2083</v>
      </c>
      <c r="AJ74" s="55" t="s">
        <v>2084</v>
      </c>
      <c r="AK74" s="68">
        <v>43715</v>
      </c>
      <c r="AL74" s="69" t="s">
        <v>369</v>
      </c>
      <c r="AM74" s="74" t="s">
        <v>1359</v>
      </c>
      <c r="AN74" s="66">
        <v>43599</v>
      </c>
      <c r="AO74" s="75" t="s">
        <v>369</v>
      </c>
      <c r="AP74" s="71" t="s">
        <v>1360</v>
      </c>
      <c r="AQ74" s="66">
        <v>43767</v>
      </c>
      <c r="AR74" s="69" t="s">
        <v>1373</v>
      </c>
      <c r="AS74" s="74" t="s">
        <v>1374</v>
      </c>
      <c r="AT74" s="66">
        <v>43901</v>
      </c>
      <c r="AU74" s="75" t="s">
        <v>418</v>
      </c>
      <c r="AV74" s="71" t="s">
        <v>1375</v>
      </c>
      <c r="AW74" s="66">
        <v>44074</v>
      </c>
      <c r="AX74" s="69" t="s">
        <v>377</v>
      </c>
      <c r="AY74" s="74" t="s">
        <v>1363</v>
      </c>
      <c r="AZ74" s="66">
        <v>44249</v>
      </c>
      <c r="BA74" s="75" t="s">
        <v>375</v>
      </c>
      <c r="BB74" s="71" t="s">
        <v>1364</v>
      </c>
      <c r="BC74" s="66" t="s">
        <v>382</v>
      </c>
      <c r="BD74" s="69" t="s">
        <v>383</v>
      </c>
      <c r="BE74" s="74" t="s">
        <v>382</v>
      </c>
      <c r="BF74" s="66" t="s">
        <v>382</v>
      </c>
      <c r="BG74" s="75" t="s">
        <v>383</v>
      </c>
      <c r="BH74" s="71" t="s">
        <v>382</v>
      </c>
      <c r="BI74" s="66" t="s">
        <v>382</v>
      </c>
      <c r="BJ74" s="69" t="s">
        <v>383</v>
      </c>
      <c r="BK74" s="74" t="s">
        <v>382</v>
      </c>
      <c r="BL74" s="66" t="s">
        <v>382</v>
      </c>
      <c r="BM74" s="75" t="s">
        <v>383</v>
      </c>
      <c r="BN74" s="71" t="s">
        <v>382</v>
      </c>
      <c r="BO74" s="66" t="s">
        <v>382</v>
      </c>
      <c r="BP74" s="69" t="s">
        <v>383</v>
      </c>
      <c r="BQ74" s="74" t="s">
        <v>382</v>
      </c>
      <c r="BR74" s="66" t="s">
        <v>382</v>
      </c>
      <c r="BS74" s="75" t="s">
        <v>383</v>
      </c>
      <c r="BT74" s="77" t="s">
        <v>382</v>
      </c>
      <c r="BU74" s="139" t="s">
        <v>280</v>
      </c>
      <c r="BV74" s="140">
        <f t="shared" si="19"/>
        <v>1</v>
      </c>
      <c r="BW74" s="140">
        <f t="shared" si="20"/>
        <v>4</v>
      </c>
      <c r="BX74" s="140">
        <f t="shared" si="2"/>
        <v>1</v>
      </c>
      <c r="BY74" s="140">
        <f t="shared" si="3"/>
        <v>2</v>
      </c>
      <c r="BZ74" s="88">
        <f t="shared" si="21"/>
        <v>1</v>
      </c>
      <c r="CA74" s="88" t="str">
        <f t="shared" si="31"/>
        <v>Rara vez (1)</v>
      </c>
      <c r="CB74" s="88">
        <f t="shared" si="22"/>
        <v>4</v>
      </c>
      <c r="CC74" s="88" t="str">
        <f t="shared" si="32"/>
        <v>Mayor (4)</v>
      </c>
      <c r="CD74" s="88">
        <f t="shared" si="23"/>
        <v>1</v>
      </c>
      <c r="CE74" s="88" t="str">
        <f t="shared" si="33"/>
        <v>Rara vez (1)</v>
      </c>
      <c r="CF74" s="88">
        <f t="shared" si="24"/>
        <v>3</v>
      </c>
      <c r="CG74" s="88" t="str">
        <f t="shared" si="34"/>
        <v>Moderado (3)</v>
      </c>
      <c r="CH74" s="88" t="str">
        <f t="shared" si="8"/>
        <v>Antes de controles
Desde el cuadrante de probabilidad Rara vez (1) e impacto Mayor (4)
Después de controles
Hasta el cuadrante de probabilidad Rara vez (1) e impacto Moderado (3)</v>
      </c>
      <c r="CQ74" s="157"/>
      <c r="CV74" s="145" t="str">
        <f t="shared" si="25"/>
        <v>Antes de controles
Desde el cuadrante de probabilidad Rara vez (1) e impacto Mayor (4)
Después de controles
Hasta el cuadrante de probabilidad Rara vez (1) e impacto Moderado (3)</v>
      </c>
      <c r="CW74" s="55" t="str">
        <f t="shared" si="26"/>
        <v>Antes de controles
Desde el cuadrante de probabilidad Improbable (2) e impacto Moderado (3)
Después de controles
Hasta el cuadrante de probabilidad Rara vez (1) e impacto Menor (2)</v>
      </c>
    </row>
    <row r="75" spans="1:101" ht="409.5" customHeight="1" x14ac:dyDescent="0.2">
      <c r="A75" s="54" t="s">
        <v>318</v>
      </c>
      <c r="B75" s="91" t="s">
        <v>1376</v>
      </c>
      <c r="C75" s="56" t="s">
        <v>1377</v>
      </c>
      <c r="D75" s="88" t="s">
        <v>35</v>
      </c>
      <c r="E75" s="88" t="s">
        <v>152</v>
      </c>
      <c r="F75" s="54" t="s">
        <v>1378</v>
      </c>
      <c r="G75" s="54" t="s">
        <v>1352</v>
      </c>
      <c r="H75" s="54" t="s">
        <v>1368</v>
      </c>
      <c r="I75" s="54" t="s">
        <v>435</v>
      </c>
      <c r="J75" s="54" t="s">
        <v>359</v>
      </c>
      <c r="K75" s="54" t="s">
        <v>436</v>
      </c>
      <c r="L75" s="54" t="s">
        <v>437</v>
      </c>
      <c r="M75" s="90" t="s">
        <v>144</v>
      </c>
      <c r="N75" s="90" t="s">
        <v>79</v>
      </c>
      <c r="O75" s="88" t="s">
        <v>81</v>
      </c>
      <c r="P75" s="54" t="s">
        <v>1379</v>
      </c>
      <c r="Q75" s="90" t="s">
        <v>144</v>
      </c>
      <c r="R75" s="90" t="s">
        <v>125</v>
      </c>
      <c r="S75" s="88" t="s">
        <v>126</v>
      </c>
      <c r="T75" s="54" t="s">
        <v>1370</v>
      </c>
      <c r="U75" s="88" t="s">
        <v>364</v>
      </c>
      <c r="V75" s="54" t="s">
        <v>365</v>
      </c>
      <c r="W75" s="54" t="s">
        <v>365</v>
      </c>
      <c r="X75" s="54" t="s">
        <v>365</v>
      </c>
      <c r="Y75" s="54" t="s">
        <v>365</v>
      </c>
      <c r="Z75" s="54" t="s">
        <v>365</v>
      </c>
      <c r="AA75" s="54" t="s">
        <v>365</v>
      </c>
      <c r="AB75" s="54" t="s">
        <v>365</v>
      </c>
      <c r="AC75" s="54" t="s">
        <v>365</v>
      </c>
      <c r="AD75" s="54" t="s">
        <v>365</v>
      </c>
      <c r="AE75" s="54" t="s">
        <v>365</v>
      </c>
      <c r="AF75" s="54" t="s">
        <v>1380</v>
      </c>
      <c r="AG75" s="54" t="s">
        <v>1357</v>
      </c>
      <c r="AH75" s="54" t="s">
        <v>1381</v>
      </c>
      <c r="AI75" s="145" t="s">
        <v>2083</v>
      </c>
      <c r="AJ75" s="55" t="s">
        <v>2084</v>
      </c>
      <c r="AK75" s="68">
        <v>43715</v>
      </c>
      <c r="AL75" s="69" t="s">
        <v>369</v>
      </c>
      <c r="AM75" s="74" t="s">
        <v>1359</v>
      </c>
      <c r="AN75" s="66">
        <v>43599</v>
      </c>
      <c r="AO75" s="75" t="s">
        <v>369</v>
      </c>
      <c r="AP75" s="71" t="s">
        <v>1382</v>
      </c>
      <c r="AQ75" s="66">
        <v>43767</v>
      </c>
      <c r="AR75" s="69" t="s">
        <v>1373</v>
      </c>
      <c r="AS75" s="74" t="s">
        <v>1383</v>
      </c>
      <c r="AT75" s="66">
        <v>43901</v>
      </c>
      <c r="AU75" s="75" t="s">
        <v>418</v>
      </c>
      <c r="AV75" s="71" t="s">
        <v>1375</v>
      </c>
      <c r="AW75" s="66">
        <v>44074</v>
      </c>
      <c r="AX75" s="69" t="s">
        <v>377</v>
      </c>
      <c r="AY75" s="74" t="s">
        <v>1363</v>
      </c>
      <c r="AZ75" s="66">
        <v>44249</v>
      </c>
      <c r="BA75" s="75" t="s">
        <v>375</v>
      </c>
      <c r="BB75" s="71" t="s">
        <v>1364</v>
      </c>
      <c r="BC75" s="66" t="s">
        <v>382</v>
      </c>
      <c r="BD75" s="69" t="s">
        <v>383</v>
      </c>
      <c r="BE75" s="74" t="s">
        <v>382</v>
      </c>
      <c r="BF75" s="66" t="s">
        <v>382</v>
      </c>
      <c r="BG75" s="75" t="s">
        <v>383</v>
      </c>
      <c r="BH75" s="71" t="s">
        <v>382</v>
      </c>
      <c r="BI75" s="66" t="s">
        <v>382</v>
      </c>
      <c r="BJ75" s="69" t="s">
        <v>383</v>
      </c>
      <c r="BK75" s="74" t="s">
        <v>382</v>
      </c>
      <c r="BL75" s="66" t="s">
        <v>382</v>
      </c>
      <c r="BM75" s="75" t="s">
        <v>383</v>
      </c>
      <c r="BN75" s="71" t="s">
        <v>382</v>
      </c>
      <c r="BO75" s="66" t="s">
        <v>382</v>
      </c>
      <c r="BP75" s="69" t="s">
        <v>383</v>
      </c>
      <c r="BQ75" s="74" t="s">
        <v>382</v>
      </c>
      <c r="BR75" s="66" t="s">
        <v>382</v>
      </c>
      <c r="BS75" s="75" t="s">
        <v>383</v>
      </c>
      <c r="BT75" s="77" t="s">
        <v>382</v>
      </c>
      <c r="BU75" s="139" t="s">
        <v>280</v>
      </c>
      <c r="BV75" s="140">
        <f t="shared" si="19"/>
        <v>1</v>
      </c>
      <c r="BW75" s="140">
        <f t="shared" si="20"/>
        <v>4</v>
      </c>
      <c r="BX75" s="140">
        <f t="shared" si="2"/>
        <v>1</v>
      </c>
      <c r="BY75" s="140">
        <f t="shared" si="3"/>
        <v>2</v>
      </c>
      <c r="BZ75" s="88">
        <f t="shared" si="21"/>
        <v>1</v>
      </c>
      <c r="CA75" s="88" t="str">
        <f t="shared" si="31"/>
        <v>Rara vez (1)</v>
      </c>
      <c r="CB75" s="88">
        <f t="shared" si="22"/>
        <v>4</v>
      </c>
      <c r="CC75" s="88" t="str">
        <f t="shared" si="32"/>
        <v>Mayor (4)</v>
      </c>
      <c r="CD75" s="88">
        <f t="shared" si="23"/>
        <v>1</v>
      </c>
      <c r="CE75" s="88" t="str">
        <f t="shared" si="33"/>
        <v>Rara vez (1)</v>
      </c>
      <c r="CF75" s="88">
        <f t="shared" si="24"/>
        <v>3</v>
      </c>
      <c r="CG75" s="88" t="str">
        <f t="shared" si="34"/>
        <v>Moderado (3)</v>
      </c>
      <c r="CH75" s="88" t="str">
        <f t="shared" si="8"/>
        <v>Antes de controles
Desde el cuadrante de probabilidad Rara vez (1) e impacto Mayor (4)
Después de controles
Hasta el cuadrante de probabilidad Rara vez (1) e impacto Moderado (3)</v>
      </c>
      <c r="CQ75" s="157"/>
      <c r="CV75" s="145" t="str">
        <f t="shared" si="25"/>
        <v>Antes de controles
Desde el cuadrante de probabilidad Rara vez (1) e impacto Mayor (4)
Después de controles
Hasta el cuadrante de probabilidad Rara vez (1) e impacto Moderado (3)</v>
      </c>
      <c r="CW75" s="55" t="str">
        <f t="shared" si="26"/>
        <v>Antes de controles
Desde el cuadrante de probabilidad Improbable (2) e impacto Moderado (3)
Después de controles
Hasta el cuadrante de probabilidad Rara vez (1) e impacto Menor (2)</v>
      </c>
    </row>
    <row r="76" spans="1:101" ht="409.5" customHeight="1" x14ac:dyDescent="0.2">
      <c r="A76" s="54" t="s">
        <v>318</v>
      </c>
      <c r="B76" s="91" t="s">
        <v>1349</v>
      </c>
      <c r="C76" s="56" t="s">
        <v>1384</v>
      </c>
      <c r="D76" s="88" t="s">
        <v>64</v>
      </c>
      <c r="E76" s="88" t="s">
        <v>152</v>
      </c>
      <c r="F76" s="54" t="s">
        <v>1385</v>
      </c>
      <c r="G76" s="54" t="s">
        <v>1386</v>
      </c>
      <c r="H76" s="54" t="s">
        <v>1387</v>
      </c>
      <c r="I76" s="54" t="s">
        <v>435</v>
      </c>
      <c r="J76" s="54" t="s">
        <v>359</v>
      </c>
      <c r="K76" s="54" t="s">
        <v>436</v>
      </c>
      <c r="L76" s="54" t="s">
        <v>437</v>
      </c>
      <c r="M76" s="90" t="s">
        <v>144</v>
      </c>
      <c r="N76" s="90" t="s">
        <v>52</v>
      </c>
      <c r="O76" s="88" t="s">
        <v>54</v>
      </c>
      <c r="P76" s="54" t="s">
        <v>1388</v>
      </c>
      <c r="Q76" s="90" t="s">
        <v>144</v>
      </c>
      <c r="R76" s="90" t="s">
        <v>52</v>
      </c>
      <c r="S76" s="88" t="s">
        <v>54</v>
      </c>
      <c r="T76" s="54" t="s">
        <v>1389</v>
      </c>
      <c r="U76" s="88" t="s">
        <v>405</v>
      </c>
      <c r="V76" s="54" t="s">
        <v>365</v>
      </c>
      <c r="W76" s="54" t="s">
        <v>365</v>
      </c>
      <c r="X76" s="54" t="s">
        <v>365</v>
      </c>
      <c r="Y76" s="54" t="s">
        <v>365</v>
      </c>
      <c r="Z76" s="54" t="s">
        <v>365</v>
      </c>
      <c r="AA76" s="54" t="s">
        <v>1390</v>
      </c>
      <c r="AB76" s="54" t="s">
        <v>1391</v>
      </c>
      <c r="AC76" s="54" t="s">
        <v>1392</v>
      </c>
      <c r="AD76" s="54" t="s">
        <v>1393</v>
      </c>
      <c r="AE76" s="54" t="s">
        <v>1394</v>
      </c>
      <c r="AF76" s="54" t="s">
        <v>1395</v>
      </c>
      <c r="AG76" s="54" t="s">
        <v>1396</v>
      </c>
      <c r="AH76" s="54" t="s">
        <v>1397</v>
      </c>
      <c r="AI76" s="145" t="s">
        <v>2083</v>
      </c>
      <c r="AJ76" s="55" t="s">
        <v>2084</v>
      </c>
      <c r="AK76" s="68">
        <v>43599</v>
      </c>
      <c r="AL76" s="69" t="s">
        <v>369</v>
      </c>
      <c r="AM76" s="74" t="s">
        <v>1359</v>
      </c>
      <c r="AN76" s="66">
        <v>43767</v>
      </c>
      <c r="AO76" s="75" t="s">
        <v>615</v>
      </c>
      <c r="AP76" s="71" t="s">
        <v>1398</v>
      </c>
      <c r="AQ76" s="66">
        <v>43901</v>
      </c>
      <c r="AR76" s="69" t="s">
        <v>483</v>
      </c>
      <c r="AS76" s="74" t="s">
        <v>1399</v>
      </c>
      <c r="AT76" s="66">
        <v>44074</v>
      </c>
      <c r="AU76" s="75" t="s">
        <v>377</v>
      </c>
      <c r="AV76" s="71" t="s">
        <v>1363</v>
      </c>
      <c r="AW76" s="66">
        <v>44169</v>
      </c>
      <c r="AX76" s="69" t="s">
        <v>414</v>
      </c>
      <c r="AY76" s="74" t="s">
        <v>1400</v>
      </c>
      <c r="AZ76" s="66">
        <v>44244</v>
      </c>
      <c r="BA76" s="75" t="s">
        <v>414</v>
      </c>
      <c r="BB76" s="71" t="s">
        <v>1401</v>
      </c>
      <c r="BC76" s="66">
        <v>44249</v>
      </c>
      <c r="BD76" s="69" t="s">
        <v>375</v>
      </c>
      <c r="BE76" s="74" t="s">
        <v>1364</v>
      </c>
      <c r="BF76" s="66" t="s">
        <v>382</v>
      </c>
      <c r="BG76" s="75" t="s">
        <v>383</v>
      </c>
      <c r="BH76" s="71" t="s">
        <v>382</v>
      </c>
      <c r="BI76" s="66" t="s">
        <v>382</v>
      </c>
      <c r="BJ76" s="69" t="s">
        <v>383</v>
      </c>
      <c r="BK76" s="74" t="s">
        <v>382</v>
      </c>
      <c r="BL76" s="66" t="s">
        <v>382</v>
      </c>
      <c r="BM76" s="75" t="s">
        <v>383</v>
      </c>
      <c r="BN76" s="71" t="s">
        <v>382</v>
      </c>
      <c r="BO76" s="66" t="s">
        <v>382</v>
      </c>
      <c r="BP76" s="69" t="s">
        <v>383</v>
      </c>
      <c r="BQ76" s="74" t="s">
        <v>382</v>
      </c>
      <c r="BR76" s="66" t="s">
        <v>382</v>
      </c>
      <c r="BS76" s="75" t="s">
        <v>383</v>
      </c>
      <c r="BT76" s="77" t="s">
        <v>382</v>
      </c>
      <c r="BU76" s="139" t="s">
        <v>280</v>
      </c>
      <c r="BV76" s="140">
        <f t="shared" ref="BV76:BV107" si="35">_xlfn.NUMBERVALUE(MID(M76,LEN(M76)-1,1))</f>
        <v>1</v>
      </c>
      <c r="BW76" s="140">
        <f t="shared" ref="BW76:BW107" si="36">_xlfn.NUMBERVALUE(MID(N76,LEN(N76)-1,1))</f>
        <v>5</v>
      </c>
      <c r="BX76" s="140">
        <f t="shared" ref="BX76:BX115" si="37">_xlfn.NUMBERVALUE(MID(Q76,LEN(Q76)-1,1))</f>
        <v>1</v>
      </c>
      <c r="BY76" s="140">
        <f t="shared" ref="BY76:BY115" si="38">_xlfn.NUMBERVALUE(MID(R76,LEN(R76)-1,1))</f>
        <v>5</v>
      </c>
      <c r="BZ76" s="88">
        <f t="shared" ref="BZ76:BZ107" si="39">ROUND(AVERAGEIFS(BV:BV,A:A,A76),0)</f>
        <v>1</v>
      </c>
      <c r="CA76" s="88" t="str">
        <f t="shared" si="31"/>
        <v>Rara vez (1)</v>
      </c>
      <c r="CB76" s="88">
        <f t="shared" ref="CB76:CB107" si="40">ROUND(AVERAGEIFS(BW:BW,A:A,A76),0)</f>
        <v>4</v>
      </c>
      <c r="CC76" s="88" t="str">
        <f t="shared" si="32"/>
        <v>Mayor (4)</v>
      </c>
      <c r="CD76" s="88">
        <f t="shared" ref="CD76:CD107" si="41">ROUND(AVERAGEIFS(BX:BX,A:A,A76),0)</f>
        <v>1</v>
      </c>
      <c r="CE76" s="88" t="str">
        <f t="shared" si="33"/>
        <v>Rara vez (1)</v>
      </c>
      <c r="CF76" s="88">
        <f t="shared" ref="CF76:CF107" si="42">ROUND(AVERAGEIFS(BY:BY,A:A,A76),0)</f>
        <v>3</v>
      </c>
      <c r="CG76" s="88" t="str">
        <f t="shared" si="34"/>
        <v>Moderado (3)</v>
      </c>
      <c r="CH76" s="88" t="str">
        <f t="shared" ref="CH76:CH116" si="43">CONCATENATE("Antes de controles
Desde el cuadrante de probabilidad ",CA76," e impacto ",CC76,"
Después de controles
Hasta el cuadrante de probabilidad ",CE76," e impacto ",CG76)</f>
        <v>Antes de controles
Desde el cuadrante de probabilidad Rara vez (1) e impacto Mayor (4)
Después de controles
Hasta el cuadrante de probabilidad Rara vez (1) e impacto Moderado (3)</v>
      </c>
      <c r="CQ76" s="157"/>
      <c r="CV76" s="145" t="str">
        <f t="shared" ref="CV76:CV107" si="44">IF(A76="","",CH76)</f>
        <v>Antes de controles
Desde el cuadrante de probabilidad Rara vez (1) e impacto Mayor (4)
Después de controles
Hasta el cuadrante de probabilidad Rara vez (1) e impacto Moderado (3)</v>
      </c>
      <c r="CW76" s="55" t="str">
        <f t="shared" ref="CW76:CW107" si="45">IF($A$12="","",$CQ$12)</f>
        <v>Antes de controles
Desde el cuadrante de probabilidad Improbable (2) e impacto Moderado (3)
Después de controles
Hasta el cuadrante de probabilidad Rara vez (1) e impacto Menor (2)</v>
      </c>
    </row>
    <row r="77" spans="1:101" ht="409.5" customHeight="1" x14ac:dyDescent="0.2">
      <c r="A77" s="54" t="s">
        <v>186</v>
      </c>
      <c r="B77" s="91" t="s">
        <v>1402</v>
      </c>
      <c r="C77" s="56" t="s">
        <v>1403</v>
      </c>
      <c r="D77" s="88" t="s">
        <v>35</v>
      </c>
      <c r="E77" s="88" t="s">
        <v>96</v>
      </c>
      <c r="F77" s="54" t="s">
        <v>1404</v>
      </c>
      <c r="G77" s="54" t="s">
        <v>1405</v>
      </c>
      <c r="H77" s="54" t="s">
        <v>1406</v>
      </c>
      <c r="I77" s="54" t="s">
        <v>1407</v>
      </c>
      <c r="J77" s="54" t="s">
        <v>359</v>
      </c>
      <c r="K77" s="54" t="s">
        <v>436</v>
      </c>
      <c r="L77" s="54" t="s">
        <v>1408</v>
      </c>
      <c r="M77" s="90" t="s">
        <v>144</v>
      </c>
      <c r="N77" s="90" t="s">
        <v>52</v>
      </c>
      <c r="O77" s="88" t="s">
        <v>54</v>
      </c>
      <c r="P77" s="54" t="s">
        <v>1409</v>
      </c>
      <c r="Q77" s="90" t="s">
        <v>144</v>
      </c>
      <c r="R77" s="90" t="s">
        <v>104</v>
      </c>
      <c r="S77" s="88" t="s">
        <v>105</v>
      </c>
      <c r="T77" s="54" t="s">
        <v>1410</v>
      </c>
      <c r="U77" s="88" t="s">
        <v>405</v>
      </c>
      <c r="V77" s="54" t="s">
        <v>365</v>
      </c>
      <c r="W77" s="54" t="s">
        <v>365</v>
      </c>
      <c r="X77" s="54" t="s">
        <v>365</v>
      </c>
      <c r="Y77" s="54" t="s">
        <v>365</v>
      </c>
      <c r="Z77" s="54" t="s">
        <v>365</v>
      </c>
      <c r="AA77" s="54" t="s">
        <v>1411</v>
      </c>
      <c r="AB77" s="54" t="s">
        <v>1412</v>
      </c>
      <c r="AC77" s="54" t="s">
        <v>1413</v>
      </c>
      <c r="AD77" s="54" t="s">
        <v>1414</v>
      </c>
      <c r="AE77" s="54" t="s">
        <v>1415</v>
      </c>
      <c r="AF77" s="54" t="s">
        <v>1416</v>
      </c>
      <c r="AG77" s="54" t="s">
        <v>1417</v>
      </c>
      <c r="AH77" s="54" t="s">
        <v>1418</v>
      </c>
      <c r="AI77" s="145" t="s">
        <v>2093</v>
      </c>
      <c r="AJ77" s="55" t="s">
        <v>2084</v>
      </c>
      <c r="AK77" s="68">
        <v>43350</v>
      </c>
      <c r="AL77" s="69" t="s">
        <v>369</v>
      </c>
      <c r="AM77" s="74" t="s">
        <v>886</v>
      </c>
      <c r="AN77" s="66">
        <v>43593</v>
      </c>
      <c r="AO77" s="75" t="s">
        <v>1001</v>
      </c>
      <c r="AP77" s="71" t="s">
        <v>1419</v>
      </c>
      <c r="AQ77" s="66">
        <v>43784</v>
      </c>
      <c r="AR77" s="69" t="s">
        <v>1420</v>
      </c>
      <c r="AS77" s="74" t="s">
        <v>1421</v>
      </c>
      <c r="AT77" s="66">
        <v>43895</v>
      </c>
      <c r="AU77" s="75" t="s">
        <v>412</v>
      </c>
      <c r="AV77" s="71" t="s">
        <v>1422</v>
      </c>
      <c r="AW77" s="66">
        <v>44062</v>
      </c>
      <c r="AX77" s="69" t="s">
        <v>416</v>
      </c>
      <c r="AY77" s="74" t="s">
        <v>1423</v>
      </c>
      <c r="AZ77" s="66">
        <v>44102</v>
      </c>
      <c r="BA77" s="75" t="s">
        <v>414</v>
      </c>
      <c r="BB77" s="71" t="s">
        <v>1424</v>
      </c>
      <c r="BC77" s="66">
        <v>44169</v>
      </c>
      <c r="BD77" s="69" t="s">
        <v>556</v>
      </c>
      <c r="BE77" s="74" t="s">
        <v>1425</v>
      </c>
      <c r="BF77" s="66">
        <v>44246</v>
      </c>
      <c r="BG77" s="75" t="s">
        <v>412</v>
      </c>
      <c r="BH77" s="71" t="s">
        <v>1426</v>
      </c>
      <c r="BI77" s="66">
        <v>44316</v>
      </c>
      <c r="BJ77" s="69" t="s">
        <v>380</v>
      </c>
      <c r="BK77" s="74" t="s">
        <v>1427</v>
      </c>
      <c r="BL77" s="66" t="s">
        <v>382</v>
      </c>
      <c r="BM77" s="75" t="s">
        <v>383</v>
      </c>
      <c r="BN77" s="71" t="s">
        <v>382</v>
      </c>
      <c r="BO77" s="66" t="s">
        <v>382</v>
      </c>
      <c r="BP77" s="69" t="s">
        <v>383</v>
      </c>
      <c r="BQ77" s="74" t="s">
        <v>382</v>
      </c>
      <c r="BR77" s="66" t="s">
        <v>382</v>
      </c>
      <c r="BS77" s="75" t="s">
        <v>383</v>
      </c>
      <c r="BT77" s="77" t="s">
        <v>382</v>
      </c>
      <c r="BU77" s="139" t="s">
        <v>268</v>
      </c>
      <c r="BV77" s="140">
        <f t="shared" si="35"/>
        <v>1</v>
      </c>
      <c r="BW77" s="140">
        <f t="shared" si="36"/>
        <v>5</v>
      </c>
      <c r="BX77" s="140">
        <f t="shared" si="37"/>
        <v>1</v>
      </c>
      <c r="BY77" s="140">
        <f t="shared" si="38"/>
        <v>3</v>
      </c>
      <c r="BZ77" s="88">
        <f t="shared" si="39"/>
        <v>1</v>
      </c>
      <c r="CA77" s="88" t="str">
        <f t="shared" si="31"/>
        <v>Rara vez (1)</v>
      </c>
      <c r="CB77" s="88">
        <f t="shared" si="40"/>
        <v>5</v>
      </c>
      <c r="CC77" s="88" t="str">
        <f t="shared" si="32"/>
        <v>Catastrófico (5)</v>
      </c>
      <c r="CD77" s="88">
        <f t="shared" si="41"/>
        <v>1</v>
      </c>
      <c r="CE77" s="88" t="str">
        <f t="shared" si="33"/>
        <v>Rara vez (1)</v>
      </c>
      <c r="CF77" s="88">
        <f t="shared" si="42"/>
        <v>4</v>
      </c>
      <c r="CG77" s="88" t="str">
        <f t="shared" si="34"/>
        <v>Mayor (4)</v>
      </c>
      <c r="CH77" s="88" t="str">
        <f t="shared" si="43"/>
        <v>Antes de controles
Desde el cuadrante de probabilidad Rara vez (1) e impacto Catastrófico (5)
Después de controles
Hasta el cuadrante de probabilidad Rara vez (1) e impacto Mayor (4)</v>
      </c>
      <c r="CQ77" s="157"/>
      <c r="CV77" s="145" t="str">
        <f t="shared" si="44"/>
        <v>Antes de controles
Desde el cuadrante de probabilidad Rara vez (1) e impacto Catastrófico (5)
Después de controles
Hasta el cuadrante de probabilidad Rara vez (1) e impacto Mayor (4)</v>
      </c>
      <c r="CW77" s="55" t="str">
        <f t="shared" si="45"/>
        <v>Antes de controles
Desde el cuadrante de probabilidad Improbable (2) e impacto Moderado (3)
Después de controles
Hasta el cuadrante de probabilidad Rara vez (1) e impacto Menor (2)</v>
      </c>
    </row>
    <row r="78" spans="1:101" ht="409.5" customHeight="1" x14ac:dyDescent="0.2">
      <c r="A78" s="54" t="s">
        <v>186</v>
      </c>
      <c r="B78" s="91" t="s">
        <v>1428</v>
      </c>
      <c r="C78" s="56" t="s">
        <v>1429</v>
      </c>
      <c r="D78" s="88" t="s">
        <v>64</v>
      </c>
      <c r="E78" s="88" t="s">
        <v>96</v>
      </c>
      <c r="F78" s="54" t="s">
        <v>1430</v>
      </c>
      <c r="G78" s="54" t="s">
        <v>1431</v>
      </c>
      <c r="H78" s="54" t="s">
        <v>1432</v>
      </c>
      <c r="I78" s="54" t="s">
        <v>1407</v>
      </c>
      <c r="J78" s="54" t="s">
        <v>359</v>
      </c>
      <c r="K78" s="54" t="s">
        <v>436</v>
      </c>
      <c r="L78" s="54" t="s">
        <v>437</v>
      </c>
      <c r="M78" s="90" t="s">
        <v>144</v>
      </c>
      <c r="N78" s="90" t="s">
        <v>52</v>
      </c>
      <c r="O78" s="88" t="s">
        <v>54</v>
      </c>
      <c r="P78" s="54" t="s">
        <v>1433</v>
      </c>
      <c r="Q78" s="90" t="s">
        <v>144</v>
      </c>
      <c r="R78" s="90" t="s">
        <v>52</v>
      </c>
      <c r="S78" s="88" t="s">
        <v>54</v>
      </c>
      <c r="T78" s="54" t="s">
        <v>1434</v>
      </c>
      <c r="U78" s="88" t="s">
        <v>405</v>
      </c>
      <c r="V78" s="54" t="s">
        <v>365</v>
      </c>
      <c r="W78" s="54" t="s">
        <v>365</v>
      </c>
      <c r="X78" s="54" t="s">
        <v>365</v>
      </c>
      <c r="Y78" s="54" t="s">
        <v>365</v>
      </c>
      <c r="Z78" s="54" t="s">
        <v>365</v>
      </c>
      <c r="AA78" s="54" t="s">
        <v>1411</v>
      </c>
      <c r="AB78" s="54" t="s">
        <v>1412</v>
      </c>
      <c r="AC78" s="54" t="s">
        <v>1413</v>
      </c>
      <c r="AD78" s="54" t="s">
        <v>1414</v>
      </c>
      <c r="AE78" s="54" t="s">
        <v>1415</v>
      </c>
      <c r="AF78" s="54" t="s">
        <v>1435</v>
      </c>
      <c r="AG78" s="54" t="s">
        <v>1436</v>
      </c>
      <c r="AH78" s="54" t="s">
        <v>1437</v>
      </c>
      <c r="AI78" s="145" t="s">
        <v>2093</v>
      </c>
      <c r="AJ78" s="55" t="s">
        <v>2084</v>
      </c>
      <c r="AK78" s="68">
        <v>43593</v>
      </c>
      <c r="AL78" s="69" t="s">
        <v>369</v>
      </c>
      <c r="AM78" s="74" t="s">
        <v>1438</v>
      </c>
      <c r="AN78" s="66">
        <v>43784</v>
      </c>
      <c r="AO78" s="75" t="s">
        <v>371</v>
      </c>
      <c r="AP78" s="71" t="s">
        <v>1439</v>
      </c>
      <c r="AQ78" s="66">
        <v>43895</v>
      </c>
      <c r="AR78" s="69" t="s">
        <v>412</v>
      </c>
      <c r="AS78" s="74" t="s">
        <v>1422</v>
      </c>
      <c r="AT78" s="66">
        <v>44062</v>
      </c>
      <c r="AU78" s="75" t="s">
        <v>483</v>
      </c>
      <c r="AV78" s="71" t="s">
        <v>1423</v>
      </c>
      <c r="AW78" s="66">
        <v>44169</v>
      </c>
      <c r="AX78" s="69" t="s">
        <v>556</v>
      </c>
      <c r="AY78" s="74" t="s">
        <v>1440</v>
      </c>
      <c r="AZ78" s="66">
        <v>44246</v>
      </c>
      <c r="BA78" s="75" t="s">
        <v>412</v>
      </c>
      <c r="BB78" s="71" t="s">
        <v>1441</v>
      </c>
      <c r="BC78" s="66" t="s">
        <v>382</v>
      </c>
      <c r="BD78" s="69" t="s">
        <v>383</v>
      </c>
      <c r="BE78" s="74" t="s">
        <v>382</v>
      </c>
      <c r="BF78" s="66" t="s">
        <v>382</v>
      </c>
      <c r="BG78" s="75" t="s">
        <v>383</v>
      </c>
      <c r="BH78" s="71" t="s">
        <v>382</v>
      </c>
      <c r="BI78" s="66" t="s">
        <v>382</v>
      </c>
      <c r="BJ78" s="69" t="s">
        <v>383</v>
      </c>
      <c r="BK78" s="74" t="s">
        <v>382</v>
      </c>
      <c r="BL78" s="66" t="s">
        <v>382</v>
      </c>
      <c r="BM78" s="75" t="s">
        <v>383</v>
      </c>
      <c r="BN78" s="71" t="s">
        <v>382</v>
      </c>
      <c r="BO78" s="66" t="s">
        <v>382</v>
      </c>
      <c r="BP78" s="69" t="s">
        <v>383</v>
      </c>
      <c r="BQ78" s="74" t="s">
        <v>382</v>
      </c>
      <c r="BR78" s="66" t="s">
        <v>382</v>
      </c>
      <c r="BS78" s="75" t="s">
        <v>383</v>
      </c>
      <c r="BT78" s="77" t="s">
        <v>382</v>
      </c>
      <c r="BU78" s="139" t="s">
        <v>268</v>
      </c>
      <c r="BV78" s="140">
        <f t="shared" si="35"/>
        <v>1</v>
      </c>
      <c r="BW78" s="140">
        <f t="shared" si="36"/>
        <v>5</v>
      </c>
      <c r="BX78" s="140">
        <f t="shared" si="37"/>
        <v>1</v>
      </c>
      <c r="BY78" s="140">
        <f t="shared" si="38"/>
        <v>5</v>
      </c>
      <c r="BZ78" s="88">
        <f t="shared" si="39"/>
        <v>1</v>
      </c>
      <c r="CA78" s="88" t="str">
        <f t="shared" si="31"/>
        <v>Rara vez (1)</v>
      </c>
      <c r="CB78" s="88">
        <f t="shared" si="40"/>
        <v>5</v>
      </c>
      <c r="CC78" s="88" t="str">
        <f t="shared" si="32"/>
        <v>Catastrófico (5)</v>
      </c>
      <c r="CD78" s="88">
        <f t="shared" si="41"/>
        <v>1</v>
      </c>
      <c r="CE78" s="88" t="str">
        <f t="shared" si="33"/>
        <v>Rara vez (1)</v>
      </c>
      <c r="CF78" s="88">
        <f t="shared" si="42"/>
        <v>4</v>
      </c>
      <c r="CG78" s="88" t="str">
        <f t="shared" si="34"/>
        <v>Mayor (4)</v>
      </c>
      <c r="CH78" s="88" t="str">
        <f t="shared" si="43"/>
        <v>Antes de controles
Desde el cuadrante de probabilidad Rara vez (1) e impacto Catastrófico (5)
Después de controles
Hasta el cuadrante de probabilidad Rara vez (1) e impacto Mayor (4)</v>
      </c>
      <c r="CQ78" s="157"/>
      <c r="CV78" s="145" t="str">
        <f t="shared" si="44"/>
        <v>Antes de controles
Desde el cuadrante de probabilidad Rara vez (1) e impacto Catastrófico (5)
Después de controles
Hasta el cuadrante de probabilidad Rara vez (1) e impacto Mayor (4)</v>
      </c>
      <c r="CW78" s="55" t="str">
        <f t="shared" si="45"/>
        <v>Antes de controles
Desde el cuadrante de probabilidad Improbable (2) e impacto Moderado (3)
Después de controles
Hasta el cuadrante de probabilidad Rara vez (1) e impacto Menor (2)</v>
      </c>
    </row>
    <row r="79" spans="1:101" ht="409.5" customHeight="1" x14ac:dyDescent="0.2">
      <c r="A79" s="54" t="s">
        <v>314</v>
      </c>
      <c r="B79" s="91" t="s">
        <v>1442</v>
      </c>
      <c r="C79" s="56" t="s">
        <v>1443</v>
      </c>
      <c r="D79" s="88" t="s">
        <v>35</v>
      </c>
      <c r="E79" s="88" t="s">
        <v>152</v>
      </c>
      <c r="F79" s="54" t="s">
        <v>1444</v>
      </c>
      <c r="G79" s="54" t="s">
        <v>1445</v>
      </c>
      <c r="H79" s="54" t="s">
        <v>1446</v>
      </c>
      <c r="I79" s="54" t="s">
        <v>435</v>
      </c>
      <c r="J79" s="54" t="s">
        <v>359</v>
      </c>
      <c r="K79" s="54" t="s">
        <v>360</v>
      </c>
      <c r="L79" s="54" t="s">
        <v>437</v>
      </c>
      <c r="M79" s="90" t="s">
        <v>78</v>
      </c>
      <c r="N79" s="90" t="s">
        <v>104</v>
      </c>
      <c r="O79" s="88" t="s">
        <v>81</v>
      </c>
      <c r="P79" s="54" t="s">
        <v>1447</v>
      </c>
      <c r="Q79" s="90" t="s">
        <v>124</v>
      </c>
      <c r="R79" s="90" t="s">
        <v>125</v>
      </c>
      <c r="S79" s="88" t="s">
        <v>126</v>
      </c>
      <c r="T79" s="54" t="s">
        <v>1448</v>
      </c>
      <c r="U79" s="88" t="s">
        <v>364</v>
      </c>
      <c r="V79" s="54" t="s">
        <v>365</v>
      </c>
      <c r="W79" s="54" t="s">
        <v>365</v>
      </c>
      <c r="X79" s="54" t="s">
        <v>365</v>
      </c>
      <c r="Y79" s="54" t="s">
        <v>365</v>
      </c>
      <c r="Z79" s="54" t="s">
        <v>365</v>
      </c>
      <c r="AA79" s="54" t="s">
        <v>365</v>
      </c>
      <c r="AB79" s="54" t="s">
        <v>365</v>
      </c>
      <c r="AC79" s="54" t="s">
        <v>365</v>
      </c>
      <c r="AD79" s="54" t="s">
        <v>365</v>
      </c>
      <c r="AE79" s="54" t="s">
        <v>365</v>
      </c>
      <c r="AF79" s="54" t="s">
        <v>1449</v>
      </c>
      <c r="AG79" s="54" t="s">
        <v>1450</v>
      </c>
      <c r="AH79" s="54" t="s">
        <v>1451</v>
      </c>
      <c r="AI79" s="145" t="s">
        <v>2084</v>
      </c>
      <c r="AJ79" s="55" t="s">
        <v>2084</v>
      </c>
      <c r="AK79" s="68">
        <v>43350</v>
      </c>
      <c r="AL79" s="69" t="s">
        <v>369</v>
      </c>
      <c r="AM79" s="74" t="s">
        <v>443</v>
      </c>
      <c r="AN79" s="66">
        <v>43593</v>
      </c>
      <c r="AO79" s="75" t="s">
        <v>1003</v>
      </c>
      <c r="AP79" s="71" t="s">
        <v>1452</v>
      </c>
      <c r="AQ79" s="66">
        <v>43768</v>
      </c>
      <c r="AR79" s="69" t="s">
        <v>705</v>
      </c>
      <c r="AS79" s="74" t="s">
        <v>1453</v>
      </c>
      <c r="AT79" s="66">
        <v>43921</v>
      </c>
      <c r="AU79" s="75" t="s">
        <v>375</v>
      </c>
      <c r="AV79" s="71" t="s">
        <v>1454</v>
      </c>
      <c r="AW79" s="66">
        <v>44169</v>
      </c>
      <c r="AX79" s="69" t="s">
        <v>375</v>
      </c>
      <c r="AY79" s="74" t="s">
        <v>1455</v>
      </c>
      <c r="AZ79" s="66">
        <v>44249</v>
      </c>
      <c r="BA79" s="75" t="s">
        <v>380</v>
      </c>
      <c r="BB79" s="71" t="s">
        <v>1456</v>
      </c>
      <c r="BC79" s="66" t="s">
        <v>382</v>
      </c>
      <c r="BD79" s="69" t="s">
        <v>383</v>
      </c>
      <c r="BE79" s="74" t="s">
        <v>382</v>
      </c>
      <c r="BF79" s="66" t="s">
        <v>382</v>
      </c>
      <c r="BG79" s="75" t="s">
        <v>383</v>
      </c>
      <c r="BH79" s="71" t="s">
        <v>382</v>
      </c>
      <c r="BI79" s="66" t="s">
        <v>382</v>
      </c>
      <c r="BJ79" s="69" t="s">
        <v>383</v>
      </c>
      <c r="BK79" s="74" t="s">
        <v>382</v>
      </c>
      <c r="BL79" s="66" t="s">
        <v>382</v>
      </c>
      <c r="BM79" s="75" t="s">
        <v>383</v>
      </c>
      <c r="BN79" s="71" t="s">
        <v>382</v>
      </c>
      <c r="BO79" s="66" t="s">
        <v>382</v>
      </c>
      <c r="BP79" s="69" t="s">
        <v>383</v>
      </c>
      <c r="BQ79" s="74" t="s">
        <v>382</v>
      </c>
      <c r="BR79" s="66" t="s">
        <v>382</v>
      </c>
      <c r="BS79" s="75" t="s">
        <v>383</v>
      </c>
      <c r="BT79" s="77" t="s">
        <v>382</v>
      </c>
      <c r="BU79" s="139" t="s">
        <v>267</v>
      </c>
      <c r="BV79" s="140">
        <f t="shared" si="35"/>
        <v>4</v>
      </c>
      <c r="BW79" s="140">
        <f t="shared" si="36"/>
        <v>3</v>
      </c>
      <c r="BX79" s="140">
        <f t="shared" si="37"/>
        <v>2</v>
      </c>
      <c r="BY79" s="140">
        <f t="shared" si="38"/>
        <v>2</v>
      </c>
      <c r="BZ79" s="88">
        <f t="shared" si="39"/>
        <v>2</v>
      </c>
      <c r="CA79" s="88" t="str">
        <f t="shared" si="31"/>
        <v>Improbable (2)</v>
      </c>
      <c r="CB79" s="88">
        <f t="shared" si="40"/>
        <v>3</v>
      </c>
      <c r="CC79" s="88" t="str">
        <f t="shared" si="32"/>
        <v>Moderado (3)</v>
      </c>
      <c r="CD79" s="88">
        <f t="shared" si="41"/>
        <v>1</v>
      </c>
      <c r="CE79" s="88" t="str">
        <f t="shared" si="33"/>
        <v>Rara vez (1)</v>
      </c>
      <c r="CF79" s="88">
        <f t="shared" si="42"/>
        <v>2</v>
      </c>
      <c r="CG79" s="88" t="str">
        <f t="shared" si="34"/>
        <v>Menor (2)</v>
      </c>
      <c r="CH79" s="88" t="str">
        <f t="shared" si="43"/>
        <v>Antes de controles
Desde el cuadrante de probabilidad Improbable (2) e impacto Moderado (3)
Después de controles
Hasta el cuadrante de probabilidad Rara vez (1) e impacto Menor (2)</v>
      </c>
      <c r="CQ79" s="157"/>
      <c r="CV79" s="145" t="str">
        <f t="shared" si="44"/>
        <v>Antes de controles
Desde el cuadrante de probabilidad Improbable (2) e impacto Moderado (3)
Después de controles
Hasta el cuadrante de probabilidad Rara vez (1) e impacto Menor (2)</v>
      </c>
      <c r="CW79" s="55" t="str">
        <f t="shared" si="45"/>
        <v>Antes de controles
Desde el cuadrante de probabilidad Improbable (2) e impacto Moderado (3)
Después de controles
Hasta el cuadrante de probabilidad Rara vez (1) e impacto Menor (2)</v>
      </c>
    </row>
    <row r="80" spans="1:101" ht="409.5" customHeight="1" x14ac:dyDescent="0.2">
      <c r="A80" s="54" t="s">
        <v>314</v>
      </c>
      <c r="B80" s="91" t="s">
        <v>1457</v>
      </c>
      <c r="C80" s="56" t="s">
        <v>1458</v>
      </c>
      <c r="D80" s="88" t="s">
        <v>35</v>
      </c>
      <c r="E80" s="88" t="s">
        <v>152</v>
      </c>
      <c r="F80" s="54" t="s">
        <v>1459</v>
      </c>
      <c r="G80" s="54" t="s">
        <v>1460</v>
      </c>
      <c r="H80" s="54" t="s">
        <v>1461</v>
      </c>
      <c r="I80" s="54" t="s">
        <v>435</v>
      </c>
      <c r="J80" s="54" t="s">
        <v>359</v>
      </c>
      <c r="K80" s="54" t="s">
        <v>360</v>
      </c>
      <c r="L80" s="54" t="s">
        <v>437</v>
      </c>
      <c r="M80" s="90" t="s">
        <v>144</v>
      </c>
      <c r="N80" s="90" t="s">
        <v>104</v>
      </c>
      <c r="O80" s="88" t="s">
        <v>105</v>
      </c>
      <c r="P80" s="54" t="s">
        <v>1462</v>
      </c>
      <c r="Q80" s="90" t="s">
        <v>144</v>
      </c>
      <c r="R80" s="90" t="s">
        <v>125</v>
      </c>
      <c r="S80" s="88" t="s">
        <v>126</v>
      </c>
      <c r="T80" s="54" t="s">
        <v>1463</v>
      </c>
      <c r="U80" s="88" t="s">
        <v>364</v>
      </c>
      <c r="V80" s="54" t="s">
        <v>365</v>
      </c>
      <c r="W80" s="54" t="s">
        <v>365</v>
      </c>
      <c r="X80" s="54" t="s">
        <v>365</v>
      </c>
      <c r="Y80" s="54" t="s">
        <v>365</v>
      </c>
      <c r="Z80" s="54" t="s">
        <v>365</v>
      </c>
      <c r="AA80" s="54" t="s">
        <v>365</v>
      </c>
      <c r="AB80" s="54" t="s">
        <v>365</v>
      </c>
      <c r="AC80" s="54" t="s">
        <v>365</v>
      </c>
      <c r="AD80" s="54" t="s">
        <v>365</v>
      </c>
      <c r="AE80" s="54" t="s">
        <v>365</v>
      </c>
      <c r="AF80" s="54" t="s">
        <v>1464</v>
      </c>
      <c r="AG80" s="54" t="s">
        <v>1465</v>
      </c>
      <c r="AH80" s="54" t="s">
        <v>1466</v>
      </c>
      <c r="AI80" s="145" t="s">
        <v>2084</v>
      </c>
      <c r="AJ80" s="55" t="s">
        <v>2084</v>
      </c>
      <c r="AK80" s="68">
        <v>43350</v>
      </c>
      <c r="AL80" s="69" t="s">
        <v>369</v>
      </c>
      <c r="AM80" s="74" t="s">
        <v>443</v>
      </c>
      <c r="AN80" s="66">
        <v>43593</v>
      </c>
      <c r="AO80" s="75" t="s">
        <v>371</v>
      </c>
      <c r="AP80" s="71" t="s">
        <v>1467</v>
      </c>
      <c r="AQ80" s="66">
        <v>43769</v>
      </c>
      <c r="AR80" s="69" t="s">
        <v>462</v>
      </c>
      <c r="AS80" s="74" t="s">
        <v>1468</v>
      </c>
      <c r="AT80" s="66">
        <v>43921</v>
      </c>
      <c r="AU80" s="75" t="s">
        <v>375</v>
      </c>
      <c r="AV80" s="71" t="s">
        <v>1469</v>
      </c>
      <c r="AW80" s="66">
        <v>44249</v>
      </c>
      <c r="AX80" s="69" t="s">
        <v>380</v>
      </c>
      <c r="AY80" s="74" t="s">
        <v>1456</v>
      </c>
      <c r="AZ80" s="66" t="s">
        <v>382</v>
      </c>
      <c r="BA80" s="75" t="s">
        <v>383</v>
      </c>
      <c r="BB80" s="71" t="s">
        <v>382</v>
      </c>
      <c r="BC80" s="66" t="s">
        <v>382</v>
      </c>
      <c r="BD80" s="69" t="s">
        <v>383</v>
      </c>
      <c r="BE80" s="74" t="s">
        <v>382</v>
      </c>
      <c r="BF80" s="66" t="s">
        <v>382</v>
      </c>
      <c r="BG80" s="75" t="s">
        <v>383</v>
      </c>
      <c r="BH80" s="71" t="s">
        <v>382</v>
      </c>
      <c r="BI80" s="66" t="s">
        <v>382</v>
      </c>
      <c r="BJ80" s="69" t="s">
        <v>383</v>
      </c>
      <c r="BK80" s="74" t="s">
        <v>382</v>
      </c>
      <c r="BL80" s="66" t="s">
        <v>382</v>
      </c>
      <c r="BM80" s="75" t="s">
        <v>383</v>
      </c>
      <c r="BN80" s="71" t="s">
        <v>382</v>
      </c>
      <c r="BO80" s="66" t="s">
        <v>382</v>
      </c>
      <c r="BP80" s="69" t="s">
        <v>383</v>
      </c>
      <c r="BQ80" s="74" t="s">
        <v>382</v>
      </c>
      <c r="BR80" s="66" t="s">
        <v>382</v>
      </c>
      <c r="BS80" s="75" t="s">
        <v>383</v>
      </c>
      <c r="BT80" s="77" t="s">
        <v>382</v>
      </c>
      <c r="BU80" s="139" t="s">
        <v>267</v>
      </c>
      <c r="BV80" s="140">
        <f t="shared" si="35"/>
        <v>1</v>
      </c>
      <c r="BW80" s="140">
        <f t="shared" si="36"/>
        <v>3</v>
      </c>
      <c r="BX80" s="140">
        <f t="shared" si="37"/>
        <v>1</v>
      </c>
      <c r="BY80" s="140">
        <f t="shared" si="38"/>
        <v>2</v>
      </c>
      <c r="BZ80" s="88">
        <f t="shared" si="39"/>
        <v>2</v>
      </c>
      <c r="CA80" s="88" t="str">
        <f t="shared" si="31"/>
        <v>Improbable (2)</v>
      </c>
      <c r="CB80" s="88">
        <f t="shared" si="40"/>
        <v>3</v>
      </c>
      <c r="CC80" s="88" t="str">
        <f t="shared" si="32"/>
        <v>Moderado (3)</v>
      </c>
      <c r="CD80" s="88">
        <f t="shared" si="41"/>
        <v>1</v>
      </c>
      <c r="CE80" s="88" t="str">
        <f t="shared" si="33"/>
        <v>Rara vez (1)</v>
      </c>
      <c r="CF80" s="88">
        <f t="shared" si="42"/>
        <v>2</v>
      </c>
      <c r="CG80" s="88" t="str">
        <f t="shared" si="34"/>
        <v>Menor (2)</v>
      </c>
      <c r="CH80" s="88" t="str">
        <f t="shared" si="43"/>
        <v>Antes de controles
Desde el cuadrante de probabilidad Improbable (2) e impacto Moderado (3)
Después de controles
Hasta el cuadrante de probabilidad Rara vez (1) e impacto Menor (2)</v>
      </c>
      <c r="CQ80" s="157"/>
      <c r="CV80" s="145" t="str">
        <f t="shared" si="44"/>
        <v>Antes de controles
Desde el cuadrante de probabilidad Improbable (2) e impacto Moderado (3)
Después de controles
Hasta el cuadrante de probabilidad Rara vez (1) e impacto Menor (2)</v>
      </c>
      <c r="CW80" s="55" t="str">
        <f t="shared" si="45"/>
        <v>Antes de controles
Desde el cuadrante de probabilidad Improbable (2) e impacto Moderado (3)
Después de controles
Hasta el cuadrante de probabilidad Rara vez (1) e impacto Menor (2)</v>
      </c>
    </row>
    <row r="81" spans="1:101" ht="409.5" customHeight="1" x14ac:dyDescent="0.2">
      <c r="A81" s="54" t="s">
        <v>314</v>
      </c>
      <c r="B81" s="91" t="s">
        <v>1470</v>
      </c>
      <c r="C81" s="56" t="s">
        <v>1471</v>
      </c>
      <c r="D81" s="88" t="s">
        <v>35</v>
      </c>
      <c r="E81" s="88" t="s">
        <v>42</v>
      </c>
      <c r="F81" s="54" t="s">
        <v>1472</v>
      </c>
      <c r="G81" s="54" t="s">
        <v>1473</v>
      </c>
      <c r="H81" s="54" t="s">
        <v>1474</v>
      </c>
      <c r="I81" s="54" t="s">
        <v>435</v>
      </c>
      <c r="J81" s="54" t="s">
        <v>359</v>
      </c>
      <c r="K81" s="54" t="s">
        <v>360</v>
      </c>
      <c r="L81" s="54" t="s">
        <v>437</v>
      </c>
      <c r="M81" s="90" t="s">
        <v>124</v>
      </c>
      <c r="N81" s="90" t="s">
        <v>104</v>
      </c>
      <c r="O81" s="88" t="s">
        <v>105</v>
      </c>
      <c r="P81" s="54" t="s">
        <v>1447</v>
      </c>
      <c r="Q81" s="90" t="s">
        <v>144</v>
      </c>
      <c r="R81" s="90" t="s">
        <v>125</v>
      </c>
      <c r="S81" s="88" t="s">
        <v>126</v>
      </c>
      <c r="T81" s="54" t="s">
        <v>1475</v>
      </c>
      <c r="U81" s="88" t="s">
        <v>364</v>
      </c>
      <c r="V81" s="54" t="s">
        <v>365</v>
      </c>
      <c r="W81" s="54" t="s">
        <v>365</v>
      </c>
      <c r="X81" s="54" t="s">
        <v>365</v>
      </c>
      <c r="Y81" s="54" t="s">
        <v>365</v>
      </c>
      <c r="Z81" s="54" t="s">
        <v>365</v>
      </c>
      <c r="AA81" s="54" t="s">
        <v>365</v>
      </c>
      <c r="AB81" s="54" t="s">
        <v>365</v>
      </c>
      <c r="AC81" s="54" t="s">
        <v>365</v>
      </c>
      <c r="AD81" s="54" t="s">
        <v>365</v>
      </c>
      <c r="AE81" s="54" t="s">
        <v>365</v>
      </c>
      <c r="AF81" s="54" t="s">
        <v>1476</v>
      </c>
      <c r="AG81" s="54" t="s">
        <v>1465</v>
      </c>
      <c r="AH81" s="54" t="s">
        <v>1477</v>
      </c>
      <c r="AI81" s="145" t="s">
        <v>2084</v>
      </c>
      <c r="AJ81" s="55" t="s">
        <v>2084</v>
      </c>
      <c r="AK81" s="68">
        <v>43350</v>
      </c>
      <c r="AL81" s="69" t="s">
        <v>369</v>
      </c>
      <c r="AM81" s="74" t="s">
        <v>443</v>
      </c>
      <c r="AN81" s="66">
        <v>43593</v>
      </c>
      <c r="AO81" s="75" t="s">
        <v>371</v>
      </c>
      <c r="AP81" s="71" t="s">
        <v>1478</v>
      </c>
      <c r="AQ81" s="66">
        <v>43769</v>
      </c>
      <c r="AR81" s="69" t="s">
        <v>462</v>
      </c>
      <c r="AS81" s="74" t="s">
        <v>1479</v>
      </c>
      <c r="AT81" s="66">
        <v>43921</v>
      </c>
      <c r="AU81" s="75" t="s">
        <v>380</v>
      </c>
      <c r="AV81" s="71" t="s">
        <v>1480</v>
      </c>
      <c r="AW81" s="66">
        <v>44249</v>
      </c>
      <c r="AX81" s="69" t="s">
        <v>380</v>
      </c>
      <c r="AY81" s="74" t="s">
        <v>1456</v>
      </c>
      <c r="AZ81" s="66" t="s">
        <v>382</v>
      </c>
      <c r="BA81" s="75" t="s">
        <v>383</v>
      </c>
      <c r="BB81" s="71" t="s">
        <v>382</v>
      </c>
      <c r="BC81" s="66" t="s">
        <v>382</v>
      </c>
      <c r="BD81" s="69" t="s">
        <v>383</v>
      </c>
      <c r="BE81" s="74" t="s">
        <v>382</v>
      </c>
      <c r="BF81" s="66" t="s">
        <v>382</v>
      </c>
      <c r="BG81" s="75" t="s">
        <v>383</v>
      </c>
      <c r="BH81" s="71" t="s">
        <v>382</v>
      </c>
      <c r="BI81" s="66" t="s">
        <v>382</v>
      </c>
      <c r="BJ81" s="69" t="s">
        <v>383</v>
      </c>
      <c r="BK81" s="74" t="s">
        <v>382</v>
      </c>
      <c r="BL81" s="66" t="s">
        <v>382</v>
      </c>
      <c r="BM81" s="75" t="s">
        <v>383</v>
      </c>
      <c r="BN81" s="71" t="s">
        <v>382</v>
      </c>
      <c r="BO81" s="66" t="s">
        <v>382</v>
      </c>
      <c r="BP81" s="69" t="s">
        <v>383</v>
      </c>
      <c r="BQ81" s="74" t="s">
        <v>382</v>
      </c>
      <c r="BR81" s="66" t="s">
        <v>382</v>
      </c>
      <c r="BS81" s="75" t="s">
        <v>383</v>
      </c>
      <c r="BT81" s="77" t="s">
        <v>382</v>
      </c>
      <c r="BU81" s="139" t="s">
        <v>267</v>
      </c>
      <c r="BV81" s="140">
        <f t="shared" si="35"/>
        <v>2</v>
      </c>
      <c r="BW81" s="140">
        <f t="shared" si="36"/>
        <v>3</v>
      </c>
      <c r="BX81" s="140">
        <f t="shared" si="37"/>
        <v>1</v>
      </c>
      <c r="BY81" s="140">
        <f t="shared" si="38"/>
        <v>2</v>
      </c>
      <c r="BZ81" s="88">
        <f t="shared" si="39"/>
        <v>2</v>
      </c>
      <c r="CA81" s="88" t="str">
        <f t="shared" si="31"/>
        <v>Improbable (2)</v>
      </c>
      <c r="CB81" s="88">
        <f t="shared" si="40"/>
        <v>3</v>
      </c>
      <c r="CC81" s="88" t="str">
        <f t="shared" si="32"/>
        <v>Moderado (3)</v>
      </c>
      <c r="CD81" s="88">
        <f t="shared" si="41"/>
        <v>1</v>
      </c>
      <c r="CE81" s="88" t="str">
        <f t="shared" si="33"/>
        <v>Rara vez (1)</v>
      </c>
      <c r="CF81" s="88">
        <f t="shared" si="42"/>
        <v>2</v>
      </c>
      <c r="CG81" s="88" t="str">
        <f t="shared" si="34"/>
        <v>Menor (2)</v>
      </c>
      <c r="CH81" s="88" t="str">
        <f t="shared" si="43"/>
        <v>Antes de controles
Desde el cuadrante de probabilidad Improbable (2) e impacto Moderado (3)
Después de controles
Hasta el cuadrante de probabilidad Rara vez (1) e impacto Menor (2)</v>
      </c>
      <c r="CQ81" s="157"/>
      <c r="CV81" s="145" t="str">
        <f t="shared" si="44"/>
        <v>Antes de controles
Desde el cuadrante de probabilidad Improbable (2) e impacto Moderado (3)
Después de controles
Hasta el cuadrante de probabilidad Rara vez (1) e impacto Menor (2)</v>
      </c>
      <c r="CW81" s="55" t="str">
        <f t="shared" si="45"/>
        <v>Antes de controles
Desde el cuadrante de probabilidad Improbable (2) e impacto Moderado (3)
Después de controles
Hasta el cuadrante de probabilidad Rara vez (1) e impacto Menor (2)</v>
      </c>
    </row>
    <row r="82" spans="1:101" ht="409.5" customHeight="1" x14ac:dyDescent="0.2">
      <c r="A82" s="54" t="s">
        <v>314</v>
      </c>
      <c r="B82" s="91" t="s">
        <v>1481</v>
      </c>
      <c r="C82" s="56" t="s">
        <v>1482</v>
      </c>
      <c r="D82" s="88" t="s">
        <v>35</v>
      </c>
      <c r="E82" s="88" t="s">
        <v>42</v>
      </c>
      <c r="F82" s="54" t="s">
        <v>1483</v>
      </c>
      <c r="G82" s="54" t="s">
        <v>1484</v>
      </c>
      <c r="H82" s="54" t="s">
        <v>1485</v>
      </c>
      <c r="I82" s="54" t="s">
        <v>435</v>
      </c>
      <c r="J82" s="54" t="s">
        <v>359</v>
      </c>
      <c r="K82" s="54" t="s">
        <v>360</v>
      </c>
      <c r="L82" s="54" t="s">
        <v>437</v>
      </c>
      <c r="M82" s="90" t="s">
        <v>144</v>
      </c>
      <c r="N82" s="90" t="s">
        <v>104</v>
      </c>
      <c r="O82" s="88" t="s">
        <v>105</v>
      </c>
      <c r="P82" s="54" t="s">
        <v>1486</v>
      </c>
      <c r="Q82" s="90" t="s">
        <v>144</v>
      </c>
      <c r="R82" s="90" t="s">
        <v>125</v>
      </c>
      <c r="S82" s="88" t="s">
        <v>126</v>
      </c>
      <c r="T82" s="54" t="s">
        <v>1487</v>
      </c>
      <c r="U82" s="88" t="s">
        <v>364</v>
      </c>
      <c r="V82" s="54" t="s">
        <v>365</v>
      </c>
      <c r="W82" s="54" t="s">
        <v>365</v>
      </c>
      <c r="X82" s="54" t="s">
        <v>365</v>
      </c>
      <c r="Y82" s="54" t="s">
        <v>365</v>
      </c>
      <c r="Z82" s="54" t="s">
        <v>365</v>
      </c>
      <c r="AA82" s="54" t="s">
        <v>365</v>
      </c>
      <c r="AB82" s="54" t="s">
        <v>365</v>
      </c>
      <c r="AC82" s="54" t="s">
        <v>365</v>
      </c>
      <c r="AD82" s="54" t="s">
        <v>365</v>
      </c>
      <c r="AE82" s="54" t="s">
        <v>365</v>
      </c>
      <c r="AF82" s="54" t="s">
        <v>1488</v>
      </c>
      <c r="AG82" s="54" t="s">
        <v>1465</v>
      </c>
      <c r="AH82" s="54" t="s">
        <v>1489</v>
      </c>
      <c r="AI82" s="145" t="s">
        <v>2084</v>
      </c>
      <c r="AJ82" s="55" t="s">
        <v>2084</v>
      </c>
      <c r="AK82" s="68">
        <v>43350</v>
      </c>
      <c r="AL82" s="69" t="s">
        <v>369</v>
      </c>
      <c r="AM82" s="74" t="s">
        <v>443</v>
      </c>
      <c r="AN82" s="66">
        <v>43593</v>
      </c>
      <c r="AO82" s="75" t="s">
        <v>371</v>
      </c>
      <c r="AP82" s="71" t="s">
        <v>1478</v>
      </c>
      <c r="AQ82" s="66">
        <v>43769</v>
      </c>
      <c r="AR82" s="69" t="s">
        <v>462</v>
      </c>
      <c r="AS82" s="74" t="s">
        <v>1490</v>
      </c>
      <c r="AT82" s="66">
        <v>43921</v>
      </c>
      <c r="AU82" s="75" t="s">
        <v>380</v>
      </c>
      <c r="AV82" s="71" t="s">
        <v>1491</v>
      </c>
      <c r="AW82" s="66">
        <v>44249</v>
      </c>
      <c r="AX82" s="69" t="s">
        <v>380</v>
      </c>
      <c r="AY82" s="74" t="s">
        <v>1456</v>
      </c>
      <c r="AZ82" s="66" t="s">
        <v>382</v>
      </c>
      <c r="BA82" s="75" t="s">
        <v>383</v>
      </c>
      <c r="BB82" s="71" t="s">
        <v>382</v>
      </c>
      <c r="BC82" s="66" t="s">
        <v>382</v>
      </c>
      <c r="BD82" s="69" t="s">
        <v>383</v>
      </c>
      <c r="BE82" s="74" t="s">
        <v>382</v>
      </c>
      <c r="BF82" s="66" t="s">
        <v>382</v>
      </c>
      <c r="BG82" s="75" t="s">
        <v>383</v>
      </c>
      <c r="BH82" s="71" t="s">
        <v>382</v>
      </c>
      <c r="BI82" s="66" t="s">
        <v>382</v>
      </c>
      <c r="BJ82" s="69" t="s">
        <v>383</v>
      </c>
      <c r="BK82" s="74" t="s">
        <v>382</v>
      </c>
      <c r="BL82" s="66" t="s">
        <v>382</v>
      </c>
      <c r="BM82" s="75" t="s">
        <v>383</v>
      </c>
      <c r="BN82" s="71" t="s">
        <v>382</v>
      </c>
      <c r="BO82" s="66" t="s">
        <v>382</v>
      </c>
      <c r="BP82" s="69" t="s">
        <v>383</v>
      </c>
      <c r="BQ82" s="74" t="s">
        <v>382</v>
      </c>
      <c r="BR82" s="66" t="s">
        <v>382</v>
      </c>
      <c r="BS82" s="75" t="s">
        <v>383</v>
      </c>
      <c r="BT82" s="77" t="s">
        <v>382</v>
      </c>
      <c r="BU82" s="139" t="s">
        <v>267</v>
      </c>
      <c r="BV82" s="140">
        <f t="shared" si="35"/>
        <v>1</v>
      </c>
      <c r="BW82" s="140">
        <f t="shared" si="36"/>
        <v>3</v>
      </c>
      <c r="BX82" s="140">
        <f t="shared" si="37"/>
        <v>1</v>
      </c>
      <c r="BY82" s="140">
        <f t="shared" si="38"/>
        <v>2</v>
      </c>
      <c r="BZ82" s="88">
        <f t="shared" si="39"/>
        <v>2</v>
      </c>
      <c r="CA82" s="88" t="str">
        <f t="shared" si="31"/>
        <v>Improbable (2)</v>
      </c>
      <c r="CB82" s="88">
        <f t="shared" si="40"/>
        <v>3</v>
      </c>
      <c r="CC82" s="88" t="str">
        <f t="shared" si="32"/>
        <v>Moderado (3)</v>
      </c>
      <c r="CD82" s="88">
        <f t="shared" si="41"/>
        <v>1</v>
      </c>
      <c r="CE82" s="88" t="str">
        <f t="shared" si="33"/>
        <v>Rara vez (1)</v>
      </c>
      <c r="CF82" s="88">
        <f t="shared" si="42"/>
        <v>2</v>
      </c>
      <c r="CG82" s="88" t="str">
        <f t="shared" si="34"/>
        <v>Menor (2)</v>
      </c>
      <c r="CH82" s="88" t="str">
        <f t="shared" si="43"/>
        <v>Antes de controles
Desde el cuadrante de probabilidad Improbable (2) e impacto Moderado (3)
Después de controles
Hasta el cuadrante de probabilidad Rara vez (1) e impacto Menor (2)</v>
      </c>
      <c r="CQ82" s="157"/>
      <c r="CV82" s="145" t="str">
        <f t="shared" si="44"/>
        <v>Antes de controles
Desde el cuadrante de probabilidad Improbable (2) e impacto Moderado (3)
Después de controles
Hasta el cuadrante de probabilidad Rara vez (1) e impacto Menor (2)</v>
      </c>
      <c r="CW82" s="55" t="str">
        <f t="shared" si="45"/>
        <v>Antes de controles
Desde el cuadrante de probabilidad Improbable (2) e impacto Moderado (3)
Después de controles
Hasta el cuadrante de probabilidad Rara vez (1) e impacto Menor (2)</v>
      </c>
    </row>
    <row r="83" spans="1:101" ht="409.5" customHeight="1" x14ac:dyDescent="0.2">
      <c r="A83" s="54" t="s">
        <v>314</v>
      </c>
      <c r="B83" s="91" t="s">
        <v>1492</v>
      </c>
      <c r="C83" s="56" t="s">
        <v>1493</v>
      </c>
      <c r="D83" s="88" t="s">
        <v>35</v>
      </c>
      <c r="E83" s="88" t="s">
        <v>42</v>
      </c>
      <c r="F83" s="54" t="s">
        <v>1494</v>
      </c>
      <c r="G83" s="54" t="s">
        <v>1495</v>
      </c>
      <c r="H83" s="54" t="s">
        <v>1496</v>
      </c>
      <c r="I83" s="54" t="s">
        <v>435</v>
      </c>
      <c r="J83" s="54" t="s">
        <v>359</v>
      </c>
      <c r="K83" s="54" t="s">
        <v>360</v>
      </c>
      <c r="L83" s="54" t="s">
        <v>437</v>
      </c>
      <c r="M83" s="90" t="s">
        <v>103</v>
      </c>
      <c r="N83" s="90" t="s">
        <v>125</v>
      </c>
      <c r="O83" s="88" t="s">
        <v>105</v>
      </c>
      <c r="P83" s="54" t="s">
        <v>1497</v>
      </c>
      <c r="Q83" s="90" t="s">
        <v>144</v>
      </c>
      <c r="R83" s="90" t="s">
        <v>145</v>
      </c>
      <c r="S83" s="88" t="s">
        <v>126</v>
      </c>
      <c r="T83" s="54" t="s">
        <v>1487</v>
      </c>
      <c r="U83" s="88" t="s">
        <v>364</v>
      </c>
      <c r="V83" s="54" t="s">
        <v>365</v>
      </c>
      <c r="W83" s="54" t="s">
        <v>365</v>
      </c>
      <c r="X83" s="54" t="s">
        <v>365</v>
      </c>
      <c r="Y83" s="54" t="s">
        <v>365</v>
      </c>
      <c r="Z83" s="54" t="s">
        <v>365</v>
      </c>
      <c r="AA83" s="54" t="s">
        <v>365</v>
      </c>
      <c r="AB83" s="54" t="s">
        <v>365</v>
      </c>
      <c r="AC83" s="54" t="s">
        <v>365</v>
      </c>
      <c r="AD83" s="54" t="s">
        <v>365</v>
      </c>
      <c r="AE83" s="54" t="s">
        <v>365</v>
      </c>
      <c r="AF83" s="54" t="s">
        <v>1498</v>
      </c>
      <c r="AG83" s="54" t="s">
        <v>1465</v>
      </c>
      <c r="AH83" s="54" t="s">
        <v>1499</v>
      </c>
      <c r="AI83" s="145" t="s">
        <v>2084</v>
      </c>
      <c r="AJ83" s="55" t="s">
        <v>2084</v>
      </c>
      <c r="AK83" s="68">
        <v>43350</v>
      </c>
      <c r="AL83" s="69" t="s">
        <v>369</v>
      </c>
      <c r="AM83" s="74" t="s">
        <v>443</v>
      </c>
      <c r="AN83" s="66">
        <v>43593</v>
      </c>
      <c r="AO83" s="75" t="s">
        <v>371</v>
      </c>
      <c r="AP83" s="71" t="s">
        <v>1500</v>
      </c>
      <c r="AQ83" s="66">
        <v>43769</v>
      </c>
      <c r="AR83" s="69" t="s">
        <v>377</v>
      </c>
      <c r="AS83" s="74" t="s">
        <v>1501</v>
      </c>
      <c r="AT83" s="66">
        <v>44249</v>
      </c>
      <c r="AU83" s="75" t="s">
        <v>380</v>
      </c>
      <c r="AV83" s="71" t="s">
        <v>1456</v>
      </c>
      <c r="AW83" s="66" t="s">
        <v>382</v>
      </c>
      <c r="AX83" s="69" t="s">
        <v>383</v>
      </c>
      <c r="AY83" s="74" t="s">
        <v>382</v>
      </c>
      <c r="AZ83" s="66" t="s">
        <v>382</v>
      </c>
      <c r="BA83" s="75" t="s">
        <v>383</v>
      </c>
      <c r="BB83" s="71" t="s">
        <v>382</v>
      </c>
      <c r="BC83" s="66" t="s">
        <v>382</v>
      </c>
      <c r="BD83" s="69" t="s">
        <v>383</v>
      </c>
      <c r="BE83" s="74" t="s">
        <v>382</v>
      </c>
      <c r="BF83" s="66" t="s">
        <v>382</v>
      </c>
      <c r="BG83" s="75" t="s">
        <v>383</v>
      </c>
      <c r="BH83" s="71" t="s">
        <v>382</v>
      </c>
      <c r="BI83" s="66" t="s">
        <v>382</v>
      </c>
      <c r="BJ83" s="69" t="s">
        <v>383</v>
      </c>
      <c r="BK83" s="74" t="s">
        <v>382</v>
      </c>
      <c r="BL83" s="66" t="s">
        <v>382</v>
      </c>
      <c r="BM83" s="75" t="s">
        <v>383</v>
      </c>
      <c r="BN83" s="71" t="s">
        <v>382</v>
      </c>
      <c r="BO83" s="66" t="s">
        <v>382</v>
      </c>
      <c r="BP83" s="69" t="s">
        <v>383</v>
      </c>
      <c r="BQ83" s="74" t="s">
        <v>382</v>
      </c>
      <c r="BR83" s="66" t="s">
        <v>382</v>
      </c>
      <c r="BS83" s="75" t="s">
        <v>383</v>
      </c>
      <c r="BT83" s="77" t="s">
        <v>382</v>
      </c>
      <c r="BU83" s="139" t="s">
        <v>267</v>
      </c>
      <c r="BV83" s="140">
        <f t="shared" si="35"/>
        <v>3</v>
      </c>
      <c r="BW83" s="140">
        <f t="shared" si="36"/>
        <v>2</v>
      </c>
      <c r="BX83" s="140">
        <f t="shared" si="37"/>
        <v>1</v>
      </c>
      <c r="BY83" s="140">
        <f t="shared" si="38"/>
        <v>1</v>
      </c>
      <c r="BZ83" s="88">
        <f t="shared" si="39"/>
        <v>2</v>
      </c>
      <c r="CA83" s="88" t="str">
        <f t="shared" si="31"/>
        <v>Improbable (2)</v>
      </c>
      <c r="CB83" s="88">
        <f t="shared" si="40"/>
        <v>3</v>
      </c>
      <c r="CC83" s="88" t="str">
        <f t="shared" si="32"/>
        <v>Moderado (3)</v>
      </c>
      <c r="CD83" s="88">
        <f t="shared" si="41"/>
        <v>1</v>
      </c>
      <c r="CE83" s="88" t="str">
        <f t="shared" si="33"/>
        <v>Rara vez (1)</v>
      </c>
      <c r="CF83" s="88">
        <f t="shared" si="42"/>
        <v>2</v>
      </c>
      <c r="CG83" s="88" t="str">
        <f t="shared" si="34"/>
        <v>Menor (2)</v>
      </c>
      <c r="CH83" s="88" t="str">
        <f t="shared" si="43"/>
        <v>Antes de controles
Desde el cuadrante de probabilidad Improbable (2) e impacto Moderado (3)
Después de controles
Hasta el cuadrante de probabilidad Rara vez (1) e impacto Menor (2)</v>
      </c>
      <c r="CQ83" s="157"/>
      <c r="CV83" s="145" t="str">
        <f t="shared" si="44"/>
        <v>Antes de controles
Desde el cuadrante de probabilidad Improbable (2) e impacto Moderado (3)
Después de controles
Hasta el cuadrante de probabilidad Rara vez (1) e impacto Menor (2)</v>
      </c>
      <c r="CW83" s="55" t="str">
        <f t="shared" si="45"/>
        <v>Antes de controles
Desde el cuadrante de probabilidad Improbable (2) e impacto Moderado (3)
Después de controles
Hasta el cuadrante de probabilidad Rara vez (1) e impacto Menor (2)</v>
      </c>
    </row>
    <row r="84" spans="1:101" ht="409.5" customHeight="1" x14ac:dyDescent="0.2">
      <c r="A84" s="54" t="s">
        <v>205</v>
      </c>
      <c r="B84" s="91" t="s">
        <v>1502</v>
      </c>
      <c r="C84" s="56" t="s">
        <v>1503</v>
      </c>
      <c r="D84" s="88" t="s">
        <v>35</v>
      </c>
      <c r="E84" s="88" t="s">
        <v>92</v>
      </c>
      <c r="F84" s="54" t="s">
        <v>1504</v>
      </c>
      <c r="G84" s="54" t="s">
        <v>1505</v>
      </c>
      <c r="H84" s="54" t="s">
        <v>1506</v>
      </c>
      <c r="I84" s="54" t="s">
        <v>435</v>
      </c>
      <c r="J84" s="54" t="s">
        <v>359</v>
      </c>
      <c r="K84" s="54" t="s">
        <v>436</v>
      </c>
      <c r="L84" s="54" t="s">
        <v>437</v>
      </c>
      <c r="M84" s="90" t="s">
        <v>144</v>
      </c>
      <c r="N84" s="90" t="s">
        <v>104</v>
      </c>
      <c r="O84" s="88" t="s">
        <v>105</v>
      </c>
      <c r="P84" s="54" t="s">
        <v>1507</v>
      </c>
      <c r="Q84" s="90" t="s">
        <v>144</v>
      </c>
      <c r="R84" s="90" t="s">
        <v>125</v>
      </c>
      <c r="S84" s="88" t="s">
        <v>126</v>
      </c>
      <c r="T84" s="54" t="s">
        <v>1050</v>
      </c>
      <c r="U84" s="88" t="s">
        <v>405</v>
      </c>
      <c r="V84" s="54" t="s">
        <v>365</v>
      </c>
      <c r="W84" s="54" t="s">
        <v>365</v>
      </c>
      <c r="X84" s="54" t="s">
        <v>365</v>
      </c>
      <c r="Y84" s="54" t="s">
        <v>365</v>
      </c>
      <c r="Z84" s="54" t="s">
        <v>365</v>
      </c>
      <c r="AA84" s="54" t="s">
        <v>1508</v>
      </c>
      <c r="AB84" s="54" t="s">
        <v>1509</v>
      </c>
      <c r="AC84" s="54" t="s">
        <v>1510</v>
      </c>
      <c r="AD84" s="54" t="s">
        <v>1511</v>
      </c>
      <c r="AE84" s="54" t="s">
        <v>1512</v>
      </c>
      <c r="AF84" s="54" t="s">
        <v>1513</v>
      </c>
      <c r="AG84" s="54" t="s">
        <v>1514</v>
      </c>
      <c r="AH84" s="54" t="s">
        <v>1515</v>
      </c>
      <c r="AI84" s="145" t="s">
        <v>2090</v>
      </c>
      <c r="AJ84" s="55" t="s">
        <v>2084</v>
      </c>
      <c r="AK84" s="68">
        <v>43349</v>
      </c>
      <c r="AL84" s="69" t="s">
        <v>369</v>
      </c>
      <c r="AM84" s="74" t="s">
        <v>886</v>
      </c>
      <c r="AN84" s="66">
        <v>43592</v>
      </c>
      <c r="AO84" s="75" t="s">
        <v>445</v>
      </c>
      <c r="AP84" s="71" t="s">
        <v>1516</v>
      </c>
      <c r="AQ84" s="66">
        <v>43768</v>
      </c>
      <c r="AR84" s="69" t="s">
        <v>369</v>
      </c>
      <c r="AS84" s="74" t="s">
        <v>1517</v>
      </c>
      <c r="AT84" s="66">
        <v>43902</v>
      </c>
      <c r="AU84" s="75" t="s">
        <v>369</v>
      </c>
      <c r="AV84" s="71" t="s">
        <v>1518</v>
      </c>
      <c r="AW84" s="66">
        <v>44071</v>
      </c>
      <c r="AX84" s="69" t="s">
        <v>462</v>
      </c>
      <c r="AY84" s="74" t="s">
        <v>1519</v>
      </c>
      <c r="AZ84" s="66">
        <v>44167</v>
      </c>
      <c r="BA84" s="75" t="s">
        <v>615</v>
      </c>
      <c r="BB84" s="71" t="s">
        <v>1520</v>
      </c>
      <c r="BC84" s="66">
        <v>44243</v>
      </c>
      <c r="BD84" s="69" t="s">
        <v>483</v>
      </c>
      <c r="BE84" s="74" t="s">
        <v>1521</v>
      </c>
      <c r="BF84" s="66" t="s">
        <v>382</v>
      </c>
      <c r="BG84" s="75" t="s">
        <v>383</v>
      </c>
      <c r="BH84" s="71" t="s">
        <v>382</v>
      </c>
      <c r="BI84" s="66" t="s">
        <v>382</v>
      </c>
      <c r="BJ84" s="69" t="s">
        <v>383</v>
      </c>
      <c r="BK84" s="74" t="s">
        <v>382</v>
      </c>
      <c r="BL84" s="66" t="s">
        <v>382</v>
      </c>
      <c r="BM84" s="75" t="s">
        <v>383</v>
      </c>
      <c r="BN84" s="71" t="s">
        <v>382</v>
      </c>
      <c r="BO84" s="66" t="s">
        <v>382</v>
      </c>
      <c r="BP84" s="69" t="s">
        <v>383</v>
      </c>
      <c r="BQ84" s="74" t="s">
        <v>382</v>
      </c>
      <c r="BR84" s="66" t="s">
        <v>382</v>
      </c>
      <c r="BS84" s="75" t="s">
        <v>383</v>
      </c>
      <c r="BT84" s="77" t="s">
        <v>382</v>
      </c>
      <c r="BU84" s="139" t="s">
        <v>279</v>
      </c>
      <c r="BV84" s="140">
        <f t="shared" si="35"/>
        <v>1</v>
      </c>
      <c r="BW84" s="140">
        <f t="shared" si="36"/>
        <v>3</v>
      </c>
      <c r="BX84" s="140">
        <f t="shared" si="37"/>
        <v>1</v>
      </c>
      <c r="BY84" s="140">
        <f t="shared" si="38"/>
        <v>2</v>
      </c>
      <c r="BZ84" s="88">
        <f t="shared" si="39"/>
        <v>2</v>
      </c>
      <c r="CA84" s="88" t="str">
        <f t="shared" si="31"/>
        <v>Improbable (2)</v>
      </c>
      <c r="CB84" s="88">
        <f t="shared" si="40"/>
        <v>4</v>
      </c>
      <c r="CC84" s="88" t="str">
        <f t="shared" si="32"/>
        <v>Mayor (4)</v>
      </c>
      <c r="CD84" s="88">
        <f t="shared" si="41"/>
        <v>1</v>
      </c>
      <c r="CE84" s="88" t="str">
        <f t="shared" si="33"/>
        <v>Rara vez (1)</v>
      </c>
      <c r="CF84" s="88">
        <f t="shared" si="42"/>
        <v>2</v>
      </c>
      <c r="CG84" s="88" t="str">
        <f t="shared" si="34"/>
        <v>Menor (2)</v>
      </c>
      <c r="CH84" s="88" t="str">
        <f t="shared" si="43"/>
        <v>Antes de controles
Desde el cuadrante de probabilidad Improbable (2) e impacto Mayor (4)
Después de controles
Hasta el cuadrante de probabilidad Rara vez (1) e impacto Menor (2)</v>
      </c>
      <c r="CQ84" s="157"/>
      <c r="CV84" s="145" t="str">
        <f t="shared" si="44"/>
        <v>Antes de controles
Desde el cuadrante de probabilidad Improbable (2) e impacto Mayor (4)
Después de controles
Hasta el cuadrante de probabilidad Rara vez (1) e impacto Menor (2)</v>
      </c>
      <c r="CW84" s="55" t="str">
        <f t="shared" si="45"/>
        <v>Antes de controles
Desde el cuadrante de probabilidad Improbable (2) e impacto Moderado (3)
Después de controles
Hasta el cuadrante de probabilidad Rara vez (1) e impacto Menor (2)</v>
      </c>
    </row>
    <row r="85" spans="1:101" ht="409.5" customHeight="1" x14ac:dyDescent="0.2">
      <c r="A85" s="54" t="s">
        <v>205</v>
      </c>
      <c r="B85" s="91" t="s">
        <v>1522</v>
      </c>
      <c r="C85" s="56" t="s">
        <v>1523</v>
      </c>
      <c r="D85" s="88" t="s">
        <v>35</v>
      </c>
      <c r="E85" s="88" t="s">
        <v>152</v>
      </c>
      <c r="F85" s="54" t="s">
        <v>1524</v>
      </c>
      <c r="G85" s="54" t="s">
        <v>1525</v>
      </c>
      <c r="H85" s="54" t="s">
        <v>1526</v>
      </c>
      <c r="I85" s="54" t="s">
        <v>435</v>
      </c>
      <c r="J85" s="54" t="s">
        <v>359</v>
      </c>
      <c r="K85" s="54" t="s">
        <v>436</v>
      </c>
      <c r="L85" s="54" t="s">
        <v>437</v>
      </c>
      <c r="M85" s="90" t="s">
        <v>51</v>
      </c>
      <c r="N85" s="90" t="s">
        <v>79</v>
      </c>
      <c r="O85" s="88" t="s">
        <v>54</v>
      </c>
      <c r="P85" s="54" t="s">
        <v>1527</v>
      </c>
      <c r="Q85" s="90" t="s">
        <v>103</v>
      </c>
      <c r="R85" s="90" t="s">
        <v>125</v>
      </c>
      <c r="S85" s="88" t="s">
        <v>105</v>
      </c>
      <c r="T85" s="54" t="s">
        <v>1528</v>
      </c>
      <c r="U85" s="88" t="s">
        <v>405</v>
      </c>
      <c r="V85" s="54" t="s">
        <v>365</v>
      </c>
      <c r="W85" s="54" t="s">
        <v>365</v>
      </c>
      <c r="X85" s="54" t="s">
        <v>365</v>
      </c>
      <c r="Y85" s="54" t="s">
        <v>365</v>
      </c>
      <c r="Z85" s="54" t="s">
        <v>365</v>
      </c>
      <c r="AA85" s="54" t="s">
        <v>1529</v>
      </c>
      <c r="AB85" s="54" t="s">
        <v>1530</v>
      </c>
      <c r="AC85" s="54" t="s">
        <v>1531</v>
      </c>
      <c r="AD85" s="54" t="s">
        <v>1532</v>
      </c>
      <c r="AE85" s="54" t="s">
        <v>1533</v>
      </c>
      <c r="AF85" s="54" t="s">
        <v>1534</v>
      </c>
      <c r="AG85" s="54" t="s">
        <v>1535</v>
      </c>
      <c r="AH85" s="54" t="s">
        <v>1536</v>
      </c>
      <c r="AI85" s="145" t="s">
        <v>2090</v>
      </c>
      <c r="AJ85" s="55" t="s">
        <v>2084</v>
      </c>
      <c r="AK85" s="68">
        <v>43349</v>
      </c>
      <c r="AL85" s="69" t="s">
        <v>369</v>
      </c>
      <c r="AM85" s="74" t="s">
        <v>886</v>
      </c>
      <c r="AN85" s="66">
        <v>43592</v>
      </c>
      <c r="AO85" s="75" t="s">
        <v>1003</v>
      </c>
      <c r="AP85" s="71" t="s">
        <v>1537</v>
      </c>
      <c r="AQ85" s="66">
        <v>43768</v>
      </c>
      <c r="AR85" s="69" t="s">
        <v>369</v>
      </c>
      <c r="AS85" s="74" t="s">
        <v>1538</v>
      </c>
      <c r="AT85" s="66">
        <v>43902</v>
      </c>
      <c r="AU85" s="75" t="s">
        <v>866</v>
      </c>
      <c r="AV85" s="71" t="s">
        <v>1539</v>
      </c>
      <c r="AW85" s="66">
        <v>44071</v>
      </c>
      <c r="AX85" s="69" t="s">
        <v>462</v>
      </c>
      <c r="AY85" s="74" t="s">
        <v>1540</v>
      </c>
      <c r="AZ85" s="66">
        <v>44167</v>
      </c>
      <c r="BA85" s="75" t="s">
        <v>416</v>
      </c>
      <c r="BB85" s="71" t="s">
        <v>1541</v>
      </c>
      <c r="BC85" s="66">
        <v>44243</v>
      </c>
      <c r="BD85" s="69" t="s">
        <v>483</v>
      </c>
      <c r="BE85" s="74" t="s">
        <v>1521</v>
      </c>
      <c r="BF85" s="66" t="s">
        <v>382</v>
      </c>
      <c r="BG85" s="75" t="s">
        <v>383</v>
      </c>
      <c r="BH85" s="71" t="s">
        <v>382</v>
      </c>
      <c r="BI85" s="66" t="s">
        <v>382</v>
      </c>
      <c r="BJ85" s="69" t="s">
        <v>383</v>
      </c>
      <c r="BK85" s="74" t="s">
        <v>382</v>
      </c>
      <c r="BL85" s="66" t="s">
        <v>382</v>
      </c>
      <c r="BM85" s="75" t="s">
        <v>383</v>
      </c>
      <c r="BN85" s="71" t="s">
        <v>382</v>
      </c>
      <c r="BO85" s="66" t="s">
        <v>382</v>
      </c>
      <c r="BP85" s="69" t="s">
        <v>383</v>
      </c>
      <c r="BQ85" s="74" t="s">
        <v>382</v>
      </c>
      <c r="BR85" s="66" t="s">
        <v>382</v>
      </c>
      <c r="BS85" s="75" t="s">
        <v>383</v>
      </c>
      <c r="BT85" s="77" t="s">
        <v>382</v>
      </c>
      <c r="BU85" s="139" t="s">
        <v>279</v>
      </c>
      <c r="BV85" s="140">
        <f t="shared" si="35"/>
        <v>5</v>
      </c>
      <c r="BW85" s="140">
        <f t="shared" si="36"/>
        <v>4</v>
      </c>
      <c r="BX85" s="140">
        <f t="shared" si="37"/>
        <v>3</v>
      </c>
      <c r="BY85" s="140">
        <f t="shared" si="38"/>
        <v>2</v>
      </c>
      <c r="BZ85" s="88">
        <f t="shared" si="39"/>
        <v>2</v>
      </c>
      <c r="CA85" s="88" t="str">
        <f t="shared" si="31"/>
        <v>Improbable (2)</v>
      </c>
      <c r="CB85" s="88">
        <f t="shared" si="40"/>
        <v>4</v>
      </c>
      <c r="CC85" s="88" t="str">
        <f t="shared" si="32"/>
        <v>Mayor (4)</v>
      </c>
      <c r="CD85" s="88">
        <f t="shared" si="41"/>
        <v>1</v>
      </c>
      <c r="CE85" s="88" t="str">
        <f t="shared" si="33"/>
        <v>Rara vez (1)</v>
      </c>
      <c r="CF85" s="88">
        <f t="shared" si="42"/>
        <v>2</v>
      </c>
      <c r="CG85" s="88" t="str">
        <f t="shared" si="34"/>
        <v>Menor (2)</v>
      </c>
      <c r="CH85" s="88" t="str">
        <f t="shared" si="43"/>
        <v>Antes de controles
Desde el cuadrante de probabilidad Improbable (2) e impacto Mayor (4)
Después de controles
Hasta el cuadrante de probabilidad Rara vez (1) e impacto Menor (2)</v>
      </c>
      <c r="CQ85" s="157"/>
      <c r="CV85" s="145" t="str">
        <f t="shared" si="44"/>
        <v>Antes de controles
Desde el cuadrante de probabilidad Improbable (2) e impacto Mayor (4)
Después de controles
Hasta el cuadrante de probabilidad Rara vez (1) e impacto Menor (2)</v>
      </c>
      <c r="CW85" s="55" t="str">
        <f t="shared" si="45"/>
        <v>Antes de controles
Desde el cuadrante de probabilidad Improbable (2) e impacto Moderado (3)
Después de controles
Hasta el cuadrante de probabilidad Rara vez (1) e impacto Menor (2)</v>
      </c>
    </row>
    <row r="86" spans="1:101" ht="409.5" customHeight="1" x14ac:dyDescent="0.2">
      <c r="A86" s="54" t="s">
        <v>205</v>
      </c>
      <c r="B86" s="91" t="s">
        <v>1542</v>
      </c>
      <c r="C86" s="56" t="s">
        <v>1543</v>
      </c>
      <c r="D86" s="88" t="s">
        <v>35</v>
      </c>
      <c r="E86" s="88" t="s">
        <v>136</v>
      </c>
      <c r="F86" s="54" t="s">
        <v>1544</v>
      </c>
      <c r="G86" s="54" t="s">
        <v>429</v>
      </c>
      <c r="H86" s="54" t="s">
        <v>1545</v>
      </c>
      <c r="I86" s="54" t="s">
        <v>435</v>
      </c>
      <c r="J86" s="54" t="s">
        <v>359</v>
      </c>
      <c r="K86" s="54" t="s">
        <v>436</v>
      </c>
      <c r="L86" s="54" t="s">
        <v>437</v>
      </c>
      <c r="M86" s="90" t="s">
        <v>144</v>
      </c>
      <c r="N86" s="90" t="s">
        <v>104</v>
      </c>
      <c r="O86" s="88" t="s">
        <v>105</v>
      </c>
      <c r="P86" s="54" t="s">
        <v>1546</v>
      </c>
      <c r="Q86" s="90" t="s">
        <v>144</v>
      </c>
      <c r="R86" s="90" t="s">
        <v>145</v>
      </c>
      <c r="S86" s="88" t="s">
        <v>126</v>
      </c>
      <c r="T86" s="54" t="s">
        <v>1547</v>
      </c>
      <c r="U86" s="88" t="s">
        <v>364</v>
      </c>
      <c r="V86" s="54" t="s">
        <v>365</v>
      </c>
      <c r="W86" s="54" t="s">
        <v>365</v>
      </c>
      <c r="X86" s="54" t="s">
        <v>365</v>
      </c>
      <c r="Y86" s="54" t="s">
        <v>365</v>
      </c>
      <c r="Z86" s="54" t="s">
        <v>365</v>
      </c>
      <c r="AA86" s="54" t="s">
        <v>365</v>
      </c>
      <c r="AB86" s="54" t="s">
        <v>365</v>
      </c>
      <c r="AC86" s="54" t="s">
        <v>365</v>
      </c>
      <c r="AD86" s="54" t="s">
        <v>365</v>
      </c>
      <c r="AE86" s="54" t="s">
        <v>365</v>
      </c>
      <c r="AF86" s="54" t="s">
        <v>1548</v>
      </c>
      <c r="AG86" s="54" t="s">
        <v>1549</v>
      </c>
      <c r="AH86" s="54" t="s">
        <v>1550</v>
      </c>
      <c r="AI86" s="145" t="s">
        <v>2090</v>
      </c>
      <c r="AJ86" s="55" t="s">
        <v>2084</v>
      </c>
      <c r="AK86" s="68">
        <v>43349</v>
      </c>
      <c r="AL86" s="69" t="s">
        <v>369</v>
      </c>
      <c r="AM86" s="74" t="s">
        <v>886</v>
      </c>
      <c r="AN86" s="66">
        <v>43592</v>
      </c>
      <c r="AO86" s="75" t="s">
        <v>1001</v>
      </c>
      <c r="AP86" s="71" t="s">
        <v>1551</v>
      </c>
      <c r="AQ86" s="66">
        <v>43768</v>
      </c>
      <c r="AR86" s="69" t="s">
        <v>371</v>
      </c>
      <c r="AS86" s="74" t="s">
        <v>1552</v>
      </c>
      <c r="AT86" s="66">
        <v>43902</v>
      </c>
      <c r="AU86" s="75" t="s">
        <v>375</v>
      </c>
      <c r="AV86" s="71" t="s">
        <v>1553</v>
      </c>
      <c r="AW86" s="66">
        <v>44071</v>
      </c>
      <c r="AX86" s="69" t="s">
        <v>380</v>
      </c>
      <c r="AY86" s="74" t="s">
        <v>1554</v>
      </c>
      <c r="AZ86" s="66">
        <v>44167</v>
      </c>
      <c r="BA86" s="75" t="s">
        <v>373</v>
      </c>
      <c r="BB86" s="71" t="s">
        <v>1555</v>
      </c>
      <c r="BC86" s="66">
        <v>44243</v>
      </c>
      <c r="BD86" s="69" t="s">
        <v>375</v>
      </c>
      <c r="BE86" s="74" t="s">
        <v>1556</v>
      </c>
      <c r="BF86" s="66">
        <v>44316</v>
      </c>
      <c r="BG86" s="75" t="s">
        <v>377</v>
      </c>
      <c r="BH86" s="71" t="s">
        <v>1557</v>
      </c>
      <c r="BI86" s="66" t="s">
        <v>382</v>
      </c>
      <c r="BJ86" s="69" t="s">
        <v>383</v>
      </c>
      <c r="BK86" s="74" t="s">
        <v>382</v>
      </c>
      <c r="BL86" s="66" t="s">
        <v>382</v>
      </c>
      <c r="BM86" s="75" t="s">
        <v>383</v>
      </c>
      <c r="BN86" s="71" t="s">
        <v>382</v>
      </c>
      <c r="BO86" s="66" t="s">
        <v>382</v>
      </c>
      <c r="BP86" s="69" t="s">
        <v>383</v>
      </c>
      <c r="BQ86" s="74" t="s">
        <v>382</v>
      </c>
      <c r="BR86" s="66" t="s">
        <v>382</v>
      </c>
      <c r="BS86" s="75" t="s">
        <v>383</v>
      </c>
      <c r="BT86" s="77" t="s">
        <v>382</v>
      </c>
      <c r="BU86" s="139" t="s">
        <v>279</v>
      </c>
      <c r="BV86" s="140">
        <f t="shared" si="35"/>
        <v>1</v>
      </c>
      <c r="BW86" s="140">
        <f t="shared" si="36"/>
        <v>3</v>
      </c>
      <c r="BX86" s="140">
        <f t="shared" si="37"/>
        <v>1</v>
      </c>
      <c r="BY86" s="140">
        <f t="shared" si="38"/>
        <v>1</v>
      </c>
      <c r="BZ86" s="88">
        <f t="shared" si="39"/>
        <v>2</v>
      </c>
      <c r="CA86" s="88" t="str">
        <f t="shared" si="31"/>
        <v>Improbable (2)</v>
      </c>
      <c r="CB86" s="88">
        <f t="shared" si="40"/>
        <v>4</v>
      </c>
      <c r="CC86" s="88" t="str">
        <f t="shared" si="32"/>
        <v>Mayor (4)</v>
      </c>
      <c r="CD86" s="88">
        <f t="shared" si="41"/>
        <v>1</v>
      </c>
      <c r="CE86" s="88" t="str">
        <f t="shared" si="33"/>
        <v>Rara vez (1)</v>
      </c>
      <c r="CF86" s="88">
        <f t="shared" si="42"/>
        <v>2</v>
      </c>
      <c r="CG86" s="88" t="str">
        <f t="shared" si="34"/>
        <v>Menor (2)</v>
      </c>
      <c r="CH86" s="88" t="str">
        <f t="shared" si="43"/>
        <v>Antes de controles
Desde el cuadrante de probabilidad Improbable (2) e impacto Mayor (4)
Después de controles
Hasta el cuadrante de probabilidad Rara vez (1) e impacto Menor (2)</v>
      </c>
      <c r="CQ86" s="157"/>
      <c r="CV86" s="145" t="str">
        <f t="shared" si="44"/>
        <v>Antes de controles
Desde el cuadrante de probabilidad Improbable (2) e impacto Mayor (4)
Después de controles
Hasta el cuadrante de probabilidad Rara vez (1) e impacto Menor (2)</v>
      </c>
      <c r="CW86" s="55" t="str">
        <f t="shared" si="45"/>
        <v>Antes de controles
Desde el cuadrante de probabilidad Improbable (2) e impacto Moderado (3)
Después de controles
Hasta el cuadrante de probabilidad Rara vez (1) e impacto Menor (2)</v>
      </c>
    </row>
    <row r="87" spans="1:101" ht="409.5" customHeight="1" x14ac:dyDescent="0.2">
      <c r="A87" s="54" t="s">
        <v>205</v>
      </c>
      <c r="B87" s="91" t="s">
        <v>1558</v>
      </c>
      <c r="C87" s="56" t="s">
        <v>1559</v>
      </c>
      <c r="D87" s="88" t="s">
        <v>64</v>
      </c>
      <c r="E87" s="88" t="s">
        <v>136</v>
      </c>
      <c r="F87" s="54" t="s">
        <v>1560</v>
      </c>
      <c r="G87" s="54" t="s">
        <v>401</v>
      </c>
      <c r="H87" s="54" t="s">
        <v>1561</v>
      </c>
      <c r="I87" s="54" t="s">
        <v>435</v>
      </c>
      <c r="J87" s="54" t="s">
        <v>359</v>
      </c>
      <c r="K87" s="54" t="s">
        <v>436</v>
      </c>
      <c r="L87" s="54" t="s">
        <v>437</v>
      </c>
      <c r="M87" s="90" t="s">
        <v>144</v>
      </c>
      <c r="N87" s="90" t="s">
        <v>79</v>
      </c>
      <c r="O87" s="88" t="s">
        <v>81</v>
      </c>
      <c r="P87" s="54" t="s">
        <v>1562</v>
      </c>
      <c r="Q87" s="90" t="s">
        <v>144</v>
      </c>
      <c r="R87" s="90" t="s">
        <v>79</v>
      </c>
      <c r="S87" s="88" t="s">
        <v>81</v>
      </c>
      <c r="T87" s="54" t="s">
        <v>1563</v>
      </c>
      <c r="U87" s="88" t="s">
        <v>405</v>
      </c>
      <c r="V87" s="54" t="s">
        <v>365</v>
      </c>
      <c r="W87" s="54" t="s">
        <v>365</v>
      </c>
      <c r="X87" s="54" t="s">
        <v>365</v>
      </c>
      <c r="Y87" s="54" t="s">
        <v>365</v>
      </c>
      <c r="Z87" s="54" t="s">
        <v>365</v>
      </c>
      <c r="AA87" s="54" t="s">
        <v>1564</v>
      </c>
      <c r="AB87" s="54" t="s">
        <v>1565</v>
      </c>
      <c r="AC87" s="54" t="s">
        <v>1566</v>
      </c>
      <c r="AD87" s="54" t="s">
        <v>1567</v>
      </c>
      <c r="AE87" s="54" t="s">
        <v>1568</v>
      </c>
      <c r="AF87" s="54" t="s">
        <v>1569</v>
      </c>
      <c r="AG87" s="54" t="s">
        <v>1570</v>
      </c>
      <c r="AH87" s="54" t="s">
        <v>1571</v>
      </c>
      <c r="AI87" s="145" t="s">
        <v>2090</v>
      </c>
      <c r="AJ87" s="55" t="s">
        <v>2084</v>
      </c>
      <c r="AK87" s="68">
        <v>43592</v>
      </c>
      <c r="AL87" s="69" t="s">
        <v>369</v>
      </c>
      <c r="AM87" s="74" t="s">
        <v>1359</v>
      </c>
      <c r="AN87" s="66">
        <v>43768</v>
      </c>
      <c r="AO87" s="75" t="s">
        <v>615</v>
      </c>
      <c r="AP87" s="71" t="s">
        <v>1572</v>
      </c>
      <c r="AQ87" s="66">
        <v>43902</v>
      </c>
      <c r="AR87" s="69" t="s">
        <v>705</v>
      </c>
      <c r="AS87" s="74" t="s">
        <v>1573</v>
      </c>
      <c r="AT87" s="66">
        <v>44071</v>
      </c>
      <c r="AU87" s="75" t="s">
        <v>380</v>
      </c>
      <c r="AV87" s="71" t="s">
        <v>1574</v>
      </c>
      <c r="AW87" s="66">
        <v>44167</v>
      </c>
      <c r="AX87" s="69" t="s">
        <v>416</v>
      </c>
      <c r="AY87" s="74" t="s">
        <v>1575</v>
      </c>
      <c r="AZ87" s="66">
        <v>44243</v>
      </c>
      <c r="BA87" s="75" t="s">
        <v>414</v>
      </c>
      <c r="BB87" s="71" t="s">
        <v>1521</v>
      </c>
      <c r="BC87" s="66">
        <v>44316</v>
      </c>
      <c r="BD87" s="69" t="s">
        <v>377</v>
      </c>
      <c r="BE87" s="74" t="s">
        <v>1557</v>
      </c>
      <c r="BF87" s="66" t="s">
        <v>382</v>
      </c>
      <c r="BG87" s="75" t="s">
        <v>383</v>
      </c>
      <c r="BH87" s="71" t="s">
        <v>382</v>
      </c>
      <c r="BI87" s="66" t="s">
        <v>382</v>
      </c>
      <c r="BJ87" s="69" t="s">
        <v>383</v>
      </c>
      <c r="BK87" s="74" t="s">
        <v>382</v>
      </c>
      <c r="BL87" s="66" t="s">
        <v>382</v>
      </c>
      <c r="BM87" s="75" t="s">
        <v>383</v>
      </c>
      <c r="BN87" s="71" t="s">
        <v>382</v>
      </c>
      <c r="BO87" s="66" t="s">
        <v>382</v>
      </c>
      <c r="BP87" s="69" t="s">
        <v>383</v>
      </c>
      <c r="BQ87" s="74" t="s">
        <v>382</v>
      </c>
      <c r="BR87" s="66" t="s">
        <v>382</v>
      </c>
      <c r="BS87" s="75" t="s">
        <v>383</v>
      </c>
      <c r="BT87" s="77" t="s">
        <v>382</v>
      </c>
      <c r="BU87" s="139" t="s">
        <v>279</v>
      </c>
      <c r="BV87" s="140">
        <f t="shared" si="35"/>
        <v>1</v>
      </c>
      <c r="BW87" s="140">
        <f t="shared" si="36"/>
        <v>4</v>
      </c>
      <c r="BX87" s="140">
        <f t="shared" si="37"/>
        <v>1</v>
      </c>
      <c r="BY87" s="140">
        <f t="shared" si="38"/>
        <v>4</v>
      </c>
      <c r="BZ87" s="88">
        <f t="shared" si="39"/>
        <v>2</v>
      </c>
      <c r="CA87" s="88" t="str">
        <f t="shared" si="31"/>
        <v>Improbable (2)</v>
      </c>
      <c r="CB87" s="88">
        <f t="shared" si="40"/>
        <v>4</v>
      </c>
      <c r="CC87" s="88" t="str">
        <f t="shared" si="32"/>
        <v>Mayor (4)</v>
      </c>
      <c r="CD87" s="88">
        <f t="shared" si="41"/>
        <v>1</v>
      </c>
      <c r="CE87" s="88" t="str">
        <f t="shared" si="33"/>
        <v>Rara vez (1)</v>
      </c>
      <c r="CF87" s="88">
        <f t="shared" si="42"/>
        <v>2</v>
      </c>
      <c r="CG87" s="88" t="str">
        <f t="shared" si="34"/>
        <v>Menor (2)</v>
      </c>
      <c r="CH87" s="88" t="str">
        <f t="shared" si="43"/>
        <v>Antes de controles
Desde el cuadrante de probabilidad Improbable (2) e impacto Mayor (4)
Después de controles
Hasta el cuadrante de probabilidad Rara vez (1) e impacto Menor (2)</v>
      </c>
      <c r="CQ87" s="157"/>
      <c r="CV87" s="145" t="str">
        <f t="shared" si="44"/>
        <v>Antes de controles
Desde el cuadrante de probabilidad Improbable (2) e impacto Mayor (4)
Después de controles
Hasta el cuadrante de probabilidad Rara vez (1) e impacto Menor (2)</v>
      </c>
      <c r="CW87" s="55" t="str">
        <f t="shared" si="45"/>
        <v>Antes de controles
Desde el cuadrante de probabilidad Improbable (2) e impacto Moderado (3)
Después de controles
Hasta el cuadrante de probabilidad Rara vez (1) e impacto Menor (2)</v>
      </c>
    </row>
    <row r="88" spans="1:101" ht="409.5" customHeight="1" x14ac:dyDescent="0.2">
      <c r="A88" s="54" t="s">
        <v>205</v>
      </c>
      <c r="B88" s="91" t="s">
        <v>1576</v>
      </c>
      <c r="C88" s="56" t="s">
        <v>1577</v>
      </c>
      <c r="D88" s="88" t="s">
        <v>35</v>
      </c>
      <c r="E88" s="88" t="s">
        <v>152</v>
      </c>
      <c r="F88" s="54" t="s">
        <v>1578</v>
      </c>
      <c r="G88" s="54" t="s">
        <v>429</v>
      </c>
      <c r="H88" s="54" t="s">
        <v>1579</v>
      </c>
      <c r="I88" s="54" t="s">
        <v>435</v>
      </c>
      <c r="J88" s="54" t="s">
        <v>1580</v>
      </c>
      <c r="K88" s="54" t="s">
        <v>436</v>
      </c>
      <c r="L88" s="54" t="s">
        <v>437</v>
      </c>
      <c r="M88" s="90" t="s">
        <v>144</v>
      </c>
      <c r="N88" s="90" t="s">
        <v>79</v>
      </c>
      <c r="O88" s="88" t="s">
        <v>81</v>
      </c>
      <c r="P88" s="54" t="s">
        <v>1581</v>
      </c>
      <c r="Q88" s="90" t="s">
        <v>144</v>
      </c>
      <c r="R88" s="90" t="s">
        <v>125</v>
      </c>
      <c r="S88" s="88" t="s">
        <v>126</v>
      </c>
      <c r="T88" s="54" t="s">
        <v>1050</v>
      </c>
      <c r="U88" s="88" t="s">
        <v>405</v>
      </c>
      <c r="V88" s="54" t="s">
        <v>365</v>
      </c>
      <c r="W88" s="54" t="s">
        <v>365</v>
      </c>
      <c r="X88" s="54" t="s">
        <v>365</v>
      </c>
      <c r="Y88" s="54" t="s">
        <v>365</v>
      </c>
      <c r="Z88" s="54" t="s">
        <v>365</v>
      </c>
      <c r="AA88" s="54" t="s">
        <v>1582</v>
      </c>
      <c r="AB88" s="54" t="s">
        <v>1583</v>
      </c>
      <c r="AC88" s="54" t="s">
        <v>1584</v>
      </c>
      <c r="AD88" s="54" t="s">
        <v>1585</v>
      </c>
      <c r="AE88" s="54" t="s">
        <v>1586</v>
      </c>
      <c r="AF88" s="54" t="s">
        <v>1587</v>
      </c>
      <c r="AG88" s="54" t="s">
        <v>1588</v>
      </c>
      <c r="AH88" s="54" t="s">
        <v>1589</v>
      </c>
      <c r="AI88" s="145" t="s">
        <v>2090</v>
      </c>
      <c r="AJ88" s="55" t="s">
        <v>2084</v>
      </c>
      <c r="AK88" s="68">
        <v>43592</v>
      </c>
      <c r="AL88" s="69" t="s">
        <v>369</v>
      </c>
      <c r="AM88" s="74" t="s">
        <v>1590</v>
      </c>
      <c r="AN88" s="66">
        <v>43768</v>
      </c>
      <c r="AO88" s="75" t="s">
        <v>416</v>
      </c>
      <c r="AP88" s="71" t="s">
        <v>1591</v>
      </c>
      <c r="AQ88" s="66">
        <v>43902</v>
      </c>
      <c r="AR88" s="69" t="s">
        <v>483</v>
      </c>
      <c r="AS88" s="74" t="s">
        <v>1592</v>
      </c>
      <c r="AT88" s="66">
        <v>44071</v>
      </c>
      <c r="AU88" s="75" t="s">
        <v>412</v>
      </c>
      <c r="AV88" s="71" t="s">
        <v>1593</v>
      </c>
      <c r="AW88" s="66">
        <v>44167</v>
      </c>
      <c r="AX88" s="69" t="s">
        <v>483</v>
      </c>
      <c r="AY88" s="74" t="s">
        <v>1575</v>
      </c>
      <c r="AZ88" s="66">
        <v>44243</v>
      </c>
      <c r="BA88" s="75" t="s">
        <v>483</v>
      </c>
      <c r="BB88" s="71" t="s">
        <v>1521</v>
      </c>
      <c r="BC88" s="66" t="s">
        <v>382</v>
      </c>
      <c r="BD88" s="69" t="s">
        <v>383</v>
      </c>
      <c r="BE88" s="74" t="s">
        <v>382</v>
      </c>
      <c r="BF88" s="66" t="s">
        <v>382</v>
      </c>
      <c r="BG88" s="75" t="s">
        <v>383</v>
      </c>
      <c r="BH88" s="71" t="s">
        <v>382</v>
      </c>
      <c r="BI88" s="66" t="s">
        <v>382</v>
      </c>
      <c r="BJ88" s="69" t="s">
        <v>383</v>
      </c>
      <c r="BK88" s="74" t="s">
        <v>382</v>
      </c>
      <c r="BL88" s="66" t="s">
        <v>382</v>
      </c>
      <c r="BM88" s="75" t="s">
        <v>383</v>
      </c>
      <c r="BN88" s="71" t="s">
        <v>382</v>
      </c>
      <c r="BO88" s="66" t="s">
        <v>382</v>
      </c>
      <c r="BP88" s="69" t="s">
        <v>383</v>
      </c>
      <c r="BQ88" s="74" t="s">
        <v>382</v>
      </c>
      <c r="BR88" s="66" t="s">
        <v>382</v>
      </c>
      <c r="BS88" s="75" t="s">
        <v>383</v>
      </c>
      <c r="BT88" s="77" t="s">
        <v>382</v>
      </c>
      <c r="BU88" s="139" t="s">
        <v>279</v>
      </c>
      <c r="BV88" s="140">
        <f t="shared" si="35"/>
        <v>1</v>
      </c>
      <c r="BW88" s="140">
        <f t="shared" si="36"/>
        <v>4</v>
      </c>
      <c r="BX88" s="140">
        <f t="shared" si="37"/>
        <v>1</v>
      </c>
      <c r="BY88" s="140">
        <f t="shared" si="38"/>
        <v>2</v>
      </c>
      <c r="BZ88" s="88">
        <f t="shared" si="39"/>
        <v>2</v>
      </c>
      <c r="CA88" s="88" t="str">
        <f t="shared" si="31"/>
        <v>Improbable (2)</v>
      </c>
      <c r="CB88" s="88">
        <f t="shared" si="40"/>
        <v>4</v>
      </c>
      <c r="CC88" s="88" t="str">
        <f t="shared" si="32"/>
        <v>Mayor (4)</v>
      </c>
      <c r="CD88" s="88">
        <f t="shared" si="41"/>
        <v>1</v>
      </c>
      <c r="CE88" s="88" t="str">
        <f t="shared" si="33"/>
        <v>Rara vez (1)</v>
      </c>
      <c r="CF88" s="88">
        <f t="shared" si="42"/>
        <v>2</v>
      </c>
      <c r="CG88" s="88" t="str">
        <f t="shared" si="34"/>
        <v>Menor (2)</v>
      </c>
      <c r="CH88" s="88" t="str">
        <f t="shared" si="43"/>
        <v>Antes de controles
Desde el cuadrante de probabilidad Improbable (2) e impacto Mayor (4)
Después de controles
Hasta el cuadrante de probabilidad Rara vez (1) e impacto Menor (2)</v>
      </c>
      <c r="CQ88" s="157"/>
      <c r="CV88" s="145" t="str">
        <f t="shared" si="44"/>
        <v>Antes de controles
Desde el cuadrante de probabilidad Improbable (2) e impacto Mayor (4)
Después de controles
Hasta el cuadrante de probabilidad Rara vez (1) e impacto Menor (2)</v>
      </c>
      <c r="CW88" s="55" t="str">
        <f t="shared" si="45"/>
        <v>Antes de controles
Desde el cuadrante de probabilidad Improbable (2) e impacto Moderado (3)
Después de controles
Hasta el cuadrante de probabilidad Rara vez (1) e impacto Menor (2)</v>
      </c>
    </row>
    <row r="89" spans="1:101" ht="409.5" customHeight="1" x14ac:dyDescent="0.2">
      <c r="A89" s="54" t="s">
        <v>315</v>
      </c>
      <c r="B89" s="91" t="s">
        <v>1594</v>
      </c>
      <c r="C89" s="56" t="s">
        <v>1595</v>
      </c>
      <c r="D89" s="88" t="s">
        <v>35</v>
      </c>
      <c r="E89" s="88" t="s">
        <v>152</v>
      </c>
      <c r="F89" s="54" t="s">
        <v>1596</v>
      </c>
      <c r="G89" s="54" t="s">
        <v>1597</v>
      </c>
      <c r="H89" s="54" t="s">
        <v>1598</v>
      </c>
      <c r="I89" s="54" t="s">
        <v>435</v>
      </c>
      <c r="J89" s="54" t="s">
        <v>359</v>
      </c>
      <c r="K89" s="54" t="s">
        <v>436</v>
      </c>
      <c r="L89" s="54" t="s">
        <v>437</v>
      </c>
      <c r="M89" s="90" t="s">
        <v>103</v>
      </c>
      <c r="N89" s="90" t="s">
        <v>104</v>
      </c>
      <c r="O89" s="88" t="s">
        <v>81</v>
      </c>
      <c r="P89" s="54" t="s">
        <v>1599</v>
      </c>
      <c r="Q89" s="90" t="s">
        <v>144</v>
      </c>
      <c r="R89" s="90" t="s">
        <v>125</v>
      </c>
      <c r="S89" s="88" t="s">
        <v>126</v>
      </c>
      <c r="T89" s="54" t="s">
        <v>1600</v>
      </c>
      <c r="U89" s="88" t="s">
        <v>364</v>
      </c>
      <c r="V89" s="54" t="s">
        <v>365</v>
      </c>
      <c r="W89" s="54" t="s">
        <v>365</v>
      </c>
      <c r="X89" s="54" t="s">
        <v>365</v>
      </c>
      <c r="Y89" s="54" t="s">
        <v>365</v>
      </c>
      <c r="Z89" s="54" t="s">
        <v>365</v>
      </c>
      <c r="AA89" s="54" t="s">
        <v>365</v>
      </c>
      <c r="AB89" s="54" t="s">
        <v>365</v>
      </c>
      <c r="AC89" s="54" t="s">
        <v>365</v>
      </c>
      <c r="AD89" s="54" t="s">
        <v>365</v>
      </c>
      <c r="AE89" s="54" t="s">
        <v>365</v>
      </c>
      <c r="AF89" s="54" t="s">
        <v>1601</v>
      </c>
      <c r="AG89" s="54" t="s">
        <v>1081</v>
      </c>
      <c r="AH89" s="54" t="s">
        <v>1602</v>
      </c>
      <c r="AI89" s="145" t="s">
        <v>2084</v>
      </c>
      <c r="AJ89" s="55" t="s">
        <v>2084</v>
      </c>
      <c r="AK89" s="68">
        <v>43350</v>
      </c>
      <c r="AL89" s="69" t="s">
        <v>369</v>
      </c>
      <c r="AM89" s="74" t="s">
        <v>496</v>
      </c>
      <c r="AN89" s="66">
        <v>43593</v>
      </c>
      <c r="AO89" s="75" t="s">
        <v>556</v>
      </c>
      <c r="AP89" s="71" t="s">
        <v>1603</v>
      </c>
      <c r="AQ89" s="66">
        <v>43783</v>
      </c>
      <c r="AR89" s="69" t="s">
        <v>369</v>
      </c>
      <c r="AS89" s="74" t="s">
        <v>1604</v>
      </c>
      <c r="AT89" s="66">
        <v>43914</v>
      </c>
      <c r="AU89" s="75" t="s">
        <v>369</v>
      </c>
      <c r="AV89" s="71" t="s">
        <v>1605</v>
      </c>
      <c r="AW89" s="66">
        <v>44074</v>
      </c>
      <c r="AX89" s="69" t="s">
        <v>445</v>
      </c>
      <c r="AY89" s="74" t="s">
        <v>1606</v>
      </c>
      <c r="AZ89" s="66">
        <v>44168</v>
      </c>
      <c r="BA89" s="75" t="s">
        <v>414</v>
      </c>
      <c r="BB89" s="71" t="s">
        <v>1607</v>
      </c>
      <c r="BC89" s="66">
        <v>44249</v>
      </c>
      <c r="BD89" s="69" t="s">
        <v>369</v>
      </c>
      <c r="BE89" s="74" t="s">
        <v>1608</v>
      </c>
      <c r="BF89" s="66" t="s">
        <v>382</v>
      </c>
      <c r="BG89" s="75" t="s">
        <v>383</v>
      </c>
      <c r="BH89" s="71" t="s">
        <v>1609</v>
      </c>
      <c r="BI89" s="66" t="s">
        <v>382</v>
      </c>
      <c r="BJ89" s="69" t="s">
        <v>383</v>
      </c>
      <c r="BK89" s="74" t="s">
        <v>382</v>
      </c>
      <c r="BL89" s="66" t="s">
        <v>382</v>
      </c>
      <c r="BM89" s="75" t="s">
        <v>383</v>
      </c>
      <c r="BN89" s="71" t="s">
        <v>382</v>
      </c>
      <c r="BO89" s="66" t="s">
        <v>382</v>
      </c>
      <c r="BP89" s="69" t="s">
        <v>383</v>
      </c>
      <c r="BQ89" s="74" t="s">
        <v>382</v>
      </c>
      <c r="BR89" s="66" t="s">
        <v>382</v>
      </c>
      <c r="BS89" s="75" t="s">
        <v>383</v>
      </c>
      <c r="BT89" s="77" t="s">
        <v>382</v>
      </c>
      <c r="BU89" s="139" t="s">
        <v>279</v>
      </c>
      <c r="BV89" s="140">
        <f t="shared" si="35"/>
        <v>3</v>
      </c>
      <c r="BW89" s="140">
        <f t="shared" si="36"/>
        <v>3</v>
      </c>
      <c r="BX89" s="140">
        <f t="shared" si="37"/>
        <v>1</v>
      </c>
      <c r="BY89" s="140">
        <f t="shared" si="38"/>
        <v>2</v>
      </c>
      <c r="BZ89" s="88">
        <f t="shared" si="39"/>
        <v>2</v>
      </c>
      <c r="CA89" s="88" t="str">
        <f t="shared" si="31"/>
        <v>Improbable (2)</v>
      </c>
      <c r="CB89" s="88">
        <f t="shared" si="40"/>
        <v>3</v>
      </c>
      <c r="CC89" s="88" t="str">
        <f t="shared" si="32"/>
        <v>Moderado (3)</v>
      </c>
      <c r="CD89" s="88">
        <f t="shared" si="41"/>
        <v>1</v>
      </c>
      <c r="CE89" s="88" t="str">
        <f t="shared" si="33"/>
        <v>Rara vez (1)</v>
      </c>
      <c r="CF89" s="88">
        <f t="shared" si="42"/>
        <v>2</v>
      </c>
      <c r="CG89" s="88" t="str">
        <f t="shared" si="34"/>
        <v>Menor (2)</v>
      </c>
      <c r="CH89" s="88" t="str">
        <f t="shared" si="43"/>
        <v>Antes de controles
Desde el cuadrante de probabilidad Improbable (2) e impacto Moderado (3)
Después de controles
Hasta el cuadrante de probabilidad Rara vez (1) e impacto Menor (2)</v>
      </c>
      <c r="CQ89" s="157"/>
      <c r="CV89" s="145" t="str">
        <f t="shared" si="44"/>
        <v>Antes de controles
Desde el cuadrante de probabilidad Improbable (2) e impacto Moderado (3)
Después de controles
Hasta el cuadrante de probabilidad Rara vez (1) e impacto Menor (2)</v>
      </c>
      <c r="CW89" s="55" t="str">
        <f t="shared" si="45"/>
        <v>Antes de controles
Desde el cuadrante de probabilidad Improbable (2) e impacto Moderado (3)
Después de controles
Hasta el cuadrante de probabilidad Rara vez (1) e impacto Menor (2)</v>
      </c>
    </row>
    <row r="90" spans="1:101" ht="409.5" customHeight="1" x14ac:dyDescent="0.2">
      <c r="A90" s="54" t="s">
        <v>315</v>
      </c>
      <c r="B90" s="91" t="s">
        <v>1610</v>
      </c>
      <c r="C90" s="56" t="s">
        <v>1611</v>
      </c>
      <c r="D90" s="88" t="s">
        <v>35</v>
      </c>
      <c r="E90" s="88" t="s">
        <v>152</v>
      </c>
      <c r="F90" s="54" t="s">
        <v>1612</v>
      </c>
      <c r="G90" s="54" t="s">
        <v>1613</v>
      </c>
      <c r="H90" s="54" t="s">
        <v>1614</v>
      </c>
      <c r="I90" s="54" t="s">
        <v>435</v>
      </c>
      <c r="J90" s="54" t="s">
        <v>359</v>
      </c>
      <c r="K90" s="54" t="s">
        <v>436</v>
      </c>
      <c r="L90" s="54" t="s">
        <v>437</v>
      </c>
      <c r="M90" s="90" t="s">
        <v>103</v>
      </c>
      <c r="N90" s="90" t="s">
        <v>104</v>
      </c>
      <c r="O90" s="88" t="s">
        <v>81</v>
      </c>
      <c r="P90" s="54" t="s">
        <v>1615</v>
      </c>
      <c r="Q90" s="90" t="s">
        <v>144</v>
      </c>
      <c r="R90" s="90" t="s">
        <v>125</v>
      </c>
      <c r="S90" s="88" t="s">
        <v>126</v>
      </c>
      <c r="T90" s="54" t="s">
        <v>1616</v>
      </c>
      <c r="U90" s="88" t="s">
        <v>364</v>
      </c>
      <c r="V90" s="54" t="s">
        <v>365</v>
      </c>
      <c r="W90" s="54" t="s">
        <v>365</v>
      </c>
      <c r="X90" s="54" t="s">
        <v>365</v>
      </c>
      <c r="Y90" s="54" t="s">
        <v>365</v>
      </c>
      <c r="Z90" s="54" t="s">
        <v>365</v>
      </c>
      <c r="AA90" s="54" t="s">
        <v>365</v>
      </c>
      <c r="AB90" s="54" t="s">
        <v>365</v>
      </c>
      <c r="AC90" s="54" t="s">
        <v>365</v>
      </c>
      <c r="AD90" s="54" t="s">
        <v>365</v>
      </c>
      <c r="AE90" s="54" t="s">
        <v>365</v>
      </c>
      <c r="AF90" s="54" t="s">
        <v>1617</v>
      </c>
      <c r="AG90" s="54" t="s">
        <v>1081</v>
      </c>
      <c r="AH90" s="54" t="s">
        <v>1618</v>
      </c>
      <c r="AI90" s="145" t="s">
        <v>2084</v>
      </c>
      <c r="AJ90" s="55" t="s">
        <v>2084</v>
      </c>
      <c r="AK90" s="68">
        <v>43350</v>
      </c>
      <c r="AL90" s="69" t="s">
        <v>369</v>
      </c>
      <c r="AM90" s="74" t="s">
        <v>496</v>
      </c>
      <c r="AN90" s="66">
        <v>43593</v>
      </c>
      <c r="AO90" s="75" t="s">
        <v>556</v>
      </c>
      <c r="AP90" s="71" t="s">
        <v>1288</v>
      </c>
      <c r="AQ90" s="66">
        <v>43783</v>
      </c>
      <c r="AR90" s="69" t="s">
        <v>369</v>
      </c>
      <c r="AS90" s="74" t="s">
        <v>1619</v>
      </c>
      <c r="AT90" s="66">
        <v>43914</v>
      </c>
      <c r="AU90" s="75" t="s">
        <v>395</v>
      </c>
      <c r="AV90" s="71" t="s">
        <v>1620</v>
      </c>
      <c r="AW90" s="66">
        <v>44074</v>
      </c>
      <c r="AX90" s="69" t="s">
        <v>462</v>
      </c>
      <c r="AY90" s="74" t="s">
        <v>1606</v>
      </c>
      <c r="AZ90" s="66">
        <v>44168</v>
      </c>
      <c r="BA90" s="75" t="s">
        <v>414</v>
      </c>
      <c r="BB90" s="71" t="s">
        <v>1621</v>
      </c>
      <c r="BC90" s="66">
        <v>44249</v>
      </c>
      <c r="BD90" s="69" t="s">
        <v>416</v>
      </c>
      <c r="BE90" s="74" t="s">
        <v>1622</v>
      </c>
      <c r="BF90" s="66" t="s">
        <v>382</v>
      </c>
      <c r="BG90" s="75" t="s">
        <v>383</v>
      </c>
      <c r="BH90" s="71" t="s">
        <v>382</v>
      </c>
      <c r="BI90" s="66" t="s">
        <v>382</v>
      </c>
      <c r="BJ90" s="69" t="s">
        <v>383</v>
      </c>
      <c r="BK90" s="74" t="s">
        <v>382</v>
      </c>
      <c r="BL90" s="66" t="s">
        <v>382</v>
      </c>
      <c r="BM90" s="75" t="s">
        <v>383</v>
      </c>
      <c r="BN90" s="71" t="s">
        <v>382</v>
      </c>
      <c r="BO90" s="66" t="s">
        <v>382</v>
      </c>
      <c r="BP90" s="69" t="s">
        <v>383</v>
      </c>
      <c r="BQ90" s="74" t="s">
        <v>382</v>
      </c>
      <c r="BR90" s="66" t="s">
        <v>382</v>
      </c>
      <c r="BS90" s="75" t="s">
        <v>383</v>
      </c>
      <c r="BT90" s="77" t="s">
        <v>382</v>
      </c>
      <c r="BU90" s="139" t="s">
        <v>279</v>
      </c>
      <c r="BV90" s="140">
        <f t="shared" si="35"/>
        <v>3</v>
      </c>
      <c r="BW90" s="140">
        <f t="shared" si="36"/>
        <v>3</v>
      </c>
      <c r="BX90" s="140">
        <f t="shared" si="37"/>
        <v>1</v>
      </c>
      <c r="BY90" s="140">
        <f t="shared" si="38"/>
        <v>2</v>
      </c>
      <c r="BZ90" s="88">
        <f t="shared" si="39"/>
        <v>2</v>
      </c>
      <c r="CA90" s="88" t="str">
        <f t="shared" si="31"/>
        <v>Improbable (2)</v>
      </c>
      <c r="CB90" s="88">
        <f t="shared" si="40"/>
        <v>3</v>
      </c>
      <c r="CC90" s="88" t="str">
        <f t="shared" si="32"/>
        <v>Moderado (3)</v>
      </c>
      <c r="CD90" s="88">
        <f t="shared" si="41"/>
        <v>1</v>
      </c>
      <c r="CE90" s="88" t="str">
        <f t="shared" si="33"/>
        <v>Rara vez (1)</v>
      </c>
      <c r="CF90" s="88">
        <f t="shared" si="42"/>
        <v>2</v>
      </c>
      <c r="CG90" s="88" t="str">
        <f t="shared" si="34"/>
        <v>Menor (2)</v>
      </c>
      <c r="CH90" s="88" t="str">
        <f t="shared" si="43"/>
        <v>Antes de controles
Desde el cuadrante de probabilidad Improbable (2) e impacto Moderado (3)
Después de controles
Hasta el cuadrante de probabilidad Rara vez (1) e impacto Menor (2)</v>
      </c>
      <c r="CQ90" s="157"/>
      <c r="CV90" s="145" t="str">
        <f t="shared" si="44"/>
        <v>Antes de controles
Desde el cuadrante de probabilidad Improbable (2) e impacto Moderado (3)
Después de controles
Hasta el cuadrante de probabilidad Rara vez (1) e impacto Menor (2)</v>
      </c>
      <c r="CW90" s="55" t="str">
        <f t="shared" si="45"/>
        <v>Antes de controles
Desde el cuadrante de probabilidad Improbable (2) e impacto Moderado (3)
Después de controles
Hasta el cuadrante de probabilidad Rara vez (1) e impacto Menor (2)</v>
      </c>
    </row>
    <row r="91" spans="1:101" ht="409.5" customHeight="1" x14ac:dyDescent="0.2">
      <c r="A91" s="54" t="s">
        <v>315</v>
      </c>
      <c r="B91" s="91" t="s">
        <v>1623</v>
      </c>
      <c r="C91" s="56" t="s">
        <v>1624</v>
      </c>
      <c r="D91" s="88" t="s">
        <v>35</v>
      </c>
      <c r="E91" s="88" t="s">
        <v>152</v>
      </c>
      <c r="F91" s="54" t="s">
        <v>1625</v>
      </c>
      <c r="G91" s="54" t="s">
        <v>1626</v>
      </c>
      <c r="H91" s="54" t="s">
        <v>1627</v>
      </c>
      <c r="I91" s="54" t="s">
        <v>435</v>
      </c>
      <c r="J91" s="54" t="s">
        <v>359</v>
      </c>
      <c r="K91" s="54" t="s">
        <v>360</v>
      </c>
      <c r="L91" s="54" t="s">
        <v>437</v>
      </c>
      <c r="M91" s="90" t="s">
        <v>103</v>
      </c>
      <c r="N91" s="90" t="s">
        <v>79</v>
      </c>
      <c r="O91" s="88" t="s">
        <v>54</v>
      </c>
      <c r="P91" s="54" t="s">
        <v>1628</v>
      </c>
      <c r="Q91" s="90" t="s">
        <v>144</v>
      </c>
      <c r="R91" s="90" t="s">
        <v>104</v>
      </c>
      <c r="S91" s="88" t="s">
        <v>105</v>
      </c>
      <c r="T91" s="54" t="s">
        <v>1629</v>
      </c>
      <c r="U91" s="88" t="s">
        <v>405</v>
      </c>
      <c r="V91" s="54" t="s">
        <v>365</v>
      </c>
      <c r="W91" s="54" t="s">
        <v>365</v>
      </c>
      <c r="X91" s="54" t="s">
        <v>365</v>
      </c>
      <c r="Y91" s="54" t="s">
        <v>365</v>
      </c>
      <c r="Z91" s="54" t="s">
        <v>365</v>
      </c>
      <c r="AA91" s="54" t="s">
        <v>1630</v>
      </c>
      <c r="AB91" s="54" t="s">
        <v>1631</v>
      </c>
      <c r="AC91" s="54" t="s">
        <v>1632</v>
      </c>
      <c r="AD91" s="54" t="s">
        <v>1633</v>
      </c>
      <c r="AE91" s="54" t="s">
        <v>1634</v>
      </c>
      <c r="AF91" s="54" t="s">
        <v>1635</v>
      </c>
      <c r="AG91" s="54" t="s">
        <v>1636</v>
      </c>
      <c r="AH91" s="54" t="s">
        <v>1637</v>
      </c>
      <c r="AI91" s="145" t="s">
        <v>2084</v>
      </c>
      <c r="AJ91" s="55" t="s">
        <v>2084</v>
      </c>
      <c r="AK91" s="68">
        <v>43350</v>
      </c>
      <c r="AL91" s="69" t="s">
        <v>369</v>
      </c>
      <c r="AM91" s="74" t="s">
        <v>496</v>
      </c>
      <c r="AN91" s="66">
        <v>43593</v>
      </c>
      <c r="AO91" s="75" t="s">
        <v>556</v>
      </c>
      <c r="AP91" s="71" t="s">
        <v>1288</v>
      </c>
      <c r="AQ91" s="66">
        <v>43783</v>
      </c>
      <c r="AR91" s="69" t="s">
        <v>369</v>
      </c>
      <c r="AS91" s="74" t="s">
        <v>1638</v>
      </c>
      <c r="AT91" s="66">
        <v>43914</v>
      </c>
      <c r="AU91" s="75" t="s">
        <v>395</v>
      </c>
      <c r="AV91" s="71" t="s">
        <v>1639</v>
      </c>
      <c r="AW91" s="66">
        <v>44074</v>
      </c>
      <c r="AX91" s="69" t="s">
        <v>445</v>
      </c>
      <c r="AY91" s="74" t="s">
        <v>1640</v>
      </c>
      <c r="AZ91" s="66">
        <v>44168</v>
      </c>
      <c r="BA91" s="75" t="s">
        <v>414</v>
      </c>
      <c r="BB91" s="71" t="s">
        <v>1621</v>
      </c>
      <c r="BC91" s="66">
        <v>44249</v>
      </c>
      <c r="BD91" s="69" t="s">
        <v>888</v>
      </c>
      <c r="BE91" s="74" t="s">
        <v>1641</v>
      </c>
      <c r="BF91" s="66" t="s">
        <v>382</v>
      </c>
      <c r="BG91" s="75" t="s">
        <v>383</v>
      </c>
      <c r="BH91" s="71" t="s">
        <v>382</v>
      </c>
      <c r="BI91" s="66" t="s">
        <v>382</v>
      </c>
      <c r="BJ91" s="69" t="s">
        <v>383</v>
      </c>
      <c r="BK91" s="74" t="s">
        <v>382</v>
      </c>
      <c r="BL91" s="66" t="s">
        <v>382</v>
      </c>
      <c r="BM91" s="75" t="s">
        <v>383</v>
      </c>
      <c r="BN91" s="71" t="s">
        <v>382</v>
      </c>
      <c r="BO91" s="66" t="s">
        <v>382</v>
      </c>
      <c r="BP91" s="69" t="s">
        <v>383</v>
      </c>
      <c r="BQ91" s="74" t="s">
        <v>382</v>
      </c>
      <c r="BR91" s="66" t="s">
        <v>382</v>
      </c>
      <c r="BS91" s="75" t="s">
        <v>383</v>
      </c>
      <c r="BT91" s="77" t="s">
        <v>382</v>
      </c>
      <c r="BU91" s="139" t="s">
        <v>279</v>
      </c>
      <c r="BV91" s="140">
        <f t="shared" si="35"/>
        <v>3</v>
      </c>
      <c r="BW91" s="140">
        <f t="shared" si="36"/>
        <v>4</v>
      </c>
      <c r="BX91" s="140">
        <f t="shared" si="37"/>
        <v>1</v>
      </c>
      <c r="BY91" s="140">
        <f t="shared" si="38"/>
        <v>3</v>
      </c>
      <c r="BZ91" s="88">
        <f t="shared" si="39"/>
        <v>2</v>
      </c>
      <c r="CA91" s="88" t="str">
        <f t="shared" si="31"/>
        <v>Improbable (2)</v>
      </c>
      <c r="CB91" s="88">
        <f t="shared" si="40"/>
        <v>3</v>
      </c>
      <c r="CC91" s="88" t="str">
        <f t="shared" si="32"/>
        <v>Moderado (3)</v>
      </c>
      <c r="CD91" s="88">
        <f t="shared" si="41"/>
        <v>1</v>
      </c>
      <c r="CE91" s="88" t="str">
        <f t="shared" si="33"/>
        <v>Rara vez (1)</v>
      </c>
      <c r="CF91" s="88">
        <f t="shared" si="42"/>
        <v>2</v>
      </c>
      <c r="CG91" s="88" t="str">
        <f t="shared" si="34"/>
        <v>Menor (2)</v>
      </c>
      <c r="CH91" s="88" t="str">
        <f t="shared" si="43"/>
        <v>Antes de controles
Desde el cuadrante de probabilidad Improbable (2) e impacto Moderado (3)
Después de controles
Hasta el cuadrante de probabilidad Rara vez (1) e impacto Menor (2)</v>
      </c>
      <c r="CQ91" s="157"/>
      <c r="CV91" s="145" t="str">
        <f t="shared" si="44"/>
        <v>Antes de controles
Desde el cuadrante de probabilidad Improbable (2) e impacto Moderado (3)
Después de controles
Hasta el cuadrante de probabilidad Rara vez (1) e impacto Menor (2)</v>
      </c>
      <c r="CW91" s="55" t="str">
        <f t="shared" si="45"/>
        <v>Antes de controles
Desde el cuadrante de probabilidad Improbable (2) e impacto Moderado (3)
Después de controles
Hasta el cuadrante de probabilidad Rara vez (1) e impacto Menor (2)</v>
      </c>
    </row>
    <row r="92" spans="1:101" ht="409.5" customHeight="1" x14ac:dyDescent="0.2">
      <c r="A92" s="54" t="s">
        <v>315</v>
      </c>
      <c r="B92" s="91" t="s">
        <v>1642</v>
      </c>
      <c r="C92" s="56" t="s">
        <v>1643</v>
      </c>
      <c r="D92" s="88" t="s">
        <v>35</v>
      </c>
      <c r="E92" s="88" t="s">
        <v>152</v>
      </c>
      <c r="F92" s="54" t="s">
        <v>1644</v>
      </c>
      <c r="G92" s="54" t="s">
        <v>1645</v>
      </c>
      <c r="H92" s="54" t="s">
        <v>1646</v>
      </c>
      <c r="I92" s="54" t="s">
        <v>435</v>
      </c>
      <c r="J92" s="54" t="s">
        <v>359</v>
      </c>
      <c r="K92" s="54" t="s">
        <v>436</v>
      </c>
      <c r="L92" s="54" t="s">
        <v>437</v>
      </c>
      <c r="M92" s="90" t="s">
        <v>144</v>
      </c>
      <c r="N92" s="90" t="s">
        <v>104</v>
      </c>
      <c r="O92" s="88" t="s">
        <v>105</v>
      </c>
      <c r="P92" s="54" t="s">
        <v>1647</v>
      </c>
      <c r="Q92" s="90" t="s">
        <v>144</v>
      </c>
      <c r="R92" s="90" t="s">
        <v>125</v>
      </c>
      <c r="S92" s="88" t="s">
        <v>126</v>
      </c>
      <c r="T92" s="54" t="s">
        <v>1616</v>
      </c>
      <c r="U92" s="88" t="s">
        <v>405</v>
      </c>
      <c r="V92" s="54" t="s">
        <v>1648</v>
      </c>
      <c r="W92" s="54" t="s">
        <v>1649</v>
      </c>
      <c r="X92" s="54" t="s">
        <v>1650</v>
      </c>
      <c r="Y92" s="54" t="s">
        <v>1651</v>
      </c>
      <c r="Z92" s="54" t="s">
        <v>1652</v>
      </c>
      <c r="AA92" s="54" t="s">
        <v>365</v>
      </c>
      <c r="AB92" s="54" t="s">
        <v>365</v>
      </c>
      <c r="AC92" s="54" t="s">
        <v>365</v>
      </c>
      <c r="AD92" s="54" t="s">
        <v>365</v>
      </c>
      <c r="AE92" s="54" t="s">
        <v>365</v>
      </c>
      <c r="AF92" s="54" t="s">
        <v>1653</v>
      </c>
      <c r="AG92" s="54" t="s">
        <v>1636</v>
      </c>
      <c r="AH92" s="54" t="s">
        <v>1654</v>
      </c>
      <c r="AI92" s="145" t="s">
        <v>2084</v>
      </c>
      <c r="AJ92" s="55" t="s">
        <v>2084</v>
      </c>
      <c r="AK92" s="68">
        <v>43350</v>
      </c>
      <c r="AL92" s="69" t="s">
        <v>369</v>
      </c>
      <c r="AM92" s="74" t="s">
        <v>496</v>
      </c>
      <c r="AN92" s="66">
        <v>43593</v>
      </c>
      <c r="AO92" s="75" t="s">
        <v>369</v>
      </c>
      <c r="AP92" s="71" t="s">
        <v>1288</v>
      </c>
      <c r="AQ92" s="66">
        <v>43783</v>
      </c>
      <c r="AR92" s="69" t="s">
        <v>369</v>
      </c>
      <c r="AS92" s="74" t="s">
        <v>1655</v>
      </c>
      <c r="AT92" s="66">
        <v>43914</v>
      </c>
      <c r="AU92" s="75" t="s">
        <v>412</v>
      </c>
      <c r="AV92" s="71" t="s">
        <v>1656</v>
      </c>
      <c r="AW92" s="66">
        <v>44074</v>
      </c>
      <c r="AX92" s="69" t="s">
        <v>462</v>
      </c>
      <c r="AY92" s="74" t="s">
        <v>1606</v>
      </c>
      <c r="AZ92" s="66">
        <v>44168</v>
      </c>
      <c r="BA92" s="75" t="s">
        <v>414</v>
      </c>
      <c r="BB92" s="71" t="s">
        <v>1621</v>
      </c>
      <c r="BC92" s="66">
        <v>44249</v>
      </c>
      <c r="BD92" s="69" t="s">
        <v>414</v>
      </c>
      <c r="BE92" s="74" t="s">
        <v>1657</v>
      </c>
      <c r="BF92" s="66" t="s">
        <v>382</v>
      </c>
      <c r="BG92" s="75" t="s">
        <v>383</v>
      </c>
      <c r="BH92" s="71" t="s">
        <v>382</v>
      </c>
      <c r="BI92" s="66" t="s">
        <v>382</v>
      </c>
      <c r="BJ92" s="69" t="s">
        <v>383</v>
      </c>
      <c r="BK92" s="74" t="s">
        <v>382</v>
      </c>
      <c r="BL92" s="66" t="s">
        <v>382</v>
      </c>
      <c r="BM92" s="75" t="s">
        <v>383</v>
      </c>
      <c r="BN92" s="71" t="s">
        <v>382</v>
      </c>
      <c r="BO92" s="66" t="s">
        <v>382</v>
      </c>
      <c r="BP92" s="69" t="s">
        <v>383</v>
      </c>
      <c r="BQ92" s="74" t="s">
        <v>382</v>
      </c>
      <c r="BR92" s="66" t="s">
        <v>382</v>
      </c>
      <c r="BS92" s="75" t="s">
        <v>383</v>
      </c>
      <c r="BT92" s="77" t="s">
        <v>382</v>
      </c>
      <c r="BU92" s="139" t="s">
        <v>279</v>
      </c>
      <c r="BV92" s="140">
        <f t="shared" si="35"/>
        <v>1</v>
      </c>
      <c r="BW92" s="140">
        <f t="shared" si="36"/>
        <v>3</v>
      </c>
      <c r="BX92" s="140">
        <f t="shared" si="37"/>
        <v>1</v>
      </c>
      <c r="BY92" s="140">
        <f t="shared" si="38"/>
        <v>2</v>
      </c>
      <c r="BZ92" s="88">
        <f t="shared" si="39"/>
        <v>2</v>
      </c>
      <c r="CA92" s="88" t="str">
        <f t="shared" si="31"/>
        <v>Improbable (2)</v>
      </c>
      <c r="CB92" s="88">
        <f t="shared" si="40"/>
        <v>3</v>
      </c>
      <c r="CC92" s="88" t="str">
        <f t="shared" si="32"/>
        <v>Moderado (3)</v>
      </c>
      <c r="CD92" s="88">
        <f t="shared" si="41"/>
        <v>1</v>
      </c>
      <c r="CE92" s="88" t="str">
        <f t="shared" si="33"/>
        <v>Rara vez (1)</v>
      </c>
      <c r="CF92" s="88">
        <f t="shared" si="42"/>
        <v>2</v>
      </c>
      <c r="CG92" s="88" t="str">
        <f t="shared" si="34"/>
        <v>Menor (2)</v>
      </c>
      <c r="CH92" s="88" t="str">
        <f t="shared" si="43"/>
        <v>Antes de controles
Desde el cuadrante de probabilidad Improbable (2) e impacto Moderado (3)
Después de controles
Hasta el cuadrante de probabilidad Rara vez (1) e impacto Menor (2)</v>
      </c>
      <c r="CQ92" s="157"/>
      <c r="CV92" s="145" t="str">
        <f t="shared" si="44"/>
        <v>Antes de controles
Desde el cuadrante de probabilidad Improbable (2) e impacto Moderado (3)
Después de controles
Hasta el cuadrante de probabilidad Rara vez (1) e impacto Menor (2)</v>
      </c>
      <c r="CW92" s="55" t="str">
        <f t="shared" si="45"/>
        <v>Antes de controles
Desde el cuadrante de probabilidad Improbable (2) e impacto Moderado (3)
Después de controles
Hasta el cuadrante de probabilidad Rara vez (1) e impacto Menor (2)</v>
      </c>
    </row>
    <row r="93" spans="1:101" ht="409.5" customHeight="1" x14ac:dyDescent="0.2">
      <c r="A93" s="54" t="s">
        <v>315</v>
      </c>
      <c r="B93" s="91" t="s">
        <v>1658</v>
      </c>
      <c r="C93" s="56" t="s">
        <v>1659</v>
      </c>
      <c r="D93" s="88" t="s">
        <v>35</v>
      </c>
      <c r="E93" s="88" t="s">
        <v>152</v>
      </c>
      <c r="F93" s="54" t="s">
        <v>1660</v>
      </c>
      <c r="G93" s="54" t="s">
        <v>1645</v>
      </c>
      <c r="H93" s="54" t="s">
        <v>1661</v>
      </c>
      <c r="I93" s="54" t="s">
        <v>435</v>
      </c>
      <c r="J93" s="54" t="s">
        <v>359</v>
      </c>
      <c r="K93" s="54" t="s">
        <v>360</v>
      </c>
      <c r="L93" s="54" t="s">
        <v>437</v>
      </c>
      <c r="M93" s="90" t="s">
        <v>144</v>
      </c>
      <c r="N93" s="90" t="s">
        <v>104</v>
      </c>
      <c r="O93" s="88" t="s">
        <v>105</v>
      </c>
      <c r="P93" s="54" t="s">
        <v>1662</v>
      </c>
      <c r="Q93" s="90" t="s">
        <v>144</v>
      </c>
      <c r="R93" s="90" t="s">
        <v>145</v>
      </c>
      <c r="S93" s="88" t="s">
        <v>126</v>
      </c>
      <c r="T93" s="54" t="s">
        <v>1663</v>
      </c>
      <c r="U93" s="88" t="s">
        <v>364</v>
      </c>
      <c r="V93" s="54" t="s">
        <v>365</v>
      </c>
      <c r="W93" s="54" t="s">
        <v>365</v>
      </c>
      <c r="X93" s="54" t="s">
        <v>365</v>
      </c>
      <c r="Y93" s="54" t="s">
        <v>365</v>
      </c>
      <c r="Z93" s="54" t="s">
        <v>365</v>
      </c>
      <c r="AA93" s="54" t="s">
        <v>365</v>
      </c>
      <c r="AB93" s="54" t="s">
        <v>365</v>
      </c>
      <c r="AC93" s="54" t="s">
        <v>365</v>
      </c>
      <c r="AD93" s="54" t="s">
        <v>365</v>
      </c>
      <c r="AE93" s="54" t="s">
        <v>365</v>
      </c>
      <c r="AF93" s="54" t="s">
        <v>1664</v>
      </c>
      <c r="AG93" s="54" t="s">
        <v>1081</v>
      </c>
      <c r="AH93" s="54" t="s">
        <v>1665</v>
      </c>
      <c r="AI93" s="145" t="s">
        <v>2084</v>
      </c>
      <c r="AJ93" s="55" t="s">
        <v>2084</v>
      </c>
      <c r="AK93" s="68">
        <v>43350</v>
      </c>
      <c r="AL93" s="69" t="s">
        <v>369</v>
      </c>
      <c r="AM93" s="74" t="s">
        <v>1666</v>
      </c>
      <c r="AN93" s="66">
        <v>43593</v>
      </c>
      <c r="AO93" s="75" t="s">
        <v>556</v>
      </c>
      <c r="AP93" s="71" t="s">
        <v>1667</v>
      </c>
      <c r="AQ93" s="66">
        <v>43783</v>
      </c>
      <c r="AR93" s="69" t="s">
        <v>369</v>
      </c>
      <c r="AS93" s="74" t="s">
        <v>1655</v>
      </c>
      <c r="AT93" s="66">
        <v>43914</v>
      </c>
      <c r="AU93" s="75" t="s">
        <v>1243</v>
      </c>
      <c r="AV93" s="71" t="s">
        <v>1668</v>
      </c>
      <c r="AW93" s="66">
        <v>44074</v>
      </c>
      <c r="AX93" s="69" t="s">
        <v>445</v>
      </c>
      <c r="AY93" s="74" t="s">
        <v>1669</v>
      </c>
      <c r="AZ93" s="66">
        <v>44168</v>
      </c>
      <c r="BA93" s="75" t="s">
        <v>414</v>
      </c>
      <c r="BB93" s="71" t="s">
        <v>1621</v>
      </c>
      <c r="BC93" s="66">
        <v>44249</v>
      </c>
      <c r="BD93" s="69" t="s">
        <v>414</v>
      </c>
      <c r="BE93" s="74" t="s">
        <v>1670</v>
      </c>
      <c r="BF93" s="66" t="s">
        <v>382</v>
      </c>
      <c r="BG93" s="75" t="s">
        <v>383</v>
      </c>
      <c r="BH93" s="71" t="s">
        <v>382</v>
      </c>
      <c r="BI93" s="66" t="s">
        <v>382</v>
      </c>
      <c r="BJ93" s="69" t="s">
        <v>383</v>
      </c>
      <c r="BK93" s="74" t="s">
        <v>382</v>
      </c>
      <c r="BL93" s="66" t="s">
        <v>382</v>
      </c>
      <c r="BM93" s="75" t="s">
        <v>383</v>
      </c>
      <c r="BN93" s="71" t="s">
        <v>382</v>
      </c>
      <c r="BO93" s="66" t="s">
        <v>382</v>
      </c>
      <c r="BP93" s="69" t="s">
        <v>383</v>
      </c>
      <c r="BQ93" s="74" t="s">
        <v>382</v>
      </c>
      <c r="BR93" s="66" t="s">
        <v>382</v>
      </c>
      <c r="BS93" s="75" t="s">
        <v>383</v>
      </c>
      <c r="BT93" s="77" t="s">
        <v>382</v>
      </c>
      <c r="BU93" s="139" t="s">
        <v>279</v>
      </c>
      <c r="BV93" s="140">
        <f t="shared" si="35"/>
        <v>1</v>
      </c>
      <c r="BW93" s="140">
        <f t="shared" si="36"/>
        <v>3</v>
      </c>
      <c r="BX93" s="140">
        <f t="shared" si="37"/>
        <v>1</v>
      </c>
      <c r="BY93" s="140">
        <f t="shared" si="38"/>
        <v>1</v>
      </c>
      <c r="BZ93" s="88">
        <f t="shared" si="39"/>
        <v>2</v>
      </c>
      <c r="CA93" s="88" t="str">
        <f t="shared" si="31"/>
        <v>Improbable (2)</v>
      </c>
      <c r="CB93" s="88">
        <f t="shared" si="40"/>
        <v>3</v>
      </c>
      <c r="CC93" s="88" t="str">
        <f t="shared" si="32"/>
        <v>Moderado (3)</v>
      </c>
      <c r="CD93" s="88">
        <f t="shared" si="41"/>
        <v>1</v>
      </c>
      <c r="CE93" s="88" t="str">
        <f t="shared" si="33"/>
        <v>Rara vez (1)</v>
      </c>
      <c r="CF93" s="88">
        <f t="shared" si="42"/>
        <v>2</v>
      </c>
      <c r="CG93" s="88" t="str">
        <f t="shared" si="34"/>
        <v>Menor (2)</v>
      </c>
      <c r="CH93" s="88" t="str">
        <f t="shared" si="43"/>
        <v>Antes de controles
Desde el cuadrante de probabilidad Improbable (2) e impacto Moderado (3)
Después de controles
Hasta el cuadrante de probabilidad Rara vez (1) e impacto Menor (2)</v>
      </c>
      <c r="CQ93" s="157"/>
      <c r="CV93" s="145" t="str">
        <f t="shared" si="44"/>
        <v>Antes de controles
Desde el cuadrante de probabilidad Improbable (2) e impacto Moderado (3)
Después de controles
Hasta el cuadrante de probabilidad Rara vez (1) e impacto Menor (2)</v>
      </c>
      <c r="CW93" s="55" t="str">
        <f t="shared" si="45"/>
        <v>Antes de controles
Desde el cuadrante de probabilidad Improbable (2) e impacto Moderado (3)
Después de controles
Hasta el cuadrante de probabilidad Rara vez (1) e impacto Menor (2)</v>
      </c>
    </row>
    <row r="94" spans="1:101" ht="409.5" customHeight="1" x14ac:dyDescent="0.2">
      <c r="A94" s="54" t="s">
        <v>315</v>
      </c>
      <c r="B94" s="91" t="s">
        <v>1671</v>
      </c>
      <c r="C94" s="56" t="s">
        <v>1672</v>
      </c>
      <c r="D94" s="88" t="s">
        <v>64</v>
      </c>
      <c r="E94" s="88" t="s">
        <v>92</v>
      </c>
      <c r="F94" s="54" t="s">
        <v>1673</v>
      </c>
      <c r="G94" s="54" t="s">
        <v>401</v>
      </c>
      <c r="H94" s="54" t="s">
        <v>1674</v>
      </c>
      <c r="I94" s="54" t="s">
        <v>435</v>
      </c>
      <c r="J94" s="54" t="s">
        <v>359</v>
      </c>
      <c r="K94" s="54" t="s">
        <v>436</v>
      </c>
      <c r="L94" s="54" t="s">
        <v>437</v>
      </c>
      <c r="M94" s="90" t="s">
        <v>144</v>
      </c>
      <c r="N94" s="90" t="s">
        <v>79</v>
      </c>
      <c r="O94" s="88" t="s">
        <v>81</v>
      </c>
      <c r="P94" s="54" t="s">
        <v>1675</v>
      </c>
      <c r="Q94" s="90" t="s">
        <v>144</v>
      </c>
      <c r="R94" s="90" t="s">
        <v>79</v>
      </c>
      <c r="S94" s="88" t="s">
        <v>81</v>
      </c>
      <c r="T94" s="54" t="s">
        <v>1676</v>
      </c>
      <c r="U94" s="88" t="s">
        <v>405</v>
      </c>
      <c r="V94" s="54" t="s">
        <v>365</v>
      </c>
      <c r="W94" s="54" t="s">
        <v>365</v>
      </c>
      <c r="X94" s="54" t="s">
        <v>365</v>
      </c>
      <c r="Y94" s="54" t="s">
        <v>365</v>
      </c>
      <c r="Z94" s="54" t="s">
        <v>365</v>
      </c>
      <c r="AA94" s="54" t="s">
        <v>1677</v>
      </c>
      <c r="AB94" s="54" t="s">
        <v>1678</v>
      </c>
      <c r="AC94" s="54" t="s">
        <v>1679</v>
      </c>
      <c r="AD94" s="54" t="s">
        <v>1680</v>
      </c>
      <c r="AE94" s="54" t="s">
        <v>1681</v>
      </c>
      <c r="AF94" s="54" t="s">
        <v>1682</v>
      </c>
      <c r="AG94" s="54" t="s">
        <v>1683</v>
      </c>
      <c r="AH94" s="54" t="s">
        <v>1684</v>
      </c>
      <c r="AI94" s="145" t="s">
        <v>2084</v>
      </c>
      <c r="AJ94" s="55" t="s">
        <v>2084</v>
      </c>
      <c r="AK94" s="68">
        <v>43593</v>
      </c>
      <c r="AL94" s="69" t="s">
        <v>369</v>
      </c>
      <c r="AM94" s="74" t="s">
        <v>496</v>
      </c>
      <c r="AN94" s="66">
        <v>43783</v>
      </c>
      <c r="AO94" s="75" t="s">
        <v>369</v>
      </c>
      <c r="AP94" s="71" t="s">
        <v>1685</v>
      </c>
      <c r="AQ94" s="66">
        <v>43914</v>
      </c>
      <c r="AR94" s="69" t="s">
        <v>705</v>
      </c>
      <c r="AS94" s="74" t="s">
        <v>1686</v>
      </c>
      <c r="AT94" s="66">
        <v>44074</v>
      </c>
      <c r="AU94" s="75" t="s">
        <v>462</v>
      </c>
      <c r="AV94" s="71" t="s">
        <v>1606</v>
      </c>
      <c r="AW94" s="66">
        <v>44168</v>
      </c>
      <c r="AX94" s="69" t="s">
        <v>414</v>
      </c>
      <c r="AY94" s="74" t="s">
        <v>1621</v>
      </c>
      <c r="AZ94" s="66" t="s">
        <v>1687</v>
      </c>
      <c r="BA94" s="75" t="s">
        <v>414</v>
      </c>
      <c r="BB94" s="71" t="s">
        <v>1688</v>
      </c>
      <c r="BC94" s="66" t="s">
        <v>382</v>
      </c>
      <c r="BD94" s="69" t="s">
        <v>383</v>
      </c>
      <c r="BE94" s="74" t="s">
        <v>382</v>
      </c>
      <c r="BF94" s="66" t="s">
        <v>382</v>
      </c>
      <c r="BG94" s="75" t="s">
        <v>383</v>
      </c>
      <c r="BH94" s="71" t="s">
        <v>382</v>
      </c>
      <c r="BI94" s="66" t="s">
        <v>382</v>
      </c>
      <c r="BJ94" s="69" t="s">
        <v>383</v>
      </c>
      <c r="BK94" s="74" t="s">
        <v>382</v>
      </c>
      <c r="BL94" s="66" t="s">
        <v>382</v>
      </c>
      <c r="BM94" s="75" t="s">
        <v>383</v>
      </c>
      <c r="BN94" s="71" t="s">
        <v>382</v>
      </c>
      <c r="BO94" s="66" t="s">
        <v>382</v>
      </c>
      <c r="BP94" s="69" t="s">
        <v>383</v>
      </c>
      <c r="BQ94" s="74" t="s">
        <v>382</v>
      </c>
      <c r="BR94" s="66" t="s">
        <v>382</v>
      </c>
      <c r="BS94" s="75" t="s">
        <v>383</v>
      </c>
      <c r="BT94" s="77" t="s">
        <v>382</v>
      </c>
      <c r="BU94" s="139" t="s">
        <v>279</v>
      </c>
      <c r="BV94" s="140">
        <f t="shared" si="35"/>
        <v>1</v>
      </c>
      <c r="BW94" s="140">
        <f t="shared" si="36"/>
        <v>4</v>
      </c>
      <c r="BX94" s="140">
        <f t="shared" si="37"/>
        <v>1</v>
      </c>
      <c r="BY94" s="140">
        <f t="shared" si="38"/>
        <v>4</v>
      </c>
      <c r="BZ94" s="88">
        <f t="shared" si="39"/>
        <v>2</v>
      </c>
      <c r="CA94" s="88" t="str">
        <f t="shared" si="31"/>
        <v>Improbable (2)</v>
      </c>
      <c r="CB94" s="88">
        <f t="shared" si="40"/>
        <v>3</v>
      </c>
      <c r="CC94" s="88" t="str">
        <f t="shared" si="32"/>
        <v>Moderado (3)</v>
      </c>
      <c r="CD94" s="88">
        <f t="shared" si="41"/>
        <v>1</v>
      </c>
      <c r="CE94" s="88" t="str">
        <f t="shared" si="33"/>
        <v>Rara vez (1)</v>
      </c>
      <c r="CF94" s="88">
        <f t="shared" si="42"/>
        <v>2</v>
      </c>
      <c r="CG94" s="88" t="str">
        <f t="shared" si="34"/>
        <v>Menor (2)</v>
      </c>
      <c r="CH94" s="88" t="str">
        <f t="shared" si="43"/>
        <v>Antes de controles
Desde el cuadrante de probabilidad Improbable (2) e impacto Moderado (3)
Después de controles
Hasta el cuadrante de probabilidad Rara vez (1) e impacto Menor (2)</v>
      </c>
      <c r="CQ94" s="157"/>
      <c r="CV94" s="145" t="str">
        <f t="shared" si="44"/>
        <v>Antes de controles
Desde el cuadrante de probabilidad Improbable (2) e impacto Moderado (3)
Después de controles
Hasta el cuadrante de probabilidad Rara vez (1) e impacto Menor (2)</v>
      </c>
      <c r="CW94" s="55" t="str">
        <f t="shared" si="45"/>
        <v>Antes de controles
Desde el cuadrante de probabilidad Improbable (2) e impacto Moderado (3)
Después de controles
Hasta el cuadrante de probabilidad Rara vez (1) e impacto Menor (2)</v>
      </c>
    </row>
    <row r="95" spans="1:101" ht="409.5" customHeight="1" x14ac:dyDescent="0.2">
      <c r="A95" s="54" t="s">
        <v>316</v>
      </c>
      <c r="B95" s="91" t="s">
        <v>1689</v>
      </c>
      <c r="C95" s="56" t="s">
        <v>1690</v>
      </c>
      <c r="D95" s="88" t="s">
        <v>35</v>
      </c>
      <c r="E95" s="88" t="s">
        <v>152</v>
      </c>
      <c r="F95" s="129" t="s">
        <v>1691</v>
      </c>
      <c r="G95" s="54" t="s">
        <v>1692</v>
      </c>
      <c r="H95" s="54" t="s">
        <v>1693</v>
      </c>
      <c r="I95" s="54" t="s">
        <v>1694</v>
      </c>
      <c r="J95" s="54" t="s">
        <v>359</v>
      </c>
      <c r="K95" s="54" t="s">
        <v>360</v>
      </c>
      <c r="L95" s="54" t="s">
        <v>437</v>
      </c>
      <c r="M95" s="90" t="s">
        <v>78</v>
      </c>
      <c r="N95" s="90" t="s">
        <v>125</v>
      </c>
      <c r="O95" s="88" t="s">
        <v>81</v>
      </c>
      <c r="P95" s="54" t="s">
        <v>1695</v>
      </c>
      <c r="Q95" s="90" t="s">
        <v>124</v>
      </c>
      <c r="R95" s="90" t="s">
        <v>145</v>
      </c>
      <c r="S95" s="88" t="s">
        <v>126</v>
      </c>
      <c r="T95" s="54" t="s">
        <v>1696</v>
      </c>
      <c r="U95" s="88" t="s">
        <v>364</v>
      </c>
      <c r="V95" s="54" t="s">
        <v>365</v>
      </c>
      <c r="W95" s="54" t="s">
        <v>365</v>
      </c>
      <c r="X95" s="54" t="s">
        <v>365</v>
      </c>
      <c r="Y95" s="54" t="s">
        <v>365</v>
      </c>
      <c r="Z95" s="54" t="s">
        <v>365</v>
      </c>
      <c r="AA95" s="54" t="s">
        <v>365</v>
      </c>
      <c r="AB95" s="54" t="s">
        <v>365</v>
      </c>
      <c r="AC95" s="54" t="s">
        <v>365</v>
      </c>
      <c r="AD95" s="54" t="s">
        <v>365</v>
      </c>
      <c r="AE95" s="54" t="s">
        <v>365</v>
      </c>
      <c r="AF95" s="54" t="s">
        <v>1697</v>
      </c>
      <c r="AG95" s="54" t="s">
        <v>1698</v>
      </c>
      <c r="AH95" s="54" t="s">
        <v>1699</v>
      </c>
      <c r="AI95" s="145" t="s">
        <v>2084</v>
      </c>
      <c r="AJ95" s="55" t="s">
        <v>2084</v>
      </c>
      <c r="AK95" s="68">
        <v>43350</v>
      </c>
      <c r="AL95" s="69" t="s">
        <v>369</v>
      </c>
      <c r="AM95" s="74" t="s">
        <v>443</v>
      </c>
      <c r="AN95" s="66">
        <v>43594</v>
      </c>
      <c r="AO95" s="75" t="s">
        <v>1003</v>
      </c>
      <c r="AP95" s="71" t="s">
        <v>1700</v>
      </c>
      <c r="AQ95" s="66">
        <v>43769</v>
      </c>
      <c r="AR95" s="69" t="s">
        <v>377</v>
      </c>
      <c r="AS95" s="74" t="s">
        <v>1701</v>
      </c>
      <c r="AT95" s="66">
        <v>43921</v>
      </c>
      <c r="AU95" s="75" t="s">
        <v>1003</v>
      </c>
      <c r="AV95" s="71" t="s">
        <v>1702</v>
      </c>
      <c r="AW95" s="66">
        <v>44249</v>
      </c>
      <c r="AX95" s="69" t="s">
        <v>380</v>
      </c>
      <c r="AY95" s="74" t="s">
        <v>1456</v>
      </c>
      <c r="AZ95" s="66" t="s">
        <v>382</v>
      </c>
      <c r="BA95" s="75" t="s">
        <v>383</v>
      </c>
      <c r="BB95" s="71" t="s">
        <v>382</v>
      </c>
      <c r="BC95" s="66" t="s">
        <v>382</v>
      </c>
      <c r="BD95" s="69" t="s">
        <v>383</v>
      </c>
      <c r="BE95" s="74" t="s">
        <v>382</v>
      </c>
      <c r="BF95" s="66" t="s">
        <v>382</v>
      </c>
      <c r="BG95" s="75" t="s">
        <v>383</v>
      </c>
      <c r="BH95" s="71" t="s">
        <v>382</v>
      </c>
      <c r="BI95" s="66" t="s">
        <v>382</v>
      </c>
      <c r="BJ95" s="69" t="s">
        <v>383</v>
      </c>
      <c r="BK95" s="74" t="s">
        <v>382</v>
      </c>
      <c r="BL95" s="66" t="s">
        <v>382</v>
      </c>
      <c r="BM95" s="75" t="s">
        <v>383</v>
      </c>
      <c r="BN95" s="71" t="s">
        <v>382</v>
      </c>
      <c r="BO95" s="66" t="s">
        <v>382</v>
      </c>
      <c r="BP95" s="69" t="s">
        <v>383</v>
      </c>
      <c r="BQ95" s="74" t="s">
        <v>382</v>
      </c>
      <c r="BR95" s="66" t="s">
        <v>382</v>
      </c>
      <c r="BS95" s="75" t="s">
        <v>383</v>
      </c>
      <c r="BT95" s="77" t="s">
        <v>382</v>
      </c>
      <c r="BU95" s="139" t="s">
        <v>267</v>
      </c>
      <c r="BV95" s="140">
        <f t="shared" si="35"/>
        <v>4</v>
      </c>
      <c r="BW95" s="140">
        <f t="shared" si="36"/>
        <v>2</v>
      </c>
      <c r="BX95" s="140">
        <f t="shared" si="37"/>
        <v>2</v>
      </c>
      <c r="BY95" s="140">
        <f t="shared" si="38"/>
        <v>1</v>
      </c>
      <c r="BZ95" s="88">
        <f t="shared" si="39"/>
        <v>2</v>
      </c>
      <c r="CA95" s="88" t="str">
        <f t="shared" si="31"/>
        <v>Improbable (2)</v>
      </c>
      <c r="CB95" s="88">
        <f t="shared" si="40"/>
        <v>3</v>
      </c>
      <c r="CC95" s="88" t="str">
        <f t="shared" si="32"/>
        <v>Moderado (3)</v>
      </c>
      <c r="CD95" s="88">
        <f t="shared" si="41"/>
        <v>1</v>
      </c>
      <c r="CE95" s="88" t="str">
        <f t="shared" si="33"/>
        <v>Rara vez (1)</v>
      </c>
      <c r="CF95" s="88">
        <f t="shared" si="42"/>
        <v>2</v>
      </c>
      <c r="CG95" s="88" t="str">
        <f t="shared" si="34"/>
        <v>Menor (2)</v>
      </c>
      <c r="CH95" s="88" t="str">
        <f t="shared" si="43"/>
        <v>Antes de controles
Desde el cuadrante de probabilidad Improbable (2) e impacto Moderado (3)
Después de controles
Hasta el cuadrante de probabilidad Rara vez (1) e impacto Menor (2)</v>
      </c>
      <c r="CQ95" s="157"/>
      <c r="CV95" s="145" t="str">
        <f t="shared" si="44"/>
        <v>Antes de controles
Desde el cuadrante de probabilidad Improbable (2) e impacto Moderado (3)
Después de controles
Hasta el cuadrante de probabilidad Rara vez (1) e impacto Menor (2)</v>
      </c>
      <c r="CW95" s="55" t="str">
        <f t="shared" si="45"/>
        <v>Antes de controles
Desde el cuadrante de probabilidad Improbable (2) e impacto Moderado (3)
Después de controles
Hasta el cuadrante de probabilidad Rara vez (1) e impacto Menor (2)</v>
      </c>
    </row>
    <row r="96" spans="1:101" ht="409.5" customHeight="1" x14ac:dyDescent="0.2">
      <c r="A96" s="54" t="s">
        <v>316</v>
      </c>
      <c r="B96" s="91" t="s">
        <v>1703</v>
      </c>
      <c r="C96" s="56" t="s">
        <v>1704</v>
      </c>
      <c r="D96" s="88" t="s">
        <v>35</v>
      </c>
      <c r="E96" s="88" t="s">
        <v>152</v>
      </c>
      <c r="F96" s="54" t="s">
        <v>1705</v>
      </c>
      <c r="G96" s="54" t="s">
        <v>1705</v>
      </c>
      <c r="H96" s="54" t="s">
        <v>1706</v>
      </c>
      <c r="I96" s="54" t="s">
        <v>1694</v>
      </c>
      <c r="J96" s="54" t="s">
        <v>359</v>
      </c>
      <c r="K96" s="54" t="s">
        <v>360</v>
      </c>
      <c r="L96" s="54" t="s">
        <v>437</v>
      </c>
      <c r="M96" s="90" t="s">
        <v>103</v>
      </c>
      <c r="N96" s="90" t="s">
        <v>104</v>
      </c>
      <c r="O96" s="88" t="s">
        <v>81</v>
      </c>
      <c r="P96" s="54" t="s">
        <v>1707</v>
      </c>
      <c r="Q96" s="90" t="s">
        <v>144</v>
      </c>
      <c r="R96" s="90" t="s">
        <v>125</v>
      </c>
      <c r="S96" s="88" t="s">
        <v>126</v>
      </c>
      <c r="T96" s="54" t="s">
        <v>1708</v>
      </c>
      <c r="U96" s="88" t="s">
        <v>364</v>
      </c>
      <c r="V96" s="54" t="s">
        <v>365</v>
      </c>
      <c r="W96" s="54" t="s">
        <v>365</v>
      </c>
      <c r="X96" s="54" t="s">
        <v>365</v>
      </c>
      <c r="Y96" s="54" t="s">
        <v>365</v>
      </c>
      <c r="Z96" s="54" t="s">
        <v>365</v>
      </c>
      <c r="AA96" s="54" t="s">
        <v>365</v>
      </c>
      <c r="AB96" s="54" t="s">
        <v>365</v>
      </c>
      <c r="AC96" s="54" t="s">
        <v>365</v>
      </c>
      <c r="AD96" s="54" t="s">
        <v>365</v>
      </c>
      <c r="AE96" s="54" t="s">
        <v>365</v>
      </c>
      <c r="AF96" s="54" t="s">
        <v>1709</v>
      </c>
      <c r="AG96" s="54" t="s">
        <v>1698</v>
      </c>
      <c r="AH96" s="54" t="s">
        <v>1710</v>
      </c>
      <c r="AI96" s="145" t="s">
        <v>2084</v>
      </c>
      <c r="AJ96" s="55" t="s">
        <v>2084</v>
      </c>
      <c r="AK96" s="68">
        <v>43350</v>
      </c>
      <c r="AL96" s="69" t="s">
        <v>369</v>
      </c>
      <c r="AM96" s="74" t="s">
        <v>443</v>
      </c>
      <c r="AN96" s="66">
        <v>43594</v>
      </c>
      <c r="AO96" s="75" t="s">
        <v>1003</v>
      </c>
      <c r="AP96" s="71" t="s">
        <v>1711</v>
      </c>
      <c r="AQ96" s="66">
        <v>43769</v>
      </c>
      <c r="AR96" s="69" t="s">
        <v>377</v>
      </c>
      <c r="AS96" s="74" t="s">
        <v>1701</v>
      </c>
      <c r="AT96" s="66">
        <v>43921</v>
      </c>
      <c r="AU96" s="75" t="s">
        <v>1038</v>
      </c>
      <c r="AV96" s="71" t="s">
        <v>1712</v>
      </c>
      <c r="AW96" s="66">
        <v>44249</v>
      </c>
      <c r="AX96" s="69" t="s">
        <v>380</v>
      </c>
      <c r="AY96" s="74" t="s">
        <v>1456</v>
      </c>
      <c r="AZ96" s="66" t="s">
        <v>382</v>
      </c>
      <c r="BA96" s="75" t="s">
        <v>383</v>
      </c>
      <c r="BB96" s="71" t="s">
        <v>382</v>
      </c>
      <c r="BC96" s="66" t="s">
        <v>382</v>
      </c>
      <c r="BD96" s="69" t="s">
        <v>383</v>
      </c>
      <c r="BE96" s="74" t="s">
        <v>382</v>
      </c>
      <c r="BF96" s="66" t="s">
        <v>382</v>
      </c>
      <c r="BG96" s="75" t="s">
        <v>383</v>
      </c>
      <c r="BH96" s="71" t="s">
        <v>382</v>
      </c>
      <c r="BI96" s="66" t="s">
        <v>382</v>
      </c>
      <c r="BJ96" s="69" t="s">
        <v>383</v>
      </c>
      <c r="BK96" s="74" t="s">
        <v>382</v>
      </c>
      <c r="BL96" s="66" t="s">
        <v>382</v>
      </c>
      <c r="BM96" s="75" t="s">
        <v>383</v>
      </c>
      <c r="BN96" s="71" t="s">
        <v>382</v>
      </c>
      <c r="BO96" s="66" t="s">
        <v>382</v>
      </c>
      <c r="BP96" s="69" t="s">
        <v>383</v>
      </c>
      <c r="BQ96" s="74" t="s">
        <v>382</v>
      </c>
      <c r="BR96" s="66" t="s">
        <v>382</v>
      </c>
      <c r="BS96" s="75" t="s">
        <v>383</v>
      </c>
      <c r="BT96" s="77" t="s">
        <v>382</v>
      </c>
      <c r="BU96" s="139" t="s">
        <v>267</v>
      </c>
      <c r="BV96" s="140">
        <f t="shared" si="35"/>
        <v>3</v>
      </c>
      <c r="BW96" s="140">
        <f t="shared" si="36"/>
        <v>3</v>
      </c>
      <c r="BX96" s="140">
        <f t="shared" si="37"/>
        <v>1</v>
      </c>
      <c r="BY96" s="140">
        <f t="shared" si="38"/>
        <v>2</v>
      </c>
      <c r="BZ96" s="88">
        <f t="shared" si="39"/>
        <v>2</v>
      </c>
      <c r="CA96" s="88" t="str">
        <f t="shared" si="31"/>
        <v>Improbable (2)</v>
      </c>
      <c r="CB96" s="88">
        <f t="shared" si="40"/>
        <v>3</v>
      </c>
      <c r="CC96" s="88" t="str">
        <f t="shared" si="32"/>
        <v>Moderado (3)</v>
      </c>
      <c r="CD96" s="88">
        <f t="shared" si="41"/>
        <v>1</v>
      </c>
      <c r="CE96" s="88" t="str">
        <f t="shared" si="33"/>
        <v>Rara vez (1)</v>
      </c>
      <c r="CF96" s="88">
        <f t="shared" si="42"/>
        <v>2</v>
      </c>
      <c r="CG96" s="88" t="str">
        <f t="shared" si="34"/>
        <v>Menor (2)</v>
      </c>
      <c r="CH96" s="88" t="str">
        <f t="shared" si="43"/>
        <v>Antes de controles
Desde el cuadrante de probabilidad Improbable (2) e impacto Moderado (3)
Después de controles
Hasta el cuadrante de probabilidad Rara vez (1) e impacto Menor (2)</v>
      </c>
      <c r="CQ96" s="157"/>
      <c r="CV96" s="145" t="str">
        <f t="shared" si="44"/>
        <v>Antes de controles
Desde el cuadrante de probabilidad Improbable (2) e impacto Moderado (3)
Después de controles
Hasta el cuadrante de probabilidad Rara vez (1) e impacto Menor (2)</v>
      </c>
      <c r="CW96" s="55" t="str">
        <f t="shared" si="45"/>
        <v>Antes de controles
Desde el cuadrante de probabilidad Improbable (2) e impacto Moderado (3)
Después de controles
Hasta el cuadrante de probabilidad Rara vez (1) e impacto Menor (2)</v>
      </c>
    </row>
    <row r="97" spans="1:101" ht="409.5" customHeight="1" x14ac:dyDescent="0.2">
      <c r="A97" s="54" t="s">
        <v>316</v>
      </c>
      <c r="B97" s="91" t="s">
        <v>1713</v>
      </c>
      <c r="C97" s="56" t="s">
        <v>1714</v>
      </c>
      <c r="D97" s="88" t="s">
        <v>35</v>
      </c>
      <c r="E97" s="88" t="s">
        <v>42</v>
      </c>
      <c r="F97" s="54" t="s">
        <v>1715</v>
      </c>
      <c r="G97" s="54" t="s">
        <v>1716</v>
      </c>
      <c r="H97" s="54" t="s">
        <v>1717</v>
      </c>
      <c r="I97" s="54" t="s">
        <v>1694</v>
      </c>
      <c r="J97" s="54" t="s">
        <v>359</v>
      </c>
      <c r="K97" s="54" t="s">
        <v>360</v>
      </c>
      <c r="L97" s="54" t="s">
        <v>437</v>
      </c>
      <c r="M97" s="90" t="s">
        <v>144</v>
      </c>
      <c r="N97" s="90" t="s">
        <v>104</v>
      </c>
      <c r="O97" s="88" t="s">
        <v>105</v>
      </c>
      <c r="P97" s="54" t="s">
        <v>1718</v>
      </c>
      <c r="Q97" s="90" t="s">
        <v>144</v>
      </c>
      <c r="R97" s="90" t="s">
        <v>125</v>
      </c>
      <c r="S97" s="88" t="s">
        <v>126</v>
      </c>
      <c r="T97" s="54" t="s">
        <v>1719</v>
      </c>
      <c r="U97" s="88" t="s">
        <v>364</v>
      </c>
      <c r="V97" s="54" t="s">
        <v>365</v>
      </c>
      <c r="W97" s="54" t="s">
        <v>365</v>
      </c>
      <c r="X97" s="54" t="s">
        <v>365</v>
      </c>
      <c r="Y97" s="54" t="s">
        <v>365</v>
      </c>
      <c r="Z97" s="54" t="s">
        <v>365</v>
      </c>
      <c r="AA97" s="54" t="s">
        <v>365</v>
      </c>
      <c r="AB97" s="54" t="s">
        <v>365</v>
      </c>
      <c r="AC97" s="54" t="s">
        <v>365</v>
      </c>
      <c r="AD97" s="54" t="s">
        <v>365</v>
      </c>
      <c r="AE97" s="54" t="s">
        <v>365</v>
      </c>
      <c r="AF97" s="54" t="s">
        <v>1720</v>
      </c>
      <c r="AG97" s="54" t="s">
        <v>1721</v>
      </c>
      <c r="AH97" s="54" t="s">
        <v>1722</v>
      </c>
      <c r="AI97" s="145" t="s">
        <v>2084</v>
      </c>
      <c r="AJ97" s="55" t="s">
        <v>2084</v>
      </c>
      <c r="AK97" s="68">
        <v>43350</v>
      </c>
      <c r="AL97" s="69" t="s">
        <v>369</v>
      </c>
      <c r="AM97" s="74" t="s">
        <v>443</v>
      </c>
      <c r="AN97" s="66">
        <v>43594</v>
      </c>
      <c r="AO97" s="75" t="s">
        <v>1003</v>
      </c>
      <c r="AP97" s="71" t="s">
        <v>1723</v>
      </c>
      <c r="AQ97" s="66">
        <v>43921</v>
      </c>
      <c r="AR97" s="69" t="s">
        <v>1003</v>
      </c>
      <c r="AS97" s="74" t="s">
        <v>2106</v>
      </c>
      <c r="AT97" s="66">
        <v>44169</v>
      </c>
      <c r="AU97" s="75" t="s">
        <v>377</v>
      </c>
      <c r="AV97" s="71" t="s">
        <v>2107</v>
      </c>
      <c r="AW97" s="66">
        <v>44249</v>
      </c>
      <c r="AX97" s="69" t="s">
        <v>380</v>
      </c>
      <c r="AY97" s="74" t="s">
        <v>1456</v>
      </c>
      <c r="AZ97" s="66" t="s">
        <v>382</v>
      </c>
      <c r="BA97" s="75" t="s">
        <v>383</v>
      </c>
      <c r="BB97" s="71" t="s">
        <v>382</v>
      </c>
      <c r="BC97" s="66" t="s">
        <v>382</v>
      </c>
      <c r="BD97" s="69" t="s">
        <v>383</v>
      </c>
      <c r="BE97" s="74" t="s">
        <v>382</v>
      </c>
      <c r="BF97" s="66" t="s">
        <v>382</v>
      </c>
      <c r="BG97" s="75" t="s">
        <v>383</v>
      </c>
      <c r="BH97" s="71" t="s">
        <v>382</v>
      </c>
      <c r="BI97" s="66" t="s">
        <v>382</v>
      </c>
      <c r="BJ97" s="69" t="s">
        <v>383</v>
      </c>
      <c r="BK97" s="74" t="s">
        <v>382</v>
      </c>
      <c r="BL97" s="66" t="s">
        <v>382</v>
      </c>
      <c r="BM97" s="75" t="s">
        <v>383</v>
      </c>
      <c r="BN97" s="71" t="s">
        <v>382</v>
      </c>
      <c r="BO97" s="66" t="s">
        <v>382</v>
      </c>
      <c r="BP97" s="69" t="s">
        <v>383</v>
      </c>
      <c r="BQ97" s="74" t="s">
        <v>382</v>
      </c>
      <c r="BR97" s="66" t="s">
        <v>382</v>
      </c>
      <c r="BS97" s="75" t="s">
        <v>383</v>
      </c>
      <c r="BT97" s="77" t="s">
        <v>382</v>
      </c>
      <c r="BU97" s="139" t="s">
        <v>267</v>
      </c>
      <c r="BV97" s="140">
        <f t="shared" si="35"/>
        <v>1</v>
      </c>
      <c r="BW97" s="140">
        <f t="shared" si="36"/>
        <v>3</v>
      </c>
      <c r="BX97" s="140">
        <f t="shared" si="37"/>
        <v>1</v>
      </c>
      <c r="BY97" s="140">
        <f t="shared" si="38"/>
        <v>2</v>
      </c>
      <c r="BZ97" s="88">
        <f t="shared" si="39"/>
        <v>2</v>
      </c>
      <c r="CA97" s="88" t="str">
        <f t="shared" si="31"/>
        <v>Improbable (2)</v>
      </c>
      <c r="CB97" s="88">
        <f t="shared" si="40"/>
        <v>3</v>
      </c>
      <c r="CC97" s="88" t="str">
        <f t="shared" si="32"/>
        <v>Moderado (3)</v>
      </c>
      <c r="CD97" s="88">
        <f t="shared" si="41"/>
        <v>1</v>
      </c>
      <c r="CE97" s="88" t="str">
        <f t="shared" si="33"/>
        <v>Rara vez (1)</v>
      </c>
      <c r="CF97" s="88">
        <f t="shared" si="42"/>
        <v>2</v>
      </c>
      <c r="CG97" s="88" t="str">
        <f t="shared" si="34"/>
        <v>Menor (2)</v>
      </c>
      <c r="CH97" s="88" t="str">
        <f t="shared" si="43"/>
        <v>Antes de controles
Desde el cuadrante de probabilidad Improbable (2) e impacto Moderado (3)
Después de controles
Hasta el cuadrante de probabilidad Rara vez (1) e impacto Menor (2)</v>
      </c>
      <c r="CQ97" s="157"/>
      <c r="CV97" s="145" t="str">
        <f t="shared" si="44"/>
        <v>Antes de controles
Desde el cuadrante de probabilidad Improbable (2) e impacto Moderado (3)
Después de controles
Hasta el cuadrante de probabilidad Rara vez (1) e impacto Menor (2)</v>
      </c>
      <c r="CW97" s="55" t="str">
        <f t="shared" si="45"/>
        <v>Antes de controles
Desde el cuadrante de probabilidad Improbable (2) e impacto Moderado (3)
Después de controles
Hasta el cuadrante de probabilidad Rara vez (1) e impacto Menor (2)</v>
      </c>
    </row>
    <row r="98" spans="1:101" ht="409.5" customHeight="1" x14ac:dyDescent="0.2">
      <c r="A98" s="54" t="s">
        <v>316</v>
      </c>
      <c r="B98" s="91" t="s">
        <v>1724</v>
      </c>
      <c r="C98" s="56" t="s">
        <v>1725</v>
      </c>
      <c r="D98" s="88" t="s">
        <v>64</v>
      </c>
      <c r="E98" s="88" t="s">
        <v>70</v>
      </c>
      <c r="F98" s="54" t="s">
        <v>1726</v>
      </c>
      <c r="G98" s="54" t="s">
        <v>1727</v>
      </c>
      <c r="H98" s="54" t="s">
        <v>1728</v>
      </c>
      <c r="I98" s="54" t="s">
        <v>1694</v>
      </c>
      <c r="J98" s="54" t="s">
        <v>490</v>
      </c>
      <c r="K98" s="54" t="s">
        <v>436</v>
      </c>
      <c r="L98" s="54" t="s">
        <v>437</v>
      </c>
      <c r="M98" s="90" t="s">
        <v>144</v>
      </c>
      <c r="N98" s="90" t="s">
        <v>79</v>
      </c>
      <c r="O98" s="88" t="s">
        <v>81</v>
      </c>
      <c r="P98" s="54" t="s">
        <v>1729</v>
      </c>
      <c r="Q98" s="90" t="s">
        <v>144</v>
      </c>
      <c r="R98" s="90" t="s">
        <v>79</v>
      </c>
      <c r="S98" s="88" t="s">
        <v>81</v>
      </c>
      <c r="T98" s="54" t="s">
        <v>1730</v>
      </c>
      <c r="U98" s="88" t="s">
        <v>405</v>
      </c>
      <c r="V98" s="54" t="s">
        <v>365</v>
      </c>
      <c r="W98" s="54" t="s">
        <v>365</v>
      </c>
      <c r="X98" s="54" t="s">
        <v>365</v>
      </c>
      <c r="Y98" s="54" t="s">
        <v>365</v>
      </c>
      <c r="Z98" s="54" t="s">
        <v>365</v>
      </c>
      <c r="AA98" s="54" t="s">
        <v>1731</v>
      </c>
      <c r="AB98" s="54" t="s">
        <v>1732</v>
      </c>
      <c r="AC98" s="54" t="s">
        <v>1733</v>
      </c>
      <c r="AD98" s="54" t="s">
        <v>1734</v>
      </c>
      <c r="AE98" s="54" t="s">
        <v>1735</v>
      </c>
      <c r="AF98" s="54" t="s">
        <v>1736</v>
      </c>
      <c r="AG98" s="54" t="s">
        <v>1721</v>
      </c>
      <c r="AH98" s="54" t="s">
        <v>1737</v>
      </c>
      <c r="AI98" s="145" t="s">
        <v>2084</v>
      </c>
      <c r="AJ98" s="55" t="s">
        <v>2084</v>
      </c>
      <c r="AK98" s="68">
        <v>43496</v>
      </c>
      <c r="AL98" s="69" t="s">
        <v>369</v>
      </c>
      <c r="AM98" s="74" t="s">
        <v>443</v>
      </c>
      <c r="AN98" s="66">
        <v>43594</v>
      </c>
      <c r="AO98" s="75" t="s">
        <v>1003</v>
      </c>
      <c r="AP98" s="71" t="s">
        <v>1738</v>
      </c>
      <c r="AQ98" s="66">
        <v>43769</v>
      </c>
      <c r="AR98" s="69" t="s">
        <v>462</v>
      </c>
      <c r="AS98" s="74" t="s">
        <v>1739</v>
      </c>
      <c r="AT98" s="66">
        <v>43921</v>
      </c>
      <c r="AU98" s="75" t="s">
        <v>418</v>
      </c>
      <c r="AV98" s="71" t="s">
        <v>1740</v>
      </c>
      <c r="AW98" s="66">
        <v>44025</v>
      </c>
      <c r="AX98" s="69" t="s">
        <v>375</v>
      </c>
      <c r="AY98" s="74" t="s">
        <v>1741</v>
      </c>
      <c r="AZ98" s="66">
        <v>44169</v>
      </c>
      <c r="BA98" s="75" t="s">
        <v>414</v>
      </c>
      <c r="BB98" s="71" t="s">
        <v>1742</v>
      </c>
      <c r="BC98" s="66">
        <v>44249</v>
      </c>
      <c r="BD98" s="69" t="s">
        <v>412</v>
      </c>
      <c r="BE98" s="74" t="s">
        <v>1743</v>
      </c>
      <c r="BF98" s="66">
        <v>44302</v>
      </c>
      <c r="BG98" s="75" t="s">
        <v>414</v>
      </c>
      <c r="BH98" s="71" t="s">
        <v>1744</v>
      </c>
      <c r="BI98" s="66" t="s">
        <v>382</v>
      </c>
      <c r="BJ98" s="69" t="s">
        <v>383</v>
      </c>
      <c r="BK98" s="74" t="s">
        <v>382</v>
      </c>
      <c r="BL98" s="66" t="s">
        <v>382</v>
      </c>
      <c r="BM98" s="75" t="s">
        <v>383</v>
      </c>
      <c r="BN98" s="71" t="s">
        <v>382</v>
      </c>
      <c r="BO98" s="66" t="s">
        <v>382</v>
      </c>
      <c r="BP98" s="69" t="s">
        <v>383</v>
      </c>
      <c r="BQ98" s="74" t="s">
        <v>382</v>
      </c>
      <c r="BR98" s="66" t="s">
        <v>382</v>
      </c>
      <c r="BS98" s="75" t="s">
        <v>383</v>
      </c>
      <c r="BT98" s="77" t="s">
        <v>382</v>
      </c>
      <c r="BU98" s="139" t="s">
        <v>267</v>
      </c>
      <c r="BV98" s="140">
        <f t="shared" si="35"/>
        <v>1</v>
      </c>
      <c r="BW98" s="140">
        <f t="shared" si="36"/>
        <v>4</v>
      </c>
      <c r="BX98" s="140">
        <f t="shared" si="37"/>
        <v>1</v>
      </c>
      <c r="BY98" s="140">
        <f t="shared" si="38"/>
        <v>4</v>
      </c>
      <c r="BZ98" s="88">
        <f t="shared" si="39"/>
        <v>2</v>
      </c>
      <c r="CA98" s="88" t="str">
        <f t="shared" si="31"/>
        <v>Improbable (2)</v>
      </c>
      <c r="CB98" s="88">
        <f t="shared" si="40"/>
        <v>3</v>
      </c>
      <c r="CC98" s="88" t="str">
        <f t="shared" si="32"/>
        <v>Moderado (3)</v>
      </c>
      <c r="CD98" s="88">
        <f t="shared" si="41"/>
        <v>1</v>
      </c>
      <c r="CE98" s="88" t="str">
        <f t="shared" si="33"/>
        <v>Rara vez (1)</v>
      </c>
      <c r="CF98" s="88">
        <f t="shared" si="42"/>
        <v>2</v>
      </c>
      <c r="CG98" s="88" t="str">
        <f t="shared" si="34"/>
        <v>Menor (2)</v>
      </c>
      <c r="CH98" s="88" t="str">
        <f t="shared" si="43"/>
        <v>Antes de controles
Desde el cuadrante de probabilidad Improbable (2) e impacto Moderado (3)
Después de controles
Hasta el cuadrante de probabilidad Rara vez (1) e impacto Menor (2)</v>
      </c>
      <c r="CQ98" s="157"/>
      <c r="CV98" s="145" t="str">
        <f t="shared" si="44"/>
        <v>Antes de controles
Desde el cuadrante de probabilidad Improbable (2) e impacto Moderado (3)
Después de controles
Hasta el cuadrante de probabilidad Rara vez (1) e impacto Menor (2)</v>
      </c>
      <c r="CW98" s="55" t="str">
        <f t="shared" si="45"/>
        <v>Antes de controles
Desde el cuadrante de probabilidad Improbable (2) e impacto Moderado (3)
Después de controles
Hasta el cuadrante de probabilidad Rara vez (1) e impacto Menor (2)</v>
      </c>
    </row>
    <row r="99" spans="1:101" ht="409.5" customHeight="1" x14ac:dyDescent="0.2">
      <c r="A99" s="54" t="s">
        <v>316</v>
      </c>
      <c r="B99" s="91" t="s">
        <v>1745</v>
      </c>
      <c r="C99" s="56" t="s">
        <v>1746</v>
      </c>
      <c r="D99" s="88" t="s">
        <v>64</v>
      </c>
      <c r="E99" s="88" t="s">
        <v>136</v>
      </c>
      <c r="F99" s="54" t="s">
        <v>1747</v>
      </c>
      <c r="G99" s="54" t="s">
        <v>1748</v>
      </c>
      <c r="H99" s="54" t="s">
        <v>1749</v>
      </c>
      <c r="I99" s="54" t="s">
        <v>1694</v>
      </c>
      <c r="J99" s="54" t="s">
        <v>359</v>
      </c>
      <c r="K99" s="54" t="s">
        <v>360</v>
      </c>
      <c r="L99" s="54" t="s">
        <v>437</v>
      </c>
      <c r="M99" s="90" t="s">
        <v>144</v>
      </c>
      <c r="N99" s="90" t="s">
        <v>79</v>
      </c>
      <c r="O99" s="88" t="s">
        <v>81</v>
      </c>
      <c r="P99" s="54" t="s">
        <v>1750</v>
      </c>
      <c r="Q99" s="90" t="s">
        <v>144</v>
      </c>
      <c r="R99" s="90" t="s">
        <v>79</v>
      </c>
      <c r="S99" s="88" t="s">
        <v>81</v>
      </c>
      <c r="T99" s="54" t="s">
        <v>1730</v>
      </c>
      <c r="U99" s="88" t="s">
        <v>405</v>
      </c>
      <c r="V99" s="54" t="s">
        <v>365</v>
      </c>
      <c r="W99" s="54" t="s">
        <v>365</v>
      </c>
      <c r="X99" s="54" t="s">
        <v>365</v>
      </c>
      <c r="Y99" s="54" t="s">
        <v>365</v>
      </c>
      <c r="Z99" s="54" t="s">
        <v>365</v>
      </c>
      <c r="AA99" s="54" t="s">
        <v>1751</v>
      </c>
      <c r="AB99" s="54" t="s">
        <v>1752</v>
      </c>
      <c r="AC99" s="54" t="s">
        <v>1753</v>
      </c>
      <c r="AD99" s="54" t="s">
        <v>1754</v>
      </c>
      <c r="AE99" s="54" t="s">
        <v>1755</v>
      </c>
      <c r="AF99" s="54" t="s">
        <v>1756</v>
      </c>
      <c r="AG99" s="54" t="s">
        <v>1757</v>
      </c>
      <c r="AH99" s="54" t="s">
        <v>1758</v>
      </c>
      <c r="AI99" s="145" t="s">
        <v>2084</v>
      </c>
      <c r="AJ99" s="55" t="s">
        <v>2084</v>
      </c>
      <c r="AK99" s="68">
        <v>43496</v>
      </c>
      <c r="AL99" s="69" t="s">
        <v>369</v>
      </c>
      <c r="AM99" s="74" t="s">
        <v>443</v>
      </c>
      <c r="AN99" s="66">
        <v>43593</v>
      </c>
      <c r="AO99" s="75" t="s">
        <v>1003</v>
      </c>
      <c r="AP99" s="71" t="s">
        <v>1759</v>
      </c>
      <c r="AQ99" s="66">
        <v>43769</v>
      </c>
      <c r="AR99" s="69" t="s">
        <v>412</v>
      </c>
      <c r="AS99" s="74" t="s">
        <v>1760</v>
      </c>
      <c r="AT99" s="66">
        <v>43921</v>
      </c>
      <c r="AU99" s="75" t="s">
        <v>418</v>
      </c>
      <c r="AV99" s="71" t="s">
        <v>1761</v>
      </c>
      <c r="AW99" s="66">
        <v>44025</v>
      </c>
      <c r="AX99" s="69" t="s">
        <v>375</v>
      </c>
      <c r="AY99" s="74" t="s">
        <v>1762</v>
      </c>
      <c r="AZ99" s="66">
        <v>44169</v>
      </c>
      <c r="BA99" s="75" t="s">
        <v>412</v>
      </c>
      <c r="BB99" s="71" t="s">
        <v>1763</v>
      </c>
      <c r="BC99" s="66">
        <v>44249</v>
      </c>
      <c r="BD99" s="69" t="s">
        <v>412</v>
      </c>
      <c r="BE99" s="74" t="s">
        <v>1764</v>
      </c>
      <c r="BF99" s="66">
        <v>44302</v>
      </c>
      <c r="BG99" s="75" t="s">
        <v>414</v>
      </c>
      <c r="BH99" s="71" t="s">
        <v>1765</v>
      </c>
      <c r="BI99" s="66" t="s">
        <v>382</v>
      </c>
      <c r="BJ99" s="69" t="s">
        <v>383</v>
      </c>
      <c r="BK99" s="74" t="s">
        <v>382</v>
      </c>
      <c r="BL99" s="66" t="s">
        <v>382</v>
      </c>
      <c r="BM99" s="75" t="s">
        <v>383</v>
      </c>
      <c r="BN99" s="71" t="s">
        <v>382</v>
      </c>
      <c r="BO99" s="66" t="s">
        <v>382</v>
      </c>
      <c r="BP99" s="69" t="s">
        <v>383</v>
      </c>
      <c r="BQ99" s="74" t="s">
        <v>382</v>
      </c>
      <c r="BR99" s="66" t="s">
        <v>382</v>
      </c>
      <c r="BS99" s="75" t="s">
        <v>383</v>
      </c>
      <c r="BT99" s="77" t="s">
        <v>382</v>
      </c>
      <c r="BU99" s="139" t="s">
        <v>267</v>
      </c>
      <c r="BV99" s="140">
        <f t="shared" si="35"/>
        <v>1</v>
      </c>
      <c r="BW99" s="140">
        <f t="shared" si="36"/>
        <v>4</v>
      </c>
      <c r="BX99" s="140">
        <f t="shared" si="37"/>
        <v>1</v>
      </c>
      <c r="BY99" s="140">
        <f t="shared" si="38"/>
        <v>4</v>
      </c>
      <c r="BZ99" s="88">
        <f t="shared" si="39"/>
        <v>2</v>
      </c>
      <c r="CA99" s="88" t="str">
        <f t="shared" ref="CA99:CA115" si="46">IF(BZ99="","",IF(BZ99=1,"Rara vez (1)",IF(BZ99=2,"Improbable (2)",IF(BZ99=3,"Posible (3)",IF(BZ99=4,"Probable (4)",IF(BZ99=5,"Casi seguro (5)",""))))))</f>
        <v>Improbable (2)</v>
      </c>
      <c r="CB99" s="88">
        <f t="shared" si="40"/>
        <v>3</v>
      </c>
      <c r="CC99" s="88" t="str">
        <f t="shared" ref="CC99:CC115" si="47">IF(CB99="","",IF(CB99=1,"Insignificante (1)",IF(CB99=2,"Menor (2)",IF(CB99=3,"Moderado (3)",IF(CB99=4,"Mayor (4)",IF(CB99=5,"Catastrófico (5)",""))))))</f>
        <v>Moderado (3)</v>
      </c>
      <c r="CD99" s="88">
        <f t="shared" si="41"/>
        <v>1</v>
      </c>
      <c r="CE99" s="88" t="str">
        <f t="shared" ref="CE99:CE115" si="48">IF(CD99="","",IF(CD99=1,"Rara vez (1)",IF(CD99=2,"Improbable (2)",IF(CD99=3,"Posible (3)",IF(CD99=4,"Probable (4)",IF(CD99=5,"Casi seguro (5)",""))))))</f>
        <v>Rara vez (1)</v>
      </c>
      <c r="CF99" s="88">
        <f t="shared" si="42"/>
        <v>2</v>
      </c>
      <c r="CG99" s="88" t="str">
        <f t="shared" ref="CG99:CG115" si="49">IF(CF99="","",IF(CF99=1,"Insignificante (1)",IF(CF99=2,"Menor (2)",IF(CF99=3,"Moderado (3)",IF(CF99=4,"Mayor (4)",IF(CF99=5,"Catastrófico (5)",""))))))</f>
        <v>Menor (2)</v>
      </c>
      <c r="CH99" s="88" t="str">
        <f t="shared" si="43"/>
        <v>Antes de controles
Desde el cuadrante de probabilidad Improbable (2) e impacto Moderado (3)
Después de controles
Hasta el cuadrante de probabilidad Rara vez (1) e impacto Menor (2)</v>
      </c>
      <c r="CQ99" s="157"/>
      <c r="CV99" s="145" t="str">
        <f t="shared" si="44"/>
        <v>Antes de controles
Desde el cuadrante de probabilidad Improbable (2) e impacto Moderado (3)
Después de controles
Hasta el cuadrante de probabilidad Rara vez (1) e impacto Menor (2)</v>
      </c>
      <c r="CW99" s="55" t="str">
        <f t="shared" si="45"/>
        <v>Antes de controles
Desde el cuadrante de probabilidad Improbable (2) e impacto Moderado (3)
Después de controles
Hasta el cuadrante de probabilidad Rara vez (1) e impacto Menor (2)</v>
      </c>
    </row>
    <row r="100" spans="1:101" ht="409.5" customHeight="1" x14ac:dyDescent="0.2">
      <c r="A100" s="54" t="s">
        <v>316</v>
      </c>
      <c r="B100" s="91" t="s">
        <v>1766</v>
      </c>
      <c r="C100" s="56" t="s">
        <v>1767</v>
      </c>
      <c r="D100" s="88" t="s">
        <v>35</v>
      </c>
      <c r="E100" s="88" t="s">
        <v>92</v>
      </c>
      <c r="F100" s="54" t="s">
        <v>1768</v>
      </c>
      <c r="G100" s="54" t="s">
        <v>1769</v>
      </c>
      <c r="H100" s="54" t="s">
        <v>1770</v>
      </c>
      <c r="I100" s="54" t="s">
        <v>1694</v>
      </c>
      <c r="J100" s="54" t="s">
        <v>359</v>
      </c>
      <c r="K100" s="54" t="s">
        <v>1048</v>
      </c>
      <c r="L100" s="54" t="s">
        <v>437</v>
      </c>
      <c r="M100" s="90" t="s">
        <v>144</v>
      </c>
      <c r="N100" s="90" t="s">
        <v>104</v>
      </c>
      <c r="O100" s="88" t="s">
        <v>105</v>
      </c>
      <c r="P100" s="54" t="s">
        <v>1771</v>
      </c>
      <c r="Q100" s="90" t="s">
        <v>144</v>
      </c>
      <c r="R100" s="90" t="s">
        <v>145</v>
      </c>
      <c r="S100" s="88" t="s">
        <v>126</v>
      </c>
      <c r="T100" s="54" t="s">
        <v>1772</v>
      </c>
      <c r="U100" s="88" t="s">
        <v>364</v>
      </c>
      <c r="V100" s="54" t="s">
        <v>365</v>
      </c>
      <c r="W100" s="54" t="s">
        <v>365</v>
      </c>
      <c r="X100" s="54" t="s">
        <v>365</v>
      </c>
      <c r="Y100" s="54" t="s">
        <v>365</v>
      </c>
      <c r="Z100" s="54" t="s">
        <v>365</v>
      </c>
      <c r="AA100" s="54" t="s">
        <v>365</v>
      </c>
      <c r="AB100" s="54" t="s">
        <v>365</v>
      </c>
      <c r="AC100" s="54" t="s">
        <v>365</v>
      </c>
      <c r="AD100" s="54" t="s">
        <v>365</v>
      </c>
      <c r="AE100" s="54" t="s">
        <v>365</v>
      </c>
      <c r="AF100" s="54" t="s">
        <v>1773</v>
      </c>
      <c r="AG100" s="54" t="s">
        <v>1774</v>
      </c>
      <c r="AH100" s="54" t="s">
        <v>1775</v>
      </c>
      <c r="AI100" s="145" t="s">
        <v>2084</v>
      </c>
      <c r="AJ100" s="55" t="s">
        <v>2084</v>
      </c>
      <c r="AK100" s="68">
        <v>43921</v>
      </c>
      <c r="AL100" s="69" t="s">
        <v>369</v>
      </c>
      <c r="AM100" s="74" t="s">
        <v>1700</v>
      </c>
      <c r="AN100" s="66">
        <v>44249</v>
      </c>
      <c r="AO100" s="75" t="s">
        <v>380</v>
      </c>
      <c r="AP100" s="71" t="s">
        <v>1456</v>
      </c>
      <c r="AQ100" s="66" t="s">
        <v>382</v>
      </c>
      <c r="AR100" s="69" t="s">
        <v>383</v>
      </c>
      <c r="AS100" s="74" t="s">
        <v>382</v>
      </c>
      <c r="AT100" s="66" t="s">
        <v>382</v>
      </c>
      <c r="AU100" s="75" t="s">
        <v>383</v>
      </c>
      <c r="AV100" s="71" t="s">
        <v>382</v>
      </c>
      <c r="AW100" s="66" t="s">
        <v>382</v>
      </c>
      <c r="AX100" s="69" t="s">
        <v>383</v>
      </c>
      <c r="AY100" s="74" t="s">
        <v>382</v>
      </c>
      <c r="AZ100" s="66" t="s">
        <v>382</v>
      </c>
      <c r="BA100" s="75" t="s">
        <v>383</v>
      </c>
      <c r="BB100" s="71" t="s">
        <v>382</v>
      </c>
      <c r="BC100" s="66" t="s">
        <v>382</v>
      </c>
      <c r="BD100" s="69" t="s">
        <v>383</v>
      </c>
      <c r="BE100" s="74" t="s">
        <v>382</v>
      </c>
      <c r="BF100" s="66" t="s">
        <v>382</v>
      </c>
      <c r="BG100" s="75" t="s">
        <v>383</v>
      </c>
      <c r="BH100" s="71" t="s">
        <v>382</v>
      </c>
      <c r="BI100" s="66" t="s">
        <v>382</v>
      </c>
      <c r="BJ100" s="69" t="s">
        <v>383</v>
      </c>
      <c r="BK100" s="74" t="s">
        <v>382</v>
      </c>
      <c r="BL100" s="66" t="s">
        <v>382</v>
      </c>
      <c r="BM100" s="75" t="s">
        <v>383</v>
      </c>
      <c r="BN100" s="71" t="s">
        <v>382</v>
      </c>
      <c r="BO100" s="66" t="s">
        <v>382</v>
      </c>
      <c r="BP100" s="69" t="s">
        <v>383</v>
      </c>
      <c r="BQ100" s="74" t="s">
        <v>382</v>
      </c>
      <c r="BR100" s="66" t="s">
        <v>382</v>
      </c>
      <c r="BS100" s="75" t="s">
        <v>383</v>
      </c>
      <c r="BT100" s="77" t="s">
        <v>382</v>
      </c>
      <c r="BU100" s="139" t="s">
        <v>267</v>
      </c>
      <c r="BV100" s="140">
        <f t="shared" si="35"/>
        <v>1</v>
      </c>
      <c r="BW100" s="140">
        <f t="shared" si="36"/>
        <v>3</v>
      </c>
      <c r="BX100" s="140">
        <f t="shared" si="37"/>
        <v>1</v>
      </c>
      <c r="BY100" s="140">
        <f t="shared" si="38"/>
        <v>1</v>
      </c>
      <c r="BZ100" s="88">
        <f t="shared" si="39"/>
        <v>2</v>
      </c>
      <c r="CA100" s="88" t="str">
        <f t="shared" si="46"/>
        <v>Improbable (2)</v>
      </c>
      <c r="CB100" s="88">
        <f t="shared" si="40"/>
        <v>3</v>
      </c>
      <c r="CC100" s="88" t="str">
        <f t="shared" si="47"/>
        <v>Moderado (3)</v>
      </c>
      <c r="CD100" s="88">
        <f t="shared" si="41"/>
        <v>1</v>
      </c>
      <c r="CE100" s="88" t="str">
        <f t="shared" si="48"/>
        <v>Rara vez (1)</v>
      </c>
      <c r="CF100" s="88">
        <f t="shared" si="42"/>
        <v>2</v>
      </c>
      <c r="CG100" s="88" t="str">
        <f t="shared" si="49"/>
        <v>Menor (2)</v>
      </c>
      <c r="CH100" s="88" t="str">
        <f t="shared" si="43"/>
        <v>Antes de controles
Desde el cuadrante de probabilidad Improbable (2) e impacto Moderado (3)
Después de controles
Hasta el cuadrante de probabilidad Rara vez (1) e impacto Menor (2)</v>
      </c>
      <c r="CQ100" s="157"/>
      <c r="CV100" s="145" t="str">
        <f t="shared" si="44"/>
        <v>Antes de controles
Desde el cuadrante de probabilidad Improbable (2) e impacto Moderado (3)
Después de controles
Hasta el cuadrante de probabilidad Rara vez (1) e impacto Menor (2)</v>
      </c>
      <c r="CW100" s="55" t="str">
        <f t="shared" si="45"/>
        <v>Antes de controles
Desde el cuadrante de probabilidad Improbable (2) e impacto Moderado (3)
Después de controles
Hasta el cuadrante de probabilidad Rara vez (1) e impacto Menor (2)</v>
      </c>
    </row>
    <row r="101" spans="1:101" ht="409.5" customHeight="1" x14ac:dyDescent="0.2">
      <c r="A101" s="54" t="s">
        <v>316</v>
      </c>
      <c r="B101" s="91" t="s">
        <v>1776</v>
      </c>
      <c r="C101" s="56" t="s">
        <v>1777</v>
      </c>
      <c r="D101" s="88" t="s">
        <v>35</v>
      </c>
      <c r="E101" s="88" t="s">
        <v>92</v>
      </c>
      <c r="F101" s="54" t="s">
        <v>1778</v>
      </c>
      <c r="G101" s="54" t="s">
        <v>1779</v>
      </c>
      <c r="H101" s="54" t="s">
        <v>1780</v>
      </c>
      <c r="I101" s="54" t="s">
        <v>1694</v>
      </c>
      <c r="J101" s="54" t="s">
        <v>359</v>
      </c>
      <c r="K101" s="54" t="s">
        <v>436</v>
      </c>
      <c r="L101" s="54" t="s">
        <v>437</v>
      </c>
      <c r="M101" s="90" t="s">
        <v>144</v>
      </c>
      <c r="N101" s="90" t="s">
        <v>104</v>
      </c>
      <c r="O101" s="88" t="s">
        <v>105</v>
      </c>
      <c r="P101" s="54" t="s">
        <v>1781</v>
      </c>
      <c r="Q101" s="90" t="s">
        <v>144</v>
      </c>
      <c r="R101" s="90" t="s">
        <v>145</v>
      </c>
      <c r="S101" s="88" t="s">
        <v>126</v>
      </c>
      <c r="T101" s="54" t="s">
        <v>1782</v>
      </c>
      <c r="U101" s="88" t="s">
        <v>364</v>
      </c>
      <c r="V101" s="54" t="s">
        <v>365</v>
      </c>
      <c r="W101" s="54" t="s">
        <v>365</v>
      </c>
      <c r="X101" s="54" t="s">
        <v>365</v>
      </c>
      <c r="Y101" s="54" t="s">
        <v>365</v>
      </c>
      <c r="Z101" s="54" t="s">
        <v>365</v>
      </c>
      <c r="AA101" s="54" t="s">
        <v>365</v>
      </c>
      <c r="AB101" s="54" t="s">
        <v>365</v>
      </c>
      <c r="AC101" s="54" t="s">
        <v>365</v>
      </c>
      <c r="AD101" s="54" t="s">
        <v>365</v>
      </c>
      <c r="AE101" s="54" t="s">
        <v>365</v>
      </c>
      <c r="AF101" s="54" t="s">
        <v>1783</v>
      </c>
      <c r="AG101" s="54" t="s">
        <v>1784</v>
      </c>
      <c r="AH101" s="54" t="s">
        <v>1785</v>
      </c>
      <c r="AI101" s="145" t="s">
        <v>2084</v>
      </c>
      <c r="AJ101" s="55" t="s">
        <v>2084</v>
      </c>
      <c r="AK101" s="68">
        <v>43921</v>
      </c>
      <c r="AL101" s="69" t="s">
        <v>369</v>
      </c>
      <c r="AM101" s="74" t="s">
        <v>1700</v>
      </c>
      <c r="AN101" s="66">
        <v>44169</v>
      </c>
      <c r="AO101" s="75" t="s">
        <v>377</v>
      </c>
      <c r="AP101" s="71" t="s">
        <v>1786</v>
      </c>
      <c r="AQ101" s="66">
        <v>44249</v>
      </c>
      <c r="AR101" s="69" t="s">
        <v>380</v>
      </c>
      <c r="AS101" s="74" t="s">
        <v>1456</v>
      </c>
      <c r="AT101" s="66" t="s">
        <v>382</v>
      </c>
      <c r="AU101" s="75" t="s">
        <v>383</v>
      </c>
      <c r="AV101" s="71" t="s">
        <v>382</v>
      </c>
      <c r="AW101" s="66" t="s">
        <v>382</v>
      </c>
      <c r="AX101" s="69" t="s">
        <v>383</v>
      </c>
      <c r="AY101" s="74" t="s">
        <v>382</v>
      </c>
      <c r="AZ101" s="66" t="s">
        <v>382</v>
      </c>
      <c r="BA101" s="75" t="s">
        <v>383</v>
      </c>
      <c r="BB101" s="71" t="s">
        <v>382</v>
      </c>
      <c r="BC101" s="66" t="s">
        <v>382</v>
      </c>
      <c r="BD101" s="69" t="s">
        <v>383</v>
      </c>
      <c r="BE101" s="74" t="s">
        <v>382</v>
      </c>
      <c r="BF101" s="66" t="s">
        <v>382</v>
      </c>
      <c r="BG101" s="75" t="s">
        <v>383</v>
      </c>
      <c r="BH101" s="71" t="s">
        <v>382</v>
      </c>
      <c r="BI101" s="66" t="s">
        <v>382</v>
      </c>
      <c r="BJ101" s="69" t="s">
        <v>383</v>
      </c>
      <c r="BK101" s="74" t="s">
        <v>382</v>
      </c>
      <c r="BL101" s="66" t="s">
        <v>382</v>
      </c>
      <c r="BM101" s="75" t="s">
        <v>383</v>
      </c>
      <c r="BN101" s="71" t="s">
        <v>382</v>
      </c>
      <c r="BO101" s="66" t="s">
        <v>382</v>
      </c>
      <c r="BP101" s="69" t="s">
        <v>383</v>
      </c>
      <c r="BQ101" s="74" t="s">
        <v>382</v>
      </c>
      <c r="BR101" s="66" t="s">
        <v>382</v>
      </c>
      <c r="BS101" s="75" t="s">
        <v>383</v>
      </c>
      <c r="BT101" s="77" t="s">
        <v>382</v>
      </c>
      <c r="BU101" s="139" t="s">
        <v>267</v>
      </c>
      <c r="BV101" s="140">
        <f t="shared" si="35"/>
        <v>1</v>
      </c>
      <c r="BW101" s="140">
        <f t="shared" si="36"/>
        <v>3</v>
      </c>
      <c r="BX101" s="140">
        <f t="shared" si="37"/>
        <v>1</v>
      </c>
      <c r="BY101" s="140">
        <f t="shared" si="38"/>
        <v>1</v>
      </c>
      <c r="BZ101" s="88">
        <f t="shared" si="39"/>
        <v>2</v>
      </c>
      <c r="CA101" s="88" t="str">
        <f t="shared" si="46"/>
        <v>Improbable (2)</v>
      </c>
      <c r="CB101" s="88">
        <f t="shared" si="40"/>
        <v>3</v>
      </c>
      <c r="CC101" s="88" t="str">
        <f t="shared" si="47"/>
        <v>Moderado (3)</v>
      </c>
      <c r="CD101" s="88">
        <f t="shared" si="41"/>
        <v>1</v>
      </c>
      <c r="CE101" s="88" t="str">
        <f t="shared" si="48"/>
        <v>Rara vez (1)</v>
      </c>
      <c r="CF101" s="88">
        <f t="shared" si="42"/>
        <v>2</v>
      </c>
      <c r="CG101" s="88" t="str">
        <f t="shared" si="49"/>
        <v>Menor (2)</v>
      </c>
      <c r="CH101" s="88" t="str">
        <f t="shared" si="43"/>
        <v>Antes de controles
Desde el cuadrante de probabilidad Improbable (2) e impacto Moderado (3)
Después de controles
Hasta el cuadrante de probabilidad Rara vez (1) e impacto Menor (2)</v>
      </c>
      <c r="CQ101" s="157"/>
      <c r="CV101" s="145" t="str">
        <f t="shared" si="44"/>
        <v>Antes de controles
Desde el cuadrante de probabilidad Improbable (2) e impacto Moderado (3)
Después de controles
Hasta el cuadrante de probabilidad Rara vez (1) e impacto Menor (2)</v>
      </c>
      <c r="CW101" s="55" t="str">
        <f t="shared" si="45"/>
        <v>Antes de controles
Desde el cuadrante de probabilidad Improbable (2) e impacto Moderado (3)
Después de controles
Hasta el cuadrante de probabilidad Rara vez (1) e impacto Menor (2)</v>
      </c>
    </row>
    <row r="102" spans="1:101" ht="409.5" customHeight="1" x14ac:dyDescent="0.2">
      <c r="A102" s="54" t="s">
        <v>316</v>
      </c>
      <c r="B102" s="91" t="s">
        <v>1787</v>
      </c>
      <c r="C102" s="56" t="s">
        <v>1788</v>
      </c>
      <c r="D102" s="88" t="s">
        <v>35</v>
      </c>
      <c r="E102" s="88" t="s">
        <v>92</v>
      </c>
      <c r="F102" s="54" t="s">
        <v>1789</v>
      </c>
      <c r="G102" s="54" t="s">
        <v>1790</v>
      </c>
      <c r="H102" s="54" t="s">
        <v>1791</v>
      </c>
      <c r="I102" s="54" t="s">
        <v>1694</v>
      </c>
      <c r="J102" s="54" t="s">
        <v>359</v>
      </c>
      <c r="K102" s="54" t="s">
        <v>360</v>
      </c>
      <c r="L102" s="54" t="s">
        <v>437</v>
      </c>
      <c r="M102" s="90" t="s">
        <v>144</v>
      </c>
      <c r="N102" s="90" t="s">
        <v>104</v>
      </c>
      <c r="O102" s="88" t="s">
        <v>105</v>
      </c>
      <c r="P102" s="54" t="s">
        <v>1792</v>
      </c>
      <c r="Q102" s="90" t="s">
        <v>144</v>
      </c>
      <c r="R102" s="90" t="s">
        <v>145</v>
      </c>
      <c r="S102" s="88" t="s">
        <v>126</v>
      </c>
      <c r="T102" s="54" t="s">
        <v>1793</v>
      </c>
      <c r="U102" s="88" t="s">
        <v>364</v>
      </c>
      <c r="V102" s="54" t="s">
        <v>365</v>
      </c>
      <c r="W102" s="54" t="s">
        <v>365</v>
      </c>
      <c r="X102" s="54" t="s">
        <v>365</v>
      </c>
      <c r="Y102" s="54" t="s">
        <v>365</v>
      </c>
      <c r="Z102" s="54" t="s">
        <v>365</v>
      </c>
      <c r="AA102" s="54" t="s">
        <v>365</v>
      </c>
      <c r="AB102" s="54" t="s">
        <v>365</v>
      </c>
      <c r="AC102" s="54" t="s">
        <v>365</v>
      </c>
      <c r="AD102" s="54" t="s">
        <v>365</v>
      </c>
      <c r="AE102" s="54" t="s">
        <v>365</v>
      </c>
      <c r="AF102" s="54" t="s">
        <v>1794</v>
      </c>
      <c r="AG102" s="54" t="s">
        <v>1784</v>
      </c>
      <c r="AH102" s="54" t="s">
        <v>1795</v>
      </c>
      <c r="AI102" s="145" t="s">
        <v>2084</v>
      </c>
      <c r="AJ102" s="55" t="s">
        <v>2084</v>
      </c>
      <c r="AK102" s="68">
        <v>43921</v>
      </c>
      <c r="AL102" s="69" t="s">
        <v>369</v>
      </c>
      <c r="AM102" s="74" t="s">
        <v>1700</v>
      </c>
      <c r="AN102" s="66">
        <v>44249</v>
      </c>
      <c r="AO102" s="75" t="s">
        <v>380</v>
      </c>
      <c r="AP102" s="71" t="s">
        <v>1456</v>
      </c>
      <c r="AQ102" s="66" t="s">
        <v>382</v>
      </c>
      <c r="AR102" s="69" t="s">
        <v>383</v>
      </c>
      <c r="AS102" s="74" t="s">
        <v>382</v>
      </c>
      <c r="AT102" s="66" t="s">
        <v>382</v>
      </c>
      <c r="AU102" s="75" t="s">
        <v>383</v>
      </c>
      <c r="AV102" s="71" t="s">
        <v>382</v>
      </c>
      <c r="AW102" s="66" t="s">
        <v>382</v>
      </c>
      <c r="AX102" s="69" t="s">
        <v>383</v>
      </c>
      <c r="AY102" s="74" t="s">
        <v>382</v>
      </c>
      <c r="AZ102" s="66" t="s">
        <v>382</v>
      </c>
      <c r="BA102" s="75" t="s">
        <v>383</v>
      </c>
      <c r="BB102" s="71" t="s">
        <v>382</v>
      </c>
      <c r="BC102" s="66" t="s">
        <v>382</v>
      </c>
      <c r="BD102" s="69" t="s">
        <v>383</v>
      </c>
      <c r="BE102" s="74" t="s">
        <v>382</v>
      </c>
      <c r="BF102" s="66" t="s">
        <v>382</v>
      </c>
      <c r="BG102" s="75" t="s">
        <v>383</v>
      </c>
      <c r="BH102" s="71" t="s">
        <v>382</v>
      </c>
      <c r="BI102" s="66" t="s">
        <v>382</v>
      </c>
      <c r="BJ102" s="69" t="s">
        <v>383</v>
      </c>
      <c r="BK102" s="74" t="s">
        <v>382</v>
      </c>
      <c r="BL102" s="66" t="s">
        <v>382</v>
      </c>
      <c r="BM102" s="75" t="s">
        <v>383</v>
      </c>
      <c r="BN102" s="71" t="s">
        <v>382</v>
      </c>
      <c r="BO102" s="66" t="s">
        <v>382</v>
      </c>
      <c r="BP102" s="69" t="s">
        <v>383</v>
      </c>
      <c r="BQ102" s="74" t="s">
        <v>382</v>
      </c>
      <c r="BR102" s="66" t="s">
        <v>382</v>
      </c>
      <c r="BS102" s="75" t="s">
        <v>383</v>
      </c>
      <c r="BT102" s="77" t="s">
        <v>382</v>
      </c>
      <c r="BU102" s="139" t="s">
        <v>267</v>
      </c>
      <c r="BV102" s="140">
        <f t="shared" si="35"/>
        <v>1</v>
      </c>
      <c r="BW102" s="140">
        <f t="shared" si="36"/>
        <v>3</v>
      </c>
      <c r="BX102" s="140">
        <f t="shared" si="37"/>
        <v>1</v>
      </c>
      <c r="BY102" s="140">
        <f t="shared" si="38"/>
        <v>1</v>
      </c>
      <c r="BZ102" s="88">
        <f t="shared" si="39"/>
        <v>2</v>
      </c>
      <c r="CA102" s="88" t="str">
        <f t="shared" si="46"/>
        <v>Improbable (2)</v>
      </c>
      <c r="CB102" s="88">
        <f t="shared" si="40"/>
        <v>3</v>
      </c>
      <c r="CC102" s="88" t="str">
        <f t="shared" si="47"/>
        <v>Moderado (3)</v>
      </c>
      <c r="CD102" s="88">
        <f t="shared" si="41"/>
        <v>1</v>
      </c>
      <c r="CE102" s="88" t="str">
        <f t="shared" si="48"/>
        <v>Rara vez (1)</v>
      </c>
      <c r="CF102" s="88">
        <f t="shared" si="42"/>
        <v>2</v>
      </c>
      <c r="CG102" s="88" t="str">
        <f t="shared" si="49"/>
        <v>Menor (2)</v>
      </c>
      <c r="CH102" s="88" t="str">
        <f t="shared" si="43"/>
        <v>Antes de controles
Desde el cuadrante de probabilidad Improbable (2) e impacto Moderado (3)
Después de controles
Hasta el cuadrante de probabilidad Rara vez (1) e impacto Menor (2)</v>
      </c>
      <c r="CQ102" s="157"/>
      <c r="CV102" s="145" t="str">
        <f t="shared" si="44"/>
        <v>Antes de controles
Desde el cuadrante de probabilidad Improbable (2) e impacto Moderado (3)
Después de controles
Hasta el cuadrante de probabilidad Rara vez (1) e impacto Menor (2)</v>
      </c>
      <c r="CW102" s="55" t="str">
        <f t="shared" si="45"/>
        <v>Antes de controles
Desde el cuadrante de probabilidad Improbable (2) e impacto Moderado (3)
Después de controles
Hasta el cuadrante de probabilidad Rara vez (1) e impacto Menor (2)</v>
      </c>
    </row>
    <row r="103" spans="1:101" ht="409.5" customHeight="1" x14ac:dyDescent="0.2">
      <c r="A103" s="54" t="s">
        <v>316</v>
      </c>
      <c r="B103" s="91" t="s">
        <v>1745</v>
      </c>
      <c r="C103" s="56" t="s">
        <v>1796</v>
      </c>
      <c r="D103" s="88" t="s">
        <v>35</v>
      </c>
      <c r="E103" s="88" t="s">
        <v>136</v>
      </c>
      <c r="F103" s="54" t="s">
        <v>1797</v>
      </c>
      <c r="G103" s="54" t="s">
        <v>1798</v>
      </c>
      <c r="H103" s="54" t="s">
        <v>1799</v>
      </c>
      <c r="I103" s="54" t="s">
        <v>1694</v>
      </c>
      <c r="J103" s="54" t="s">
        <v>359</v>
      </c>
      <c r="K103" s="54" t="s">
        <v>360</v>
      </c>
      <c r="L103" s="54" t="s">
        <v>437</v>
      </c>
      <c r="M103" s="90" t="s">
        <v>78</v>
      </c>
      <c r="N103" s="90" t="s">
        <v>79</v>
      </c>
      <c r="O103" s="88" t="s">
        <v>54</v>
      </c>
      <c r="P103" s="54" t="s">
        <v>1800</v>
      </c>
      <c r="Q103" s="90" t="s">
        <v>124</v>
      </c>
      <c r="R103" s="90" t="s">
        <v>125</v>
      </c>
      <c r="S103" s="88" t="s">
        <v>126</v>
      </c>
      <c r="T103" s="54" t="s">
        <v>1801</v>
      </c>
      <c r="U103" s="88" t="s">
        <v>405</v>
      </c>
      <c r="V103" s="54" t="s">
        <v>365</v>
      </c>
      <c r="W103" s="54" t="s">
        <v>365</v>
      </c>
      <c r="X103" s="54" t="s">
        <v>365</v>
      </c>
      <c r="Y103" s="54" t="s">
        <v>365</v>
      </c>
      <c r="Z103" s="54" t="s">
        <v>365</v>
      </c>
      <c r="AA103" s="54" t="s">
        <v>1802</v>
      </c>
      <c r="AB103" s="54" t="s">
        <v>1803</v>
      </c>
      <c r="AC103" s="54" t="s">
        <v>1804</v>
      </c>
      <c r="AD103" s="54" t="s">
        <v>1805</v>
      </c>
      <c r="AE103" s="54" t="s">
        <v>1806</v>
      </c>
      <c r="AF103" s="54" t="s">
        <v>1807</v>
      </c>
      <c r="AG103" s="54" t="s">
        <v>1808</v>
      </c>
      <c r="AH103" s="54" t="s">
        <v>1809</v>
      </c>
      <c r="AI103" s="145" t="s">
        <v>2084</v>
      </c>
      <c r="AJ103" s="55" t="s">
        <v>2084</v>
      </c>
      <c r="AK103" s="68">
        <v>44169</v>
      </c>
      <c r="AL103" s="69" t="s">
        <v>369</v>
      </c>
      <c r="AM103" s="74" t="s">
        <v>1810</v>
      </c>
      <c r="AN103" s="66">
        <v>44249</v>
      </c>
      <c r="AO103" s="75" t="s">
        <v>412</v>
      </c>
      <c r="AP103" s="71" t="s">
        <v>1811</v>
      </c>
      <c r="AQ103" s="66">
        <v>44302</v>
      </c>
      <c r="AR103" s="69" t="s">
        <v>414</v>
      </c>
      <c r="AS103" s="74" t="s">
        <v>1765</v>
      </c>
      <c r="AT103" s="66" t="s">
        <v>382</v>
      </c>
      <c r="AU103" s="75" t="s">
        <v>383</v>
      </c>
      <c r="AV103" s="71" t="s">
        <v>382</v>
      </c>
      <c r="AW103" s="66" t="s">
        <v>382</v>
      </c>
      <c r="AX103" s="69" t="s">
        <v>383</v>
      </c>
      <c r="AY103" s="74" t="s">
        <v>382</v>
      </c>
      <c r="AZ103" s="66" t="s">
        <v>382</v>
      </c>
      <c r="BA103" s="75" t="s">
        <v>383</v>
      </c>
      <c r="BB103" s="71" t="s">
        <v>382</v>
      </c>
      <c r="BC103" s="66" t="s">
        <v>382</v>
      </c>
      <c r="BD103" s="69" t="s">
        <v>383</v>
      </c>
      <c r="BE103" s="74" t="s">
        <v>382</v>
      </c>
      <c r="BF103" s="66" t="s">
        <v>382</v>
      </c>
      <c r="BG103" s="75" t="s">
        <v>383</v>
      </c>
      <c r="BH103" s="71" t="s">
        <v>382</v>
      </c>
      <c r="BI103" s="66" t="s">
        <v>382</v>
      </c>
      <c r="BJ103" s="69" t="s">
        <v>383</v>
      </c>
      <c r="BK103" s="74" t="s">
        <v>382</v>
      </c>
      <c r="BL103" s="66" t="s">
        <v>382</v>
      </c>
      <c r="BM103" s="75" t="s">
        <v>383</v>
      </c>
      <c r="BN103" s="71" t="s">
        <v>382</v>
      </c>
      <c r="BO103" s="66" t="s">
        <v>382</v>
      </c>
      <c r="BP103" s="69" t="s">
        <v>383</v>
      </c>
      <c r="BQ103" s="74" t="s">
        <v>382</v>
      </c>
      <c r="BR103" s="66" t="s">
        <v>382</v>
      </c>
      <c r="BS103" s="75" t="s">
        <v>383</v>
      </c>
      <c r="BT103" s="77" t="s">
        <v>382</v>
      </c>
      <c r="BU103" s="139" t="s">
        <v>267</v>
      </c>
      <c r="BV103" s="140">
        <f t="shared" si="35"/>
        <v>4</v>
      </c>
      <c r="BW103" s="140">
        <f t="shared" si="36"/>
        <v>4</v>
      </c>
      <c r="BX103" s="140">
        <f t="shared" si="37"/>
        <v>2</v>
      </c>
      <c r="BY103" s="140">
        <f t="shared" si="38"/>
        <v>2</v>
      </c>
      <c r="BZ103" s="88">
        <f t="shared" si="39"/>
        <v>2</v>
      </c>
      <c r="CA103" s="88" t="str">
        <f t="shared" si="46"/>
        <v>Improbable (2)</v>
      </c>
      <c r="CB103" s="88">
        <f t="shared" si="40"/>
        <v>3</v>
      </c>
      <c r="CC103" s="88" t="str">
        <f t="shared" si="47"/>
        <v>Moderado (3)</v>
      </c>
      <c r="CD103" s="88">
        <f t="shared" si="41"/>
        <v>1</v>
      </c>
      <c r="CE103" s="88" t="str">
        <f t="shared" si="48"/>
        <v>Rara vez (1)</v>
      </c>
      <c r="CF103" s="88">
        <f t="shared" si="42"/>
        <v>2</v>
      </c>
      <c r="CG103" s="88" t="str">
        <f t="shared" si="49"/>
        <v>Menor (2)</v>
      </c>
      <c r="CH103" s="88" t="str">
        <f t="shared" si="43"/>
        <v>Antes de controles
Desde el cuadrante de probabilidad Improbable (2) e impacto Moderado (3)
Después de controles
Hasta el cuadrante de probabilidad Rara vez (1) e impacto Menor (2)</v>
      </c>
      <c r="CQ103" s="157"/>
      <c r="CV103" s="145" t="str">
        <f t="shared" si="44"/>
        <v>Antes de controles
Desde el cuadrante de probabilidad Improbable (2) e impacto Moderado (3)
Después de controles
Hasta el cuadrante de probabilidad Rara vez (1) e impacto Menor (2)</v>
      </c>
      <c r="CW103" s="55" t="str">
        <f t="shared" si="45"/>
        <v>Antes de controles
Desde el cuadrante de probabilidad Improbable (2) e impacto Moderado (3)
Después de controles
Hasta el cuadrante de probabilidad Rara vez (1) e impacto Menor (2)</v>
      </c>
    </row>
    <row r="104" spans="1:101" ht="409.5" customHeight="1" x14ac:dyDescent="0.2">
      <c r="A104" s="54" t="s">
        <v>317</v>
      </c>
      <c r="B104" s="91" t="s">
        <v>1812</v>
      </c>
      <c r="C104" s="56" t="s">
        <v>1813</v>
      </c>
      <c r="D104" s="88" t="s">
        <v>35</v>
      </c>
      <c r="E104" s="88" t="s">
        <v>136</v>
      </c>
      <c r="F104" s="54" t="s">
        <v>1814</v>
      </c>
      <c r="G104" s="54" t="s">
        <v>1815</v>
      </c>
      <c r="H104" s="54" t="s">
        <v>1816</v>
      </c>
      <c r="I104" s="54" t="s">
        <v>1817</v>
      </c>
      <c r="J104" s="54" t="s">
        <v>359</v>
      </c>
      <c r="K104" s="54" t="s">
        <v>360</v>
      </c>
      <c r="L104" s="54" t="s">
        <v>437</v>
      </c>
      <c r="M104" s="90" t="s">
        <v>144</v>
      </c>
      <c r="N104" s="90" t="s">
        <v>104</v>
      </c>
      <c r="O104" s="88" t="s">
        <v>105</v>
      </c>
      <c r="P104" s="54" t="s">
        <v>1818</v>
      </c>
      <c r="Q104" s="90" t="s">
        <v>144</v>
      </c>
      <c r="R104" s="90" t="s">
        <v>145</v>
      </c>
      <c r="S104" s="88" t="s">
        <v>126</v>
      </c>
      <c r="T104" s="54" t="s">
        <v>1819</v>
      </c>
      <c r="U104" s="88" t="s">
        <v>364</v>
      </c>
      <c r="V104" s="54" t="s">
        <v>365</v>
      </c>
      <c r="W104" s="54" t="s">
        <v>365</v>
      </c>
      <c r="X104" s="54" t="s">
        <v>365</v>
      </c>
      <c r="Y104" s="54" t="s">
        <v>365</v>
      </c>
      <c r="Z104" s="54" t="s">
        <v>365</v>
      </c>
      <c r="AA104" s="54" t="s">
        <v>365</v>
      </c>
      <c r="AB104" s="54" t="s">
        <v>365</v>
      </c>
      <c r="AC104" s="54" t="s">
        <v>365</v>
      </c>
      <c r="AD104" s="54" t="s">
        <v>365</v>
      </c>
      <c r="AE104" s="54" t="s">
        <v>365</v>
      </c>
      <c r="AF104" s="54" t="s">
        <v>1820</v>
      </c>
      <c r="AG104" s="54" t="s">
        <v>1821</v>
      </c>
      <c r="AH104" s="54" t="s">
        <v>1822</v>
      </c>
      <c r="AI104" s="145" t="s">
        <v>2086</v>
      </c>
      <c r="AJ104" s="55" t="s">
        <v>2084</v>
      </c>
      <c r="AK104" s="68">
        <v>43350</v>
      </c>
      <c r="AL104" s="69" t="s">
        <v>369</v>
      </c>
      <c r="AM104" s="74" t="s">
        <v>496</v>
      </c>
      <c r="AN104" s="66">
        <v>43593</v>
      </c>
      <c r="AO104" s="75" t="s">
        <v>556</v>
      </c>
      <c r="AP104" s="71" t="s">
        <v>1823</v>
      </c>
      <c r="AQ104" s="66">
        <v>43892</v>
      </c>
      <c r="AR104" s="69" t="s">
        <v>1038</v>
      </c>
      <c r="AS104" s="74" t="s">
        <v>1824</v>
      </c>
      <c r="AT104" s="66">
        <v>44245</v>
      </c>
      <c r="AU104" s="75" t="s">
        <v>375</v>
      </c>
      <c r="AV104" s="71" t="s">
        <v>1825</v>
      </c>
      <c r="AW104" s="66" t="s">
        <v>382</v>
      </c>
      <c r="AX104" s="69" t="s">
        <v>383</v>
      </c>
      <c r="AY104" s="74" t="s">
        <v>382</v>
      </c>
      <c r="AZ104" s="66" t="s">
        <v>382</v>
      </c>
      <c r="BA104" s="75" t="s">
        <v>383</v>
      </c>
      <c r="BB104" s="71" t="s">
        <v>382</v>
      </c>
      <c r="BC104" s="66" t="s">
        <v>382</v>
      </c>
      <c r="BD104" s="69" t="s">
        <v>383</v>
      </c>
      <c r="BE104" s="74" t="s">
        <v>382</v>
      </c>
      <c r="BF104" s="66" t="s">
        <v>382</v>
      </c>
      <c r="BG104" s="75" t="s">
        <v>383</v>
      </c>
      <c r="BH104" s="71" t="s">
        <v>382</v>
      </c>
      <c r="BI104" s="66" t="s">
        <v>382</v>
      </c>
      <c r="BJ104" s="69" t="s">
        <v>383</v>
      </c>
      <c r="BK104" s="74" t="s">
        <v>382</v>
      </c>
      <c r="BL104" s="66" t="s">
        <v>382</v>
      </c>
      <c r="BM104" s="75" t="s">
        <v>383</v>
      </c>
      <c r="BN104" s="71" t="s">
        <v>382</v>
      </c>
      <c r="BO104" s="66" t="s">
        <v>382</v>
      </c>
      <c r="BP104" s="69" t="s">
        <v>383</v>
      </c>
      <c r="BQ104" s="74" t="s">
        <v>382</v>
      </c>
      <c r="BR104" s="66" t="s">
        <v>382</v>
      </c>
      <c r="BS104" s="75" t="s">
        <v>383</v>
      </c>
      <c r="BT104" s="77" t="s">
        <v>382</v>
      </c>
      <c r="BU104" s="139" t="s">
        <v>278</v>
      </c>
      <c r="BV104" s="140">
        <f t="shared" si="35"/>
        <v>1</v>
      </c>
      <c r="BW104" s="140">
        <f t="shared" si="36"/>
        <v>3</v>
      </c>
      <c r="BX104" s="140">
        <f t="shared" si="37"/>
        <v>1</v>
      </c>
      <c r="BY104" s="140">
        <f t="shared" si="38"/>
        <v>1</v>
      </c>
      <c r="BZ104" s="88">
        <f t="shared" si="39"/>
        <v>2</v>
      </c>
      <c r="CA104" s="88" t="str">
        <f t="shared" si="46"/>
        <v>Improbable (2)</v>
      </c>
      <c r="CB104" s="88">
        <f t="shared" si="40"/>
        <v>4</v>
      </c>
      <c r="CC104" s="88" t="str">
        <f t="shared" si="47"/>
        <v>Mayor (4)</v>
      </c>
      <c r="CD104" s="88">
        <f t="shared" si="41"/>
        <v>1</v>
      </c>
      <c r="CE104" s="88" t="str">
        <f t="shared" si="48"/>
        <v>Rara vez (1)</v>
      </c>
      <c r="CF104" s="88">
        <f t="shared" si="42"/>
        <v>3</v>
      </c>
      <c r="CG104" s="88" t="str">
        <f t="shared" si="49"/>
        <v>Moderado (3)</v>
      </c>
      <c r="CH104" s="88" t="str">
        <f t="shared" si="43"/>
        <v>Antes de controles
Desde el cuadrante de probabilidad Improbable (2) e impacto Mayor (4)
Después de controles
Hasta el cuadrante de probabilidad Rara vez (1) e impacto Moderado (3)</v>
      </c>
      <c r="CQ104" s="157"/>
      <c r="CV104" s="145" t="str">
        <f t="shared" si="44"/>
        <v>Antes de controles
Desde el cuadrante de probabilidad Improbable (2) e impacto Mayor (4)
Después de controles
Hasta el cuadrante de probabilidad Rara vez (1) e impacto Moderado (3)</v>
      </c>
      <c r="CW104" s="55" t="str">
        <f t="shared" si="45"/>
        <v>Antes de controles
Desde el cuadrante de probabilidad Improbable (2) e impacto Moderado (3)
Después de controles
Hasta el cuadrante de probabilidad Rara vez (1) e impacto Menor (2)</v>
      </c>
    </row>
    <row r="105" spans="1:101" ht="409.5" customHeight="1" x14ac:dyDescent="0.2">
      <c r="A105" s="54" t="s">
        <v>317</v>
      </c>
      <c r="B105" s="91" t="s">
        <v>1812</v>
      </c>
      <c r="C105" s="56" t="s">
        <v>1826</v>
      </c>
      <c r="D105" s="88" t="s">
        <v>35</v>
      </c>
      <c r="E105" s="88" t="s">
        <v>42</v>
      </c>
      <c r="F105" s="54" t="s">
        <v>1827</v>
      </c>
      <c r="G105" s="54" t="s">
        <v>1828</v>
      </c>
      <c r="H105" s="54" t="s">
        <v>1829</v>
      </c>
      <c r="I105" s="54" t="s">
        <v>1817</v>
      </c>
      <c r="J105" s="54" t="s">
        <v>359</v>
      </c>
      <c r="K105" s="54" t="s">
        <v>360</v>
      </c>
      <c r="L105" s="54" t="s">
        <v>437</v>
      </c>
      <c r="M105" s="90" t="s">
        <v>144</v>
      </c>
      <c r="N105" s="90" t="s">
        <v>79</v>
      </c>
      <c r="O105" s="88" t="s">
        <v>81</v>
      </c>
      <c r="P105" s="54" t="s">
        <v>1830</v>
      </c>
      <c r="Q105" s="90" t="s">
        <v>144</v>
      </c>
      <c r="R105" s="90" t="s">
        <v>125</v>
      </c>
      <c r="S105" s="88" t="s">
        <v>126</v>
      </c>
      <c r="T105" s="54" t="s">
        <v>1831</v>
      </c>
      <c r="U105" s="88" t="s">
        <v>364</v>
      </c>
      <c r="V105" s="54" t="s">
        <v>365</v>
      </c>
      <c r="W105" s="54" t="s">
        <v>365</v>
      </c>
      <c r="X105" s="54" t="s">
        <v>365</v>
      </c>
      <c r="Y105" s="54" t="s">
        <v>365</v>
      </c>
      <c r="Z105" s="54" t="s">
        <v>365</v>
      </c>
      <c r="AA105" s="54" t="s">
        <v>365</v>
      </c>
      <c r="AB105" s="54" t="s">
        <v>365</v>
      </c>
      <c r="AC105" s="54" t="s">
        <v>365</v>
      </c>
      <c r="AD105" s="54" t="s">
        <v>365</v>
      </c>
      <c r="AE105" s="54" t="s">
        <v>365</v>
      </c>
      <c r="AF105" s="54" t="s">
        <v>1832</v>
      </c>
      <c r="AG105" s="54" t="s">
        <v>1833</v>
      </c>
      <c r="AH105" s="54" t="s">
        <v>1834</v>
      </c>
      <c r="AI105" s="145" t="s">
        <v>2086</v>
      </c>
      <c r="AJ105" s="55" t="s">
        <v>2084</v>
      </c>
      <c r="AK105" s="68">
        <v>43350</v>
      </c>
      <c r="AL105" s="69" t="s">
        <v>369</v>
      </c>
      <c r="AM105" s="74" t="s">
        <v>496</v>
      </c>
      <c r="AN105" s="66">
        <v>43593</v>
      </c>
      <c r="AO105" s="75" t="s">
        <v>556</v>
      </c>
      <c r="AP105" s="71" t="s">
        <v>1823</v>
      </c>
      <c r="AQ105" s="66">
        <v>43892</v>
      </c>
      <c r="AR105" s="69" t="s">
        <v>1038</v>
      </c>
      <c r="AS105" s="74" t="s">
        <v>1835</v>
      </c>
      <c r="AT105" s="66" t="s">
        <v>1836</v>
      </c>
      <c r="AU105" s="75" t="s">
        <v>375</v>
      </c>
      <c r="AV105" s="71" t="s">
        <v>1825</v>
      </c>
      <c r="AW105" s="66" t="s">
        <v>382</v>
      </c>
      <c r="AX105" s="69" t="s">
        <v>383</v>
      </c>
      <c r="AY105" s="74" t="s">
        <v>382</v>
      </c>
      <c r="AZ105" s="66" t="s">
        <v>382</v>
      </c>
      <c r="BA105" s="75" t="s">
        <v>383</v>
      </c>
      <c r="BB105" s="71" t="s">
        <v>382</v>
      </c>
      <c r="BC105" s="66" t="s">
        <v>382</v>
      </c>
      <c r="BD105" s="69" t="s">
        <v>383</v>
      </c>
      <c r="BE105" s="74" t="s">
        <v>382</v>
      </c>
      <c r="BF105" s="66" t="s">
        <v>382</v>
      </c>
      <c r="BG105" s="75" t="s">
        <v>383</v>
      </c>
      <c r="BH105" s="71" t="s">
        <v>382</v>
      </c>
      <c r="BI105" s="66" t="s">
        <v>382</v>
      </c>
      <c r="BJ105" s="69" t="s">
        <v>383</v>
      </c>
      <c r="BK105" s="74" t="s">
        <v>382</v>
      </c>
      <c r="BL105" s="66" t="s">
        <v>382</v>
      </c>
      <c r="BM105" s="75" t="s">
        <v>383</v>
      </c>
      <c r="BN105" s="71" t="s">
        <v>382</v>
      </c>
      <c r="BO105" s="66" t="s">
        <v>382</v>
      </c>
      <c r="BP105" s="69" t="s">
        <v>383</v>
      </c>
      <c r="BQ105" s="74" t="s">
        <v>382</v>
      </c>
      <c r="BR105" s="66" t="s">
        <v>382</v>
      </c>
      <c r="BS105" s="75" t="s">
        <v>383</v>
      </c>
      <c r="BT105" s="77" t="s">
        <v>382</v>
      </c>
      <c r="BU105" s="139" t="s">
        <v>278</v>
      </c>
      <c r="BV105" s="140">
        <f t="shared" si="35"/>
        <v>1</v>
      </c>
      <c r="BW105" s="140">
        <f t="shared" si="36"/>
        <v>4</v>
      </c>
      <c r="BX105" s="140">
        <f t="shared" si="37"/>
        <v>1</v>
      </c>
      <c r="BY105" s="140">
        <f t="shared" si="38"/>
        <v>2</v>
      </c>
      <c r="BZ105" s="88">
        <f t="shared" si="39"/>
        <v>2</v>
      </c>
      <c r="CA105" s="88" t="str">
        <f t="shared" si="46"/>
        <v>Improbable (2)</v>
      </c>
      <c r="CB105" s="88">
        <f t="shared" si="40"/>
        <v>4</v>
      </c>
      <c r="CC105" s="88" t="str">
        <f t="shared" si="47"/>
        <v>Mayor (4)</v>
      </c>
      <c r="CD105" s="88">
        <f t="shared" si="41"/>
        <v>1</v>
      </c>
      <c r="CE105" s="88" t="str">
        <f t="shared" si="48"/>
        <v>Rara vez (1)</v>
      </c>
      <c r="CF105" s="88">
        <f t="shared" si="42"/>
        <v>3</v>
      </c>
      <c r="CG105" s="88" t="str">
        <f t="shared" si="49"/>
        <v>Moderado (3)</v>
      </c>
      <c r="CH105" s="88" t="str">
        <f t="shared" si="43"/>
        <v>Antes de controles
Desde el cuadrante de probabilidad Improbable (2) e impacto Mayor (4)
Después de controles
Hasta el cuadrante de probabilidad Rara vez (1) e impacto Moderado (3)</v>
      </c>
      <c r="CQ105" s="157"/>
      <c r="CV105" s="145" t="str">
        <f t="shared" si="44"/>
        <v>Antes de controles
Desde el cuadrante de probabilidad Improbable (2) e impacto Mayor (4)
Después de controles
Hasta el cuadrante de probabilidad Rara vez (1) e impacto Moderado (3)</v>
      </c>
      <c r="CW105" s="55" t="str">
        <f t="shared" si="45"/>
        <v>Antes de controles
Desde el cuadrante de probabilidad Improbable (2) e impacto Moderado (3)
Después de controles
Hasta el cuadrante de probabilidad Rara vez (1) e impacto Menor (2)</v>
      </c>
    </row>
    <row r="106" spans="1:101" ht="409.5" customHeight="1" x14ac:dyDescent="0.2">
      <c r="A106" s="54" t="s">
        <v>317</v>
      </c>
      <c r="B106" s="91" t="s">
        <v>1837</v>
      </c>
      <c r="C106" s="56" t="s">
        <v>1838</v>
      </c>
      <c r="D106" s="88" t="s">
        <v>35</v>
      </c>
      <c r="E106" s="88" t="s">
        <v>152</v>
      </c>
      <c r="F106" s="54" t="s">
        <v>1839</v>
      </c>
      <c r="G106" s="54" t="s">
        <v>1828</v>
      </c>
      <c r="H106" s="54" t="s">
        <v>1840</v>
      </c>
      <c r="I106" s="54" t="s">
        <v>1817</v>
      </c>
      <c r="J106" s="54" t="s">
        <v>359</v>
      </c>
      <c r="K106" s="54" t="s">
        <v>436</v>
      </c>
      <c r="L106" s="54" t="s">
        <v>437</v>
      </c>
      <c r="M106" s="90" t="s">
        <v>103</v>
      </c>
      <c r="N106" s="90" t="s">
        <v>104</v>
      </c>
      <c r="O106" s="88" t="s">
        <v>81</v>
      </c>
      <c r="P106" s="54" t="s">
        <v>1841</v>
      </c>
      <c r="Q106" s="90" t="s">
        <v>124</v>
      </c>
      <c r="R106" s="90" t="s">
        <v>125</v>
      </c>
      <c r="S106" s="88" t="s">
        <v>126</v>
      </c>
      <c r="T106" s="54" t="s">
        <v>1842</v>
      </c>
      <c r="U106" s="88" t="s">
        <v>405</v>
      </c>
      <c r="V106" s="54" t="s">
        <v>1843</v>
      </c>
      <c r="W106" s="54" t="s">
        <v>1844</v>
      </c>
      <c r="X106" s="54" t="s">
        <v>1845</v>
      </c>
      <c r="Y106" s="54" t="s">
        <v>1846</v>
      </c>
      <c r="Z106" s="54" t="s">
        <v>2119</v>
      </c>
      <c r="AA106" s="54" t="s">
        <v>365</v>
      </c>
      <c r="AB106" s="54" t="s">
        <v>365</v>
      </c>
      <c r="AC106" s="54" t="s">
        <v>365</v>
      </c>
      <c r="AD106" s="54" t="s">
        <v>365</v>
      </c>
      <c r="AE106" s="54" t="s">
        <v>365</v>
      </c>
      <c r="AF106" s="54" t="s">
        <v>1847</v>
      </c>
      <c r="AG106" s="54" t="s">
        <v>1848</v>
      </c>
      <c r="AH106" s="54" t="s">
        <v>1849</v>
      </c>
      <c r="AI106" s="145" t="s">
        <v>2086</v>
      </c>
      <c r="AJ106" s="55" t="s">
        <v>2084</v>
      </c>
      <c r="AK106" s="68">
        <v>43350</v>
      </c>
      <c r="AL106" s="69" t="s">
        <v>369</v>
      </c>
      <c r="AM106" s="74" t="s">
        <v>496</v>
      </c>
      <c r="AN106" s="66">
        <v>43584</v>
      </c>
      <c r="AO106" s="75" t="s">
        <v>556</v>
      </c>
      <c r="AP106" s="71" t="s">
        <v>1823</v>
      </c>
      <c r="AQ106" s="66">
        <v>43766</v>
      </c>
      <c r="AR106" s="69" t="s">
        <v>866</v>
      </c>
      <c r="AS106" s="74" t="s">
        <v>1850</v>
      </c>
      <c r="AT106" s="66">
        <v>43892</v>
      </c>
      <c r="AU106" s="75" t="s">
        <v>395</v>
      </c>
      <c r="AV106" s="71" t="s">
        <v>1851</v>
      </c>
      <c r="AW106" s="66">
        <v>44167</v>
      </c>
      <c r="AX106" s="69" t="s">
        <v>416</v>
      </c>
      <c r="AY106" s="74" t="s">
        <v>1852</v>
      </c>
      <c r="AZ106" s="66">
        <v>44245</v>
      </c>
      <c r="BA106" s="75" t="s">
        <v>483</v>
      </c>
      <c r="BB106" s="71" t="s">
        <v>1853</v>
      </c>
      <c r="BC106" s="66">
        <v>44319</v>
      </c>
      <c r="BD106" s="69" t="s">
        <v>414</v>
      </c>
      <c r="BE106" s="74" t="s">
        <v>1854</v>
      </c>
      <c r="BF106" s="66">
        <v>44392</v>
      </c>
      <c r="BG106" s="75" t="s">
        <v>414</v>
      </c>
      <c r="BH106" s="71" t="s">
        <v>1854</v>
      </c>
      <c r="BI106" s="66" t="s">
        <v>382</v>
      </c>
      <c r="BJ106" s="69" t="s">
        <v>383</v>
      </c>
      <c r="BK106" s="74" t="s">
        <v>382</v>
      </c>
      <c r="BL106" s="66" t="s">
        <v>382</v>
      </c>
      <c r="BM106" s="75" t="s">
        <v>383</v>
      </c>
      <c r="BN106" s="71" t="s">
        <v>382</v>
      </c>
      <c r="BO106" s="66" t="s">
        <v>382</v>
      </c>
      <c r="BP106" s="69" t="s">
        <v>383</v>
      </c>
      <c r="BQ106" s="74" t="s">
        <v>382</v>
      </c>
      <c r="BR106" s="66" t="s">
        <v>382</v>
      </c>
      <c r="BS106" s="75" t="s">
        <v>383</v>
      </c>
      <c r="BT106" s="77" t="s">
        <v>382</v>
      </c>
      <c r="BU106" s="139" t="s">
        <v>278</v>
      </c>
      <c r="BV106" s="140">
        <f t="shared" si="35"/>
        <v>3</v>
      </c>
      <c r="BW106" s="140">
        <f t="shared" si="36"/>
        <v>3</v>
      </c>
      <c r="BX106" s="140">
        <f t="shared" si="37"/>
        <v>2</v>
      </c>
      <c r="BY106" s="140">
        <f t="shared" si="38"/>
        <v>2</v>
      </c>
      <c r="BZ106" s="88">
        <f t="shared" si="39"/>
        <v>2</v>
      </c>
      <c r="CA106" s="88" t="str">
        <f t="shared" si="46"/>
        <v>Improbable (2)</v>
      </c>
      <c r="CB106" s="88">
        <f t="shared" si="40"/>
        <v>4</v>
      </c>
      <c r="CC106" s="88" t="str">
        <f t="shared" si="47"/>
        <v>Mayor (4)</v>
      </c>
      <c r="CD106" s="88">
        <f t="shared" si="41"/>
        <v>1</v>
      </c>
      <c r="CE106" s="88" t="str">
        <f t="shared" si="48"/>
        <v>Rara vez (1)</v>
      </c>
      <c r="CF106" s="88">
        <f t="shared" si="42"/>
        <v>3</v>
      </c>
      <c r="CG106" s="88" t="str">
        <f t="shared" si="49"/>
        <v>Moderado (3)</v>
      </c>
      <c r="CH106" s="88" t="str">
        <f t="shared" si="43"/>
        <v>Antes de controles
Desde el cuadrante de probabilidad Improbable (2) e impacto Mayor (4)
Después de controles
Hasta el cuadrante de probabilidad Rara vez (1) e impacto Moderado (3)</v>
      </c>
      <c r="CQ106" s="157"/>
      <c r="CV106" s="145" t="str">
        <f t="shared" si="44"/>
        <v>Antes de controles
Desde el cuadrante de probabilidad Improbable (2) e impacto Mayor (4)
Después de controles
Hasta el cuadrante de probabilidad Rara vez (1) e impacto Moderado (3)</v>
      </c>
      <c r="CW106" s="55" t="str">
        <f t="shared" si="45"/>
        <v>Antes de controles
Desde el cuadrante de probabilidad Improbable (2) e impacto Moderado (3)
Después de controles
Hasta el cuadrante de probabilidad Rara vez (1) e impacto Menor (2)</v>
      </c>
    </row>
    <row r="107" spans="1:101" ht="409.5" customHeight="1" x14ac:dyDescent="0.2">
      <c r="A107" s="54" t="s">
        <v>317</v>
      </c>
      <c r="B107" s="91" t="s">
        <v>1855</v>
      </c>
      <c r="C107" s="56" t="s">
        <v>1856</v>
      </c>
      <c r="D107" s="88" t="s">
        <v>35</v>
      </c>
      <c r="E107" s="88" t="s">
        <v>136</v>
      </c>
      <c r="F107" s="54" t="s">
        <v>1857</v>
      </c>
      <c r="G107" s="54" t="s">
        <v>1828</v>
      </c>
      <c r="H107" s="54" t="s">
        <v>1858</v>
      </c>
      <c r="I107" s="54" t="s">
        <v>1817</v>
      </c>
      <c r="J107" s="54" t="s">
        <v>359</v>
      </c>
      <c r="K107" s="54" t="s">
        <v>436</v>
      </c>
      <c r="L107" s="54" t="s">
        <v>437</v>
      </c>
      <c r="M107" s="90" t="s">
        <v>78</v>
      </c>
      <c r="N107" s="90" t="s">
        <v>125</v>
      </c>
      <c r="O107" s="88" t="s">
        <v>81</v>
      </c>
      <c r="P107" s="54" t="s">
        <v>1859</v>
      </c>
      <c r="Q107" s="90" t="s">
        <v>124</v>
      </c>
      <c r="R107" s="90" t="s">
        <v>145</v>
      </c>
      <c r="S107" s="88" t="s">
        <v>126</v>
      </c>
      <c r="T107" s="54" t="s">
        <v>1860</v>
      </c>
      <c r="U107" s="88" t="s">
        <v>405</v>
      </c>
      <c r="V107" s="54" t="s">
        <v>1861</v>
      </c>
      <c r="W107" s="54" t="s">
        <v>1862</v>
      </c>
      <c r="X107" s="54" t="s">
        <v>1863</v>
      </c>
      <c r="Y107" s="54" t="s">
        <v>1864</v>
      </c>
      <c r="Z107" s="54" t="s">
        <v>2120</v>
      </c>
      <c r="AA107" s="54" t="s">
        <v>365</v>
      </c>
      <c r="AB107" s="54" t="s">
        <v>365</v>
      </c>
      <c r="AC107" s="54" t="s">
        <v>365</v>
      </c>
      <c r="AD107" s="54" t="s">
        <v>365</v>
      </c>
      <c r="AE107" s="54" t="s">
        <v>365</v>
      </c>
      <c r="AF107" s="54" t="s">
        <v>1865</v>
      </c>
      <c r="AG107" s="54" t="s">
        <v>1866</v>
      </c>
      <c r="AH107" s="54" t="s">
        <v>1867</v>
      </c>
      <c r="AI107" s="145" t="s">
        <v>2086</v>
      </c>
      <c r="AJ107" s="55" t="s">
        <v>2084</v>
      </c>
      <c r="AK107" s="68">
        <v>43350</v>
      </c>
      <c r="AL107" s="69" t="s">
        <v>369</v>
      </c>
      <c r="AM107" s="74" t="s">
        <v>496</v>
      </c>
      <c r="AN107" s="66">
        <v>43593</v>
      </c>
      <c r="AO107" s="75" t="s">
        <v>556</v>
      </c>
      <c r="AP107" s="71" t="s">
        <v>1823</v>
      </c>
      <c r="AQ107" s="66">
        <v>43892</v>
      </c>
      <c r="AR107" s="69" t="s">
        <v>1038</v>
      </c>
      <c r="AS107" s="74" t="s">
        <v>1824</v>
      </c>
      <c r="AT107" s="66">
        <v>44167</v>
      </c>
      <c r="AU107" s="75" t="s">
        <v>416</v>
      </c>
      <c r="AV107" s="71" t="s">
        <v>1868</v>
      </c>
      <c r="AW107" s="66">
        <v>44245</v>
      </c>
      <c r="AX107" s="69" t="s">
        <v>483</v>
      </c>
      <c r="AY107" s="74" t="s">
        <v>1869</v>
      </c>
      <c r="AZ107" s="66">
        <v>44319</v>
      </c>
      <c r="BA107" s="75" t="s">
        <v>414</v>
      </c>
      <c r="BB107" s="71" t="s">
        <v>1870</v>
      </c>
      <c r="BC107" s="66">
        <v>44392</v>
      </c>
      <c r="BD107" s="69" t="s">
        <v>414</v>
      </c>
      <c r="BE107" s="74" t="s">
        <v>1870</v>
      </c>
      <c r="BF107" s="66" t="s">
        <v>382</v>
      </c>
      <c r="BG107" s="75" t="s">
        <v>383</v>
      </c>
      <c r="BH107" s="71" t="s">
        <v>382</v>
      </c>
      <c r="BI107" s="66" t="s">
        <v>382</v>
      </c>
      <c r="BJ107" s="69" t="s">
        <v>383</v>
      </c>
      <c r="BK107" s="74" t="s">
        <v>382</v>
      </c>
      <c r="BL107" s="66" t="s">
        <v>382</v>
      </c>
      <c r="BM107" s="75" t="s">
        <v>383</v>
      </c>
      <c r="BN107" s="71" t="s">
        <v>382</v>
      </c>
      <c r="BO107" s="66" t="s">
        <v>382</v>
      </c>
      <c r="BP107" s="69" t="s">
        <v>383</v>
      </c>
      <c r="BQ107" s="74" t="s">
        <v>382</v>
      </c>
      <c r="BR107" s="66" t="s">
        <v>382</v>
      </c>
      <c r="BS107" s="75" t="s">
        <v>383</v>
      </c>
      <c r="BT107" s="77" t="s">
        <v>382</v>
      </c>
      <c r="BU107" s="139" t="s">
        <v>278</v>
      </c>
      <c r="BV107" s="140">
        <f t="shared" si="35"/>
        <v>4</v>
      </c>
      <c r="BW107" s="140">
        <f t="shared" si="36"/>
        <v>2</v>
      </c>
      <c r="BX107" s="140">
        <f t="shared" si="37"/>
        <v>2</v>
      </c>
      <c r="BY107" s="140">
        <f t="shared" si="38"/>
        <v>1</v>
      </c>
      <c r="BZ107" s="88">
        <f t="shared" si="39"/>
        <v>2</v>
      </c>
      <c r="CA107" s="88" t="str">
        <f t="shared" si="46"/>
        <v>Improbable (2)</v>
      </c>
      <c r="CB107" s="88">
        <f t="shared" si="40"/>
        <v>4</v>
      </c>
      <c r="CC107" s="88" t="str">
        <f t="shared" si="47"/>
        <v>Mayor (4)</v>
      </c>
      <c r="CD107" s="88">
        <f t="shared" si="41"/>
        <v>1</v>
      </c>
      <c r="CE107" s="88" t="str">
        <f t="shared" si="48"/>
        <v>Rara vez (1)</v>
      </c>
      <c r="CF107" s="88">
        <f t="shared" si="42"/>
        <v>3</v>
      </c>
      <c r="CG107" s="88" t="str">
        <f t="shared" si="49"/>
        <v>Moderado (3)</v>
      </c>
      <c r="CH107" s="88" t="str">
        <f t="shared" si="43"/>
        <v>Antes de controles
Desde el cuadrante de probabilidad Improbable (2) e impacto Mayor (4)
Después de controles
Hasta el cuadrante de probabilidad Rara vez (1) e impacto Moderado (3)</v>
      </c>
      <c r="CQ107" s="157"/>
      <c r="CV107" s="145" t="str">
        <f t="shared" si="44"/>
        <v>Antes de controles
Desde el cuadrante de probabilidad Improbable (2) e impacto Mayor (4)
Después de controles
Hasta el cuadrante de probabilidad Rara vez (1) e impacto Moderado (3)</v>
      </c>
      <c r="CW107" s="55" t="str">
        <f t="shared" si="45"/>
        <v>Antes de controles
Desde el cuadrante de probabilidad Improbable (2) e impacto Moderado (3)
Después de controles
Hasta el cuadrante de probabilidad Rara vez (1) e impacto Menor (2)</v>
      </c>
    </row>
    <row r="108" spans="1:101" ht="409.5" customHeight="1" x14ac:dyDescent="0.2">
      <c r="A108" s="54" t="s">
        <v>317</v>
      </c>
      <c r="B108" s="91" t="s">
        <v>1871</v>
      </c>
      <c r="C108" s="56" t="s">
        <v>1872</v>
      </c>
      <c r="D108" s="88" t="s">
        <v>64</v>
      </c>
      <c r="E108" s="88" t="s">
        <v>136</v>
      </c>
      <c r="F108" s="54" t="s">
        <v>1873</v>
      </c>
      <c r="G108" s="54" t="s">
        <v>691</v>
      </c>
      <c r="H108" s="54" t="s">
        <v>1874</v>
      </c>
      <c r="I108" s="54" t="s">
        <v>1817</v>
      </c>
      <c r="J108" s="54" t="s">
        <v>359</v>
      </c>
      <c r="K108" s="54" t="s">
        <v>1875</v>
      </c>
      <c r="L108" s="54" t="s">
        <v>437</v>
      </c>
      <c r="M108" s="90" t="s">
        <v>144</v>
      </c>
      <c r="N108" s="90" t="s">
        <v>52</v>
      </c>
      <c r="O108" s="88" t="s">
        <v>54</v>
      </c>
      <c r="P108" s="54" t="s">
        <v>1876</v>
      </c>
      <c r="Q108" s="90" t="s">
        <v>144</v>
      </c>
      <c r="R108" s="90" t="s">
        <v>52</v>
      </c>
      <c r="S108" s="88" t="s">
        <v>54</v>
      </c>
      <c r="T108" s="54" t="s">
        <v>1877</v>
      </c>
      <c r="U108" s="88" t="s">
        <v>405</v>
      </c>
      <c r="V108" s="54" t="s">
        <v>365</v>
      </c>
      <c r="W108" s="54" t="s">
        <v>365</v>
      </c>
      <c r="X108" s="54" t="s">
        <v>365</v>
      </c>
      <c r="Y108" s="54" t="s">
        <v>365</v>
      </c>
      <c r="Z108" s="54" t="s">
        <v>365</v>
      </c>
      <c r="AA108" s="54" t="s">
        <v>1878</v>
      </c>
      <c r="AB108" s="54" t="s">
        <v>1879</v>
      </c>
      <c r="AC108" s="54" t="s">
        <v>1880</v>
      </c>
      <c r="AD108" s="54" t="s">
        <v>1881</v>
      </c>
      <c r="AE108" s="54" t="s">
        <v>2121</v>
      </c>
      <c r="AF108" s="54" t="s">
        <v>1882</v>
      </c>
      <c r="AG108" s="54" t="s">
        <v>1883</v>
      </c>
      <c r="AH108" s="54" t="s">
        <v>1884</v>
      </c>
      <c r="AI108" s="145" t="s">
        <v>2086</v>
      </c>
      <c r="AJ108" s="55" t="s">
        <v>2084</v>
      </c>
      <c r="AK108" s="68">
        <v>44013</v>
      </c>
      <c r="AL108" s="69" t="s">
        <v>369</v>
      </c>
      <c r="AM108" s="74" t="s">
        <v>1885</v>
      </c>
      <c r="AN108" s="66">
        <v>44167</v>
      </c>
      <c r="AO108" s="75" t="s">
        <v>416</v>
      </c>
      <c r="AP108" s="71" t="s">
        <v>1886</v>
      </c>
      <c r="AQ108" s="66">
        <v>44245</v>
      </c>
      <c r="AR108" s="69" t="s">
        <v>483</v>
      </c>
      <c r="AS108" s="74" t="s">
        <v>1887</v>
      </c>
      <c r="AT108" s="66">
        <v>44319</v>
      </c>
      <c r="AU108" s="75" t="s">
        <v>414</v>
      </c>
      <c r="AV108" s="71" t="s">
        <v>1888</v>
      </c>
      <c r="AW108" s="66">
        <v>44392</v>
      </c>
      <c r="AX108" s="69" t="s">
        <v>414</v>
      </c>
      <c r="AY108" s="74" t="s">
        <v>1888</v>
      </c>
      <c r="AZ108" s="66" t="s">
        <v>382</v>
      </c>
      <c r="BA108" s="75" t="s">
        <v>383</v>
      </c>
      <c r="BB108" s="71" t="s">
        <v>382</v>
      </c>
      <c r="BC108" s="66" t="s">
        <v>382</v>
      </c>
      <c r="BD108" s="69" t="s">
        <v>383</v>
      </c>
      <c r="BE108" s="74" t="s">
        <v>382</v>
      </c>
      <c r="BF108" s="66" t="s">
        <v>382</v>
      </c>
      <c r="BG108" s="75" t="s">
        <v>383</v>
      </c>
      <c r="BH108" s="71" t="s">
        <v>382</v>
      </c>
      <c r="BI108" s="66" t="s">
        <v>382</v>
      </c>
      <c r="BJ108" s="69" t="s">
        <v>383</v>
      </c>
      <c r="BK108" s="74" t="s">
        <v>382</v>
      </c>
      <c r="BL108" s="66" t="s">
        <v>382</v>
      </c>
      <c r="BM108" s="75" t="s">
        <v>383</v>
      </c>
      <c r="BN108" s="71" t="s">
        <v>382</v>
      </c>
      <c r="BO108" s="66" t="s">
        <v>382</v>
      </c>
      <c r="BP108" s="69" t="s">
        <v>383</v>
      </c>
      <c r="BQ108" s="74" t="s">
        <v>382</v>
      </c>
      <c r="BR108" s="66" t="s">
        <v>382</v>
      </c>
      <c r="BS108" s="75" t="s">
        <v>383</v>
      </c>
      <c r="BT108" s="77" t="s">
        <v>382</v>
      </c>
      <c r="BU108" s="139" t="s">
        <v>278</v>
      </c>
      <c r="BV108" s="140">
        <f t="shared" ref="BV108:BV115" si="50">_xlfn.NUMBERVALUE(MID(M108,LEN(M108)-1,1))</f>
        <v>1</v>
      </c>
      <c r="BW108" s="140">
        <f t="shared" ref="BW108:BW115" si="51">_xlfn.NUMBERVALUE(MID(N108,LEN(N108)-1,1))</f>
        <v>5</v>
      </c>
      <c r="BX108" s="140">
        <f t="shared" si="37"/>
        <v>1</v>
      </c>
      <c r="BY108" s="140">
        <f t="shared" si="38"/>
        <v>5</v>
      </c>
      <c r="BZ108" s="88">
        <f t="shared" ref="BZ108:BZ122" si="52">ROUND(AVERAGEIFS(BV:BV,A:A,A108),0)</f>
        <v>2</v>
      </c>
      <c r="CA108" s="88" t="str">
        <f t="shared" si="46"/>
        <v>Improbable (2)</v>
      </c>
      <c r="CB108" s="88">
        <f t="shared" ref="CB108:CB122" si="53">ROUND(AVERAGEIFS(BW:BW,A:A,A108),0)</f>
        <v>4</v>
      </c>
      <c r="CC108" s="88" t="str">
        <f t="shared" si="47"/>
        <v>Mayor (4)</v>
      </c>
      <c r="CD108" s="88">
        <f t="shared" ref="CD108:CD122" si="54">ROUND(AVERAGEIFS(BX:BX,A:A,A108),0)</f>
        <v>1</v>
      </c>
      <c r="CE108" s="88" t="str">
        <f t="shared" si="48"/>
        <v>Rara vez (1)</v>
      </c>
      <c r="CF108" s="88">
        <f t="shared" ref="CF108:CF122" si="55">ROUND(AVERAGEIFS(BY:BY,A:A,A108),0)</f>
        <v>3</v>
      </c>
      <c r="CG108" s="88" t="str">
        <f t="shared" si="49"/>
        <v>Moderado (3)</v>
      </c>
      <c r="CH108" s="88" t="str">
        <f t="shared" si="43"/>
        <v>Antes de controles
Desde el cuadrante de probabilidad Improbable (2) e impacto Mayor (4)
Después de controles
Hasta el cuadrante de probabilidad Rara vez (1) e impacto Moderado (3)</v>
      </c>
      <c r="CQ108" s="157"/>
      <c r="CV108" s="145" t="str">
        <f t="shared" ref="CV108:CV122" si="56">IF(A108="","",CH108)</f>
        <v>Antes de controles
Desde el cuadrante de probabilidad Improbable (2) e impacto Mayor (4)
Después de controles
Hasta el cuadrante de probabilidad Rara vez (1) e impacto Moderado (3)</v>
      </c>
      <c r="CW108" s="55" t="str">
        <f t="shared" ref="CW108:CW122" si="57">IF($A$12="","",$CQ$12)</f>
        <v>Antes de controles
Desde el cuadrante de probabilidad Improbable (2) e impacto Moderado (3)
Después de controles
Hasta el cuadrante de probabilidad Rara vez (1) e impacto Menor (2)</v>
      </c>
    </row>
    <row r="109" spans="1:101" ht="409.5" customHeight="1" x14ac:dyDescent="0.2">
      <c r="A109" s="54" t="s">
        <v>317</v>
      </c>
      <c r="B109" s="91" t="s">
        <v>1889</v>
      </c>
      <c r="C109" s="56" t="s">
        <v>1890</v>
      </c>
      <c r="D109" s="88" t="s">
        <v>64</v>
      </c>
      <c r="E109" s="88" t="s">
        <v>136</v>
      </c>
      <c r="F109" s="54" t="s">
        <v>1891</v>
      </c>
      <c r="G109" s="54" t="s">
        <v>691</v>
      </c>
      <c r="H109" s="54" t="s">
        <v>1892</v>
      </c>
      <c r="I109" s="54" t="s">
        <v>1817</v>
      </c>
      <c r="J109" s="54" t="s">
        <v>359</v>
      </c>
      <c r="K109" s="54" t="s">
        <v>1893</v>
      </c>
      <c r="L109" s="54" t="s">
        <v>437</v>
      </c>
      <c r="M109" s="90" t="s">
        <v>124</v>
      </c>
      <c r="N109" s="90" t="s">
        <v>52</v>
      </c>
      <c r="O109" s="88" t="s">
        <v>54</v>
      </c>
      <c r="P109" s="54" t="s">
        <v>1894</v>
      </c>
      <c r="Q109" s="90" t="s">
        <v>144</v>
      </c>
      <c r="R109" s="90" t="s">
        <v>52</v>
      </c>
      <c r="S109" s="88" t="s">
        <v>54</v>
      </c>
      <c r="T109" s="54" t="s">
        <v>1895</v>
      </c>
      <c r="U109" s="88" t="s">
        <v>405</v>
      </c>
      <c r="V109" s="54" t="s">
        <v>1896</v>
      </c>
      <c r="W109" s="54" t="s">
        <v>1897</v>
      </c>
      <c r="X109" s="54" t="s">
        <v>1898</v>
      </c>
      <c r="Y109" s="54" t="s">
        <v>1899</v>
      </c>
      <c r="Z109" s="54" t="s">
        <v>2122</v>
      </c>
      <c r="AA109" s="54" t="s">
        <v>365</v>
      </c>
      <c r="AB109" s="54" t="s">
        <v>365</v>
      </c>
      <c r="AC109" s="54" t="s">
        <v>365</v>
      </c>
      <c r="AD109" s="54" t="s">
        <v>365</v>
      </c>
      <c r="AE109" s="54" t="s">
        <v>365</v>
      </c>
      <c r="AF109" s="54" t="s">
        <v>1900</v>
      </c>
      <c r="AG109" s="54" t="s">
        <v>1901</v>
      </c>
      <c r="AH109" s="54" t="s">
        <v>1902</v>
      </c>
      <c r="AI109" s="145" t="s">
        <v>2086</v>
      </c>
      <c r="AJ109" s="55" t="s">
        <v>2084</v>
      </c>
      <c r="AK109" s="68">
        <v>44013</v>
      </c>
      <c r="AL109" s="69" t="s">
        <v>369</v>
      </c>
      <c r="AM109" s="74" t="s">
        <v>1885</v>
      </c>
      <c r="AN109" s="66">
        <v>44167</v>
      </c>
      <c r="AO109" s="75" t="s">
        <v>416</v>
      </c>
      <c r="AP109" s="71" t="s">
        <v>1886</v>
      </c>
      <c r="AQ109" s="66">
        <v>44245</v>
      </c>
      <c r="AR109" s="69" t="s">
        <v>483</v>
      </c>
      <c r="AS109" s="74" t="s">
        <v>1903</v>
      </c>
      <c r="AT109" s="66">
        <v>44315</v>
      </c>
      <c r="AU109" s="75" t="s">
        <v>414</v>
      </c>
      <c r="AV109" s="71" t="s">
        <v>1904</v>
      </c>
      <c r="AW109" s="66">
        <v>44319</v>
      </c>
      <c r="AX109" s="69" t="s">
        <v>414</v>
      </c>
      <c r="AY109" s="74" t="s">
        <v>1905</v>
      </c>
      <c r="AZ109" s="66">
        <v>44392</v>
      </c>
      <c r="BA109" s="75" t="s">
        <v>414</v>
      </c>
      <c r="BB109" s="71" t="s">
        <v>2123</v>
      </c>
      <c r="BC109" s="66" t="s">
        <v>382</v>
      </c>
      <c r="BD109" s="69" t="s">
        <v>383</v>
      </c>
      <c r="BE109" s="74" t="s">
        <v>382</v>
      </c>
      <c r="BF109" s="66" t="s">
        <v>382</v>
      </c>
      <c r="BG109" s="75" t="s">
        <v>383</v>
      </c>
      <c r="BH109" s="71" t="s">
        <v>382</v>
      </c>
      <c r="BI109" s="66" t="s">
        <v>382</v>
      </c>
      <c r="BJ109" s="69" t="s">
        <v>383</v>
      </c>
      <c r="BK109" s="74" t="s">
        <v>382</v>
      </c>
      <c r="BL109" s="66" t="s">
        <v>382</v>
      </c>
      <c r="BM109" s="75" t="s">
        <v>383</v>
      </c>
      <c r="BN109" s="71" t="s">
        <v>382</v>
      </c>
      <c r="BO109" s="66" t="s">
        <v>382</v>
      </c>
      <c r="BP109" s="69" t="s">
        <v>383</v>
      </c>
      <c r="BQ109" s="74" t="s">
        <v>382</v>
      </c>
      <c r="BR109" s="66" t="s">
        <v>382</v>
      </c>
      <c r="BS109" s="75" t="s">
        <v>383</v>
      </c>
      <c r="BT109" s="77" t="s">
        <v>382</v>
      </c>
      <c r="BU109" s="139" t="s">
        <v>278</v>
      </c>
      <c r="BV109" s="140">
        <f t="shared" si="50"/>
        <v>2</v>
      </c>
      <c r="BW109" s="140">
        <f t="shared" si="51"/>
        <v>5</v>
      </c>
      <c r="BX109" s="140">
        <f t="shared" si="37"/>
        <v>1</v>
      </c>
      <c r="BY109" s="140">
        <f t="shared" si="38"/>
        <v>5</v>
      </c>
      <c r="BZ109" s="88">
        <f t="shared" si="52"/>
        <v>2</v>
      </c>
      <c r="CA109" s="88" t="str">
        <f t="shared" si="46"/>
        <v>Improbable (2)</v>
      </c>
      <c r="CB109" s="88">
        <f t="shared" si="53"/>
        <v>4</v>
      </c>
      <c r="CC109" s="88" t="str">
        <f t="shared" si="47"/>
        <v>Mayor (4)</v>
      </c>
      <c r="CD109" s="88">
        <f t="shared" si="54"/>
        <v>1</v>
      </c>
      <c r="CE109" s="88" t="str">
        <f t="shared" si="48"/>
        <v>Rara vez (1)</v>
      </c>
      <c r="CF109" s="88">
        <f t="shared" si="55"/>
        <v>3</v>
      </c>
      <c r="CG109" s="88" t="str">
        <f t="shared" si="49"/>
        <v>Moderado (3)</v>
      </c>
      <c r="CH109" s="88" t="str">
        <f t="shared" si="43"/>
        <v>Antes de controles
Desde el cuadrante de probabilidad Improbable (2) e impacto Mayor (4)
Después de controles
Hasta el cuadrante de probabilidad Rara vez (1) e impacto Moderado (3)</v>
      </c>
      <c r="CQ109" s="157"/>
      <c r="CV109" s="145" t="str">
        <f t="shared" si="56"/>
        <v>Antes de controles
Desde el cuadrante de probabilidad Improbable (2) e impacto Mayor (4)
Después de controles
Hasta el cuadrante de probabilidad Rara vez (1) e impacto Moderado (3)</v>
      </c>
      <c r="CW109" s="55" t="str">
        <f t="shared" si="57"/>
        <v>Antes de controles
Desde el cuadrante de probabilidad Improbable (2) e impacto Moderado (3)
Después de controles
Hasta el cuadrante de probabilidad Rara vez (1) e impacto Menor (2)</v>
      </c>
    </row>
    <row r="110" spans="1:101" ht="409.5" customHeight="1" x14ac:dyDescent="0.2">
      <c r="A110" s="54" t="s">
        <v>319</v>
      </c>
      <c r="B110" s="91" t="s">
        <v>1906</v>
      </c>
      <c r="C110" s="56" t="s">
        <v>1907</v>
      </c>
      <c r="D110" s="88" t="s">
        <v>35</v>
      </c>
      <c r="E110" s="88" t="s">
        <v>152</v>
      </c>
      <c r="F110" s="54" t="s">
        <v>1908</v>
      </c>
      <c r="G110" s="54" t="s">
        <v>1909</v>
      </c>
      <c r="H110" s="54" t="s">
        <v>1910</v>
      </c>
      <c r="I110" s="54" t="s">
        <v>1911</v>
      </c>
      <c r="J110" s="54" t="s">
        <v>359</v>
      </c>
      <c r="K110" s="54" t="s">
        <v>988</v>
      </c>
      <c r="L110" s="54" t="s">
        <v>1912</v>
      </c>
      <c r="M110" s="90" t="s">
        <v>144</v>
      </c>
      <c r="N110" s="90" t="s">
        <v>104</v>
      </c>
      <c r="O110" s="88" t="s">
        <v>105</v>
      </c>
      <c r="P110" s="54" t="s">
        <v>1913</v>
      </c>
      <c r="Q110" s="90" t="s">
        <v>144</v>
      </c>
      <c r="R110" s="90" t="s">
        <v>125</v>
      </c>
      <c r="S110" s="88" t="s">
        <v>126</v>
      </c>
      <c r="T110" s="54" t="s">
        <v>1914</v>
      </c>
      <c r="U110" s="88" t="s">
        <v>364</v>
      </c>
      <c r="V110" s="54" t="s">
        <v>365</v>
      </c>
      <c r="W110" s="54" t="s">
        <v>365</v>
      </c>
      <c r="X110" s="54" t="s">
        <v>365</v>
      </c>
      <c r="Y110" s="54" t="s">
        <v>365</v>
      </c>
      <c r="Z110" s="54" t="s">
        <v>365</v>
      </c>
      <c r="AA110" s="54" t="s">
        <v>365</v>
      </c>
      <c r="AB110" s="54" t="s">
        <v>365</v>
      </c>
      <c r="AC110" s="54" t="s">
        <v>365</v>
      </c>
      <c r="AD110" s="54" t="s">
        <v>365</v>
      </c>
      <c r="AE110" s="54" t="s">
        <v>365</v>
      </c>
      <c r="AF110" s="54" t="s">
        <v>1915</v>
      </c>
      <c r="AG110" s="54" t="s">
        <v>1916</v>
      </c>
      <c r="AH110" s="54" t="s">
        <v>1917</v>
      </c>
      <c r="AI110" s="145" t="s">
        <v>2087</v>
      </c>
      <c r="AJ110" s="55" t="s">
        <v>2084</v>
      </c>
      <c r="AK110" s="68">
        <v>43353</v>
      </c>
      <c r="AL110" s="69" t="s">
        <v>369</v>
      </c>
      <c r="AM110" s="74" t="s">
        <v>1918</v>
      </c>
      <c r="AN110" s="66">
        <v>43612</v>
      </c>
      <c r="AO110" s="75" t="s">
        <v>369</v>
      </c>
      <c r="AP110" s="71" t="s">
        <v>1919</v>
      </c>
      <c r="AQ110" s="66">
        <v>43903</v>
      </c>
      <c r="AR110" s="69" t="s">
        <v>375</v>
      </c>
      <c r="AS110" s="74" t="s">
        <v>1920</v>
      </c>
      <c r="AT110" s="66">
        <v>44246</v>
      </c>
      <c r="AU110" s="75" t="s">
        <v>1003</v>
      </c>
      <c r="AV110" s="71" t="s">
        <v>1921</v>
      </c>
      <c r="AW110" s="66" t="s">
        <v>382</v>
      </c>
      <c r="AX110" s="69" t="s">
        <v>383</v>
      </c>
      <c r="AY110" s="74" t="s">
        <v>382</v>
      </c>
      <c r="AZ110" s="66" t="s">
        <v>382</v>
      </c>
      <c r="BA110" s="75" t="s">
        <v>383</v>
      </c>
      <c r="BB110" s="71" t="s">
        <v>382</v>
      </c>
      <c r="BC110" s="66" t="s">
        <v>382</v>
      </c>
      <c r="BD110" s="69" t="s">
        <v>383</v>
      </c>
      <c r="BE110" s="74" t="s">
        <v>382</v>
      </c>
      <c r="BF110" s="66" t="s">
        <v>382</v>
      </c>
      <c r="BG110" s="75" t="s">
        <v>383</v>
      </c>
      <c r="BH110" s="71" t="s">
        <v>382</v>
      </c>
      <c r="BI110" s="66" t="s">
        <v>382</v>
      </c>
      <c r="BJ110" s="69" t="s">
        <v>383</v>
      </c>
      <c r="BK110" s="74" t="s">
        <v>382</v>
      </c>
      <c r="BL110" s="66" t="s">
        <v>382</v>
      </c>
      <c r="BM110" s="75" t="s">
        <v>383</v>
      </c>
      <c r="BN110" s="71" t="s">
        <v>382</v>
      </c>
      <c r="BO110" s="66" t="s">
        <v>382</v>
      </c>
      <c r="BP110" s="69" t="s">
        <v>383</v>
      </c>
      <c r="BQ110" s="74" t="s">
        <v>382</v>
      </c>
      <c r="BR110" s="66" t="s">
        <v>382</v>
      </c>
      <c r="BS110" s="75" t="s">
        <v>383</v>
      </c>
      <c r="BT110" s="77" t="s">
        <v>382</v>
      </c>
      <c r="BU110" s="139" t="s">
        <v>273</v>
      </c>
      <c r="BV110" s="140">
        <f t="shared" si="50"/>
        <v>1</v>
      </c>
      <c r="BW110" s="140">
        <f t="shared" si="51"/>
        <v>3</v>
      </c>
      <c r="BX110" s="140">
        <f t="shared" si="37"/>
        <v>1</v>
      </c>
      <c r="BY110" s="140">
        <f t="shared" si="38"/>
        <v>2</v>
      </c>
      <c r="BZ110" s="88">
        <f t="shared" si="52"/>
        <v>1</v>
      </c>
      <c r="CA110" s="88" t="str">
        <f t="shared" si="46"/>
        <v>Rara vez (1)</v>
      </c>
      <c r="CB110" s="88">
        <f t="shared" si="53"/>
        <v>3</v>
      </c>
      <c r="CC110" s="88" t="str">
        <f t="shared" si="47"/>
        <v>Moderado (3)</v>
      </c>
      <c r="CD110" s="88">
        <f t="shared" si="54"/>
        <v>1</v>
      </c>
      <c r="CE110" s="88" t="str">
        <f t="shared" si="48"/>
        <v>Rara vez (1)</v>
      </c>
      <c r="CF110" s="88">
        <f t="shared" si="55"/>
        <v>2</v>
      </c>
      <c r="CG110" s="88" t="str">
        <f t="shared" si="49"/>
        <v>Menor (2)</v>
      </c>
      <c r="CH110" s="88" t="str">
        <f t="shared" si="43"/>
        <v>Antes de controles
Desde el cuadrante de probabilidad Rara vez (1) e impacto Moderado (3)
Después de controles
Hasta el cuadrante de probabilidad Rara vez (1) e impacto Menor (2)</v>
      </c>
      <c r="CQ110" s="157"/>
      <c r="CV110" s="145" t="str">
        <f t="shared" si="56"/>
        <v>Antes de controles
Desde el cuadrante de probabilidad Rara vez (1) e impacto Moderado (3)
Después de controles
Hasta el cuadrante de probabilidad Rara vez (1) e impacto Menor (2)</v>
      </c>
      <c r="CW110" s="55" t="str">
        <f t="shared" si="57"/>
        <v>Antes de controles
Desde el cuadrante de probabilidad Improbable (2) e impacto Moderado (3)
Después de controles
Hasta el cuadrante de probabilidad Rara vez (1) e impacto Menor (2)</v>
      </c>
    </row>
    <row r="111" spans="1:101" ht="409.5" customHeight="1" x14ac:dyDescent="0.2">
      <c r="A111" s="54" t="s">
        <v>319</v>
      </c>
      <c r="B111" s="91" t="s">
        <v>1922</v>
      </c>
      <c r="C111" s="56" t="s">
        <v>1923</v>
      </c>
      <c r="D111" s="88" t="s">
        <v>35</v>
      </c>
      <c r="E111" s="88" t="s">
        <v>152</v>
      </c>
      <c r="F111" s="54" t="s">
        <v>1924</v>
      </c>
      <c r="G111" s="54" t="s">
        <v>1925</v>
      </c>
      <c r="H111" s="54" t="s">
        <v>1926</v>
      </c>
      <c r="I111" s="54" t="s">
        <v>1911</v>
      </c>
      <c r="J111" s="54" t="s">
        <v>359</v>
      </c>
      <c r="K111" s="54" t="s">
        <v>988</v>
      </c>
      <c r="L111" s="54" t="s">
        <v>1912</v>
      </c>
      <c r="M111" s="90" t="s">
        <v>144</v>
      </c>
      <c r="N111" s="90" t="s">
        <v>104</v>
      </c>
      <c r="O111" s="88" t="s">
        <v>105</v>
      </c>
      <c r="P111" s="54" t="s">
        <v>1927</v>
      </c>
      <c r="Q111" s="90" t="s">
        <v>144</v>
      </c>
      <c r="R111" s="90" t="s">
        <v>125</v>
      </c>
      <c r="S111" s="88" t="s">
        <v>126</v>
      </c>
      <c r="T111" s="54" t="s">
        <v>1914</v>
      </c>
      <c r="U111" s="88" t="s">
        <v>364</v>
      </c>
      <c r="V111" s="54" t="s">
        <v>365</v>
      </c>
      <c r="W111" s="54" t="s">
        <v>365</v>
      </c>
      <c r="X111" s="54" t="s">
        <v>365</v>
      </c>
      <c r="Y111" s="54" t="s">
        <v>365</v>
      </c>
      <c r="Z111" s="54" t="s">
        <v>365</v>
      </c>
      <c r="AA111" s="54" t="s">
        <v>365</v>
      </c>
      <c r="AB111" s="54" t="s">
        <v>365</v>
      </c>
      <c r="AC111" s="54" t="s">
        <v>365</v>
      </c>
      <c r="AD111" s="54" t="s">
        <v>365</v>
      </c>
      <c r="AE111" s="54" t="s">
        <v>365</v>
      </c>
      <c r="AF111" s="54" t="s">
        <v>1928</v>
      </c>
      <c r="AG111" s="54" t="s">
        <v>1929</v>
      </c>
      <c r="AH111" s="54" t="s">
        <v>1930</v>
      </c>
      <c r="AI111" s="145" t="s">
        <v>2087</v>
      </c>
      <c r="AJ111" s="55" t="s">
        <v>2084</v>
      </c>
      <c r="AK111" s="68">
        <v>43353</v>
      </c>
      <c r="AL111" s="69" t="s">
        <v>369</v>
      </c>
      <c r="AM111" s="74" t="s">
        <v>1918</v>
      </c>
      <c r="AN111" s="66">
        <v>43612</v>
      </c>
      <c r="AO111" s="75" t="s">
        <v>369</v>
      </c>
      <c r="AP111" s="71" t="s">
        <v>1919</v>
      </c>
      <c r="AQ111" s="66">
        <v>43903</v>
      </c>
      <c r="AR111" s="69" t="s">
        <v>375</v>
      </c>
      <c r="AS111" s="74" t="s">
        <v>1920</v>
      </c>
      <c r="AT111" s="66">
        <v>44246</v>
      </c>
      <c r="AU111" s="75" t="s">
        <v>1003</v>
      </c>
      <c r="AV111" s="71" t="s">
        <v>1931</v>
      </c>
      <c r="AW111" s="66" t="s">
        <v>382</v>
      </c>
      <c r="AX111" s="69" t="s">
        <v>383</v>
      </c>
      <c r="AY111" s="74" t="s">
        <v>382</v>
      </c>
      <c r="AZ111" s="66" t="s">
        <v>382</v>
      </c>
      <c r="BA111" s="75" t="s">
        <v>383</v>
      </c>
      <c r="BB111" s="71" t="s">
        <v>382</v>
      </c>
      <c r="BC111" s="66" t="s">
        <v>382</v>
      </c>
      <c r="BD111" s="69" t="s">
        <v>383</v>
      </c>
      <c r="BE111" s="74" t="s">
        <v>382</v>
      </c>
      <c r="BF111" s="66" t="s">
        <v>382</v>
      </c>
      <c r="BG111" s="75" t="s">
        <v>383</v>
      </c>
      <c r="BH111" s="71" t="s">
        <v>382</v>
      </c>
      <c r="BI111" s="66" t="s">
        <v>382</v>
      </c>
      <c r="BJ111" s="69" t="s">
        <v>383</v>
      </c>
      <c r="BK111" s="74" t="s">
        <v>382</v>
      </c>
      <c r="BL111" s="66" t="s">
        <v>382</v>
      </c>
      <c r="BM111" s="75" t="s">
        <v>383</v>
      </c>
      <c r="BN111" s="71" t="s">
        <v>382</v>
      </c>
      <c r="BO111" s="66" t="s">
        <v>382</v>
      </c>
      <c r="BP111" s="69" t="s">
        <v>383</v>
      </c>
      <c r="BQ111" s="74" t="s">
        <v>382</v>
      </c>
      <c r="BR111" s="66" t="s">
        <v>382</v>
      </c>
      <c r="BS111" s="75" t="s">
        <v>383</v>
      </c>
      <c r="BT111" s="77" t="s">
        <v>382</v>
      </c>
      <c r="BU111" s="139" t="s">
        <v>273</v>
      </c>
      <c r="BV111" s="140">
        <f t="shared" si="50"/>
        <v>1</v>
      </c>
      <c r="BW111" s="140">
        <f t="shared" si="51"/>
        <v>3</v>
      </c>
      <c r="BX111" s="140">
        <f t="shared" si="37"/>
        <v>1</v>
      </c>
      <c r="BY111" s="140">
        <f t="shared" si="38"/>
        <v>2</v>
      </c>
      <c r="BZ111" s="88">
        <f t="shared" si="52"/>
        <v>1</v>
      </c>
      <c r="CA111" s="88" t="str">
        <f t="shared" si="46"/>
        <v>Rara vez (1)</v>
      </c>
      <c r="CB111" s="88">
        <f t="shared" si="53"/>
        <v>3</v>
      </c>
      <c r="CC111" s="88" t="str">
        <f t="shared" si="47"/>
        <v>Moderado (3)</v>
      </c>
      <c r="CD111" s="88">
        <f t="shared" si="54"/>
        <v>1</v>
      </c>
      <c r="CE111" s="88" t="str">
        <f t="shared" si="48"/>
        <v>Rara vez (1)</v>
      </c>
      <c r="CF111" s="88">
        <f t="shared" si="55"/>
        <v>2</v>
      </c>
      <c r="CG111" s="88" t="str">
        <f t="shared" si="49"/>
        <v>Menor (2)</v>
      </c>
      <c r="CH111" s="88" t="str">
        <f t="shared" si="43"/>
        <v>Antes de controles
Desde el cuadrante de probabilidad Rara vez (1) e impacto Moderado (3)
Después de controles
Hasta el cuadrante de probabilidad Rara vez (1) e impacto Menor (2)</v>
      </c>
      <c r="CQ111" s="157"/>
      <c r="CV111" s="145" t="str">
        <f t="shared" si="56"/>
        <v>Antes de controles
Desde el cuadrante de probabilidad Rara vez (1) e impacto Moderado (3)
Después de controles
Hasta el cuadrante de probabilidad Rara vez (1) e impacto Menor (2)</v>
      </c>
      <c r="CW111" s="55" t="str">
        <f t="shared" si="57"/>
        <v>Antes de controles
Desde el cuadrante de probabilidad Improbable (2) e impacto Moderado (3)
Después de controles
Hasta el cuadrante de probabilidad Rara vez (1) e impacto Menor (2)</v>
      </c>
    </row>
    <row r="112" spans="1:101" ht="409.5" customHeight="1" x14ac:dyDescent="0.2">
      <c r="A112" s="54" t="s">
        <v>65</v>
      </c>
      <c r="B112" s="91" t="s">
        <v>1932</v>
      </c>
      <c r="C112" s="56" t="s">
        <v>1933</v>
      </c>
      <c r="D112" s="88" t="s">
        <v>35</v>
      </c>
      <c r="E112" s="88" t="s">
        <v>152</v>
      </c>
      <c r="F112" s="54" t="s">
        <v>1934</v>
      </c>
      <c r="G112" s="54" t="s">
        <v>1935</v>
      </c>
      <c r="H112" s="54" t="s">
        <v>1936</v>
      </c>
      <c r="I112" s="54" t="s">
        <v>1937</v>
      </c>
      <c r="J112" s="54" t="s">
        <v>359</v>
      </c>
      <c r="K112" s="54" t="s">
        <v>360</v>
      </c>
      <c r="L112" s="54" t="s">
        <v>1938</v>
      </c>
      <c r="M112" s="90" t="s">
        <v>144</v>
      </c>
      <c r="N112" s="90" t="s">
        <v>125</v>
      </c>
      <c r="O112" s="88" t="s">
        <v>126</v>
      </c>
      <c r="P112" s="54" t="s">
        <v>1939</v>
      </c>
      <c r="Q112" s="90" t="s">
        <v>144</v>
      </c>
      <c r="R112" s="90" t="s">
        <v>145</v>
      </c>
      <c r="S112" s="88" t="s">
        <v>126</v>
      </c>
      <c r="T112" s="54" t="s">
        <v>1940</v>
      </c>
      <c r="U112" s="88" t="s">
        <v>364</v>
      </c>
      <c r="V112" s="54" t="s">
        <v>365</v>
      </c>
      <c r="W112" s="54" t="s">
        <v>365</v>
      </c>
      <c r="X112" s="54" t="s">
        <v>365</v>
      </c>
      <c r="Y112" s="54" t="s">
        <v>365</v>
      </c>
      <c r="Z112" s="54" t="s">
        <v>365</v>
      </c>
      <c r="AA112" s="54" t="s">
        <v>365</v>
      </c>
      <c r="AB112" s="54" t="s">
        <v>365</v>
      </c>
      <c r="AC112" s="54" t="s">
        <v>365</v>
      </c>
      <c r="AD112" s="54" t="s">
        <v>365</v>
      </c>
      <c r="AE112" s="54" t="s">
        <v>365</v>
      </c>
      <c r="AF112" s="54" t="s">
        <v>1941</v>
      </c>
      <c r="AG112" s="54" t="s">
        <v>1942</v>
      </c>
      <c r="AH112" s="54" t="s">
        <v>1943</v>
      </c>
      <c r="AI112" s="145" t="s">
        <v>2094</v>
      </c>
      <c r="AJ112" s="55" t="s">
        <v>2084</v>
      </c>
      <c r="AK112" s="68" t="s">
        <v>1944</v>
      </c>
      <c r="AL112" s="69" t="s">
        <v>369</v>
      </c>
      <c r="AM112" s="74" t="s">
        <v>1359</v>
      </c>
      <c r="AN112" s="66">
        <v>43599</v>
      </c>
      <c r="AO112" s="75" t="s">
        <v>369</v>
      </c>
      <c r="AP112" s="71" t="s">
        <v>1945</v>
      </c>
      <c r="AQ112" s="66">
        <v>43759</v>
      </c>
      <c r="AR112" s="69" t="s">
        <v>416</v>
      </c>
      <c r="AS112" s="74" t="s">
        <v>1946</v>
      </c>
      <c r="AT112" s="66">
        <v>43896</v>
      </c>
      <c r="AU112" s="75" t="s">
        <v>418</v>
      </c>
      <c r="AV112" s="71" t="s">
        <v>1947</v>
      </c>
      <c r="AW112" s="66">
        <v>44075</v>
      </c>
      <c r="AX112" s="69" t="s">
        <v>380</v>
      </c>
      <c r="AY112" s="74" t="s">
        <v>1948</v>
      </c>
      <c r="AZ112" s="66">
        <v>44168</v>
      </c>
      <c r="BA112" s="75" t="s">
        <v>414</v>
      </c>
      <c r="BB112" s="71" t="s">
        <v>1400</v>
      </c>
      <c r="BC112" s="66">
        <v>44246</v>
      </c>
      <c r="BD112" s="69" t="s">
        <v>445</v>
      </c>
      <c r="BE112" s="74" t="s">
        <v>1949</v>
      </c>
      <c r="BF112" s="66">
        <v>44316</v>
      </c>
      <c r="BG112" s="75" t="s">
        <v>1003</v>
      </c>
      <c r="BH112" s="71" t="s">
        <v>1950</v>
      </c>
      <c r="BI112" s="66" t="s">
        <v>382</v>
      </c>
      <c r="BJ112" s="69" t="s">
        <v>383</v>
      </c>
      <c r="BK112" s="74" t="s">
        <v>382</v>
      </c>
      <c r="BL112" s="66" t="s">
        <v>382</v>
      </c>
      <c r="BM112" s="75" t="s">
        <v>383</v>
      </c>
      <c r="BN112" s="71" t="s">
        <v>382</v>
      </c>
      <c r="BO112" s="66" t="s">
        <v>382</v>
      </c>
      <c r="BP112" s="69" t="s">
        <v>383</v>
      </c>
      <c r="BQ112" s="74" t="s">
        <v>382</v>
      </c>
      <c r="BR112" s="66" t="s">
        <v>382</v>
      </c>
      <c r="BS112" s="75" t="s">
        <v>383</v>
      </c>
      <c r="BT112" s="77" t="s">
        <v>382</v>
      </c>
      <c r="BU112" s="139" t="s">
        <v>275</v>
      </c>
      <c r="BV112" s="140">
        <f t="shared" si="50"/>
        <v>1</v>
      </c>
      <c r="BW112" s="140">
        <f t="shared" si="51"/>
        <v>2</v>
      </c>
      <c r="BX112" s="140">
        <f t="shared" si="37"/>
        <v>1</v>
      </c>
      <c r="BY112" s="140">
        <f t="shared" si="38"/>
        <v>1</v>
      </c>
      <c r="BZ112" s="88">
        <f t="shared" si="52"/>
        <v>2</v>
      </c>
      <c r="CA112" s="88" t="str">
        <f t="shared" si="46"/>
        <v>Improbable (2)</v>
      </c>
      <c r="CB112" s="88">
        <f t="shared" si="53"/>
        <v>3</v>
      </c>
      <c r="CC112" s="88" t="str">
        <f t="shared" si="47"/>
        <v>Moderado (3)</v>
      </c>
      <c r="CD112" s="88">
        <f t="shared" si="54"/>
        <v>2</v>
      </c>
      <c r="CE112" s="88" t="str">
        <f t="shared" si="48"/>
        <v>Improbable (2)</v>
      </c>
      <c r="CF112" s="88">
        <f t="shared" si="55"/>
        <v>3</v>
      </c>
      <c r="CG112" s="88" t="str">
        <f t="shared" si="49"/>
        <v>Moderado (3)</v>
      </c>
      <c r="CH112" s="88" t="str">
        <f t="shared" si="43"/>
        <v>Antes de controles
Desde el cuadrante de probabilidad Improbable (2) e impacto Moderado (3)
Después de controles
Hasta el cuadrante de probabilidad Improbable (2) e impacto Moderado (3)</v>
      </c>
      <c r="CQ112" s="157"/>
      <c r="CV112" s="145" t="str">
        <f t="shared" si="56"/>
        <v>Antes de controles
Desde el cuadrante de probabilidad Improbable (2) e impacto Moderado (3)
Después de controles
Hasta el cuadrante de probabilidad Improbable (2) e impacto Moderado (3)</v>
      </c>
      <c r="CW112" s="55" t="str">
        <f t="shared" si="57"/>
        <v>Antes de controles
Desde el cuadrante de probabilidad Improbable (2) e impacto Moderado (3)
Después de controles
Hasta el cuadrante de probabilidad Rara vez (1) e impacto Menor (2)</v>
      </c>
    </row>
    <row r="113" spans="1:101" ht="409.5" customHeight="1" x14ac:dyDescent="0.2">
      <c r="A113" s="54" t="s">
        <v>65</v>
      </c>
      <c r="B113" s="91" t="s">
        <v>1951</v>
      </c>
      <c r="C113" s="56" t="s">
        <v>1952</v>
      </c>
      <c r="D113" s="88" t="s">
        <v>35</v>
      </c>
      <c r="E113" s="88" t="s">
        <v>92</v>
      </c>
      <c r="F113" s="54" t="s">
        <v>1953</v>
      </c>
      <c r="G113" s="54" t="s">
        <v>1954</v>
      </c>
      <c r="H113" s="54" t="s">
        <v>1955</v>
      </c>
      <c r="I113" s="54" t="s">
        <v>1937</v>
      </c>
      <c r="J113" s="54" t="s">
        <v>359</v>
      </c>
      <c r="K113" s="54" t="s">
        <v>360</v>
      </c>
      <c r="L113" s="54" t="s">
        <v>1938</v>
      </c>
      <c r="M113" s="90" t="s">
        <v>124</v>
      </c>
      <c r="N113" s="90" t="s">
        <v>79</v>
      </c>
      <c r="O113" s="88" t="s">
        <v>81</v>
      </c>
      <c r="P113" s="54" t="s">
        <v>1956</v>
      </c>
      <c r="Q113" s="90" t="s">
        <v>124</v>
      </c>
      <c r="R113" s="90" t="s">
        <v>79</v>
      </c>
      <c r="S113" s="88" t="s">
        <v>81</v>
      </c>
      <c r="T113" s="54" t="s">
        <v>1957</v>
      </c>
      <c r="U113" s="88" t="s">
        <v>405</v>
      </c>
      <c r="V113" s="54" t="s">
        <v>365</v>
      </c>
      <c r="W113" s="54" t="s">
        <v>365</v>
      </c>
      <c r="X113" s="54" t="s">
        <v>365</v>
      </c>
      <c r="Y113" s="54" t="s">
        <v>365</v>
      </c>
      <c r="Z113" s="54" t="s">
        <v>365</v>
      </c>
      <c r="AA113" s="54" t="s">
        <v>365</v>
      </c>
      <c r="AB113" s="54" t="s">
        <v>365</v>
      </c>
      <c r="AC113" s="54" t="s">
        <v>365</v>
      </c>
      <c r="AD113" s="54" t="s">
        <v>365</v>
      </c>
      <c r="AE113" s="54" t="s">
        <v>365</v>
      </c>
      <c r="AF113" s="54" t="s">
        <v>1958</v>
      </c>
      <c r="AG113" s="54" t="s">
        <v>1959</v>
      </c>
      <c r="AH113" s="54" t="s">
        <v>1960</v>
      </c>
      <c r="AI113" s="145" t="s">
        <v>2094</v>
      </c>
      <c r="AJ113" s="55" t="s">
        <v>2084</v>
      </c>
      <c r="AK113" s="68" t="s">
        <v>1944</v>
      </c>
      <c r="AL113" s="69" t="s">
        <v>369</v>
      </c>
      <c r="AM113" s="74" t="s">
        <v>1359</v>
      </c>
      <c r="AN113" s="66">
        <v>43601</v>
      </c>
      <c r="AO113" s="75" t="s">
        <v>369</v>
      </c>
      <c r="AP113" s="71" t="s">
        <v>1961</v>
      </c>
      <c r="AQ113" s="66">
        <v>43896</v>
      </c>
      <c r="AR113" s="69" t="s">
        <v>375</v>
      </c>
      <c r="AS113" s="74" t="s">
        <v>1920</v>
      </c>
      <c r="AT113" s="66">
        <v>44075</v>
      </c>
      <c r="AU113" s="75" t="s">
        <v>380</v>
      </c>
      <c r="AV113" s="71" t="s">
        <v>1962</v>
      </c>
      <c r="AW113" s="66">
        <v>44316</v>
      </c>
      <c r="AX113" s="69" t="s">
        <v>369</v>
      </c>
      <c r="AY113" s="74" t="s">
        <v>1950</v>
      </c>
      <c r="AZ113" s="66" t="s">
        <v>382</v>
      </c>
      <c r="BA113" s="75" t="s">
        <v>383</v>
      </c>
      <c r="BB113" s="71" t="s">
        <v>382</v>
      </c>
      <c r="BC113" s="66" t="s">
        <v>382</v>
      </c>
      <c r="BD113" s="69" t="s">
        <v>383</v>
      </c>
      <c r="BE113" s="74" t="s">
        <v>382</v>
      </c>
      <c r="BF113" s="66" t="s">
        <v>382</v>
      </c>
      <c r="BG113" s="75" t="s">
        <v>383</v>
      </c>
      <c r="BH113" s="71" t="s">
        <v>382</v>
      </c>
      <c r="BI113" s="66" t="s">
        <v>382</v>
      </c>
      <c r="BJ113" s="69" t="s">
        <v>383</v>
      </c>
      <c r="BK113" s="74" t="s">
        <v>382</v>
      </c>
      <c r="BL113" s="66" t="s">
        <v>382</v>
      </c>
      <c r="BM113" s="75" t="s">
        <v>383</v>
      </c>
      <c r="BN113" s="71" t="s">
        <v>382</v>
      </c>
      <c r="BO113" s="66" t="s">
        <v>382</v>
      </c>
      <c r="BP113" s="69" t="s">
        <v>383</v>
      </c>
      <c r="BQ113" s="74" t="s">
        <v>382</v>
      </c>
      <c r="BR113" s="66" t="s">
        <v>382</v>
      </c>
      <c r="BS113" s="75" t="s">
        <v>383</v>
      </c>
      <c r="BT113" s="77" t="s">
        <v>382</v>
      </c>
      <c r="BU113" s="139" t="s">
        <v>275</v>
      </c>
      <c r="BV113" s="140">
        <f t="shared" si="50"/>
        <v>2</v>
      </c>
      <c r="BW113" s="140">
        <f t="shared" si="51"/>
        <v>4</v>
      </c>
      <c r="BX113" s="140">
        <f t="shared" si="37"/>
        <v>2</v>
      </c>
      <c r="BY113" s="140">
        <f t="shared" si="38"/>
        <v>4</v>
      </c>
      <c r="BZ113" s="88">
        <f t="shared" si="52"/>
        <v>2</v>
      </c>
      <c r="CA113" s="88" t="str">
        <f t="shared" si="46"/>
        <v>Improbable (2)</v>
      </c>
      <c r="CB113" s="88">
        <f t="shared" si="53"/>
        <v>3</v>
      </c>
      <c r="CC113" s="88" t="str">
        <f t="shared" si="47"/>
        <v>Moderado (3)</v>
      </c>
      <c r="CD113" s="88">
        <f t="shared" si="54"/>
        <v>2</v>
      </c>
      <c r="CE113" s="88" t="str">
        <f t="shared" si="48"/>
        <v>Improbable (2)</v>
      </c>
      <c r="CF113" s="88">
        <f t="shared" si="55"/>
        <v>3</v>
      </c>
      <c r="CG113" s="88" t="str">
        <f t="shared" si="49"/>
        <v>Moderado (3)</v>
      </c>
      <c r="CH113" s="88" t="str">
        <f t="shared" si="43"/>
        <v>Antes de controles
Desde el cuadrante de probabilidad Improbable (2) e impacto Moderado (3)
Después de controles
Hasta el cuadrante de probabilidad Improbable (2) e impacto Moderado (3)</v>
      </c>
      <c r="CQ113" s="157"/>
      <c r="CV113" s="145" t="str">
        <f t="shared" si="56"/>
        <v>Antes de controles
Desde el cuadrante de probabilidad Improbable (2) e impacto Moderado (3)
Después de controles
Hasta el cuadrante de probabilidad Improbable (2) e impacto Moderado (3)</v>
      </c>
      <c r="CW113" s="55" t="str">
        <f t="shared" si="57"/>
        <v>Antes de controles
Desde el cuadrante de probabilidad Improbable (2) e impacto Moderado (3)
Después de controles
Hasta el cuadrante de probabilidad Rara vez (1) e impacto Menor (2)</v>
      </c>
    </row>
    <row r="114" spans="1:101" ht="409.5" customHeight="1" x14ac:dyDescent="0.2">
      <c r="A114" s="54" t="s">
        <v>65</v>
      </c>
      <c r="B114" s="91" t="s">
        <v>1932</v>
      </c>
      <c r="C114" s="56" t="s">
        <v>1963</v>
      </c>
      <c r="D114" s="88" t="s">
        <v>64</v>
      </c>
      <c r="E114" s="88" t="s">
        <v>42</v>
      </c>
      <c r="F114" s="54" t="s">
        <v>1964</v>
      </c>
      <c r="G114" s="54" t="s">
        <v>1965</v>
      </c>
      <c r="H114" s="54" t="s">
        <v>1966</v>
      </c>
      <c r="I114" s="54" t="s">
        <v>1937</v>
      </c>
      <c r="J114" s="54" t="s">
        <v>359</v>
      </c>
      <c r="K114" s="54" t="s">
        <v>360</v>
      </c>
      <c r="L114" s="54" t="s">
        <v>1938</v>
      </c>
      <c r="M114" s="90" t="s">
        <v>144</v>
      </c>
      <c r="N114" s="90" t="s">
        <v>79</v>
      </c>
      <c r="O114" s="88" t="s">
        <v>81</v>
      </c>
      <c r="P114" s="54" t="s">
        <v>1967</v>
      </c>
      <c r="Q114" s="90" t="s">
        <v>144</v>
      </c>
      <c r="R114" s="90" t="s">
        <v>79</v>
      </c>
      <c r="S114" s="88" t="s">
        <v>81</v>
      </c>
      <c r="T114" s="54" t="s">
        <v>1968</v>
      </c>
      <c r="U114" s="88" t="s">
        <v>405</v>
      </c>
      <c r="V114" s="54" t="s">
        <v>365</v>
      </c>
      <c r="W114" s="54" t="s">
        <v>365</v>
      </c>
      <c r="X114" s="54" t="s">
        <v>365</v>
      </c>
      <c r="Y114" s="54" t="s">
        <v>365</v>
      </c>
      <c r="Z114" s="54" t="s">
        <v>365</v>
      </c>
      <c r="AA114" s="54" t="s">
        <v>1969</v>
      </c>
      <c r="AB114" s="54" t="s">
        <v>1970</v>
      </c>
      <c r="AC114" s="54" t="s">
        <v>1971</v>
      </c>
      <c r="AD114" s="54" t="s">
        <v>1972</v>
      </c>
      <c r="AE114" s="54" t="s">
        <v>1973</v>
      </c>
      <c r="AF114" s="54" t="s">
        <v>1974</v>
      </c>
      <c r="AG114" s="54" t="s">
        <v>1942</v>
      </c>
      <c r="AH114" s="54" t="s">
        <v>1975</v>
      </c>
      <c r="AI114" s="145" t="s">
        <v>2094</v>
      </c>
      <c r="AJ114" s="55" t="s">
        <v>2084</v>
      </c>
      <c r="AK114" s="68">
        <v>43496</v>
      </c>
      <c r="AL114" s="69" t="s">
        <v>369</v>
      </c>
      <c r="AM114" s="74" t="s">
        <v>1359</v>
      </c>
      <c r="AN114" s="66">
        <v>43599</v>
      </c>
      <c r="AO114" s="75" t="s">
        <v>369</v>
      </c>
      <c r="AP114" s="71" t="s">
        <v>1976</v>
      </c>
      <c r="AQ114" s="66">
        <v>43759</v>
      </c>
      <c r="AR114" s="69" t="s">
        <v>416</v>
      </c>
      <c r="AS114" s="74" t="s">
        <v>1977</v>
      </c>
      <c r="AT114" s="66">
        <v>43896</v>
      </c>
      <c r="AU114" s="75" t="s">
        <v>866</v>
      </c>
      <c r="AV114" s="71" t="s">
        <v>1978</v>
      </c>
      <c r="AW114" s="66">
        <v>44075</v>
      </c>
      <c r="AX114" s="69" t="s">
        <v>380</v>
      </c>
      <c r="AY114" s="74" t="s">
        <v>1962</v>
      </c>
      <c r="AZ114" s="66">
        <v>44168</v>
      </c>
      <c r="BA114" s="75" t="s">
        <v>414</v>
      </c>
      <c r="BB114" s="71" t="s">
        <v>1400</v>
      </c>
      <c r="BC114" s="66">
        <v>44246</v>
      </c>
      <c r="BD114" s="69" t="s">
        <v>1979</v>
      </c>
      <c r="BE114" s="74" t="s">
        <v>1980</v>
      </c>
      <c r="BF114" s="66" t="s">
        <v>382</v>
      </c>
      <c r="BG114" s="75" t="s">
        <v>383</v>
      </c>
      <c r="BH114" s="71" t="s">
        <v>382</v>
      </c>
      <c r="BI114" s="66" t="s">
        <v>382</v>
      </c>
      <c r="BJ114" s="69" t="s">
        <v>383</v>
      </c>
      <c r="BK114" s="74" t="s">
        <v>382</v>
      </c>
      <c r="BL114" s="66" t="s">
        <v>382</v>
      </c>
      <c r="BM114" s="75" t="s">
        <v>383</v>
      </c>
      <c r="BN114" s="71" t="s">
        <v>382</v>
      </c>
      <c r="BO114" s="66" t="s">
        <v>382</v>
      </c>
      <c r="BP114" s="69" t="s">
        <v>383</v>
      </c>
      <c r="BQ114" s="74" t="s">
        <v>382</v>
      </c>
      <c r="BR114" s="66" t="s">
        <v>382</v>
      </c>
      <c r="BS114" s="75" t="s">
        <v>383</v>
      </c>
      <c r="BT114" s="77" t="s">
        <v>382</v>
      </c>
      <c r="BU114" s="139" t="s">
        <v>275</v>
      </c>
      <c r="BV114" s="140">
        <f t="shared" si="50"/>
        <v>1</v>
      </c>
      <c r="BW114" s="140">
        <f t="shared" si="51"/>
        <v>4</v>
      </c>
      <c r="BX114" s="140">
        <f t="shared" si="37"/>
        <v>1</v>
      </c>
      <c r="BY114" s="140">
        <f t="shared" si="38"/>
        <v>4</v>
      </c>
      <c r="BZ114" s="88">
        <f t="shared" si="52"/>
        <v>2</v>
      </c>
      <c r="CA114" s="88" t="str">
        <f t="shared" si="46"/>
        <v>Improbable (2)</v>
      </c>
      <c r="CB114" s="88">
        <f t="shared" si="53"/>
        <v>3</v>
      </c>
      <c r="CC114" s="88" t="str">
        <f t="shared" si="47"/>
        <v>Moderado (3)</v>
      </c>
      <c r="CD114" s="88">
        <f t="shared" si="54"/>
        <v>2</v>
      </c>
      <c r="CE114" s="88" t="str">
        <f t="shared" si="48"/>
        <v>Improbable (2)</v>
      </c>
      <c r="CF114" s="88">
        <f t="shared" si="55"/>
        <v>3</v>
      </c>
      <c r="CG114" s="88" t="str">
        <f t="shared" si="49"/>
        <v>Moderado (3)</v>
      </c>
      <c r="CH114" s="88" t="str">
        <f t="shared" si="43"/>
        <v>Antes de controles
Desde el cuadrante de probabilidad Improbable (2) e impacto Moderado (3)
Después de controles
Hasta el cuadrante de probabilidad Improbable (2) e impacto Moderado (3)</v>
      </c>
      <c r="CQ114" s="157"/>
      <c r="CV114" s="145" t="str">
        <f t="shared" si="56"/>
        <v>Antes de controles
Desde el cuadrante de probabilidad Improbable (2) e impacto Moderado (3)
Después de controles
Hasta el cuadrante de probabilidad Improbable (2) e impacto Moderado (3)</v>
      </c>
      <c r="CW114" s="55" t="str">
        <f t="shared" si="57"/>
        <v>Antes de controles
Desde el cuadrante de probabilidad Improbable (2) e impacto Moderado (3)
Después de controles
Hasta el cuadrante de probabilidad Rara vez (1) e impacto Menor (2)</v>
      </c>
    </row>
    <row r="115" spans="1:101" ht="409.5" customHeight="1" x14ac:dyDescent="0.2">
      <c r="A115" s="54" t="s">
        <v>65</v>
      </c>
      <c r="B115" s="91" t="s">
        <v>1981</v>
      </c>
      <c r="C115" s="56" t="s">
        <v>1982</v>
      </c>
      <c r="D115" s="88" t="s">
        <v>35</v>
      </c>
      <c r="E115" s="88" t="s">
        <v>92</v>
      </c>
      <c r="F115" s="54" t="s">
        <v>1983</v>
      </c>
      <c r="G115" s="54" t="s">
        <v>1984</v>
      </c>
      <c r="H115" s="54" t="s">
        <v>1936</v>
      </c>
      <c r="I115" s="54" t="s">
        <v>1937</v>
      </c>
      <c r="J115" s="54" t="s">
        <v>359</v>
      </c>
      <c r="K115" s="54" t="s">
        <v>360</v>
      </c>
      <c r="L115" s="54" t="s">
        <v>1985</v>
      </c>
      <c r="M115" s="90" t="s">
        <v>103</v>
      </c>
      <c r="N115" s="90" t="s">
        <v>104</v>
      </c>
      <c r="O115" s="88" t="s">
        <v>81</v>
      </c>
      <c r="P115" s="54" t="s">
        <v>2114</v>
      </c>
      <c r="Q115" s="90" t="s">
        <v>103</v>
      </c>
      <c r="R115" s="90" t="s">
        <v>145</v>
      </c>
      <c r="S115" s="88" t="s">
        <v>126</v>
      </c>
      <c r="T115" s="54" t="s">
        <v>2115</v>
      </c>
      <c r="U115" s="88" t="s">
        <v>364</v>
      </c>
      <c r="V115" s="54" t="s">
        <v>365</v>
      </c>
      <c r="W115" s="54" t="s">
        <v>365</v>
      </c>
      <c r="X115" s="54" t="s">
        <v>365</v>
      </c>
      <c r="Y115" s="54" t="s">
        <v>365</v>
      </c>
      <c r="Z115" s="54" t="s">
        <v>365</v>
      </c>
      <c r="AA115" s="54" t="s">
        <v>365</v>
      </c>
      <c r="AB115" s="54" t="s">
        <v>365</v>
      </c>
      <c r="AC115" s="54" t="s">
        <v>365</v>
      </c>
      <c r="AD115" s="54" t="s">
        <v>365</v>
      </c>
      <c r="AE115" s="54" t="s">
        <v>365</v>
      </c>
      <c r="AF115" s="54" t="s">
        <v>1986</v>
      </c>
      <c r="AG115" s="54" t="s">
        <v>1987</v>
      </c>
      <c r="AH115" s="54" t="s">
        <v>1988</v>
      </c>
      <c r="AI115" s="145" t="s">
        <v>2094</v>
      </c>
      <c r="AJ115" s="55" t="s">
        <v>2084</v>
      </c>
      <c r="AK115" s="68">
        <v>44316</v>
      </c>
      <c r="AL115" s="69" t="s">
        <v>369</v>
      </c>
      <c r="AM115" s="74" t="s">
        <v>1989</v>
      </c>
      <c r="AN115" s="66" t="s">
        <v>382</v>
      </c>
      <c r="AO115" s="75" t="s">
        <v>383</v>
      </c>
      <c r="AP115" s="71" t="s">
        <v>382</v>
      </c>
      <c r="AQ115" s="66" t="s">
        <v>382</v>
      </c>
      <c r="AR115" s="69" t="s">
        <v>383</v>
      </c>
      <c r="AS115" s="74" t="s">
        <v>382</v>
      </c>
      <c r="AT115" s="66" t="s">
        <v>382</v>
      </c>
      <c r="AU115" s="75" t="s">
        <v>383</v>
      </c>
      <c r="AV115" s="71" t="s">
        <v>382</v>
      </c>
      <c r="AW115" s="66" t="s">
        <v>382</v>
      </c>
      <c r="AX115" s="69" t="s">
        <v>383</v>
      </c>
      <c r="AY115" s="74" t="s">
        <v>382</v>
      </c>
      <c r="AZ115" s="66" t="s">
        <v>382</v>
      </c>
      <c r="BA115" s="75" t="s">
        <v>383</v>
      </c>
      <c r="BB115" s="71" t="s">
        <v>382</v>
      </c>
      <c r="BC115" s="66" t="s">
        <v>382</v>
      </c>
      <c r="BD115" s="69" t="s">
        <v>383</v>
      </c>
      <c r="BE115" s="74" t="s">
        <v>382</v>
      </c>
      <c r="BF115" s="66" t="s">
        <v>382</v>
      </c>
      <c r="BG115" s="75" t="s">
        <v>383</v>
      </c>
      <c r="BH115" s="71" t="s">
        <v>382</v>
      </c>
      <c r="BI115" s="66" t="s">
        <v>382</v>
      </c>
      <c r="BJ115" s="69" t="s">
        <v>383</v>
      </c>
      <c r="BK115" s="74" t="s">
        <v>382</v>
      </c>
      <c r="BL115" s="66" t="s">
        <v>382</v>
      </c>
      <c r="BM115" s="75" t="s">
        <v>383</v>
      </c>
      <c r="BN115" s="71" t="s">
        <v>382</v>
      </c>
      <c r="BO115" s="66" t="s">
        <v>382</v>
      </c>
      <c r="BP115" s="69" t="s">
        <v>383</v>
      </c>
      <c r="BQ115" s="74" t="s">
        <v>382</v>
      </c>
      <c r="BR115" s="66" t="s">
        <v>382</v>
      </c>
      <c r="BS115" s="75" t="s">
        <v>383</v>
      </c>
      <c r="BT115" s="77" t="s">
        <v>382</v>
      </c>
      <c r="BU115" s="139" t="s">
        <v>275</v>
      </c>
      <c r="BV115" s="140">
        <f t="shared" si="50"/>
        <v>3</v>
      </c>
      <c r="BW115" s="140">
        <f t="shared" si="51"/>
        <v>3</v>
      </c>
      <c r="BX115" s="140">
        <f t="shared" si="37"/>
        <v>3</v>
      </c>
      <c r="BY115" s="140">
        <f t="shared" si="38"/>
        <v>1</v>
      </c>
      <c r="BZ115" s="88">
        <f t="shared" si="52"/>
        <v>2</v>
      </c>
      <c r="CA115" s="88" t="str">
        <f t="shared" si="46"/>
        <v>Improbable (2)</v>
      </c>
      <c r="CB115" s="88">
        <f t="shared" si="53"/>
        <v>3</v>
      </c>
      <c r="CC115" s="88" t="str">
        <f t="shared" si="47"/>
        <v>Moderado (3)</v>
      </c>
      <c r="CD115" s="88">
        <f t="shared" si="54"/>
        <v>2</v>
      </c>
      <c r="CE115" s="88" t="str">
        <f t="shared" si="48"/>
        <v>Improbable (2)</v>
      </c>
      <c r="CF115" s="88">
        <f t="shared" si="55"/>
        <v>3</v>
      </c>
      <c r="CG115" s="88" t="str">
        <f t="shared" si="49"/>
        <v>Moderado (3)</v>
      </c>
      <c r="CH115" s="88" t="str">
        <f t="shared" si="43"/>
        <v>Antes de controles
Desde el cuadrante de probabilidad Improbable (2) e impacto Moderado (3)
Después de controles
Hasta el cuadrante de probabilidad Improbable (2) e impacto Moderado (3)</v>
      </c>
      <c r="CQ115" s="157"/>
      <c r="CV115" s="145" t="str">
        <f t="shared" si="56"/>
        <v>Antes de controles
Desde el cuadrante de probabilidad Improbable (2) e impacto Moderado (3)
Después de controles
Hasta el cuadrante de probabilidad Improbable (2) e impacto Moderado (3)</v>
      </c>
      <c r="CW115" s="55" t="str">
        <f t="shared" si="57"/>
        <v>Antes de controles
Desde el cuadrante de probabilidad Improbable (2) e impacto Moderado (3)
Después de controles
Hasta el cuadrante de probabilidad Rara vez (1) e impacto Menor (2)</v>
      </c>
    </row>
    <row r="116" spans="1:101" ht="409.5" customHeight="1" x14ac:dyDescent="0.2">
      <c r="A116" s="54" t="s">
        <v>1990</v>
      </c>
      <c r="B116" s="91" t="s">
        <v>2116</v>
      </c>
      <c r="C116" s="56" t="s">
        <v>1991</v>
      </c>
      <c r="D116" s="88" t="s">
        <v>1992</v>
      </c>
      <c r="E116" s="88" t="s">
        <v>1993</v>
      </c>
      <c r="F116" s="54" t="s">
        <v>1994</v>
      </c>
      <c r="G116" s="54" t="s">
        <v>1995</v>
      </c>
      <c r="H116" s="54" t="s">
        <v>1996</v>
      </c>
      <c r="I116" s="54" t="s">
        <v>1997</v>
      </c>
      <c r="J116" s="54" t="s">
        <v>1998</v>
      </c>
      <c r="K116" s="54" t="s">
        <v>1165</v>
      </c>
      <c r="L116" s="54" t="s">
        <v>1912</v>
      </c>
      <c r="M116" s="90" t="s">
        <v>1999</v>
      </c>
      <c r="N116" s="90" t="s">
        <v>2000</v>
      </c>
      <c r="O116" s="88" t="s">
        <v>105</v>
      </c>
      <c r="P116" s="54" t="s">
        <v>2001</v>
      </c>
      <c r="Q116" s="90" t="s">
        <v>1999</v>
      </c>
      <c r="R116" s="90" t="s">
        <v>2002</v>
      </c>
      <c r="S116" s="88" t="s">
        <v>126</v>
      </c>
      <c r="T116" s="54" t="s">
        <v>2003</v>
      </c>
      <c r="U116" s="88" t="s">
        <v>364</v>
      </c>
      <c r="V116" s="54" t="s">
        <v>365</v>
      </c>
      <c r="W116" s="54" t="s">
        <v>365</v>
      </c>
      <c r="X116" s="54" t="s">
        <v>365</v>
      </c>
      <c r="Y116" s="54" t="s">
        <v>365</v>
      </c>
      <c r="Z116" s="54" t="s">
        <v>365</v>
      </c>
      <c r="AA116" s="54" t="s">
        <v>365</v>
      </c>
      <c r="AB116" s="54" t="s">
        <v>365</v>
      </c>
      <c r="AC116" s="54" t="s">
        <v>365</v>
      </c>
      <c r="AD116" s="54" t="s">
        <v>365</v>
      </c>
      <c r="AE116" s="54" t="s">
        <v>365</v>
      </c>
      <c r="AF116" s="54" t="s">
        <v>2004</v>
      </c>
      <c r="AG116" s="54" t="s">
        <v>2005</v>
      </c>
      <c r="AH116" s="54" t="s">
        <v>2006</v>
      </c>
      <c r="AI116" s="145" t="s">
        <v>2095</v>
      </c>
      <c r="AJ116" s="55" t="s">
        <v>2084</v>
      </c>
      <c r="AK116" s="68">
        <v>44322</v>
      </c>
      <c r="AL116" s="69" t="s">
        <v>369</v>
      </c>
      <c r="AM116" s="74" t="s">
        <v>2007</v>
      </c>
      <c r="AN116" s="66" t="s">
        <v>382</v>
      </c>
      <c r="AO116" s="75" t="s">
        <v>383</v>
      </c>
      <c r="AP116" s="71" t="s">
        <v>382</v>
      </c>
      <c r="AQ116" s="66" t="s">
        <v>382</v>
      </c>
      <c r="AR116" s="69" t="s">
        <v>383</v>
      </c>
      <c r="AS116" s="74" t="s">
        <v>382</v>
      </c>
      <c r="AT116" s="66" t="s">
        <v>382</v>
      </c>
      <c r="AU116" s="75" t="s">
        <v>383</v>
      </c>
      <c r="AV116" s="71" t="s">
        <v>382</v>
      </c>
      <c r="AW116" s="66" t="s">
        <v>382</v>
      </c>
      <c r="AX116" s="69" t="s">
        <v>383</v>
      </c>
      <c r="AY116" s="74" t="s">
        <v>382</v>
      </c>
      <c r="AZ116" s="66" t="s">
        <v>382</v>
      </c>
      <c r="BA116" s="75" t="s">
        <v>383</v>
      </c>
      <c r="BB116" s="71" t="s">
        <v>382</v>
      </c>
      <c r="BC116" s="66" t="s">
        <v>382</v>
      </c>
      <c r="BD116" s="69" t="s">
        <v>383</v>
      </c>
      <c r="BE116" s="74" t="s">
        <v>382</v>
      </c>
      <c r="BF116" s="66" t="s">
        <v>382</v>
      </c>
      <c r="BG116" s="75" t="s">
        <v>383</v>
      </c>
      <c r="BH116" s="71" t="s">
        <v>382</v>
      </c>
      <c r="BI116" s="66" t="s">
        <v>382</v>
      </c>
      <c r="BJ116" s="69" t="s">
        <v>383</v>
      </c>
      <c r="BK116" s="74" t="s">
        <v>382</v>
      </c>
      <c r="BL116" s="66" t="s">
        <v>382</v>
      </c>
      <c r="BM116" s="75" t="s">
        <v>383</v>
      </c>
      <c r="BN116" s="71" t="s">
        <v>382</v>
      </c>
      <c r="BO116" s="66" t="s">
        <v>382</v>
      </c>
      <c r="BP116" s="69" t="s">
        <v>383</v>
      </c>
      <c r="BQ116" s="74" t="s">
        <v>382</v>
      </c>
      <c r="BR116" s="66" t="s">
        <v>382</v>
      </c>
      <c r="BS116" s="75" t="s">
        <v>383</v>
      </c>
      <c r="BT116" s="77" t="s">
        <v>382</v>
      </c>
      <c r="BU116" s="139" t="s">
        <v>2082</v>
      </c>
      <c r="BV116" s="140">
        <f t="shared" ref="BV116:BW122" si="58">_xlfn.NUMBERVALUE(MID(M116,1,1))</f>
        <v>2</v>
      </c>
      <c r="BW116" s="140">
        <f t="shared" si="58"/>
        <v>3</v>
      </c>
      <c r="BX116" s="140">
        <f t="shared" ref="BX116:BY122" si="59">_xlfn.NUMBERVALUE(MID(Q116,1,1))</f>
        <v>2</v>
      </c>
      <c r="BY116" s="140">
        <f t="shared" si="59"/>
        <v>1</v>
      </c>
      <c r="BZ116" s="88">
        <f t="shared" si="52"/>
        <v>2</v>
      </c>
      <c r="CA116" s="88" t="str">
        <f t="shared" ref="CA116:CA122" si="60">IF(BZ116="","",IF(BZ116=1,"1. Raro",IF(BZ116=2,"2. Improbable",IF(BZ116=3,"3. Moderado",IF(BZ116=4,"4. Probable",IF(BZ116=5,"5. Casi seguro",""))))))</f>
        <v>2. Improbable</v>
      </c>
      <c r="CB116" s="88">
        <f t="shared" si="53"/>
        <v>3</v>
      </c>
      <c r="CC116" s="88" t="str">
        <f t="shared" ref="CC116:CC122" si="61">IF(CB116="","",IF(CB116=1,"1. Insignificante",IF(CB116=2,"2. Menor",IF(CB116=3,"3. Moderado",IF(CB116=4,"4. Mayor",IF(CB116=5,"5. Catastrófico",""))))))</f>
        <v>3. Moderado</v>
      </c>
      <c r="CD116" s="88">
        <f t="shared" si="54"/>
        <v>1</v>
      </c>
      <c r="CE116" s="88" t="str">
        <f t="shared" ref="CE116:CE122" si="62">IF(CD116="","",IF(CD116=1,"1. Raro",IF(CD116=2,"2. Improbable",IF(CD116=3,"3. Moderado",IF(CD116=4,"4. Probable",IF(CD116=5,"5. Casi seguro",""))))))</f>
        <v>1. Raro</v>
      </c>
      <c r="CF116" s="88">
        <f t="shared" si="55"/>
        <v>1</v>
      </c>
      <c r="CG116" s="88" t="str">
        <f t="shared" ref="CG116:CG122" si="63">IF(CF116="","",IF(CF116=1,"1. Insignificante",IF(CF116=2,"2. Menor",IF(CF116=3,"3. Moderado",IF(CF116=4,"4. Mayor",IF(CF116=5,"5. Catastrófico",""))))))</f>
        <v>1. Insignificante</v>
      </c>
      <c r="CH116" s="88" t="str">
        <f t="shared" si="43"/>
        <v>Antes de controles
Desde el cuadrante de probabilidad 2. Improbable e impacto 3. Moderado
Después de controles
Hasta el cuadrante de probabilidad 1. Raro e impacto 1. Insignificante</v>
      </c>
      <c r="CQ116" s="157"/>
      <c r="CV116" s="145" t="str">
        <f t="shared" si="56"/>
        <v>Antes de controles
Desde el cuadrante de probabilidad 2. Improbable e impacto 3. Moderado
Después de controles
Hasta el cuadrante de probabilidad 1. Raro e impacto 1. Insignificante</v>
      </c>
      <c r="CW116" s="55" t="str">
        <f t="shared" si="57"/>
        <v>Antes de controles
Desde el cuadrante de probabilidad Improbable (2) e impacto Moderado (3)
Después de controles
Hasta el cuadrante de probabilidad Rara vez (1) e impacto Menor (2)</v>
      </c>
    </row>
    <row r="117" spans="1:101" ht="409.5" customHeight="1" x14ac:dyDescent="0.2">
      <c r="A117" s="54" t="s">
        <v>1990</v>
      </c>
      <c r="B117" s="91" t="s">
        <v>2117</v>
      </c>
      <c r="C117" s="56" t="s">
        <v>2008</v>
      </c>
      <c r="D117" s="88" t="s">
        <v>1992</v>
      </c>
      <c r="E117" s="88" t="s">
        <v>1993</v>
      </c>
      <c r="F117" s="54" t="s">
        <v>2009</v>
      </c>
      <c r="G117" s="54" t="s">
        <v>2010</v>
      </c>
      <c r="H117" s="54" t="s">
        <v>2011</v>
      </c>
      <c r="I117" s="54" t="s">
        <v>1997</v>
      </c>
      <c r="J117" s="54" t="s">
        <v>728</v>
      </c>
      <c r="K117" s="54" t="s">
        <v>1165</v>
      </c>
      <c r="L117" s="54" t="s">
        <v>1912</v>
      </c>
      <c r="M117" s="90" t="s">
        <v>1999</v>
      </c>
      <c r="N117" s="90" t="s">
        <v>2000</v>
      </c>
      <c r="O117" s="88" t="s">
        <v>105</v>
      </c>
      <c r="P117" s="54" t="s">
        <v>2012</v>
      </c>
      <c r="Q117" s="90" t="s">
        <v>2013</v>
      </c>
      <c r="R117" s="90" t="s">
        <v>2002</v>
      </c>
      <c r="S117" s="88" t="s">
        <v>126</v>
      </c>
      <c r="T117" s="54" t="s">
        <v>2014</v>
      </c>
      <c r="U117" s="88" t="s">
        <v>364</v>
      </c>
      <c r="V117" s="54" t="s">
        <v>365</v>
      </c>
      <c r="W117" s="54" t="s">
        <v>365</v>
      </c>
      <c r="X117" s="54" t="s">
        <v>365</v>
      </c>
      <c r="Y117" s="54" t="s">
        <v>365</v>
      </c>
      <c r="Z117" s="54" t="s">
        <v>365</v>
      </c>
      <c r="AA117" s="54" t="s">
        <v>365</v>
      </c>
      <c r="AB117" s="54" t="s">
        <v>365</v>
      </c>
      <c r="AC117" s="54" t="s">
        <v>365</v>
      </c>
      <c r="AD117" s="54" t="s">
        <v>365</v>
      </c>
      <c r="AE117" s="54" t="s">
        <v>365</v>
      </c>
      <c r="AF117" s="54" t="s">
        <v>2015</v>
      </c>
      <c r="AG117" s="54" t="s">
        <v>2016</v>
      </c>
      <c r="AH117" s="54" t="s">
        <v>2017</v>
      </c>
      <c r="AI117" s="145" t="s">
        <v>2095</v>
      </c>
      <c r="AJ117" s="55" t="s">
        <v>2084</v>
      </c>
      <c r="AK117" s="68">
        <v>44322</v>
      </c>
      <c r="AL117" s="69" t="s">
        <v>369</v>
      </c>
      <c r="AM117" s="74" t="s">
        <v>2007</v>
      </c>
      <c r="AN117" s="66" t="s">
        <v>382</v>
      </c>
      <c r="AO117" s="75" t="s">
        <v>383</v>
      </c>
      <c r="AP117" s="71" t="s">
        <v>382</v>
      </c>
      <c r="AQ117" s="66" t="s">
        <v>382</v>
      </c>
      <c r="AR117" s="69" t="s">
        <v>383</v>
      </c>
      <c r="AS117" s="74" t="s">
        <v>382</v>
      </c>
      <c r="AT117" s="66" t="s">
        <v>382</v>
      </c>
      <c r="AU117" s="75" t="s">
        <v>383</v>
      </c>
      <c r="AV117" s="71" t="s">
        <v>382</v>
      </c>
      <c r="AW117" s="66" t="s">
        <v>382</v>
      </c>
      <c r="AX117" s="69" t="s">
        <v>383</v>
      </c>
      <c r="AY117" s="74" t="s">
        <v>382</v>
      </c>
      <c r="AZ117" s="66" t="s">
        <v>382</v>
      </c>
      <c r="BA117" s="75" t="s">
        <v>383</v>
      </c>
      <c r="BB117" s="71" t="s">
        <v>382</v>
      </c>
      <c r="BC117" s="66" t="s">
        <v>382</v>
      </c>
      <c r="BD117" s="69" t="s">
        <v>383</v>
      </c>
      <c r="BE117" s="74" t="s">
        <v>382</v>
      </c>
      <c r="BF117" s="66" t="s">
        <v>382</v>
      </c>
      <c r="BG117" s="75" t="s">
        <v>383</v>
      </c>
      <c r="BH117" s="71" t="s">
        <v>382</v>
      </c>
      <c r="BI117" s="66" t="s">
        <v>382</v>
      </c>
      <c r="BJ117" s="69" t="s">
        <v>383</v>
      </c>
      <c r="BK117" s="74" t="s">
        <v>382</v>
      </c>
      <c r="BL117" s="66" t="s">
        <v>382</v>
      </c>
      <c r="BM117" s="75" t="s">
        <v>383</v>
      </c>
      <c r="BN117" s="71" t="s">
        <v>382</v>
      </c>
      <c r="BO117" s="66" t="s">
        <v>382</v>
      </c>
      <c r="BP117" s="69" t="s">
        <v>383</v>
      </c>
      <c r="BQ117" s="74" t="s">
        <v>382</v>
      </c>
      <c r="BR117" s="66" t="s">
        <v>382</v>
      </c>
      <c r="BS117" s="75" t="s">
        <v>383</v>
      </c>
      <c r="BT117" s="77" t="s">
        <v>382</v>
      </c>
      <c r="BU117" s="139" t="s">
        <v>2082</v>
      </c>
      <c r="BV117" s="140">
        <f t="shared" si="58"/>
        <v>2</v>
      </c>
      <c r="BW117" s="140">
        <f t="shared" si="58"/>
        <v>3</v>
      </c>
      <c r="BX117" s="140">
        <f t="shared" si="59"/>
        <v>1</v>
      </c>
      <c r="BY117" s="140">
        <f t="shared" si="59"/>
        <v>1</v>
      </c>
      <c r="BZ117" s="88">
        <f t="shared" si="52"/>
        <v>2</v>
      </c>
      <c r="CA117" s="88" t="str">
        <f t="shared" si="60"/>
        <v>2. Improbable</v>
      </c>
      <c r="CB117" s="88">
        <f t="shared" si="53"/>
        <v>3</v>
      </c>
      <c r="CC117" s="88" t="str">
        <f t="shared" si="61"/>
        <v>3. Moderado</v>
      </c>
      <c r="CD117" s="88">
        <f t="shared" si="54"/>
        <v>1</v>
      </c>
      <c r="CE117" s="88" t="str">
        <f t="shared" si="62"/>
        <v>1. Raro</v>
      </c>
      <c r="CF117" s="88">
        <f t="shared" si="55"/>
        <v>1</v>
      </c>
      <c r="CG117" s="88" t="str">
        <f t="shared" si="63"/>
        <v>1. Insignificante</v>
      </c>
      <c r="CH117" s="88" t="str">
        <f t="shared" ref="CH117:CH122" si="64">CONCATENATE("Antes de controles
Desde el cuadrante de probabilidad ",CA117," e impacto ",CC117,"
Después de controles
Hasta el cuadrante de probabilidad ",CE117," e impacto ",CG117)</f>
        <v>Antes de controles
Desde el cuadrante de probabilidad 2. Improbable e impacto 3. Moderado
Después de controles
Hasta el cuadrante de probabilidad 1. Raro e impacto 1. Insignificante</v>
      </c>
      <c r="CQ117" s="157"/>
      <c r="CV117" s="145" t="str">
        <f t="shared" si="56"/>
        <v>Antes de controles
Desde el cuadrante de probabilidad 2. Improbable e impacto 3. Moderado
Después de controles
Hasta el cuadrante de probabilidad 1. Raro e impacto 1. Insignificante</v>
      </c>
      <c r="CW117" s="55" t="str">
        <f t="shared" si="57"/>
        <v>Antes de controles
Desde el cuadrante de probabilidad Improbable (2) e impacto Moderado (3)
Después de controles
Hasta el cuadrante de probabilidad Rara vez (1) e impacto Menor (2)</v>
      </c>
    </row>
    <row r="118" spans="1:101" ht="409.5" customHeight="1" x14ac:dyDescent="0.2">
      <c r="A118" s="54" t="s">
        <v>1990</v>
      </c>
      <c r="B118" s="91" t="s">
        <v>2118</v>
      </c>
      <c r="C118" s="56" t="s">
        <v>2018</v>
      </c>
      <c r="D118" s="88" t="s">
        <v>1992</v>
      </c>
      <c r="E118" s="88" t="s">
        <v>1993</v>
      </c>
      <c r="F118" s="54" t="s">
        <v>2019</v>
      </c>
      <c r="G118" s="54" t="s">
        <v>2020</v>
      </c>
      <c r="H118" s="54" t="s">
        <v>2021</v>
      </c>
      <c r="I118" s="54" t="s">
        <v>1997</v>
      </c>
      <c r="J118" s="54" t="s">
        <v>728</v>
      </c>
      <c r="K118" s="54" t="s">
        <v>1165</v>
      </c>
      <c r="L118" s="54" t="s">
        <v>1912</v>
      </c>
      <c r="M118" s="90" t="s">
        <v>1999</v>
      </c>
      <c r="N118" s="90" t="s">
        <v>2000</v>
      </c>
      <c r="O118" s="88" t="s">
        <v>105</v>
      </c>
      <c r="P118" s="54" t="s">
        <v>2022</v>
      </c>
      <c r="Q118" s="90" t="s">
        <v>2013</v>
      </c>
      <c r="R118" s="90" t="s">
        <v>2023</v>
      </c>
      <c r="S118" s="88" t="s">
        <v>126</v>
      </c>
      <c r="T118" s="54" t="s">
        <v>2024</v>
      </c>
      <c r="U118" s="88" t="s">
        <v>364</v>
      </c>
      <c r="V118" s="54" t="s">
        <v>365</v>
      </c>
      <c r="W118" s="54" t="s">
        <v>365</v>
      </c>
      <c r="X118" s="54" t="s">
        <v>365</v>
      </c>
      <c r="Y118" s="54" t="s">
        <v>365</v>
      </c>
      <c r="Z118" s="54" t="s">
        <v>365</v>
      </c>
      <c r="AA118" s="54" t="s">
        <v>365</v>
      </c>
      <c r="AB118" s="54" t="s">
        <v>365</v>
      </c>
      <c r="AC118" s="54" t="s">
        <v>365</v>
      </c>
      <c r="AD118" s="54" t="s">
        <v>365</v>
      </c>
      <c r="AE118" s="54" t="s">
        <v>365</v>
      </c>
      <c r="AF118" s="54" t="s">
        <v>2025</v>
      </c>
      <c r="AG118" s="54" t="s">
        <v>2026</v>
      </c>
      <c r="AH118" s="54" t="s">
        <v>2027</v>
      </c>
      <c r="AI118" s="145" t="s">
        <v>2095</v>
      </c>
      <c r="AJ118" s="55" t="s">
        <v>2084</v>
      </c>
      <c r="AK118" s="68">
        <v>44322</v>
      </c>
      <c r="AL118" s="69" t="s">
        <v>369</v>
      </c>
      <c r="AM118" s="74" t="s">
        <v>2007</v>
      </c>
      <c r="AN118" s="66" t="s">
        <v>382</v>
      </c>
      <c r="AO118" s="75" t="s">
        <v>383</v>
      </c>
      <c r="AP118" s="71" t="s">
        <v>382</v>
      </c>
      <c r="AQ118" s="66" t="s">
        <v>382</v>
      </c>
      <c r="AR118" s="69" t="s">
        <v>383</v>
      </c>
      <c r="AS118" s="74" t="s">
        <v>382</v>
      </c>
      <c r="AT118" s="66" t="s">
        <v>382</v>
      </c>
      <c r="AU118" s="75" t="s">
        <v>383</v>
      </c>
      <c r="AV118" s="71" t="s">
        <v>382</v>
      </c>
      <c r="AW118" s="66" t="s">
        <v>382</v>
      </c>
      <c r="AX118" s="69" t="s">
        <v>383</v>
      </c>
      <c r="AY118" s="74" t="s">
        <v>382</v>
      </c>
      <c r="AZ118" s="66" t="s">
        <v>382</v>
      </c>
      <c r="BA118" s="75" t="s">
        <v>383</v>
      </c>
      <c r="BB118" s="71" t="s">
        <v>382</v>
      </c>
      <c r="BC118" s="66" t="s">
        <v>382</v>
      </c>
      <c r="BD118" s="69" t="s">
        <v>383</v>
      </c>
      <c r="BE118" s="74" t="s">
        <v>382</v>
      </c>
      <c r="BF118" s="66" t="s">
        <v>382</v>
      </c>
      <c r="BG118" s="75" t="s">
        <v>383</v>
      </c>
      <c r="BH118" s="71" t="s">
        <v>382</v>
      </c>
      <c r="BI118" s="66" t="s">
        <v>382</v>
      </c>
      <c r="BJ118" s="69" t="s">
        <v>383</v>
      </c>
      <c r="BK118" s="74" t="s">
        <v>382</v>
      </c>
      <c r="BL118" s="66" t="s">
        <v>382</v>
      </c>
      <c r="BM118" s="75" t="s">
        <v>383</v>
      </c>
      <c r="BN118" s="71" t="s">
        <v>382</v>
      </c>
      <c r="BO118" s="66" t="s">
        <v>382</v>
      </c>
      <c r="BP118" s="69" t="s">
        <v>383</v>
      </c>
      <c r="BQ118" s="74" t="s">
        <v>382</v>
      </c>
      <c r="BR118" s="66" t="s">
        <v>382</v>
      </c>
      <c r="BS118" s="75" t="s">
        <v>383</v>
      </c>
      <c r="BT118" s="77" t="s">
        <v>382</v>
      </c>
      <c r="BU118" s="139" t="s">
        <v>2082</v>
      </c>
      <c r="BV118" s="140">
        <f t="shared" si="58"/>
        <v>2</v>
      </c>
      <c r="BW118" s="140">
        <f t="shared" si="58"/>
        <v>3</v>
      </c>
      <c r="BX118" s="140">
        <f t="shared" si="59"/>
        <v>1</v>
      </c>
      <c r="BY118" s="140">
        <f t="shared" si="59"/>
        <v>2</v>
      </c>
      <c r="BZ118" s="88">
        <f t="shared" si="52"/>
        <v>2</v>
      </c>
      <c r="CA118" s="88" t="str">
        <f t="shared" si="60"/>
        <v>2. Improbable</v>
      </c>
      <c r="CB118" s="88">
        <f t="shared" si="53"/>
        <v>3</v>
      </c>
      <c r="CC118" s="88" t="str">
        <f t="shared" si="61"/>
        <v>3. Moderado</v>
      </c>
      <c r="CD118" s="88">
        <f t="shared" si="54"/>
        <v>1</v>
      </c>
      <c r="CE118" s="88" t="str">
        <f t="shared" si="62"/>
        <v>1. Raro</v>
      </c>
      <c r="CF118" s="88">
        <f t="shared" si="55"/>
        <v>1</v>
      </c>
      <c r="CG118" s="88" t="str">
        <f t="shared" si="63"/>
        <v>1. Insignificante</v>
      </c>
      <c r="CH118" s="88" t="str">
        <f t="shared" si="64"/>
        <v>Antes de controles
Desde el cuadrante de probabilidad 2. Improbable e impacto 3. Moderado
Después de controles
Hasta el cuadrante de probabilidad 1. Raro e impacto 1. Insignificante</v>
      </c>
      <c r="CQ118" s="157"/>
      <c r="CV118" s="145" t="str">
        <f t="shared" si="56"/>
        <v>Antes de controles
Desde el cuadrante de probabilidad 2. Improbable e impacto 3. Moderado
Después de controles
Hasta el cuadrante de probabilidad 1. Raro e impacto 1. Insignificante</v>
      </c>
      <c r="CW118" s="55" t="str">
        <f t="shared" si="57"/>
        <v>Antes de controles
Desde el cuadrante de probabilidad Improbable (2) e impacto Moderado (3)
Después de controles
Hasta el cuadrante de probabilidad Rara vez (1) e impacto Menor (2)</v>
      </c>
    </row>
    <row r="119" spans="1:101" ht="409.5" customHeight="1" x14ac:dyDescent="0.2">
      <c r="A119" s="54" t="s">
        <v>2028</v>
      </c>
      <c r="B119" s="91" t="s">
        <v>2029</v>
      </c>
      <c r="C119" s="56" t="s">
        <v>2030</v>
      </c>
      <c r="D119" s="88" t="s">
        <v>1992</v>
      </c>
      <c r="E119" s="88" t="s">
        <v>2031</v>
      </c>
      <c r="F119" s="54" t="s">
        <v>2032</v>
      </c>
      <c r="G119" s="54" t="s">
        <v>2033</v>
      </c>
      <c r="H119" s="54" t="s">
        <v>2034</v>
      </c>
      <c r="I119" s="54" t="s">
        <v>1407</v>
      </c>
      <c r="J119" s="54" t="s">
        <v>359</v>
      </c>
      <c r="K119" s="54" t="s">
        <v>2035</v>
      </c>
      <c r="L119" s="54" t="s">
        <v>2036</v>
      </c>
      <c r="M119" s="90" t="s">
        <v>1999</v>
      </c>
      <c r="N119" s="90" t="s">
        <v>2023</v>
      </c>
      <c r="O119" s="88" t="s">
        <v>126</v>
      </c>
      <c r="P119" s="54" t="s">
        <v>2037</v>
      </c>
      <c r="Q119" s="90" t="s">
        <v>2013</v>
      </c>
      <c r="R119" s="90" t="s">
        <v>2002</v>
      </c>
      <c r="S119" s="88" t="s">
        <v>126</v>
      </c>
      <c r="T119" s="54" t="s">
        <v>2038</v>
      </c>
      <c r="U119" s="88" t="s">
        <v>405</v>
      </c>
      <c r="V119" s="54" t="s">
        <v>2142</v>
      </c>
      <c r="W119" s="54" t="s">
        <v>2039</v>
      </c>
      <c r="X119" s="54" t="s">
        <v>2040</v>
      </c>
      <c r="Y119" s="54" t="s">
        <v>2041</v>
      </c>
      <c r="Z119" s="54" t="s">
        <v>2143</v>
      </c>
      <c r="AA119" s="54" t="s">
        <v>2144</v>
      </c>
      <c r="AB119" s="54" t="s">
        <v>2042</v>
      </c>
      <c r="AC119" s="54" t="s">
        <v>2043</v>
      </c>
      <c r="AD119" s="54" t="s">
        <v>2044</v>
      </c>
      <c r="AE119" s="54" t="s">
        <v>2045</v>
      </c>
      <c r="AF119" s="54" t="s">
        <v>2046</v>
      </c>
      <c r="AG119" s="54" t="s">
        <v>2047</v>
      </c>
      <c r="AH119" s="54" t="s">
        <v>2048</v>
      </c>
      <c r="AI119" s="145" t="s">
        <v>2096</v>
      </c>
      <c r="AJ119" s="55" t="s">
        <v>2084</v>
      </c>
      <c r="AK119" s="68">
        <v>44315</v>
      </c>
      <c r="AL119" s="69" t="s">
        <v>369</v>
      </c>
      <c r="AM119" s="74" t="s">
        <v>2049</v>
      </c>
      <c r="AN119" s="66">
        <v>44348</v>
      </c>
      <c r="AO119" s="75" t="s">
        <v>738</v>
      </c>
      <c r="AP119" s="71" t="s">
        <v>2149</v>
      </c>
      <c r="AQ119" s="66" t="s">
        <v>382</v>
      </c>
      <c r="AR119" s="69" t="s">
        <v>383</v>
      </c>
      <c r="AS119" s="74" t="s">
        <v>382</v>
      </c>
      <c r="AT119" s="66" t="s">
        <v>382</v>
      </c>
      <c r="AU119" s="75" t="s">
        <v>383</v>
      </c>
      <c r="AV119" s="71" t="s">
        <v>382</v>
      </c>
      <c r="AW119" s="66" t="s">
        <v>382</v>
      </c>
      <c r="AX119" s="69" t="s">
        <v>383</v>
      </c>
      <c r="AY119" s="74" t="s">
        <v>382</v>
      </c>
      <c r="AZ119" s="66" t="s">
        <v>382</v>
      </c>
      <c r="BA119" s="75" t="s">
        <v>383</v>
      </c>
      <c r="BB119" s="71" t="s">
        <v>382</v>
      </c>
      <c r="BC119" s="66" t="s">
        <v>382</v>
      </c>
      <c r="BD119" s="69" t="s">
        <v>383</v>
      </c>
      <c r="BE119" s="74" t="s">
        <v>382</v>
      </c>
      <c r="BF119" s="66" t="s">
        <v>382</v>
      </c>
      <c r="BG119" s="75" t="s">
        <v>383</v>
      </c>
      <c r="BH119" s="71" t="s">
        <v>382</v>
      </c>
      <c r="BI119" s="66" t="s">
        <v>382</v>
      </c>
      <c r="BJ119" s="69" t="s">
        <v>383</v>
      </c>
      <c r="BK119" s="74" t="s">
        <v>382</v>
      </c>
      <c r="BL119" s="66" t="s">
        <v>382</v>
      </c>
      <c r="BM119" s="75" t="s">
        <v>383</v>
      </c>
      <c r="BN119" s="71" t="s">
        <v>382</v>
      </c>
      <c r="BO119" s="66" t="s">
        <v>382</v>
      </c>
      <c r="BP119" s="69" t="s">
        <v>383</v>
      </c>
      <c r="BQ119" s="74" t="s">
        <v>382</v>
      </c>
      <c r="BR119" s="66" t="s">
        <v>382</v>
      </c>
      <c r="BS119" s="75" t="s">
        <v>383</v>
      </c>
      <c r="BT119" s="77" t="s">
        <v>382</v>
      </c>
      <c r="BU119" s="139" t="s">
        <v>265</v>
      </c>
      <c r="BV119" s="140">
        <f t="shared" si="58"/>
        <v>2</v>
      </c>
      <c r="BW119" s="140">
        <f t="shared" si="58"/>
        <v>2</v>
      </c>
      <c r="BX119" s="140">
        <f t="shared" si="59"/>
        <v>1</v>
      </c>
      <c r="BY119" s="140">
        <f t="shared" si="59"/>
        <v>1</v>
      </c>
      <c r="BZ119" s="88">
        <f t="shared" si="52"/>
        <v>3</v>
      </c>
      <c r="CA119" s="88" t="str">
        <f t="shared" si="60"/>
        <v>3. Moderado</v>
      </c>
      <c r="CB119" s="88">
        <f t="shared" si="53"/>
        <v>3</v>
      </c>
      <c r="CC119" s="88" t="str">
        <f t="shared" si="61"/>
        <v>3. Moderado</v>
      </c>
      <c r="CD119" s="88">
        <f t="shared" si="54"/>
        <v>1</v>
      </c>
      <c r="CE119" s="88" t="str">
        <f t="shared" si="62"/>
        <v>1. Raro</v>
      </c>
      <c r="CF119" s="88">
        <f t="shared" si="55"/>
        <v>2</v>
      </c>
      <c r="CG119" s="88" t="str">
        <f t="shared" si="63"/>
        <v>2. Menor</v>
      </c>
      <c r="CH119" s="88" t="str">
        <f t="shared" si="64"/>
        <v>Antes de controles
Desde el cuadrante de probabilidad 3. Moderado e impacto 3. Moderado
Después de controles
Hasta el cuadrante de probabilidad 1. Raro e impacto 2. Menor</v>
      </c>
      <c r="CQ119" s="157"/>
      <c r="CV119" s="145" t="str">
        <f t="shared" si="56"/>
        <v>Antes de controles
Desde el cuadrante de probabilidad 3. Moderado e impacto 3. Moderado
Después de controles
Hasta el cuadrante de probabilidad 1. Raro e impacto 2. Menor</v>
      </c>
      <c r="CW119" s="55" t="str">
        <f t="shared" si="57"/>
        <v>Antes de controles
Desde el cuadrante de probabilidad Improbable (2) e impacto Moderado (3)
Después de controles
Hasta el cuadrante de probabilidad Rara vez (1) e impacto Menor (2)</v>
      </c>
    </row>
    <row r="120" spans="1:101" ht="409.5" customHeight="1" x14ac:dyDescent="0.2">
      <c r="A120" s="54" t="s">
        <v>2028</v>
      </c>
      <c r="B120" s="91" t="s">
        <v>2050</v>
      </c>
      <c r="C120" s="56" t="s">
        <v>2051</v>
      </c>
      <c r="D120" s="88" t="s">
        <v>1992</v>
      </c>
      <c r="E120" s="88" t="s">
        <v>1993</v>
      </c>
      <c r="F120" s="54" t="s">
        <v>2052</v>
      </c>
      <c r="G120" s="54" t="s">
        <v>2053</v>
      </c>
      <c r="H120" s="54" t="s">
        <v>2054</v>
      </c>
      <c r="I120" s="54" t="s">
        <v>1407</v>
      </c>
      <c r="J120" s="54" t="s">
        <v>359</v>
      </c>
      <c r="K120" s="54" t="s">
        <v>2035</v>
      </c>
      <c r="L120" s="54" t="s">
        <v>2036</v>
      </c>
      <c r="M120" s="90" t="s">
        <v>2000</v>
      </c>
      <c r="N120" s="90" t="s">
        <v>2000</v>
      </c>
      <c r="O120" s="88" t="s">
        <v>81</v>
      </c>
      <c r="P120" s="54" t="s">
        <v>2055</v>
      </c>
      <c r="Q120" s="90" t="s">
        <v>2013</v>
      </c>
      <c r="R120" s="90" t="s">
        <v>2002</v>
      </c>
      <c r="S120" s="88" t="s">
        <v>126</v>
      </c>
      <c r="T120" s="54" t="s">
        <v>2056</v>
      </c>
      <c r="U120" s="88" t="s">
        <v>405</v>
      </c>
      <c r="V120" s="54" t="s">
        <v>365</v>
      </c>
      <c r="W120" s="54" t="s">
        <v>365</v>
      </c>
      <c r="X120" s="54" t="s">
        <v>365</v>
      </c>
      <c r="Y120" s="54" t="s">
        <v>365</v>
      </c>
      <c r="Z120" s="54" t="s">
        <v>365</v>
      </c>
      <c r="AA120" s="54" t="s">
        <v>2145</v>
      </c>
      <c r="AB120" s="54" t="s">
        <v>2057</v>
      </c>
      <c r="AC120" s="54" t="s">
        <v>2058</v>
      </c>
      <c r="AD120" s="54" t="s">
        <v>2059</v>
      </c>
      <c r="AE120" s="54" t="s">
        <v>2146</v>
      </c>
      <c r="AF120" s="54" t="s">
        <v>2060</v>
      </c>
      <c r="AG120" s="54" t="s">
        <v>2061</v>
      </c>
      <c r="AH120" s="54" t="s">
        <v>2062</v>
      </c>
      <c r="AI120" s="145" t="s">
        <v>2096</v>
      </c>
      <c r="AJ120" s="55" t="s">
        <v>2084</v>
      </c>
      <c r="AK120" s="68">
        <v>44315</v>
      </c>
      <c r="AL120" s="69" t="s">
        <v>369</v>
      </c>
      <c r="AM120" s="74" t="s">
        <v>2049</v>
      </c>
      <c r="AN120" s="66">
        <v>44348</v>
      </c>
      <c r="AO120" s="75" t="s">
        <v>738</v>
      </c>
      <c r="AP120" s="71" t="s">
        <v>2149</v>
      </c>
      <c r="AQ120" s="66" t="s">
        <v>382</v>
      </c>
      <c r="AR120" s="69" t="s">
        <v>383</v>
      </c>
      <c r="AS120" s="74" t="s">
        <v>382</v>
      </c>
      <c r="AT120" s="66" t="s">
        <v>382</v>
      </c>
      <c r="AU120" s="75" t="s">
        <v>383</v>
      </c>
      <c r="AV120" s="71" t="s">
        <v>382</v>
      </c>
      <c r="AW120" s="66" t="s">
        <v>382</v>
      </c>
      <c r="AX120" s="69" t="s">
        <v>383</v>
      </c>
      <c r="AY120" s="74" t="s">
        <v>382</v>
      </c>
      <c r="AZ120" s="66" t="s">
        <v>382</v>
      </c>
      <c r="BA120" s="75" t="s">
        <v>383</v>
      </c>
      <c r="BB120" s="71" t="s">
        <v>382</v>
      </c>
      <c r="BC120" s="66" t="s">
        <v>382</v>
      </c>
      <c r="BD120" s="69" t="s">
        <v>383</v>
      </c>
      <c r="BE120" s="74" t="s">
        <v>382</v>
      </c>
      <c r="BF120" s="66" t="s">
        <v>382</v>
      </c>
      <c r="BG120" s="75" t="s">
        <v>383</v>
      </c>
      <c r="BH120" s="71" t="s">
        <v>382</v>
      </c>
      <c r="BI120" s="66" t="s">
        <v>382</v>
      </c>
      <c r="BJ120" s="69" t="s">
        <v>383</v>
      </c>
      <c r="BK120" s="74" t="s">
        <v>382</v>
      </c>
      <c r="BL120" s="66" t="s">
        <v>382</v>
      </c>
      <c r="BM120" s="75" t="s">
        <v>383</v>
      </c>
      <c r="BN120" s="71" t="s">
        <v>382</v>
      </c>
      <c r="BO120" s="66" t="s">
        <v>382</v>
      </c>
      <c r="BP120" s="69" t="s">
        <v>383</v>
      </c>
      <c r="BQ120" s="74" t="s">
        <v>382</v>
      </c>
      <c r="BR120" s="66" t="s">
        <v>382</v>
      </c>
      <c r="BS120" s="75" t="s">
        <v>383</v>
      </c>
      <c r="BT120" s="77" t="s">
        <v>382</v>
      </c>
      <c r="BU120" s="139" t="s">
        <v>265</v>
      </c>
      <c r="BV120" s="140">
        <f t="shared" si="58"/>
        <v>3</v>
      </c>
      <c r="BW120" s="140">
        <f t="shared" si="58"/>
        <v>3</v>
      </c>
      <c r="BX120" s="140">
        <f t="shared" si="59"/>
        <v>1</v>
      </c>
      <c r="BY120" s="140">
        <f t="shared" si="59"/>
        <v>1</v>
      </c>
      <c r="BZ120" s="88">
        <f t="shared" si="52"/>
        <v>3</v>
      </c>
      <c r="CA120" s="88" t="str">
        <f t="shared" si="60"/>
        <v>3. Moderado</v>
      </c>
      <c r="CB120" s="88">
        <f t="shared" si="53"/>
        <v>3</v>
      </c>
      <c r="CC120" s="88" t="str">
        <f t="shared" si="61"/>
        <v>3. Moderado</v>
      </c>
      <c r="CD120" s="88">
        <f t="shared" si="54"/>
        <v>1</v>
      </c>
      <c r="CE120" s="88" t="str">
        <f t="shared" si="62"/>
        <v>1. Raro</v>
      </c>
      <c r="CF120" s="88">
        <f t="shared" si="55"/>
        <v>2</v>
      </c>
      <c r="CG120" s="88" t="str">
        <f t="shared" si="63"/>
        <v>2. Menor</v>
      </c>
      <c r="CH120" s="88" t="str">
        <f t="shared" si="64"/>
        <v>Antes de controles
Desde el cuadrante de probabilidad 3. Moderado e impacto 3. Moderado
Después de controles
Hasta el cuadrante de probabilidad 1. Raro e impacto 2. Menor</v>
      </c>
      <c r="CQ120" s="157"/>
      <c r="CV120" s="145" t="str">
        <f t="shared" si="56"/>
        <v>Antes de controles
Desde el cuadrante de probabilidad 3. Moderado e impacto 3. Moderado
Después de controles
Hasta el cuadrante de probabilidad 1. Raro e impacto 2. Menor</v>
      </c>
      <c r="CW120" s="55" t="str">
        <f t="shared" si="57"/>
        <v>Antes de controles
Desde el cuadrante de probabilidad Improbable (2) e impacto Moderado (3)
Después de controles
Hasta el cuadrante de probabilidad Rara vez (1) e impacto Menor (2)</v>
      </c>
    </row>
    <row r="121" spans="1:101" ht="409.5" customHeight="1" x14ac:dyDescent="0.2">
      <c r="A121" s="54" t="s">
        <v>2028</v>
      </c>
      <c r="B121" s="91" t="s">
        <v>2063</v>
      </c>
      <c r="C121" s="56" t="s">
        <v>2064</v>
      </c>
      <c r="D121" s="88" t="s">
        <v>1992</v>
      </c>
      <c r="E121" s="88" t="s">
        <v>2031</v>
      </c>
      <c r="F121" s="54" t="s">
        <v>2052</v>
      </c>
      <c r="G121" s="54" t="s">
        <v>2053</v>
      </c>
      <c r="H121" s="54" t="s">
        <v>2034</v>
      </c>
      <c r="I121" s="54" t="s">
        <v>1407</v>
      </c>
      <c r="J121" s="54" t="s">
        <v>359</v>
      </c>
      <c r="K121" s="54" t="s">
        <v>2035</v>
      </c>
      <c r="L121" s="54" t="s">
        <v>2036</v>
      </c>
      <c r="M121" s="90" t="s">
        <v>1999</v>
      </c>
      <c r="N121" s="90" t="s">
        <v>2000</v>
      </c>
      <c r="O121" s="88" t="s">
        <v>105</v>
      </c>
      <c r="P121" s="54" t="s">
        <v>2065</v>
      </c>
      <c r="Q121" s="90" t="s">
        <v>2013</v>
      </c>
      <c r="R121" s="90" t="s">
        <v>2000</v>
      </c>
      <c r="S121" s="88" t="s">
        <v>105</v>
      </c>
      <c r="T121" s="54" t="s">
        <v>2066</v>
      </c>
      <c r="U121" s="88" t="s">
        <v>405</v>
      </c>
      <c r="V121" s="54" t="s">
        <v>2147</v>
      </c>
      <c r="W121" s="54" t="s">
        <v>2039</v>
      </c>
      <c r="X121" s="54" t="s">
        <v>2040</v>
      </c>
      <c r="Y121" s="54" t="s">
        <v>2041</v>
      </c>
      <c r="Z121" s="54" t="s">
        <v>2143</v>
      </c>
      <c r="AA121" s="54" t="s">
        <v>2144</v>
      </c>
      <c r="AB121" s="54" t="s">
        <v>2042</v>
      </c>
      <c r="AC121" s="54" t="s">
        <v>2043</v>
      </c>
      <c r="AD121" s="54" t="s">
        <v>2044</v>
      </c>
      <c r="AE121" s="54" t="s">
        <v>2045</v>
      </c>
      <c r="AF121" s="54" t="s">
        <v>2067</v>
      </c>
      <c r="AG121" s="54" t="s">
        <v>2061</v>
      </c>
      <c r="AH121" s="54" t="s">
        <v>2068</v>
      </c>
      <c r="AI121" s="145" t="s">
        <v>2096</v>
      </c>
      <c r="AJ121" s="55" t="s">
        <v>2084</v>
      </c>
      <c r="AK121" s="68">
        <v>44315</v>
      </c>
      <c r="AL121" s="69" t="s">
        <v>369</v>
      </c>
      <c r="AM121" s="74" t="s">
        <v>2069</v>
      </c>
      <c r="AN121" s="66">
        <v>44348</v>
      </c>
      <c r="AO121" s="75" t="s">
        <v>738</v>
      </c>
      <c r="AP121" s="71" t="s">
        <v>2149</v>
      </c>
      <c r="AQ121" s="66" t="s">
        <v>382</v>
      </c>
      <c r="AR121" s="69" t="s">
        <v>383</v>
      </c>
      <c r="AS121" s="74" t="s">
        <v>382</v>
      </c>
      <c r="AT121" s="66" t="s">
        <v>382</v>
      </c>
      <c r="AU121" s="75" t="s">
        <v>383</v>
      </c>
      <c r="AV121" s="71" t="s">
        <v>382</v>
      </c>
      <c r="AW121" s="66" t="s">
        <v>382</v>
      </c>
      <c r="AX121" s="69" t="s">
        <v>383</v>
      </c>
      <c r="AY121" s="74" t="s">
        <v>382</v>
      </c>
      <c r="AZ121" s="66" t="s">
        <v>382</v>
      </c>
      <c r="BA121" s="75" t="s">
        <v>383</v>
      </c>
      <c r="BB121" s="71" t="s">
        <v>382</v>
      </c>
      <c r="BC121" s="66" t="s">
        <v>382</v>
      </c>
      <c r="BD121" s="69" t="s">
        <v>383</v>
      </c>
      <c r="BE121" s="74" t="s">
        <v>382</v>
      </c>
      <c r="BF121" s="66" t="s">
        <v>382</v>
      </c>
      <c r="BG121" s="75" t="s">
        <v>383</v>
      </c>
      <c r="BH121" s="71" t="s">
        <v>382</v>
      </c>
      <c r="BI121" s="66" t="s">
        <v>382</v>
      </c>
      <c r="BJ121" s="69" t="s">
        <v>383</v>
      </c>
      <c r="BK121" s="74" t="s">
        <v>382</v>
      </c>
      <c r="BL121" s="66" t="s">
        <v>382</v>
      </c>
      <c r="BM121" s="75" t="s">
        <v>383</v>
      </c>
      <c r="BN121" s="71" t="s">
        <v>382</v>
      </c>
      <c r="BO121" s="66" t="s">
        <v>382</v>
      </c>
      <c r="BP121" s="69" t="s">
        <v>383</v>
      </c>
      <c r="BQ121" s="74" t="s">
        <v>382</v>
      </c>
      <c r="BR121" s="66" t="s">
        <v>382</v>
      </c>
      <c r="BS121" s="75" t="s">
        <v>383</v>
      </c>
      <c r="BT121" s="77" t="s">
        <v>382</v>
      </c>
      <c r="BU121" s="139" t="s">
        <v>265</v>
      </c>
      <c r="BV121" s="140">
        <f t="shared" si="58"/>
        <v>2</v>
      </c>
      <c r="BW121" s="140">
        <f t="shared" si="58"/>
        <v>3</v>
      </c>
      <c r="BX121" s="140">
        <f t="shared" si="59"/>
        <v>1</v>
      </c>
      <c r="BY121" s="140">
        <f t="shared" si="59"/>
        <v>3</v>
      </c>
      <c r="BZ121" s="88">
        <f t="shared" si="52"/>
        <v>3</v>
      </c>
      <c r="CA121" s="88" t="str">
        <f t="shared" si="60"/>
        <v>3. Moderado</v>
      </c>
      <c r="CB121" s="88">
        <f t="shared" si="53"/>
        <v>3</v>
      </c>
      <c r="CC121" s="88" t="str">
        <f t="shared" si="61"/>
        <v>3. Moderado</v>
      </c>
      <c r="CD121" s="88">
        <f t="shared" si="54"/>
        <v>1</v>
      </c>
      <c r="CE121" s="88" t="str">
        <f t="shared" si="62"/>
        <v>1. Raro</v>
      </c>
      <c r="CF121" s="88">
        <f t="shared" si="55"/>
        <v>2</v>
      </c>
      <c r="CG121" s="88" t="str">
        <f t="shared" si="63"/>
        <v>2. Menor</v>
      </c>
      <c r="CH121" s="88" t="str">
        <f t="shared" si="64"/>
        <v>Antes de controles
Desde el cuadrante de probabilidad 3. Moderado e impacto 3. Moderado
Después de controles
Hasta el cuadrante de probabilidad 1. Raro e impacto 2. Menor</v>
      </c>
      <c r="CQ121" s="157"/>
      <c r="CV121" s="145" t="str">
        <f t="shared" si="56"/>
        <v>Antes de controles
Desde el cuadrante de probabilidad 3. Moderado e impacto 3. Moderado
Después de controles
Hasta el cuadrante de probabilidad 1. Raro e impacto 2. Menor</v>
      </c>
      <c r="CW121" s="55" t="str">
        <f t="shared" si="57"/>
        <v>Antes de controles
Desde el cuadrante de probabilidad Improbable (2) e impacto Moderado (3)
Después de controles
Hasta el cuadrante de probabilidad Rara vez (1) e impacto Menor (2)</v>
      </c>
    </row>
    <row r="122" spans="1:101" ht="409.5" customHeight="1" x14ac:dyDescent="0.2">
      <c r="A122" s="54" t="s">
        <v>2028</v>
      </c>
      <c r="B122" s="91" t="s">
        <v>2070</v>
      </c>
      <c r="C122" s="56" t="s">
        <v>2071</v>
      </c>
      <c r="D122" s="88" t="s">
        <v>1992</v>
      </c>
      <c r="E122" s="88" t="s">
        <v>2031</v>
      </c>
      <c r="F122" s="54" t="s">
        <v>2052</v>
      </c>
      <c r="G122" s="54" t="s">
        <v>2053</v>
      </c>
      <c r="H122" s="54" t="s">
        <v>2034</v>
      </c>
      <c r="I122" s="54" t="s">
        <v>1407</v>
      </c>
      <c r="J122" s="54" t="s">
        <v>359</v>
      </c>
      <c r="K122" s="133" t="s">
        <v>2035</v>
      </c>
      <c r="L122" s="133" t="s">
        <v>2036</v>
      </c>
      <c r="M122" s="90" t="s">
        <v>2000</v>
      </c>
      <c r="N122" s="90" t="s">
        <v>2000</v>
      </c>
      <c r="O122" s="88" t="s">
        <v>81</v>
      </c>
      <c r="P122" s="54" t="s">
        <v>2072</v>
      </c>
      <c r="Q122" s="90" t="s">
        <v>1999</v>
      </c>
      <c r="R122" s="90" t="s">
        <v>2000</v>
      </c>
      <c r="S122" s="88" t="s">
        <v>105</v>
      </c>
      <c r="T122" s="54" t="s">
        <v>2073</v>
      </c>
      <c r="U122" s="88" t="s">
        <v>405</v>
      </c>
      <c r="V122" s="54" t="s">
        <v>2147</v>
      </c>
      <c r="W122" s="54" t="s">
        <v>2039</v>
      </c>
      <c r="X122" s="54" t="s">
        <v>2040</v>
      </c>
      <c r="Y122" s="54" t="s">
        <v>2041</v>
      </c>
      <c r="Z122" s="54" t="s">
        <v>2143</v>
      </c>
      <c r="AA122" s="54" t="s">
        <v>2148</v>
      </c>
      <c r="AB122" s="54" t="s">
        <v>2074</v>
      </c>
      <c r="AC122" s="54" t="s">
        <v>2075</v>
      </c>
      <c r="AD122" s="54" t="s">
        <v>2076</v>
      </c>
      <c r="AE122" s="54" t="s">
        <v>2077</v>
      </c>
      <c r="AF122" s="54" t="s">
        <v>2078</v>
      </c>
      <c r="AG122" s="54" t="s">
        <v>2079</v>
      </c>
      <c r="AH122" s="54" t="s">
        <v>2080</v>
      </c>
      <c r="AI122" s="145" t="s">
        <v>2096</v>
      </c>
      <c r="AJ122" s="55" t="s">
        <v>2084</v>
      </c>
      <c r="AK122" s="68">
        <v>44315</v>
      </c>
      <c r="AL122" s="69" t="s">
        <v>369</v>
      </c>
      <c r="AM122" s="74" t="s">
        <v>2081</v>
      </c>
      <c r="AN122" s="66">
        <v>44348</v>
      </c>
      <c r="AO122" s="75" t="s">
        <v>738</v>
      </c>
      <c r="AP122" s="71" t="s">
        <v>2149</v>
      </c>
      <c r="AQ122" s="66" t="s">
        <v>382</v>
      </c>
      <c r="AR122" s="69" t="s">
        <v>383</v>
      </c>
      <c r="AS122" s="74" t="s">
        <v>382</v>
      </c>
      <c r="AT122" s="66" t="s">
        <v>382</v>
      </c>
      <c r="AU122" s="75" t="s">
        <v>383</v>
      </c>
      <c r="AV122" s="71" t="s">
        <v>382</v>
      </c>
      <c r="AW122" s="66" t="s">
        <v>382</v>
      </c>
      <c r="AX122" s="69" t="s">
        <v>383</v>
      </c>
      <c r="AY122" s="74" t="s">
        <v>382</v>
      </c>
      <c r="AZ122" s="66" t="s">
        <v>382</v>
      </c>
      <c r="BA122" s="75" t="s">
        <v>383</v>
      </c>
      <c r="BB122" s="71" t="s">
        <v>382</v>
      </c>
      <c r="BC122" s="66" t="s">
        <v>382</v>
      </c>
      <c r="BD122" s="69" t="s">
        <v>383</v>
      </c>
      <c r="BE122" s="74" t="s">
        <v>382</v>
      </c>
      <c r="BF122" s="66" t="s">
        <v>382</v>
      </c>
      <c r="BG122" s="75" t="s">
        <v>383</v>
      </c>
      <c r="BH122" s="71" t="s">
        <v>382</v>
      </c>
      <c r="BI122" s="66" t="s">
        <v>382</v>
      </c>
      <c r="BJ122" s="69" t="s">
        <v>383</v>
      </c>
      <c r="BK122" s="74" t="s">
        <v>382</v>
      </c>
      <c r="BL122" s="66" t="s">
        <v>382</v>
      </c>
      <c r="BM122" s="75" t="s">
        <v>383</v>
      </c>
      <c r="BN122" s="71" t="s">
        <v>382</v>
      </c>
      <c r="BO122" s="66" t="s">
        <v>382</v>
      </c>
      <c r="BP122" s="69" t="s">
        <v>383</v>
      </c>
      <c r="BQ122" s="74" t="s">
        <v>382</v>
      </c>
      <c r="BR122" s="66" t="s">
        <v>382</v>
      </c>
      <c r="BS122" s="75" t="s">
        <v>383</v>
      </c>
      <c r="BT122" s="77" t="s">
        <v>382</v>
      </c>
      <c r="BU122" s="139" t="s">
        <v>265</v>
      </c>
      <c r="BV122" s="140">
        <f t="shared" si="58"/>
        <v>3</v>
      </c>
      <c r="BW122" s="140">
        <f t="shared" si="58"/>
        <v>3</v>
      </c>
      <c r="BX122" s="140">
        <f t="shared" si="59"/>
        <v>2</v>
      </c>
      <c r="BY122" s="140">
        <f t="shared" si="59"/>
        <v>3</v>
      </c>
      <c r="BZ122" s="88">
        <f t="shared" si="52"/>
        <v>3</v>
      </c>
      <c r="CA122" s="88" t="str">
        <f t="shared" si="60"/>
        <v>3. Moderado</v>
      </c>
      <c r="CB122" s="88">
        <f t="shared" si="53"/>
        <v>3</v>
      </c>
      <c r="CC122" s="88" t="str">
        <f t="shared" si="61"/>
        <v>3. Moderado</v>
      </c>
      <c r="CD122" s="88">
        <f t="shared" si="54"/>
        <v>1</v>
      </c>
      <c r="CE122" s="88" t="str">
        <f t="shared" si="62"/>
        <v>1. Raro</v>
      </c>
      <c r="CF122" s="88">
        <f t="shared" si="55"/>
        <v>2</v>
      </c>
      <c r="CG122" s="88" t="str">
        <f t="shared" si="63"/>
        <v>2. Menor</v>
      </c>
      <c r="CH122" s="88" t="str">
        <f t="shared" si="64"/>
        <v>Antes de controles
Desde el cuadrante de probabilidad 3. Moderado e impacto 3. Moderado
Después de controles
Hasta el cuadrante de probabilidad 1. Raro e impacto 2. Menor</v>
      </c>
      <c r="CQ122" s="157"/>
      <c r="CV122" s="145" t="str">
        <f t="shared" si="56"/>
        <v>Antes de controles
Desde el cuadrante de probabilidad 3. Moderado e impacto 3. Moderado
Después de controles
Hasta el cuadrante de probabilidad 1. Raro e impacto 2. Menor</v>
      </c>
      <c r="CW122" s="55" t="str">
        <f t="shared" si="57"/>
        <v>Antes de controles
Desde el cuadrante de probabilidad Improbable (2) e impacto Moderado (3)
Después de controles
Hasta el cuadrante de probabilidad Rara vez (1) e impacto Menor (2)</v>
      </c>
    </row>
    <row r="123" spans="1:101" x14ac:dyDescent="0.2">
      <c r="CQ123" s="80"/>
    </row>
    <row r="124" spans="1:101" x14ac:dyDescent="0.2">
      <c r="CQ124" s="80"/>
    </row>
    <row r="125" spans="1:101" x14ac:dyDescent="0.2">
      <c r="CQ125" s="80"/>
    </row>
    <row r="126" spans="1:101" x14ac:dyDescent="0.2">
      <c r="CQ126" s="80"/>
    </row>
    <row r="127" spans="1:101" x14ac:dyDescent="0.2">
      <c r="CQ127" s="80"/>
    </row>
    <row r="128" spans="1:101" x14ac:dyDescent="0.2">
      <c r="CQ128" s="80"/>
    </row>
    <row r="129" spans="95:95" x14ac:dyDescent="0.2">
      <c r="CQ129" s="80"/>
    </row>
    <row r="130" spans="95:95" x14ac:dyDescent="0.2">
      <c r="CQ130" s="80"/>
    </row>
    <row r="131" spans="95:95" x14ac:dyDescent="0.2">
      <c r="CQ131" s="80"/>
    </row>
    <row r="132" spans="95:95" x14ac:dyDescent="0.2">
      <c r="CQ132" s="80"/>
    </row>
    <row r="133" spans="95:95" x14ac:dyDescent="0.2">
      <c r="CQ133" s="80"/>
    </row>
    <row r="134" spans="95:95" x14ac:dyDescent="0.2">
      <c r="CQ134" s="80"/>
    </row>
    <row r="135" spans="95:95" x14ac:dyDescent="0.2">
      <c r="CQ135" s="80"/>
    </row>
    <row r="136" spans="95:95" x14ac:dyDescent="0.2">
      <c r="CQ136" s="80"/>
    </row>
    <row r="137" spans="95:95" x14ac:dyDescent="0.2">
      <c r="CQ137" s="80"/>
    </row>
    <row r="138" spans="95:95" x14ac:dyDescent="0.2">
      <c r="CQ138" s="80"/>
    </row>
    <row r="139" spans="95:95" x14ac:dyDescent="0.2">
      <c r="CQ139" s="80"/>
    </row>
    <row r="140" spans="95:95" x14ac:dyDescent="0.2">
      <c r="CQ140" s="80"/>
    </row>
    <row r="141" spans="95:95" x14ac:dyDescent="0.2">
      <c r="CQ141" s="80"/>
    </row>
    <row r="142" spans="95:95" x14ac:dyDescent="0.2">
      <c r="CQ142" s="80"/>
    </row>
    <row r="143" spans="95:95" x14ac:dyDescent="0.2">
      <c r="CQ143" s="80"/>
    </row>
    <row r="144" spans="95:95" x14ac:dyDescent="0.2">
      <c r="CQ144" s="80"/>
    </row>
    <row r="145" spans="95:95" x14ac:dyDescent="0.2">
      <c r="CQ145" s="80"/>
    </row>
    <row r="146" spans="95:95" x14ac:dyDescent="0.2">
      <c r="CQ146" s="80"/>
    </row>
    <row r="147" spans="95:95" x14ac:dyDescent="0.2">
      <c r="CQ147" s="80"/>
    </row>
    <row r="148" spans="95:95" x14ac:dyDescent="0.2">
      <c r="CQ148" s="80"/>
    </row>
    <row r="149" spans="95:95" x14ac:dyDescent="0.2">
      <c r="CQ149" s="80"/>
    </row>
    <row r="150" spans="95:95" x14ac:dyDescent="0.2">
      <c r="CQ150" s="80"/>
    </row>
    <row r="151" spans="95:95" x14ac:dyDescent="0.2">
      <c r="CQ151" s="80"/>
    </row>
    <row r="152" spans="95:95" x14ac:dyDescent="0.2">
      <c r="CQ152" s="80"/>
    </row>
    <row r="153" spans="95:95" x14ac:dyDescent="0.2">
      <c r="CQ153" s="80"/>
    </row>
    <row r="154" spans="95:95" x14ac:dyDescent="0.2">
      <c r="CQ154" s="80"/>
    </row>
    <row r="155" spans="95:95" x14ac:dyDescent="0.2">
      <c r="CQ155" s="80"/>
    </row>
    <row r="156" spans="95:95" x14ac:dyDescent="0.2">
      <c r="CQ156" s="80"/>
    </row>
    <row r="157" spans="95:95" x14ac:dyDescent="0.2">
      <c r="CQ157" s="80"/>
    </row>
    <row r="158" spans="95:95" x14ac:dyDescent="0.2">
      <c r="CQ158" s="80"/>
    </row>
    <row r="159" spans="95:95" x14ac:dyDescent="0.2">
      <c r="CQ159" s="80"/>
    </row>
    <row r="160" spans="95:95" x14ac:dyDescent="0.2">
      <c r="CQ160" s="80"/>
    </row>
    <row r="161" spans="95:95" x14ac:dyDescent="0.2">
      <c r="CQ161" s="80"/>
    </row>
    <row r="162" spans="95:95" x14ac:dyDescent="0.2">
      <c r="CQ162" s="80"/>
    </row>
    <row r="163" spans="95:95" x14ac:dyDescent="0.2">
      <c r="CQ163" s="80"/>
    </row>
    <row r="164" spans="95:95" x14ac:dyDescent="0.2">
      <c r="CQ164" s="80"/>
    </row>
    <row r="165" spans="95:95" x14ac:dyDescent="0.2">
      <c r="CQ165" s="80"/>
    </row>
    <row r="166" spans="95:95" x14ac:dyDescent="0.2">
      <c r="CQ166" s="80"/>
    </row>
    <row r="167" spans="95:95" x14ac:dyDescent="0.2">
      <c r="CQ167" s="80"/>
    </row>
    <row r="168" spans="95:95" x14ac:dyDescent="0.2">
      <c r="CQ168" s="80"/>
    </row>
    <row r="169" spans="95:95" x14ac:dyDescent="0.2">
      <c r="CQ169" s="80"/>
    </row>
    <row r="170" spans="95:95" x14ac:dyDescent="0.2">
      <c r="CQ170" s="80"/>
    </row>
    <row r="171" spans="95:95" x14ac:dyDescent="0.2">
      <c r="CQ171" s="80"/>
    </row>
    <row r="172" spans="95:95" x14ac:dyDescent="0.2">
      <c r="CQ172" s="80"/>
    </row>
    <row r="173" spans="95:95" x14ac:dyDescent="0.2">
      <c r="CQ173" s="80"/>
    </row>
    <row r="174" spans="95:95" x14ac:dyDescent="0.2">
      <c r="CQ174" s="80"/>
    </row>
    <row r="175" spans="95:95" x14ac:dyDescent="0.2">
      <c r="CQ175" s="80"/>
    </row>
    <row r="176" spans="95:95" x14ac:dyDescent="0.2">
      <c r="CQ176" s="80"/>
    </row>
    <row r="177" spans="95:95" x14ac:dyDescent="0.2">
      <c r="CQ177" s="80"/>
    </row>
    <row r="178" spans="95:95" x14ac:dyDescent="0.2">
      <c r="CQ178" s="80"/>
    </row>
    <row r="179" spans="95:95" x14ac:dyDescent="0.2">
      <c r="CQ179" s="80"/>
    </row>
    <row r="180" spans="95:95" x14ac:dyDescent="0.2">
      <c r="CQ180" s="80"/>
    </row>
    <row r="181" spans="95:95" x14ac:dyDescent="0.2">
      <c r="CQ181" s="80"/>
    </row>
    <row r="182" spans="95:95" x14ac:dyDescent="0.2">
      <c r="CQ182" s="80"/>
    </row>
    <row r="183" spans="95:95" x14ac:dyDescent="0.2">
      <c r="CQ183" s="80"/>
    </row>
    <row r="184" spans="95:95" x14ac:dyDescent="0.2">
      <c r="CQ184" s="80"/>
    </row>
    <row r="185" spans="95:95" x14ac:dyDescent="0.2">
      <c r="CQ185" s="80"/>
    </row>
    <row r="186" spans="95:95" x14ac:dyDescent="0.2">
      <c r="CQ186" s="80"/>
    </row>
    <row r="187" spans="95:95" x14ac:dyDescent="0.2">
      <c r="CQ187" s="80"/>
    </row>
    <row r="188" spans="95:95" x14ac:dyDescent="0.2">
      <c r="CQ188" s="80"/>
    </row>
    <row r="189" spans="95:95" x14ac:dyDescent="0.2">
      <c r="CQ189" s="80"/>
    </row>
    <row r="190" spans="95:95" x14ac:dyDescent="0.2">
      <c r="CQ190" s="80"/>
    </row>
    <row r="191" spans="95:95" x14ac:dyDescent="0.2">
      <c r="CQ191" s="80"/>
    </row>
    <row r="192" spans="95:95" x14ac:dyDescent="0.2">
      <c r="CQ192" s="80"/>
    </row>
    <row r="193" spans="95:95" x14ac:dyDescent="0.2">
      <c r="CQ193" s="80"/>
    </row>
    <row r="194" spans="95:95" x14ac:dyDescent="0.2">
      <c r="CQ194" s="80"/>
    </row>
    <row r="195" spans="95:95" x14ac:dyDescent="0.2">
      <c r="CQ195" s="80"/>
    </row>
    <row r="196" spans="95:95" x14ac:dyDescent="0.2">
      <c r="CQ196" s="80"/>
    </row>
    <row r="197" spans="95:95" x14ac:dyDescent="0.2">
      <c r="CQ197" s="80"/>
    </row>
    <row r="198" spans="95:95" x14ac:dyDescent="0.2">
      <c r="CQ198" s="80"/>
    </row>
    <row r="199" spans="95:95" x14ac:dyDescent="0.2">
      <c r="CQ199" s="80"/>
    </row>
    <row r="200" spans="95:95" x14ac:dyDescent="0.2">
      <c r="CQ200" s="80"/>
    </row>
    <row r="201" spans="95:95" x14ac:dyDescent="0.2">
      <c r="CQ201" s="80"/>
    </row>
    <row r="202" spans="95:95" x14ac:dyDescent="0.2">
      <c r="CQ202" s="80"/>
    </row>
    <row r="203" spans="95:95" x14ac:dyDescent="0.2">
      <c r="CQ203" s="80"/>
    </row>
    <row r="204" spans="95:95" x14ac:dyDescent="0.2">
      <c r="CQ204" s="80"/>
    </row>
    <row r="205" spans="95:95" x14ac:dyDescent="0.2">
      <c r="CQ205" s="80"/>
    </row>
    <row r="206" spans="95:95" x14ac:dyDescent="0.2">
      <c r="CQ206" s="80"/>
    </row>
    <row r="207" spans="95:95" x14ac:dyDescent="0.2">
      <c r="CQ207" s="80"/>
    </row>
    <row r="208" spans="95:95" x14ac:dyDescent="0.2">
      <c r="CQ208" s="80"/>
    </row>
    <row r="209" spans="95:95" x14ac:dyDescent="0.2">
      <c r="CQ209" s="80"/>
    </row>
    <row r="210" spans="95:95" x14ac:dyDescent="0.2">
      <c r="CQ210" s="80"/>
    </row>
    <row r="211" spans="95:95" x14ac:dyDescent="0.2">
      <c r="CQ211" s="80"/>
    </row>
    <row r="212" spans="95:95" x14ac:dyDescent="0.2">
      <c r="CQ212" s="80"/>
    </row>
    <row r="213" spans="95:95" x14ac:dyDescent="0.2">
      <c r="CQ213" s="80"/>
    </row>
    <row r="214" spans="95:95" x14ac:dyDescent="0.2">
      <c r="CQ214" s="80"/>
    </row>
    <row r="215" spans="95:95" x14ac:dyDescent="0.2">
      <c r="CQ215" s="80"/>
    </row>
    <row r="216" spans="95:95" x14ac:dyDescent="0.2">
      <c r="CQ216" s="80"/>
    </row>
    <row r="217" spans="95:95" x14ac:dyDescent="0.2">
      <c r="CQ217" s="80"/>
    </row>
    <row r="218" spans="95:95" x14ac:dyDescent="0.2">
      <c r="CQ218" s="80"/>
    </row>
    <row r="219" spans="95:95" x14ac:dyDescent="0.2">
      <c r="CQ219" s="80"/>
    </row>
    <row r="220" spans="95:95" x14ac:dyDescent="0.2">
      <c r="CQ220" s="80"/>
    </row>
    <row r="221" spans="95:95" x14ac:dyDescent="0.2">
      <c r="CQ221" s="80"/>
    </row>
    <row r="222" spans="95:95" x14ac:dyDescent="0.2">
      <c r="CQ222" s="80"/>
    </row>
    <row r="223" spans="95:95" x14ac:dyDescent="0.2">
      <c r="CQ223" s="80"/>
    </row>
    <row r="224" spans="95:95" x14ac:dyDescent="0.2">
      <c r="CQ224" s="80"/>
    </row>
    <row r="225" spans="95:95" x14ac:dyDescent="0.2">
      <c r="CQ225" s="80"/>
    </row>
    <row r="226" spans="95:95" x14ac:dyDescent="0.2">
      <c r="CQ226" s="80"/>
    </row>
    <row r="227" spans="95:95" x14ac:dyDescent="0.2">
      <c r="CQ227" s="80"/>
    </row>
    <row r="228" spans="95:95" x14ac:dyDescent="0.2">
      <c r="CQ228" s="80"/>
    </row>
    <row r="229" spans="95:95" x14ac:dyDescent="0.2">
      <c r="CQ229" s="80"/>
    </row>
    <row r="230" spans="95:95" x14ac:dyDescent="0.2">
      <c r="CQ230" s="80"/>
    </row>
    <row r="231" spans="95:95" x14ac:dyDescent="0.2">
      <c r="CQ231" s="80"/>
    </row>
    <row r="232" spans="95:95" x14ac:dyDescent="0.2">
      <c r="CQ232" s="80"/>
    </row>
    <row r="233" spans="95:95" x14ac:dyDescent="0.2">
      <c r="CQ233" s="80"/>
    </row>
    <row r="234" spans="95:95" x14ac:dyDescent="0.2">
      <c r="CQ234" s="80"/>
    </row>
    <row r="235" spans="95:95" x14ac:dyDescent="0.2">
      <c r="CQ235" s="80"/>
    </row>
    <row r="236" spans="95:95" x14ac:dyDescent="0.2">
      <c r="CQ236" s="80"/>
    </row>
    <row r="237" spans="95:95" x14ac:dyDescent="0.2">
      <c r="CQ237" s="80"/>
    </row>
    <row r="238" spans="95:95" x14ac:dyDescent="0.2">
      <c r="CQ238" s="80"/>
    </row>
    <row r="239" spans="95:95" x14ac:dyDescent="0.2">
      <c r="CQ239" s="80"/>
    </row>
    <row r="240" spans="95:95" x14ac:dyDescent="0.2">
      <c r="CQ240" s="80"/>
    </row>
    <row r="241" spans="95:95" x14ac:dyDescent="0.2">
      <c r="CQ241" s="80"/>
    </row>
    <row r="242" spans="95:95" x14ac:dyDescent="0.2">
      <c r="CQ242" s="80"/>
    </row>
    <row r="243" spans="95:95" x14ac:dyDescent="0.2">
      <c r="CQ243" s="80"/>
    </row>
    <row r="244" spans="95:95" x14ac:dyDescent="0.2">
      <c r="CQ244" s="80"/>
    </row>
    <row r="245" spans="95:95" x14ac:dyDescent="0.2">
      <c r="CQ245" s="80"/>
    </row>
    <row r="246" spans="95:95" x14ac:dyDescent="0.2">
      <c r="CQ246" s="80"/>
    </row>
    <row r="247" spans="95:95" x14ac:dyDescent="0.2">
      <c r="CQ247" s="80"/>
    </row>
    <row r="248" spans="95:95" x14ac:dyDescent="0.2">
      <c r="CQ248" s="80"/>
    </row>
    <row r="249" spans="95:95" x14ac:dyDescent="0.2">
      <c r="CQ249" s="80"/>
    </row>
    <row r="250" spans="95:95" x14ac:dyDescent="0.2">
      <c r="CQ250" s="80"/>
    </row>
    <row r="251" spans="95:95" x14ac:dyDescent="0.2">
      <c r="CQ251" s="80"/>
    </row>
    <row r="252" spans="95:95" x14ac:dyDescent="0.2">
      <c r="CQ252" s="80"/>
    </row>
    <row r="253" spans="95:95" x14ac:dyDescent="0.2">
      <c r="CQ253" s="80"/>
    </row>
    <row r="254" spans="95:95" x14ac:dyDescent="0.2">
      <c r="CQ254" s="80"/>
    </row>
    <row r="255" spans="95:95" x14ac:dyDescent="0.2">
      <c r="CQ255" s="80"/>
    </row>
    <row r="256" spans="95:95" x14ac:dyDescent="0.2">
      <c r="CQ256" s="80"/>
    </row>
    <row r="257" spans="95:95" x14ac:dyDescent="0.2">
      <c r="CQ257" s="80"/>
    </row>
    <row r="258" spans="95:95" x14ac:dyDescent="0.2">
      <c r="CQ258" s="80"/>
    </row>
    <row r="259" spans="95:95" x14ac:dyDescent="0.2">
      <c r="CQ259" s="80"/>
    </row>
    <row r="260" spans="95:95" x14ac:dyDescent="0.2">
      <c r="CQ260" s="80"/>
    </row>
    <row r="261" spans="95:95" x14ac:dyDescent="0.2">
      <c r="CQ261" s="80"/>
    </row>
    <row r="262" spans="95:95" x14ac:dyDescent="0.2">
      <c r="CQ262" s="80"/>
    </row>
    <row r="263" spans="95:95" x14ac:dyDescent="0.2">
      <c r="CQ263" s="80"/>
    </row>
    <row r="264" spans="95:95" x14ac:dyDescent="0.2">
      <c r="CQ264" s="80"/>
    </row>
    <row r="265" spans="95:95" x14ac:dyDescent="0.2">
      <c r="CQ265" s="80"/>
    </row>
    <row r="266" spans="95:95" x14ac:dyDescent="0.2">
      <c r="CQ266" s="80"/>
    </row>
    <row r="267" spans="95:95" x14ac:dyDescent="0.2">
      <c r="CQ267" s="80"/>
    </row>
    <row r="268" spans="95:95" x14ac:dyDescent="0.2">
      <c r="CQ268" s="80"/>
    </row>
    <row r="269" spans="95:95" x14ac:dyDescent="0.2">
      <c r="CQ269" s="80"/>
    </row>
    <row r="270" spans="95:95" x14ac:dyDescent="0.2">
      <c r="CQ270" s="80"/>
    </row>
    <row r="271" spans="95:95" x14ac:dyDescent="0.2">
      <c r="CQ271" s="80"/>
    </row>
    <row r="272" spans="95:95" x14ac:dyDescent="0.2">
      <c r="CQ272" s="80"/>
    </row>
    <row r="273" spans="95:95" x14ac:dyDescent="0.2">
      <c r="CQ273" s="80"/>
    </row>
    <row r="274" spans="95:95" x14ac:dyDescent="0.2">
      <c r="CQ274" s="80"/>
    </row>
    <row r="275" spans="95:95" x14ac:dyDescent="0.2">
      <c r="CQ275" s="80"/>
    </row>
    <row r="276" spans="95:95" x14ac:dyDescent="0.2">
      <c r="CQ276" s="80"/>
    </row>
    <row r="277" spans="95:95" x14ac:dyDescent="0.2">
      <c r="CQ277" s="80"/>
    </row>
    <row r="278" spans="95:95" x14ac:dyDescent="0.2">
      <c r="CQ278" s="80"/>
    </row>
    <row r="279" spans="95:95" x14ac:dyDescent="0.2">
      <c r="CQ279" s="80"/>
    </row>
    <row r="280" spans="95:95" x14ac:dyDescent="0.2">
      <c r="CQ280" s="80"/>
    </row>
    <row r="281" spans="95:95" x14ac:dyDescent="0.2">
      <c r="CQ281" s="80"/>
    </row>
    <row r="282" spans="95:95" x14ac:dyDescent="0.2">
      <c r="CQ282" s="80"/>
    </row>
    <row r="283" spans="95:95" x14ac:dyDescent="0.2">
      <c r="CQ283" s="80"/>
    </row>
    <row r="284" spans="95:95" x14ac:dyDescent="0.2">
      <c r="CQ284" s="80"/>
    </row>
    <row r="285" spans="95:95" x14ac:dyDescent="0.2">
      <c r="CQ285" s="80"/>
    </row>
    <row r="286" spans="95:95" x14ac:dyDescent="0.2">
      <c r="CQ286" s="80"/>
    </row>
  </sheetData>
  <sheetProtection password="C5C7" sheet="1" formatColumns="0" formatRows="0" autoFilter="0"/>
  <autoFilter ref="A11:DE11" xr:uid="{669C230E-2368-4BD7-AA35-F620C4D399D2}"/>
  <mergeCells count="15">
    <mergeCell ref="A1:AH1"/>
    <mergeCell ref="CV9:CW10"/>
    <mergeCell ref="V10:Z10"/>
    <mergeCell ref="AA10:AE10"/>
    <mergeCell ref="AK9:BT10"/>
    <mergeCell ref="F9:H10"/>
    <mergeCell ref="I9:L10"/>
    <mergeCell ref="U9:AH9"/>
    <mergeCell ref="AF10:AH10"/>
    <mergeCell ref="N9:P10"/>
    <mergeCell ref="Q9:T10"/>
    <mergeCell ref="M6:T7"/>
    <mergeCell ref="A2:AH4"/>
    <mergeCell ref="A5:AH5"/>
    <mergeCell ref="AI9:AJ10"/>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colBreaks count="2" manualBreakCount="2">
    <brk id="36" max="112" man="1"/>
    <brk id="72"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4334" operator="equal" id="{056AF3D6-E6F0-48B9-81D5-21524BDA0EBE}">
            <xm:f>Datos!$W$5</xm:f>
            <x14:dxf>
              <fill>
                <patternFill>
                  <bgColor rgb="FF92D050"/>
                </patternFill>
              </fill>
            </x14:dxf>
          </x14:cfRule>
          <x14:cfRule type="cellIs" priority="4335" operator="equal" id="{29FA1DEC-2F0E-42DF-BCD1-D3351139CC81}">
            <xm:f>Datos!$W$4</xm:f>
            <x14:dxf>
              <fill>
                <patternFill>
                  <bgColor rgb="FFFFFF00"/>
                </patternFill>
              </fill>
            </x14:dxf>
          </x14:cfRule>
          <x14:cfRule type="cellIs" priority="4336" operator="equal" id="{0775E4B0-F038-495A-81E8-26CAE48DAC27}">
            <xm:f>Datos!$W$3</xm:f>
            <x14:dxf>
              <fill>
                <patternFill>
                  <bgColor rgb="FFFFC000"/>
                </patternFill>
              </fill>
            </x14:dxf>
          </x14:cfRule>
          <x14:cfRule type="cellIs" priority="4337" operator="equal" id="{95617627-F561-474A-94D7-F7D0EC12F5A2}">
            <xm:f>Datos!$W$2</xm:f>
            <x14:dxf>
              <fill>
                <patternFill>
                  <bgColor rgb="FFFF0000"/>
                </patternFill>
              </fill>
            </x14:dxf>
          </x14:cfRule>
          <xm:sqref>S12:S110 O12:O110</xm:sqref>
        </x14:conditionalFormatting>
        <x14:conditionalFormatting xmlns:xm="http://schemas.microsoft.com/office/excel/2006/main">
          <x14:cfRule type="cellIs" priority="214" operator="equal" id="{A9EA099A-2529-4F7F-9A8A-7582F6244400}">
            <xm:f>Datos!$W$5</xm:f>
            <x14:dxf>
              <fill>
                <patternFill>
                  <bgColor rgb="FF92D050"/>
                </patternFill>
              </fill>
            </x14:dxf>
          </x14:cfRule>
          <x14:cfRule type="cellIs" priority="215" operator="equal" id="{9773C656-96A0-4C00-A306-38A41BE9C5D4}">
            <xm:f>Datos!$W$4</xm:f>
            <x14:dxf>
              <fill>
                <patternFill>
                  <bgColor rgb="FFFFFF00"/>
                </patternFill>
              </fill>
            </x14:dxf>
          </x14:cfRule>
          <x14:cfRule type="cellIs" priority="216" operator="equal" id="{3FFCDFBF-7B98-4CF9-A7B9-25C5D774AD35}">
            <xm:f>Datos!$W$3</xm:f>
            <x14:dxf>
              <fill>
                <patternFill>
                  <bgColor rgb="FFFFC000"/>
                </patternFill>
              </fill>
            </x14:dxf>
          </x14:cfRule>
          <x14:cfRule type="cellIs" priority="217" operator="equal" id="{7FE179AC-37E6-43E3-98F7-41099B8FEA7F}">
            <xm:f>Datos!$W$2</xm:f>
            <x14:dxf>
              <fill>
                <patternFill>
                  <bgColor rgb="FFFF0000"/>
                </patternFill>
              </fill>
            </x14:dxf>
          </x14:cfRule>
          <xm:sqref>S111:S122 O111:O122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29"/>
  <sheetViews>
    <sheetView showGridLines="0" workbookViewId="0"/>
  </sheetViews>
  <sheetFormatPr baseColWidth="10" defaultColWidth="11.42578125" defaultRowHeight="15" x14ac:dyDescent="0.25"/>
  <cols>
    <col min="1" max="1" width="37.5703125" style="94" customWidth="1"/>
    <col min="2" max="2" width="48.7109375" style="94" customWidth="1"/>
    <col min="3" max="3" width="12.7109375" style="94" customWidth="1"/>
    <col min="4" max="16384" width="11.42578125" style="94"/>
  </cols>
  <sheetData>
    <row r="1" spans="1:4" x14ac:dyDescent="0.25">
      <c r="A1" s="181" t="s">
        <v>289</v>
      </c>
      <c r="B1" s="181" t="s">
        <v>252</v>
      </c>
      <c r="C1" s="181" t="s">
        <v>285</v>
      </c>
      <c r="D1" s="181" t="s">
        <v>290</v>
      </c>
    </row>
    <row r="2" spans="1:4" x14ac:dyDescent="0.25">
      <c r="A2" s="188" t="s">
        <v>64</v>
      </c>
      <c r="B2" s="159" t="s">
        <v>40</v>
      </c>
      <c r="C2" s="130">
        <v>10</v>
      </c>
      <c r="D2" s="189">
        <f>C2/$C$7</f>
        <v>0.41666666666666669</v>
      </c>
    </row>
    <row r="3" spans="1:4" x14ac:dyDescent="0.25">
      <c r="A3" s="159"/>
      <c r="B3" s="159" t="s">
        <v>68</v>
      </c>
      <c r="C3" s="130">
        <v>7</v>
      </c>
      <c r="D3" s="189">
        <f>C3/$C$7</f>
        <v>0.29166666666666669</v>
      </c>
    </row>
    <row r="4" spans="1:4" x14ac:dyDescent="0.25">
      <c r="A4" s="159"/>
      <c r="B4" s="159" t="s">
        <v>116</v>
      </c>
      <c r="C4" s="130">
        <v>3</v>
      </c>
      <c r="D4" s="189">
        <f>C4/$C$7</f>
        <v>0.125</v>
      </c>
    </row>
    <row r="5" spans="1:4" x14ac:dyDescent="0.25">
      <c r="A5" s="159"/>
      <c r="B5" s="159" t="s">
        <v>150</v>
      </c>
      <c r="C5" s="130">
        <v>3</v>
      </c>
      <c r="D5" s="189">
        <f>C5/$C$7</f>
        <v>0.125</v>
      </c>
    </row>
    <row r="6" spans="1:4" x14ac:dyDescent="0.25">
      <c r="A6" s="159"/>
      <c r="B6" s="159" t="s">
        <v>94</v>
      </c>
      <c r="C6" s="130">
        <v>1</v>
      </c>
      <c r="D6" s="189">
        <f>C6/$C$7</f>
        <v>4.1666666666666664E-2</v>
      </c>
    </row>
    <row r="7" spans="1:4" x14ac:dyDescent="0.25">
      <c r="A7" s="180" t="s">
        <v>287</v>
      </c>
      <c r="B7" s="160"/>
      <c r="C7" s="131">
        <f>SUM(C2:C6)</f>
        <v>24</v>
      </c>
      <c r="D7" s="190">
        <f>SUM(D2:D6)</f>
        <v>1</v>
      </c>
    </row>
    <row r="8" spans="1:4" x14ac:dyDescent="0.25">
      <c r="A8" s="159"/>
      <c r="B8" s="161"/>
      <c r="C8" s="130"/>
      <c r="D8" s="191"/>
    </row>
    <row r="9" spans="1:4" x14ac:dyDescent="0.25">
      <c r="A9" s="192" t="s">
        <v>35</v>
      </c>
      <c r="B9" s="159" t="s">
        <v>39</v>
      </c>
      <c r="C9" s="132">
        <v>8</v>
      </c>
      <c r="D9" s="193">
        <f>C9/$C$17</f>
        <v>0.1</v>
      </c>
    </row>
    <row r="10" spans="1:4" x14ac:dyDescent="0.25">
      <c r="A10" s="159"/>
      <c r="B10" s="162" t="s">
        <v>93</v>
      </c>
      <c r="C10" s="130">
        <v>42</v>
      </c>
      <c r="D10" s="189">
        <f t="shared" ref="D10:D16" si="0">C10/$C$17</f>
        <v>0.52500000000000002</v>
      </c>
    </row>
    <row r="11" spans="1:4" x14ac:dyDescent="0.25">
      <c r="A11" s="159"/>
      <c r="B11" s="162" t="s">
        <v>115</v>
      </c>
      <c r="C11" s="130">
        <v>2</v>
      </c>
      <c r="D11" s="189">
        <f t="shared" si="0"/>
        <v>2.5000000000000001E-2</v>
      </c>
    </row>
    <row r="12" spans="1:4" x14ac:dyDescent="0.25">
      <c r="A12" s="159"/>
      <c r="B12" s="162" t="s">
        <v>133</v>
      </c>
      <c r="C12" s="130">
        <v>15</v>
      </c>
      <c r="D12" s="189">
        <f t="shared" si="0"/>
        <v>0.1875</v>
      </c>
    </row>
    <row r="13" spans="1:4" x14ac:dyDescent="0.25">
      <c r="A13" s="159"/>
      <c r="B13" s="162" t="s">
        <v>149</v>
      </c>
      <c r="C13" s="130">
        <v>1</v>
      </c>
      <c r="D13" s="189">
        <f t="shared" si="0"/>
        <v>1.2500000000000001E-2</v>
      </c>
    </row>
    <row r="14" spans="1:4" x14ac:dyDescent="0.25">
      <c r="A14" s="159"/>
      <c r="B14" s="162" t="s">
        <v>171</v>
      </c>
      <c r="C14" s="130">
        <v>8</v>
      </c>
      <c r="D14" s="189">
        <f t="shared" si="0"/>
        <v>0.1</v>
      </c>
    </row>
    <row r="15" spans="1:4" x14ac:dyDescent="0.25">
      <c r="A15" s="159"/>
      <c r="B15" s="162" t="s">
        <v>178</v>
      </c>
      <c r="C15" s="130">
        <v>2</v>
      </c>
      <c r="D15" s="189">
        <f t="shared" si="0"/>
        <v>2.5000000000000001E-2</v>
      </c>
    </row>
    <row r="16" spans="1:4" x14ac:dyDescent="0.25">
      <c r="A16" s="159"/>
      <c r="B16" s="162" t="s">
        <v>161</v>
      </c>
      <c r="C16" s="130">
        <v>2</v>
      </c>
      <c r="D16" s="189">
        <f t="shared" si="0"/>
        <v>2.5000000000000001E-2</v>
      </c>
    </row>
    <row r="17" spans="1:4" x14ac:dyDescent="0.25">
      <c r="A17" s="180" t="s">
        <v>288</v>
      </c>
      <c r="B17" s="180"/>
      <c r="C17" s="131">
        <f>SUM(C9:C16)</f>
        <v>80</v>
      </c>
      <c r="D17" s="190">
        <f>SUM(D9:D16)</f>
        <v>1</v>
      </c>
    </row>
    <row r="18" spans="1:4" x14ac:dyDescent="0.25">
      <c r="A18" s="159"/>
      <c r="B18" s="179"/>
      <c r="C18" s="130"/>
      <c r="D18" s="191"/>
    </row>
    <row r="19" spans="1:4" ht="37.5" customHeight="1" x14ac:dyDescent="0.25">
      <c r="A19" s="194" t="s">
        <v>2108</v>
      </c>
      <c r="B19" s="182" t="s">
        <v>2109</v>
      </c>
      <c r="C19" s="183">
        <v>7</v>
      </c>
      <c r="D19" s="195">
        <f>C19/$C$20</f>
        <v>1</v>
      </c>
    </row>
    <row r="20" spans="1:4" x14ac:dyDescent="0.25">
      <c r="A20" s="163" t="s">
        <v>2110</v>
      </c>
      <c r="B20" s="163"/>
      <c r="C20" s="196">
        <f>SUM(C19:C19)</f>
        <v>7</v>
      </c>
      <c r="D20" s="197">
        <f>SUM(D19:D19)</f>
        <v>1</v>
      </c>
    </row>
    <row r="21" spans="1:4" x14ac:dyDescent="0.25">
      <c r="A21" s="163"/>
      <c r="B21" s="163"/>
      <c r="C21" s="196"/>
      <c r="D21" s="197"/>
    </row>
    <row r="22" spans="1:4" x14ac:dyDescent="0.25">
      <c r="A22" s="163" t="s">
        <v>262</v>
      </c>
      <c r="B22" s="163"/>
      <c r="C22" s="196">
        <f>C7+C17+C20</f>
        <v>111</v>
      </c>
      <c r="D22" s="198"/>
    </row>
    <row r="23" spans="1:4" x14ac:dyDescent="0.25">
      <c r="A23" s="159"/>
      <c r="B23" s="159"/>
      <c r="C23" s="159"/>
      <c r="D23" s="159"/>
    </row>
    <row r="24" spans="1:4" x14ac:dyDescent="0.25">
      <c r="A24" s="159"/>
      <c r="B24" s="159"/>
      <c r="C24" s="159"/>
      <c r="D24" s="159"/>
    </row>
    <row r="25" spans="1:4" x14ac:dyDescent="0.25">
      <c r="A25" s="159"/>
      <c r="B25" s="159"/>
      <c r="C25" s="159"/>
      <c r="D25" s="159"/>
    </row>
    <row r="26" spans="1:4" x14ac:dyDescent="0.25">
      <c r="A26" s="159"/>
      <c r="B26" s="159"/>
      <c r="C26" s="159"/>
      <c r="D26" s="159"/>
    </row>
    <row r="27" spans="1:4" x14ac:dyDescent="0.25">
      <c r="A27" s="159"/>
      <c r="B27" s="159"/>
      <c r="C27" s="159"/>
      <c r="D27" s="159"/>
    </row>
    <row r="28" spans="1:4" x14ac:dyDescent="0.25">
      <c r="A28" s="159"/>
      <c r="B28" s="159"/>
      <c r="C28" s="159"/>
      <c r="D28" s="159"/>
    </row>
    <row r="29" spans="1:4" x14ac:dyDescent="0.25">
      <c r="A29" s="159"/>
      <c r="B29" s="159"/>
      <c r="C29" s="159"/>
      <c r="D29" s="159"/>
    </row>
  </sheetData>
  <sheetProtection password="C5C7"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heetViews>
  <sheetFormatPr baseColWidth="10" defaultColWidth="87.140625" defaultRowHeight="15" x14ac:dyDescent="0.25"/>
  <cols>
    <col min="1" max="1" width="75" style="89" bestFit="1" customWidth="1"/>
    <col min="2" max="2" width="10" style="89" bestFit="1" customWidth="1"/>
    <col min="3" max="3" width="87.140625" style="89"/>
    <col min="4" max="9" width="45.7109375" style="89" customWidth="1"/>
    <col min="10" max="16384" width="87.140625" style="89"/>
  </cols>
  <sheetData>
    <row r="3" spans="1:2" ht="30" x14ac:dyDescent="0.25">
      <c r="A3" s="134" t="s">
        <v>283</v>
      </c>
      <c r="B3" s="89" t="s">
        <v>320</v>
      </c>
    </row>
    <row r="4" spans="1:2" x14ac:dyDescent="0.25">
      <c r="A4" s="135" t="s">
        <v>280</v>
      </c>
      <c r="B4" s="136">
        <v>4</v>
      </c>
    </row>
    <row r="5" spans="1:2" x14ac:dyDescent="0.25">
      <c r="A5" s="184" t="s">
        <v>281</v>
      </c>
      <c r="B5" s="185">
        <v>4</v>
      </c>
    </row>
    <row r="6" spans="1:2" x14ac:dyDescent="0.25">
      <c r="A6" s="184" t="s">
        <v>282</v>
      </c>
      <c r="B6" s="185">
        <v>4</v>
      </c>
    </row>
    <row r="7" spans="1:2" x14ac:dyDescent="0.25">
      <c r="A7" s="184" t="s">
        <v>268</v>
      </c>
      <c r="B7" s="185">
        <v>7</v>
      </c>
    </row>
    <row r="8" spans="1:2" x14ac:dyDescent="0.25">
      <c r="A8" s="184" t="s">
        <v>274</v>
      </c>
      <c r="B8" s="185">
        <v>4</v>
      </c>
    </row>
    <row r="9" spans="1:2" x14ac:dyDescent="0.25">
      <c r="A9" s="184" t="s">
        <v>275</v>
      </c>
      <c r="B9" s="185">
        <v>4</v>
      </c>
    </row>
    <row r="10" spans="1:2" x14ac:dyDescent="0.25">
      <c r="A10" s="184" t="s">
        <v>277</v>
      </c>
      <c r="B10" s="185">
        <v>7</v>
      </c>
    </row>
    <row r="11" spans="1:2" x14ac:dyDescent="0.25">
      <c r="A11" s="184" t="s">
        <v>267</v>
      </c>
      <c r="B11" s="185">
        <v>14</v>
      </c>
    </row>
    <row r="12" spans="1:2" x14ac:dyDescent="0.25">
      <c r="A12" s="184" t="s">
        <v>272</v>
      </c>
      <c r="B12" s="185">
        <v>4</v>
      </c>
    </row>
    <row r="13" spans="1:2" x14ac:dyDescent="0.25">
      <c r="A13" s="184" t="s">
        <v>270</v>
      </c>
      <c r="B13" s="185">
        <v>2</v>
      </c>
    </row>
    <row r="14" spans="1:2" x14ac:dyDescent="0.25">
      <c r="A14" s="184" t="s">
        <v>273</v>
      </c>
      <c r="B14" s="185">
        <v>2</v>
      </c>
    </row>
    <row r="15" spans="1:2" x14ac:dyDescent="0.25">
      <c r="A15" s="184" t="s">
        <v>265</v>
      </c>
      <c r="B15" s="185">
        <v>6</v>
      </c>
    </row>
    <row r="16" spans="1:2" x14ac:dyDescent="0.25">
      <c r="A16" s="184" t="s">
        <v>266</v>
      </c>
      <c r="B16" s="185">
        <v>7</v>
      </c>
    </row>
    <row r="17" spans="1:3" x14ac:dyDescent="0.25">
      <c r="A17" s="184" t="s">
        <v>271</v>
      </c>
      <c r="B17" s="185">
        <v>6</v>
      </c>
    </row>
    <row r="18" spans="1:3" x14ac:dyDescent="0.25">
      <c r="A18" s="184" t="s">
        <v>279</v>
      </c>
      <c r="B18" s="185">
        <v>15</v>
      </c>
    </row>
    <row r="19" spans="1:3" x14ac:dyDescent="0.25">
      <c r="A19" s="184" t="s">
        <v>278</v>
      </c>
      <c r="B19" s="185">
        <v>6</v>
      </c>
    </row>
    <row r="20" spans="1:3" x14ac:dyDescent="0.25">
      <c r="A20" s="184" t="s">
        <v>269</v>
      </c>
      <c r="B20" s="185">
        <v>12</v>
      </c>
    </row>
    <row r="21" spans="1:3" x14ac:dyDescent="0.25">
      <c r="A21" s="135" t="s">
        <v>2082</v>
      </c>
      <c r="B21" s="136">
        <v>3</v>
      </c>
    </row>
    <row r="22" spans="1:3" x14ac:dyDescent="0.25">
      <c r="A22" s="135" t="s">
        <v>262</v>
      </c>
      <c r="B22" s="136">
        <v>111</v>
      </c>
    </row>
    <row r="26" spans="1:3" ht="30" x14ac:dyDescent="0.25">
      <c r="A26" s="134" t="s">
        <v>2111</v>
      </c>
      <c r="B26" s="89" t="s">
        <v>320</v>
      </c>
      <c r="C26"/>
    </row>
    <row r="27" spans="1:3" x14ac:dyDescent="0.25">
      <c r="A27" s="135" t="s">
        <v>1990</v>
      </c>
      <c r="B27" s="136">
        <v>3</v>
      </c>
      <c r="C27"/>
    </row>
    <row r="28" spans="1:3" ht="30" x14ac:dyDescent="0.25">
      <c r="A28" s="184" t="s">
        <v>2028</v>
      </c>
      <c r="B28" s="185">
        <v>4</v>
      </c>
      <c r="C28"/>
    </row>
    <row r="29" spans="1:3" x14ac:dyDescent="0.25">
      <c r="A29" s="184" t="s">
        <v>309</v>
      </c>
      <c r="B29" s="185">
        <v>4</v>
      </c>
      <c r="C29"/>
    </row>
    <row r="30" spans="1:3" ht="30" x14ac:dyDescent="0.25">
      <c r="A30" s="184" t="s">
        <v>65</v>
      </c>
      <c r="B30" s="185">
        <v>4</v>
      </c>
      <c r="C30"/>
    </row>
    <row r="31" spans="1:3" x14ac:dyDescent="0.25">
      <c r="A31" s="184" t="s">
        <v>310</v>
      </c>
      <c r="B31" s="185">
        <v>7</v>
      </c>
      <c r="C31"/>
    </row>
    <row r="32" spans="1:3" x14ac:dyDescent="0.25">
      <c r="A32" s="184" t="s">
        <v>311</v>
      </c>
      <c r="B32" s="185">
        <v>7</v>
      </c>
      <c r="C32"/>
    </row>
    <row r="33" spans="1:3" x14ac:dyDescent="0.25">
      <c r="A33" s="184" t="s">
        <v>312</v>
      </c>
      <c r="B33" s="185">
        <v>4</v>
      </c>
      <c r="C33"/>
    </row>
    <row r="34" spans="1:3" x14ac:dyDescent="0.25">
      <c r="A34" s="184" t="s">
        <v>147</v>
      </c>
      <c r="B34" s="185">
        <v>2</v>
      </c>
      <c r="C34"/>
    </row>
    <row r="35" spans="1:3" x14ac:dyDescent="0.25">
      <c r="A35" s="184" t="s">
        <v>159</v>
      </c>
      <c r="B35" s="185">
        <v>6</v>
      </c>
      <c r="C35"/>
    </row>
    <row r="36" spans="1:3" x14ac:dyDescent="0.25">
      <c r="A36" s="184" t="s">
        <v>169</v>
      </c>
      <c r="B36" s="185">
        <v>5</v>
      </c>
      <c r="C36"/>
    </row>
    <row r="37" spans="1:3" x14ac:dyDescent="0.25">
      <c r="A37" s="184" t="s">
        <v>313</v>
      </c>
      <c r="B37" s="185">
        <v>4</v>
      </c>
      <c r="C37"/>
    </row>
    <row r="38" spans="1:3" x14ac:dyDescent="0.25">
      <c r="A38" s="184" t="s">
        <v>182</v>
      </c>
      <c r="B38" s="185">
        <v>2</v>
      </c>
      <c r="C38"/>
    </row>
    <row r="39" spans="1:3" ht="30" x14ac:dyDescent="0.25">
      <c r="A39" s="184" t="s">
        <v>189</v>
      </c>
      <c r="B39" s="185">
        <v>4</v>
      </c>
      <c r="C39"/>
    </row>
    <row r="40" spans="1:3" x14ac:dyDescent="0.25">
      <c r="A40" s="184" t="s">
        <v>197</v>
      </c>
      <c r="B40" s="185">
        <v>4</v>
      </c>
      <c r="C40"/>
    </row>
    <row r="41" spans="1:3" x14ac:dyDescent="0.25">
      <c r="A41" s="184" t="s">
        <v>314</v>
      </c>
      <c r="B41" s="185">
        <v>5</v>
      </c>
      <c r="C41"/>
    </row>
    <row r="42" spans="1:3" x14ac:dyDescent="0.25">
      <c r="A42" s="184" t="s">
        <v>205</v>
      </c>
      <c r="B42" s="185">
        <v>5</v>
      </c>
      <c r="C42"/>
    </row>
    <row r="43" spans="1:3" x14ac:dyDescent="0.25">
      <c r="A43" s="184" t="s">
        <v>209</v>
      </c>
      <c r="B43" s="185">
        <v>12</v>
      </c>
      <c r="C43"/>
    </row>
    <row r="44" spans="1:3" x14ac:dyDescent="0.25">
      <c r="A44" s="184" t="s">
        <v>315</v>
      </c>
      <c r="B44" s="185">
        <v>6</v>
      </c>
    </row>
    <row r="45" spans="1:3" x14ac:dyDescent="0.25">
      <c r="A45" s="184" t="s">
        <v>316</v>
      </c>
      <c r="B45" s="185">
        <v>9</v>
      </c>
    </row>
    <row r="46" spans="1:3" x14ac:dyDescent="0.25">
      <c r="A46" s="184" t="s">
        <v>317</v>
      </c>
      <c r="B46" s="185">
        <v>6</v>
      </c>
    </row>
    <row r="47" spans="1:3" x14ac:dyDescent="0.25">
      <c r="A47" s="184" t="s">
        <v>318</v>
      </c>
      <c r="B47" s="185">
        <v>4</v>
      </c>
    </row>
    <row r="48" spans="1:3" x14ac:dyDescent="0.25">
      <c r="A48" s="184" t="s">
        <v>186</v>
      </c>
      <c r="B48" s="185">
        <v>2</v>
      </c>
    </row>
    <row r="49" spans="1:2" x14ac:dyDescent="0.25">
      <c r="A49" s="135" t="s">
        <v>319</v>
      </c>
      <c r="B49" s="136">
        <v>2</v>
      </c>
    </row>
    <row r="50" spans="1:2" x14ac:dyDescent="0.25">
      <c r="A50" s="135" t="s">
        <v>262</v>
      </c>
      <c r="B50" s="136">
        <v>111</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password="C5C7"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2021-07-19T19:13:35Z</dcterms:modified>
  <cp:category/>
  <cp:contentStatus/>
</cp:coreProperties>
</file>