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smpoches\Desktop\"/>
    </mc:Choice>
  </mc:AlternateContent>
  <bookViews>
    <workbookView xWindow="-120" yWindow="-120" windowWidth="20730" windowHeight="11160" tabRatio="924" firstSheet="6" activeTab="6"/>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Mapa_Proceso!$A$11:$DR$11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Mapa_Proceso!$A$1:$BC$113</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R113" i="41" l="1"/>
  <c r="CQ113" i="41"/>
  <c r="CP113" i="41"/>
  <c r="CO113" i="41"/>
  <c r="CN113" i="41"/>
  <c r="CR112" i="41"/>
  <c r="CQ112" i="41"/>
  <c r="CP112" i="41"/>
  <c r="CO112" i="41"/>
  <c r="CN112" i="41"/>
  <c r="CR111" i="41"/>
  <c r="CQ111" i="41"/>
  <c r="CP111" i="41"/>
  <c r="CO111" i="41"/>
  <c r="CN111" i="41"/>
  <c r="CR110" i="41"/>
  <c r="CY113" i="41" s="1"/>
  <c r="CZ113" i="41" s="1"/>
  <c r="CQ110" i="41"/>
  <c r="CP110" i="41"/>
  <c r="CO110" i="41"/>
  <c r="CN110" i="41"/>
  <c r="CR109" i="41"/>
  <c r="CQ109" i="41"/>
  <c r="CP109" i="41"/>
  <c r="CO109" i="41"/>
  <c r="CN109" i="41"/>
  <c r="CR108" i="41"/>
  <c r="CQ108" i="41"/>
  <c r="CP108" i="41"/>
  <c r="CO108" i="41"/>
  <c r="CN108" i="41"/>
  <c r="CR107" i="41"/>
  <c r="CQ107" i="41"/>
  <c r="CP107" i="41"/>
  <c r="CO107" i="41"/>
  <c r="CN107" i="41"/>
  <c r="CR106" i="41"/>
  <c r="CQ106" i="41"/>
  <c r="CP106" i="41"/>
  <c r="CO106" i="41"/>
  <c r="CN106" i="41"/>
  <c r="CR105" i="41"/>
  <c r="CQ105" i="41"/>
  <c r="CP105" i="41"/>
  <c r="CO105" i="41"/>
  <c r="CN105" i="41"/>
  <c r="CR104" i="41"/>
  <c r="CQ104" i="41"/>
  <c r="CP104" i="41"/>
  <c r="CO104" i="41"/>
  <c r="CN104" i="41"/>
  <c r="CR103" i="41"/>
  <c r="CQ103" i="41"/>
  <c r="CP103" i="41"/>
  <c r="CO103" i="41"/>
  <c r="CN103" i="41"/>
  <c r="CR102" i="41"/>
  <c r="CQ102" i="41"/>
  <c r="CP102" i="41"/>
  <c r="CO102" i="41"/>
  <c r="CN102" i="41"/>
  <c r="CR101" i="41"/>
  <c r="CQ101" i="41"/>
  <c r="CP101" i="41"/>
  <c r="CO101" i="41"/>
  <c r="CN101" i="41"/>
  <c r="CR100" i="41"/>
  <c r="CQ100" i="41"/>
  <c r="CP100" i="41"/>
  <c r="CO100" i="41"/>
  <c r="CN100" i="41"/>
  <c r="CR99" i="41"/>
  <c r="CQ99" i="41"/>
  <c r="CP99" i="41"/>
  <c r="CO99" i="41"/>
  <c r="CN99" i="41"/>
  <c r="CR98" i="41"/>
  <c r="CQ98" i="41"/>
  <c r="CP98" i="41"/>
  <c r="CO98" i="41"/>
  <c r="CN98" i="41"/>
  <c r="CR97" i="41"/>
  <c r="CQ97" i="41"/>
  <c r="CP97" i="41"/>
  <c r="CO97" i="41"/>
  <c r="CS98" i="41" s="1"/>
  <c r="CT98" i="41" s="1"/>
  <c r="CN97" i="41"/>
  <c r="CR96" i="41"/>
  <c r="CQ96" i="41"/>
  <c r="CP96" i="41"/>
  <c r="CO96" i="41"/>
  <c r="CN96" i="41"/>
  <c r="CR95" i="41"/>
  <c r="CQ95" i="41"/>
  <c r="CP95" i="41"/>
  <c r="CO95" i="41"/>
  <c r="CN95" i="41"/>
  <c r="CR94" i="41"/>
  <c r="CQ94" i="41"/>
  <c r="CP94" i="41"/>
  <c r="CO94" i="41"/>
  <c r="CN94" i="41"/>
  <c r="CR93" i="41"/>
  <c r="CQ93" i="41"/>
  <c r="CP93" i="41"/>
  <c r="CO93" i="41"/>
  <c r="CN93" i="41"/>
  <c r="CR92" i="41"/>
  <c r="CQ92" i="41"/>
  <c r="CP92" i="41"/>
  <c r="CO92" i="41"/>
  <c r="CN92" i="41"/>
  <c r="CR91" i="41"/>
  <c r="CQ91" i="41"/>
  <c r="CP91" i="41"/>
  <c r="CO91" i="41"/>
  <c r="CN91" i="41"/>
  <c r="CR90" i="41"/>
  <c r="CQ90" i="41"/>
  <c r="CP90" i="41"/>
  <c r="CO90" i="41"/>
  <c r="CN90" i="41"/>
  <c r="CR89" i="41"/>
  <c r="CQ89" i="41"/>
  <c r="CP89" i="41"/>
  <c r="CO89" i="41"/>
  <c r="CN89" i="41"/>
  <c r="CR88" i="41"/>
  <c r="CQ88" i="41"/>
  <c r="CP88" i="41"/>
  <c r="CO88" i="41"/>
  <c r="CN88" i="41"/>
  <c r="CR87" i="41"/>
  <c r="CQ87" i="41"/>
  <c r="CP87" i="41"/>
  <c r="CO87" i="41"/>
  <c r="CN87" i="41"/>
  <c r="CR86" i="41"/>
  <c r="CQ86" i="41"/>
  <c r="CP86" i="41"/>
  <c r="CO86" i="41"/>
  <c r="CN86" i="41"/>
  <c r="CR85" i="41"/>
  <c r="CQ85" i="41"/>
  <c r="CP85" i="41"/>
  <c r="CO85" i="41"/>
  <c r="CN85" i="41"/>
  <c r="CR84" i="41"/>
  <c r="CQ84" i="41"/>
  <c r="CP84" i="41"/>
  <c r="CO84" i="41"/>
  <c r="CN84" i="41"/>
  <c r="CR83" i="41"/>
  <c r="CQ83" i="41"/>
  <c r="CP83" i="41"/>
  <c r="CO83" i="41"/>
  <c r="CN83" i="41"/>
  <c r="CR82" i="41"/>
  <c r="CQ82" i="41"/>
  <c r="CP82" i="41"/>
  <c r="CO82" i="41"/>
  <c r="CN82" i="41"/>
  <c r="CR81" i="41"/>
  <c r="CQ81" i="41"/>
  <c r="CP81" i="41"/>
  <c r="CO81" i="41"/>
  <c r="CN81" i="41"/>
  <c r="CR80" i="41"/>
  <c r="CQ80" i="41"/>
  <c r="CP80" i="41"/>
  <c r="CO80" i="41"/>
  <c r="CN80" i="41"/>
  <c r="CR79" i="41"/>
  <c r="CQ79" i="41"/>
  <c r="CP79" i="41"/>
  <c r="CO79" i="41"/>
  <c r="CN79" i="41"/>
  <c r="CR78" i="41"/>
  <c r="CQ78" i="41"/>
  <c r="CP78" i="41"/>
  <c r="CO78" i="41"/>
  <c r="CN78" i="41"/>
  <c r="CR77" i="41"/>
  <c r="CQ77" i="41"/>
  <c r="CP77" i="41"/>
  <c r="CO77" i="41"/>
  <c r="CN77" i="41"/>
  <c r="CR76" i="41"/>
  <c r="CQ76" i="41"/>
  <c r="CP76" i="41"/>
  <c r="CO76" i="41"/>
  <c r="CN76" i="41"/>
  <c r="CR75" i="41"/>
  <c r="CQ75" i="41"/>
  <c r="CP75" i="41"/>
  <c r="CO75" i="41"/>
  <c r="CN75" i="41"/>
  <c r="CR74" i="41"/>
  <c r="CQ74" i="41"/>
  <c r="CP74" i="41"/>
  <c r="CO74" i="41"/>
  <c r="CN74" i="41"/>
  <c r="CR73" i="41"/>
  <c r="CQ73" i="41"/>
  <c r="CP73" i="41"/>
  <c r="CO73" i="41"/>
  <c r="CN73" i="41"/>
  <c r="CR72" i="41"/>
  <c r="CQ72" i="41"/>
  <c r="CP72" i="41"/>
  <c r="CO72" i="41"/>
  <c r="CN72" i="41"/>
  <c r="CR71" i="41"/>
  <c r="CQ71" i="41"/>
  <c r="CP71" i="41"/>
  <c r="CO71" i="41"/>
  <c r="CN71" i="41"/>
  <c r="CR70" i="41"/>
  <c r="CQ70" i="41"/>
  <c r="CP70" i="41"/>
  <c r="CO70" i="41"/>
  <c r="CN70" i="41"/>
  <c r="CR69" i="41"/>
  <c r="CQ69" i="41"/>
  <c r="CP69" i="41"/>
  <c r="CO69" i="41"/>
  <c r="CN69" i="41"/>
  <c r="CR68" i="41"/>
  <c r="CQ68" i="41"/>
  <c r="CP68" i="41"/>
  <c r="CO68" i="41"/>
  <c r="CN68" i="41"/>
  <c r="CR67" i="41"/>
  <c r="CQ67" i="41"/>
  <c r="CP67" i="41"/>
  <c r="CO67" i="41"/>
  <c r="CN67" i="41"/>
  <c r="CR66" i="41"/>
  <c r="CQ66" i="41"/>
  <c r="CP66" i="41"/>
  <c r="CO66" i="41"/>
  <c r="CN66" i="41"/>
  <c r="CR65" i="41"/>
  <c r="CQ65" i="41"/>
  <c r="CP65" i="41"/>
  <c r="CO65" i="41"/>
  <c r="CN65" i="41"/>
  <c r="CR64" i="41"/>
  <c r="CQ64" i="41"/>
  <c r="CP64" i="41"/>
  <c r="CO64" i="41"/>
  <c r="CN64" i="41"/>
  <c r="CR63" i="41"/>
  <c r="CQ63" i="41"/>
  <c r="CP63" i="41"/>
  <c r="CO63" i="41"/>
  <c r="CN63" i="41"/>
  <c r="CR62" i="41"/>
  <c r="CQ62" i="41"/>
  <c r="CP62" i="41"/>
  <c r="CO62" i="41"/>
  <c r="CN62" i="41"/>
  <c r="CR61" i="41"/>
  <c r="CQ61" i="41"/>
  <c r="CP61" i="41"/>
  <c r="CO61" i="41"/>
  <c r="CN61" i="41"/>
  <c r="CR60" i="41"/>
  <c r="CQ60" i="41"/>
  <c r="CP60" i="41"/>
  <c r="CO60" i="41"/>
  <c r="CN60" i="41"/>
  <c r="CR59" i="41"/>
  <c r="CQ59" i="41"/>
  <c r="CP59" i="41"/>
  <c r="CO59" i="41"/>
  <c r="CN59" i="41"/>
  <c r="CR58" i="41"/>
  <c r="CQ58" i="41"/>
  <c r="CP58" i="41"/>
  <c r="CO58" i="41"/>
  <c r="CN58" i="41"/>
  <c r="CR57" i="41"/>
  <c r="CQ57" i="41"/>
  <c r="CP57" i="41"/>
  <c r="CO57" i="41"/>
  <c r="CN57" i="41"/>
  <c r="CR56" i="41"/>
  <c r="CQ56" i="41"/>
  <c r="CP56" i="41"/>
  <c r="CO56" i="41"/>
  <c r="CN56" i="41"/>
  <c r="CR55" i="41"/>
  <c r="CQ55" i="41"/>
  <c r="CP55" i="41"/>
  <c r="CO55" i="41"/>
  <c r="CN55" i="41"/>
  <c r="CR54" i="41"/>
  <c r="CQ54" i="41"/>
  <c r="CP54" i="41"/>
  <c r="CO54" i="41"/>
  <c r="CN54" i="41"/>
  <c r="CR53" i="41"/>
  <c r="CQ53" i="41"/>
  <c r="CP53" i="41"/>
  <c r="CO53" i="41"/>
  <c r="CN53" i="41"/>
  <c r="CR52" i="41"/>
  <c r="CQ52" i="41"/>
  <c r="CP52" i="41"/>
  <c r="CO52" i="41"/>
  <c r="CN52" i="41"/>
  <c r="CR51" i="41"/>
  <c r="CQ51" i="41"/>
  <c r="CP51" i="41"/>
  <c r="CO51" i="41"/>
  <c r="CN51" i="41"/>
  <c r="CR50" i="41"/>
  <c r="CQ50" i="41"/>
  <c r="CP50" i="41"/>
  <c r="CO50" i="41"/>
  <c r="CN50" i="41"/>
  <c r="CR49" i="41"/>
  <c r="CQ49" i="41"/>
  <c r="CP49" i="41"/>
  <c r="CO49" i="41"/>
  <c r="CN49" i="41"/>
  <c r="CR48" i="41"/>
  <c r="CQ48" i="41"/>
  <c r="CP48" i="41"/>
  <c r="CO48" i="41"/>
  <c r="CN48" i="41"/>
  <c r="CR47" i="41"/>
  <c r="CQ47" i="41"/>
  <c r="CP47" i="41"/>
  <c r="CO47" i="41"/>
  <c r="CN47" i="41"/>
  <c r="CR46" i="41"/>
  <c r="CQ46" i="41"/>
  <c r="CP46" i="41"/>
  <c r="CO46" i="41"/>
  <c r="CN46" i="41"/>
  <c r="CR45" i="41"/>
  <c r="CQ45" i="41"/>
  <c r="CP45" i="41"/>
  <c r="CO45" i="41"/>
  <c r="CN45" i="41"/>
  <c r="CR44" i="41"/>
  <c r="CQ44" i="41"/>
  <c r="CP44" i="41"/>
  <c r="CO44" i="41"/>
  <c r="CN44" i="41"/>
  <c r="CR43" i="41"/>
  <c r="CQ43" i="41"/>
  <c r="CP43" i="41"/>
  <c r="CO43" i="41"/>
  <c r="CN43" i="41"/>
  <c r="CR42" i="41"/>
  <c r="CQ42" i="41"/>
  <c r="CP42" i="41"/>
  <c r="CO42" i="41"/>
  <c r="CN42" i="41"/>
  <c r="CR41" i="41"/>
  <c r="CQ41" i="41"/>
  <c r="CP41" i="41"/>
  <c r="CO41" i="41"/>
  <c r="CN41" i="41"/>
  <c r="CR40" i="41"/>
  <c r="CQ40" i="41"/>
  <c r="CP40" i="41"/>
  <c r="CO40" i="41"/>
  <c r="CN40" i="41"/>
  <c r="CR39" i="41"/>
  <c r="CQ39" i="41"/>
  <c r="CP39" i="41"/>
  <c r="CO39" i="41"/>
  <c r="CN39" i="41"/>
  <c r="CR38" i="41"/>
  <c r="CQ38" i="41"/>
  <c r="CP38" i="41"/>
  <c r="CO38" i="41"/>
  <c r="CN38" i="41"/>
  <c r="CR37" i="41"/>
  <c r="CQ37" i="41"/>
  <c r="CP37" i="41"/>
  <c r="CO37" i="41"/>
  <c r="CN37" i="41"/>
  <c r="CR36" i="41"/>
  <c r="CQ36" i="41"/>
  <c r="CP36" i="41"/>
  <c r="CO36" i="41"/>
  <c r="CN36" i="41"/>
  <c r="CR35" i="41"/>
  <c r="CQ35" i="41"/>
  <c r="CW42" i="41" s="1"/>
  <c r="CX42" i="41" s="1"/>
  <c r="CP35" i="41"/>
  <c r="CO35" i="41"/>
  <c r="CN35" i="41"/>
  <c r="CR34" i="41"/>
  <c r="CQ34" i="41"/>
  <c r="CP34" i="41"/>
  <c r="CO34" i="41"/>
  <c r="CN34" i="41"/>
  <c r="CR33" i="41"/>
  <c r="CQ33" i="41"/>
  <c r="CP33" i="41"/>
  <c r="CO33" i="41"/>
  <c r="CN33" i="41"/>
  <c r="CR32" i="41"/>
  <c r="CQ32" i="41"/>
  <c r="CP32" i="41"/>
  <c r="CO32" i="41"/>
  <c r="CN32" i="41"/>
  <c r="CR31" i="41"/>
  <c r="CQ31" i="41"/>
  <c r="CP31" i="41"/>
  <c r="CO31" i="41"/>
  <c r="CN31" i="41"/>
  <c r="CR30" i="41"/>
  <c r="CQ30" i="41"/>
  <c r="CP30" i="41"/>
  <c r="CO30" i="41"/>
  <c r="CN30" i="41"/>
  <c r="CR29" i="41"/>
  <c r="CQ29" i="41"/>
  <c r="CP29" i="41"/>
  <c r="CO29" i="41"/>
  <c r="CN29" i="41"/>
  <c r="CR28" i="41"/>
  <c r="CQ28" i="41"/>
  <c r="CP28" i="41"/>
  <c r="CO28" i="41"/>
  <c r="CN28" i="41"/>
  <c r="CR27" i="41"/>
  <c r="CQ27" i="41"/>
  <c r="CP27" i="41"/>
  <c r="CO27" i="41"/>
  <c r="CN27" i="41"/>
  <c r="CR26" i="41"/>
  <c r="CQ26" i="41"/>
  <c r="CP26" i="41"/>
  <c r="CO26" i="41"/>
  <c r="CN26" i="41"/>
  <c r="CR25" i="41"/>
  <c r="CQ25" i="41"/>
  <c r="CP25" i="41"/>
  <c r="CO25" i="41"/>
  <c r="CN25" i="41"/>
  <c r="CR24" i="41"/>
  <c r="CQ24" i="41"/>
  <c r="CP24" i="41"/>
  <c r="CO24" i="41"/>
  <c r="CN24" i="41"/>
  <c r="CR23" i="41"/>
  <c r="CQ23" i="41"/>
  <c r="CP23" i="41"/>
  <c r="CO23" i="41"/>
  <c r="CN23" i="41"/>
  <c r="CR22" i="41"/>
  <c r="CQ22" i="41"/>
  <c r="CP22" i="41"/>
  <c r="CO22" i="41"/>
  <c r="CN22" i="41"/>
  <c r="CR21" i="41"/>
  <c r="CQ21" i="41"/>
  <c r="CP21" i="41"/>
  <c r="CO21" i="41"/>
  <c r="CN21" i="41"/>
  <c r="CU21" i="41" l="1"/>
  <c r="CV21" i="41" s="1"/>
  <c r="CW24" i="41"/>
  <c r="CX24" i="41" s="1"/>
  <c r="CU25" i="41"/>
  <c r="CV25" i="41" s="1"/>
  <c r="CW78" i="41"/>
  <c r="CX78" i="41" s="1"/>
  <c r="CW61" i="41"/>
  <c r="CX61" i="41" s="1"/>
  <c r="CY78" i="41"/>
  <c r="CZ78" i="41" s="1"/>
  <c r="CS96" i="41"/>
  <c r="CT96" i="41" s="1"/>
  <c r="CY29" i="41"/>
  <c r="CZ29" i="41" s="1"/>
  <c r="CS26" i="41"/>
  <c r="CT26" i="41" s="1"/>
  <c r="CS42" i="41"/>
  <c r="CT42" i="41" s="1"/>
  <c r="CS76" i="41"/>
  <c r="CT76" i="41" s="1"/>
  <c r="CS85" i="41"/>
  <c r="CT85" i="41" s="1"/>
  <c r="CW98" i="41"/>
  <c r="CX98" i="41" s="1"/>
  <c r="CW109" i="41"/>
  <c r="CX109" i="41" s="1"/>
  <c r="CU27" i="41"/>
  <c r="CV27" i="41" s="1"/>
  <c r="CW34" i="41"/>
  <c r="CX34" i="41" s="1"/>
  <c r="CW73" i="41"/>
  <c r="CX73" i="41" s="1"/>
  <c r="CW92" i="41"/>
  <c r="CX92" i="41" s="1"/>
  <c r="CU81" i="41"/>
  <c r="CV81" i="41" s="1"/>
  <c r="CS27" i="41"/>
  <c r="CT27" i="41" s="1"/>
  <c r="CY24" i="41"/>
  <c r="CZ24" i="41" s="1"/>
  <c r="CW29" i="41"/>
  <c r="CX29" i="41" s="1"/>
  <c r="CY34" i="41"/>
  <c r="CZ34" i="41" s="1"/>
  <c r="CY42" i="41"/>
  <c r="CZ42" i="41" s="1"/>
  <c r="CS57" i="41"/>
  <c r="CT57" i="41" s="1"/>
  <c r="CS24" i="41"/>
  <c r="CT24" i="41" s="1"/>
  <c r="CU23" i="41"/>
  <c r="CV23" i="41" s="1"/>
  <c r="CS28" i="41"/>
  <c r="CT28" i="41" s="1"/>
  <c r="CS25" i="41"/>
  <c r="CT25" i="41" s="1"/>
  <c r="CU34" i="41"/>
  <c r="CV34" i="41" s="1"/>
  <c r="CY51" i="41"/>
  <c r="CZ51" i="41" s="1"/>
  <c r="CS51" i="41"/>
  <c r="CT51" i="41" s="1"/>
  <c r="CU57" i="41"/>
  <c r="CV57" i="41" s="1"/>
  <c r="CY61" i="41"/>
  <c r="CZ61" i="41" s="1"/>
  <c r="CY73" i="41"/>
  <c r="CZ73" i="41" s="1"/>
  <c r="CU76" i="41"/>
  <c r="CV76" i="41" s="1"/>
  <c r="CS34" i="41"/>
  <c r="CT34" i="41" s="1"/>
  <c r="CU42" i="41"/>
  <c r="CV42" i="41" s="1"/>
  <c r="CU51" i="41"/>
  <c r="CV51" i="41" s="1"/>
  <c r="CW57" i="41"/>
  <c r="CX57" i="41" s="1"/>
  <c r="CS61" i="41"/>
  <c r="CT61" i="41" s="1"/>
  <c r="CS73" i="41"/>
  <c r="CT73" i="41" s="1"/>
  <c r="CW76" i="41"/>
  <c r="CX76" i="41" s="1"/>
  <c r="CS78" i="41"/>
  <c r="CT78" i="41" s="1"/>
  <c r="CW51" i="41"/>
  <c r="CX51" i="41" s="1"/>
  <c r="CY57" i="41"/>
  <c r="CZ57" i="41" s="1"/>
  <c r="CU61" i="41"/>
  <c r="CV61" i="41" s="1"/>
  <c r="CU73" i="41"/>
  <c r="CV73" i="41" s="1"/>
  <c r="CS74" i="41"/>
  <c r="CT74" i="41" s="1"/>
  <c r="CS81" i="41"/>
  <c r="CT81" i="41" s="1"/>
  <c r="CY85" i="41"/>
  <c r="CZ85" i="41" s="1"/>
  <c r="CU92" i="41"/>
  <c r="CV92" i="41" s="1"/>
  <c r="CW96" i="41"/>
  <c r="CX96" i="41" s="1"/>
  <c r="CS104" i="41"/>
  <c r="CT104" i="41" s="1"/>
  <c r="CW81" i="41"/>
  <c r="CX81" i="41" s="1"/>
  <c r="CU85" i="41"/>
  <c r="CV85" i="41" s="1"/>
  <c r="CY92" i="41"/>
  <c r="CZ92" i="41" s="1"/>
  <c r="CY76" i="41"/>
  <c r="CZ76" i="41" s="1"/>
  <c r="CU78" i="41"/>
  <c r="CV78" i="41" s="1"/>
  <c r="CY81" i="41"/>
  <c r="CZ81" i="41" s="1"/>
  <c r="CW85" i="41"/>
  <c r="CX85" i="41" s="1"/>
  <c r="CU96" i="41"/>
  <c r="CV96" i="41" s="1"/>
  <c r="CS92" i="41"/>
  <c r="CT92" i="41" s="1"/>
  <c r="CY96" i="41"/>
  <c r="CZ96" i="41" s="1"/>
  <c r="CY98" i="41"/>
  <c r="CZ98" i="41" s="1"/>
  <c r="CU104" i="41"/>
  <c r="CV104" i="41" s="1"/>
  <c r="CY109" i="41"/>
  <c r="CZ109" i="41" s="1"/>
  <c r="CS113" i="41"/>
  <c r="CT113" i="41" s="1"/>
  <c r="CW104" i="41"/>
  <c r="CX104" i="41" s="1"/>
  <c r="CS109" i="41"/>
  <c r="CT109" i="41" s="1"/>
  <c r="CU113" i="41"/>
  <c r="CV113" i="41" s="1"/>
  <c r="CU98" i="41"/>
  <c r="CV98" i="41" s="1"/>
  <c r="DA98" i="41" s="1"/>
  <c r="CY104" i="41"/>
  <c r="CZ104" i="41" s="1"/>
  <c r="CU109" i="41"/>
  <c r="CV109" i="41" s="1"/>
  <c r="CW113" i="41"/>
  <c r="CX113" i="41" s="1"/>
  <c r="CY110" i="41"/>
  <c r="CZ110" i="41" s="1"/>
  <c r="CY111" i="41"/>
  <c r="CZ111" i="41" s="1"/>
  <c r="CY112" i="41"/>
  <c r="CZ112" i="41" s="1"/>
  <c r="CS110" i="41"/>
  <c r="CT110" i="41" s="1"/>
  <c r="CS111" i="41"/>
  <c r="CT111" i="41" s="1"/>
  <c r="CS112" i="41"/>
  <c r="CT112" i="41" s="1"/>
  <c r="CU110" i="41"/>
  <c r="CV110" i="41" s="1"/>
  <c r="CU111" i="41"/>
  <c r="CV111" i="41" s="1"/>
  <c r="CU112" i="41"/>
  <c r="CV112" i="41" s="1"/>
  <c r="CW110" i="41"/>
  <c r="CX110" i="41" s="1"/>
  <c r="CW111" i="41"/>
  <c r="CX111" i="41" s="1"/>
  <c r="CW112" i="41"/>
  <c r="CX112" i="41" s="1"/>
  <c r="CY105" i="41"/>
  <c r="CZ105" i="41" s="1"/>
  <c r="CY106" i="41"/>
  <c r="CZ106" i="41" s="1"/>
  <c r="CY107" i="41"/>
  <c r="CZ107" i="41" s="1"/>
  <c r="CY108" i="41"/>
  <c r="CZ108" i="41" s="1"/>
  <c r="CS105" i="41"/>
  <c r="CT105" i="41" s="1"/>
  <c r="CS106" i="41"/>
  <c r="CT106" i="41" s="1"/>
  <c r="CS107" i="41"/>
  <c r="CT107" i="41" s="1"/>
  <c r="CS108" i="41"/>
  <c r="CT108" i="41" s="1"/>
  <c r="CU105" i="41"/>
  <c r="CV105" i="41" s="1"/>
  <c r="CU106" i="41"/>
  <c r="CV106" i="41" s="1"/>
  <c r="CU107" i="41"/>
  <c r="CV107" i="41" s="1"/>
  <c r="CU108" i="41"/>
  <c r="CV108" i="41" s="1"/>
  <c r="CW105" i="41"/>
  <c r="CX105" i="41" s="1"/>
  <c r="CW106" i="41"/>
  <c r="CX106" i="41" s="1"/>
  <c r="CW107" i="41"/>
  <c r="CX107" i="41" s="1"/>
  <c r="CW108" i="41"/>
  <c r="CX108" i="41" s="1"/>
  <c r="CY99" i="41"/>
  <c r="CZ99" i="41" s="1"/>
  <c r="CY100" i="41"/>
  <c r="CZ100" i="41" s="1"/>
  <c r="CY101" i="41"/>
  <c r="CZ101" i="41" s="1"/>
  <c r="CY102" i="41"/>
  <c r="CZ102" i="41" s="1"/>
  <c r="CY103" i="41"/>
  <c r="CZ103" i="41" s="1"/>
  <c r="CS99" i="41"/>
  <c r="CT99" i="41" s="1"/>
  <c r="CS100" i="41"/>
  <c r="CT100" i="41" s="1"/>
  <c r="CS101" i="41"/>
  <c r="CT101" i="41" s="1"/>
  <c r="CS102" i="41"/>
  <c r="CT102" i="41" s="1"/>
  <c r="CS103" i="41"/>
  <c r="CT103" i="41" s="1"/>
  <c r="CU99" i="41"/>
  <c r="CV99" i="41" s="1"/>
  <c r="CU100" i="41"/>
  <c r="CV100" i="41" s="1"/>
  <c r="CU101" i="41"/>
  <c r="CV101" i="41" s="1"/>
  <c r="CU102" i="41"/>
  <c r="CV102" i="41" s="1"/>
  <c r="CU103" i="41"/>
  <c r="CV103" i="41" s="1"/>
  <c r="CW99" i="41"/>
  <c r="CX99" i="41" s="1"/>
  <c r="CW100" i="41"/>
  <c r="CX100" i="41" s="1"/>
  <c r="CW101" i="41"/>
  <c r="CX101" i="41" s="1"/>
  <c r="CW102" i="41"/>
  <c r="CX102" i="41" s="1"/>
  <c r="CW103" i="41"/>
  <c r="CX103" i="41" s="1"/>
  <c r="CY97" i="41"/>
  <c r="CZ97" i="41" s="1"/>
  <c r="CS97" i="41"/>
  <c r="CT97" i="41" s="1"/>
  <c r="CU97" i="41"/>
  <c r="CV97" i="41" s="1"/>
  <c r="CW97" i="41"/>
  <c r="CX97" i="41" s="1"/>
  <c r="CY93" i="41"/>
  <c r="CZ93" i="41" s="1"/>
  <c r="CY94" i="41"/>
  <c r="CZ94" i="41" s="1"/>
  <c r="CY95" i="41"/>
  <c r="CZ95" i="41" s="1"/>
  <c r="CS93" i="41"/>
  <c r="CT93" i="41" s="1"/>
  <c r="CS94" i="41"/>
  <c r="CT94" i="41" s="1"/>
  <c r="CS95" i="41"/>
  <c r="CT95" i="41" s="1"/>
  <c r="CU93" i="41"/>
  <c r="CV93" i="41" s="1"/>
  <c r="CU94" i="41"/>
  <c r="CV94" i="41" s="1"/>
  <c r="CU95" i="41"/>
  <c r="CV95" i="41" s="1"/>
  <c r="CW93" i="41"/>
  <c r="CX93" i="41" s="1"/>
  <c r="CW94" i="41"/>
  <c r="CX94" i="41" s="1"/>
  <c r="CW95" i="41"/>
  <c r="CX95" i="41" s="1"/>
  <c r="CY86" i="41"/>
  <c r="CZ86" i="41" s="1"/>
  <c r="CY87" i="41"/>
  <c r="CZ87" i="41" s="1"/>
  <c r="CY88" i="41"/>
  <c r="CZ88" i="41" s="1"/>
  <c r="CY89" i="41"/>
  <c r="CZ89" i="41" s="1"/>
  <c r="CY90" i="41"/>
  <c r="CZ90" i="41" s="1"/>
  <c r="CY91" i="41"/>
  <c r="CZ91" i="41" s="1"/>
  <c r="CS86" i="41"/>
  <c r="CT86" i="41" s="1"/>
  <c r="CS87" i="41"/>
  <c r="CT87" i="41" s="1"/>
  <c r="CS88" i="41"/>
  <c r="CT88" i="41" s="1"/>
  <c r="CS89" i="41"/>
  <c r="CT89" i="41" s="1"/>
  <c r="CS90" i="41"/>
  <c r="CT90" i="41" s="1"/>
  <c r="CS91" i="41"/>
  <c r="CT91" i="41" s="1"/>
  <c r="CU86" i="41"/>
  <c r="CV86" i="41" s="1"/>
  <c r="CU87" i="41"/>
  <c r="CV87" i="41" s="1"/>
  <c r="CU88" i="41"/>
  <c r="CV88" i="41" s="1"/>
  <c r="CU89" i="41"/>
  <c r="CV89" i="41" s="1"/>
  <c r="CU90" i="41"/>
  <c r="CV90" i="41" s="1"/>
  <c r="CU91" i="41"/>
  <c r="CV91" i="41" s="1"/>
  <c r="CW86" i="41"/>
  <c r="CX86" i="41" s="1"/>
  <c r="CW87" i="41"/>
  <c r="CX87" i="41" s="1"/>
  <c r="CW88" i="41"/>
  <c r="CX88" i="41" s="1"/>
  <c r="CW89" i="41"/>
  <c r="CX89" i="41" s="1"/>
  <c r="CW90" i="41"/>
  <c r="CX90" i="41" s="1"/>
  <c r="CW91" i="41"/>
  <c r="CX91" i="41" s="1"/>
  <c r="CY82" i="41"/>
  <c r="CZ82" i="41" s="1"/>
  <c r="CY83" i="41"/>
  <c r="CZ83" i="41" s="1"/>
  <c r="CY84" i="41"/>
  <c r="CZ84" i="41" s="1"/>
  <c r="CS82" i="41"/>
  <c r="CT82" i="41" s="1"/>
  <c r="CS83" i="41"/>
  <c r="CT83" i="41" s="1"/>
  <c r="CS84" i="41"/>
  <c r="CT84" i="41" s="1"/>
  <c r="CU82" i="41"/>
  <c r="CV82" i="41" s="1"/>
  <c r="CU83" i="41"/>
  <c r="CV83" i="41" s="1"/>
  <c r="CU84" i="41"/>
  <c r="CV84" i="41" s="1"/>
  <c r="CW82" i="41"/>
  <c r="CX82" i="41" s="1"/>
  <c r="CW83" i="41"/>
  <c r="CX83" i="41" s="1"/>
  <c r="CW84" i="41"/>
  <c r="CX84" i="41" s="1"/>
  <c r="CY79" i="41"/>
  <c r="CZ79" i="41" s="1"/>
  <c r="CY80" i="41"/>
  <c r="CZ80" i="41" s="1"/>
  <c r="CS79" i="41"/>
  <c r="CT79" i="41" s="1"/>
  <c r="CS80" i="41"/>
  <c r="CT80" i="41" s="1"/>
  <c r="CU79" i="41"/>
  <c r="CV79" i="41" s="1"/>
  <c r="CU80" i="41"/>
  <c r="CV80" i="41" s="1"/>
  <c r="CW79" i="41"/>
  <c r="CX79" i="41" s="1"/>
  <c r="CW80" i="41"/>
  <c r="CX80" i="41" s="1"/>
  <c r="CY77" i="41"/>
  <c r="CZ77" i="41" s="1"/>
  <c r="CS77" i="41"/>
  <c r="CT77" i="41" s="1"/>
  <c r="CU77" i="41"/>
  <c r="CV77" i="41" s="1"/>
  <c r="CW77" i="41"/>
  <c r="CX77" i="41" s="1"/>
  <c r="CY74" i="41"/>
  <c r="CZ74" i="41" s="1"/>
  <c r="CY75" i="41"/>
  <c r="CZ75" i="41" s="1"/>
  <c r="CS75" i="41"/>
  <c r="CT75" i="41" s="1"/>
  <c r="CU74" i="41"/>
  <c r="CV74" i="41" s="1"/>
  <c r="CU75" i="41"/>
  <c r="CV75" i="41" s="1"/>
  <c r="CW74" i="41"/>
  <c r="CX74" i="41" s="1"/>
  <c r="CW75" i="41"/>
  <c r="CX75" i="41" s="1"/>
  <c r="CY62" i="41"/>
  <c r="CZ62" i="41" s="1"/>
  <c r="CY63" i="41"/>
  <c r="CZ63" i="41" s="1"/>
  <c r="CY64" i="41"/>
  <c r="CZ64" i="41" s="1"/>
  <c r="CY65" i="41"/>
  <c r="CZ65" i="41" s="1"/>
  <c r="CY66" i="41"/>
  <c r="CZ66" i="41" s="1"/>
  <c r="CY67" i="41"/>
  <c r="CZ67" i="41" s="1"/>
  <c r="CY68" i="41"/>
  <c r="CZ68" i="41" s="1"/>
  <c r="CY69" i="41"/>
  <c r="CZ69" i="41" s="1"/>
  <c r="CY70" i="41"/>
  <c r="CZ70" i="41" s="1"/>
  <c r="CY71" i="41"/>
  <c r="CZ71" i="41" s="1"/>
  <c r="CY72" i="41"/>
  <c r="CZ72" i="41" s="1"/>
  <c r="CS62" i="41"/>
  <c r="CT62" i="41" s="1"/>
  <c r="CS63" i="41"/>
  <c r="CT63" i="41" s="1"/>
  <c r="CS64" i="41"/>
  <c r="CT64" i="41" s="1"/>
  <c r="CS65" i="41"/>
  <c r="CT65" i="41" s="1"/>
  <c r="CS66" i="41"/>
  <c r="CT66" i="41" s="1"/>
  <c r="CS67" i="41"/>
  <c r="CT67" i="41" s="1"/>
  <c r="CS68" i="41"/>
  <c r="CT68" i="41" s="1"/>
  <c r="CS69" i="41"/>
  <c r="CT69" i="41" s="1"/>
  <c r="CS70" i="41"/>
  <c r="CT70" i="41" s="1"/>
  <c r="CS71" i="41"/>
  <c r="CT71" i="41" s="1"/>
  <c r="CS72" i="41"/>
  <c r="CT72" i="41" s="1"/>
  <c r="CU62" i="41"/>
  <c r="CV62" i="41" s="1"/>
  <c r="CU63" i="41"/>
  <c r="CV63" i="41" s="1"/>
  <c r="CU64" i="41"/>
  <c r="CV64" i="41" s="1"/>
  <c r="CU65" i="41"/>
  <c r="CV65" i="41" s="1"/>
  <c r="CU66" i="41"/>
  <c r="CV66" i="41" s="1"/>
  <c r="CU67" i="41"/>
  <c r="CV67" i="41" s="1"/>
  <c r="CU68" i="41"/>
  <c r="CV68" i="41" s="1"/>
  <c r="CU69" i="41"/>
  <c r="CV69" i="41" s="1"/>
  <c r="CU70" i="41"/>
  <c r="CV70" i="41" s="1"/>
  <c r="CU71" i="41"/>
  <c r="CV71" i="41" s="1"/>
  <c r="CU72" i="41"/>
  <c r="CV72" i="41" s="1"/>
  <c r="CW62" i="41"/>
  <c r="CX62" i="41" s="1"/>
  <c r="CW63" i="41"/>
  <c r="CX63" i="41" s="1"/>
  <c r="CW64" i="41"/>
  <c r="CX64" i="41" s="1"/>
  <c r="CW65" i="41"/>
  <c r="CX65" i="41" s="1"/>
  <c r="CW66" i="41"/>
  <c r="CX66" i="41" s="1"/>
  <c r="CW67" i="41"/>
  <c r="CX67" i="41" s="1"/>
  <c r="CW68" i="41"/>
  <c r="CX68" i="41" s="1"/>
  <c r="CW69" i="41"/>
  <c r="CX69" i="41" s="1"/>
  <c r="CW70" i="41"/>
  <c r="CX70" i="41" s="1"/>
  <c r="CW71" i="41"/>
  <c r="CX71" i="41" s="1"/>
  <c r="CW72" i="41"/>
  <c r="CX72" i="41" s="1"/>
  <c r="CY58" i="41"/>
  <c r="CZ58" i="41" s="1"/>
  <c r="CY59" i="41"/>
  <c r="CZ59" i="41" s="1"/>
  <c r="CY60" i="41"/>
  <c r="CZ60" i="41" s="1"/>
  <c r="CS58" i="41"/>
  <c r="CT58" i="41" s="1"/>
  <c r="CS59" i="41"/>
  <c r="CT59" i="41" s="1"/>
  <c r="CS60" i="41"/>
  <c r="CT60" i="41" s="1"/>
  <c r="CU58" i="41"/>
  <c r="CV58" i="41" s="1"/>
  <c r="CU59" i="41"/>
  <c r="CV59" i="41" s="1"/>
  <c r="CU60" i="41"/>
  <c r="CV60" i="41" s="1"/>
  <c r="CW58" i="41"/>
  <c r="CX58" i="41" s="1"/>
  <c r="CW59" i="41"/>
  <c r="CX59" i="41" s="1"/>
  <c r="CW60" i="41"/>
  <c r="CX60" i="41" s="1"/>
  <c r="CU52" i="41"/>
  <c r="CV52" i="41" s="1"/>
  <c r="CU53" i="41"/>
  <c r="CV53" i="41" s="1"/>
  <c r="CU54" i="41"/>
  <c r="CV54" i="41" s="1"/>
  <c r="CU55" i="41"/>
  <c r="CV55" i="41" s="1"/>
  <c r="CU56" i="41"/>
  <c r="CV56" i="41" s="1"/>
  <c r="CW52" i="41"/>
  <c r="CX52" i="41" s="1"/>
  <c r="CW53" i="41"/>
  <c r="CX53" i="41" s="1"/>
  <c r="CW54" i="41"/>
  <c r="CX54" i="41" s="1"/>
  <c r="CW55" i="41"/>
  <c r="CX55" i="41" s="1"/>
  <c r="CW56" i="41"/>
  <c r="CX56" i="41" s="1"/>
  <c r="CY52" i="41"/>
  <c r="CZ52" i="41" s="1"/>
  <c r="CY53" i="41"/>
  <c r="CZ53" i="41" s="1"/>
  <c r="CY54" i="41"/>
  <c r="CZ54" i="41" s="1"/>
  <c r="CY55" i="41"/>
  <c r="CZ55" i="41" s="1"/>
  <c r="CY56" i="41"/>
  <c r="CZ56" i="41" s="1"/>
  <c r="CS52" i="41"/>
  <c r="CT52" i="41" s="1"/>
  <c r="CS53" i="41"/>
  <c r="CT53" i="41" s="1"/>
  <c r="CS54" i="41"/>
  <c r="CT54" i="41" s="1"/>
  <c r="CS55" i="41"/>
  <c r="CT55" i="41" s="1"/>
  <c r="CS56" i="41"/>
  <c r="CT56" i="41" s="1"/>
  <c r="CU43" i="41"/>
  <c r="CV43" i="41" s="1"/>
  <c r="CU44" i="41"/>
  <c r="CV44" i="41" s="1"/>
  <c r="CU45" i="41"/>
  <c r="CV45" i="41" s="1"/>
  <c r="CU46" i="41"/>
  <c r="CV46" i="41" s="1"/>
  <c r="CU47" i="41"/>
  <c r="CV47" i="41" s="1"/>
  <c r="CU48" i="41"/>
  <c r="CV48" i="41" s="1"/>
  <c r="CU49" i="41"/>
  <c r="CV49" i="41" s="1"/>
  <c r="CU50" i="41"/>
  <c r="CV50" i="41" s="1"/>
  <c r="CW43" i="41"/>
  <c r="CX43" i="41" s="1"/>
  <c r="CW44" i="41"/>
  <c r="CX44" i="41" s="1"/>
  <c r="CW45" i="41"/>
  <c r="CX45" i="41" s="1"/>
  <c r="CW46" i="41"/>
  <c r="CX46" i="41" s="1"/>
  <c r="CW47" i="41"/>
  <c r="CX47" i="41" s="1"/>
  <c r="CW48" i="41"/>
  <c r="CX48" i="41" s="1"/>
  <c r="CW49" i="41"/>
  <c r="CX49" i="41" s="1"/>
  <c r="CW50" i="41"/>
  <c r="CX50" i="41" s="1"/>
  <c r="CY43" i="41"/>
  <c r="CZ43" i="41" s="1"/>
  <c r="CY44" i="41"/>
  <c r="CZ44" i="41" s="1"/>
  <c r="CY45" i="41"/>
  <c r="CZ45" i="41" s="1"/>
  <c r="CY46" i="41"/>
  <c r="CZ46" i="41" s="1"/>
  <c r="CY47" i="41"/>
  <c r="CZ47" i="41" s="1"/>
  <c r="CY48" i="41"/>
  <c r="CZ48" i="41" s="1"/>
  <c r="CY49" i="41"/>
  <c r="CZ49" i="41" s="1"/>
  <c r="CY50" i="41"/>
  <c r="CZ50" i="41" s="1"/>
  <c r="CS43" i="41"/>
  <c r="CT43" i="41" s="1"/>
  <c r="DA43" i="41" s="1"/>
  <c r="CS44" i="41"/>
  <c r="CT44" i="41" s="1"/>
  <c r="DA44" i="41" s="1"/>
  <c r="DO44" i="41" s="1"/>
  <c r="CS45" i="41"/>
  <c r="CT45" i="41" s="1"/>
  <c r="DA45" i="41" s="1"/>
  <c r="CS46" i="41"/>
  <c r="CT46" i="41" s="1"/>
  <c r="DA46" i="41" s="1"/>
  <c r="CS47" i="41"/>
  <c r="CT47" i="41" s="1"/>
  <c r="DA47" i="41" s="1"/>
  <c r="CS48" i="41"/>
  <c r="CT48" i="41" s="1"/>
  <c r="CS49" i="41"/>
  <c r="CT49" i="41" s="1"/>
  <c r="CS50" i="41"/>
  <c r="CT50" i="41" s="1"/>
  <c r="DA50" i="41" s="1"/>
  <c r="CS35" i="41"/>
  <c r="CT35" i="41" s="1"/>
  <c r="CS36" i="41"/>
  <c r="CT36" i="41" s="1"/>
  <c r="CS37" i="41"/>
  <c r="CT37" i="41" s="1"/>
  <c r="CS38" i="41"/>
  <c r="CT38" i="41" s="1"/>
  <c r="CS39" i="41"/>
  <c r="CT39" i="41" s="1"/>
  <c r="CS40" i="41"/>
  <c r="CT40" i="41" s="1"/>
  <c r="CS41" i="41"/>
  <c r="CT41" i="41" s="1"/>
  <c r="CU35" i="41"/>
  <c r="CV35" i="41" s="1"/>
  <c r="CU36" i="41"/>
  <c r="CV36" i="41" s="1"/>
  <c r="CU37" i="41"/>
  <c r="CV37" i="41" s="1"/>
  <c r="CU38" i="41"/>
  <c r="CV38" i="41" s="1"/>
  <c r="CU39" i="41"/>
  <c r="CV39" i="41" s="1"/>
  <c r="CU40" i="41"/>
  <c r="CV40" i="41" s="1"/>
  <c r="CU41" i="41"/>
  <c r="CV41" i="41" s="1"/>
  <c r="CW35" i="41"/>
  <c r="CX35" i="41" s="1"/>
  <c r="CW36" i="41"/>
  <c r="CX36" i="41" s="1"/>
  <c r="CW37" i="41"/>
  <c r="CX37" i="41" s="1"/>
  <c r="CW38" i="41"/>
  <c r="CX38" i="41" s="1"/>
  <c r="CW39" i="41"/>
  <c r="CX39" i="41" s="1"/>
  <c r="CW40" i="41"/>
  <c r="CX40" i="41" s="1"/>
  <c r="CW41" i="41"/>
  <c r="CX41" i="41" s="1"/>
  <c r="CY35" i="41"/>
  <c r="CZ35" i="41" s="1"/>
  <c r="CY36" i="41"/>
  <c r="CZ36" i="41" s="1"/>
  <c r="CY37" i="41"/>
  <c r="CZ37" i="41" s="1"/>
  <c r="CY38" i="41"/>
  <c r="CZ38" i="41" s="1"/>
  <c r="CY39" i="41"/>
  <c r="CZ39" i="41" s="1"/>
  <c r="CY40" i="41"/>
  <c r="CZ40" i="41" s="1"/>
  <c r="CY41" i="41"/>
  <c r="CZ41" i="41" s="1"/>
  <c r="CW30" i="41"/>
  <c r="CX30" i="41" s="1"/>
  <c r="CW31" i="41"/>
  <c r="CX31" i="41" s="1"/>
  <c r="CW32" i="41"/>
  <c r="CX32" i="41" s="1"/>
  <c r="CW33" i="41"/>
  <c r="CX33" i="41" s="1"/>
  <c r="CY30" i="41"/>
  <c r="CZ30" i="41" s="1"/>
  <c r="CY31" i="41"/>
  <c r="CZ31" i="41" s="1"/>
  <c r="CY32" i="41"/>
  <c r="CZ32" i="41" s="1"/>
  <c r="CY33" i="41"/>
  <c r="CZ33" i="41" s="1"/>
  <c r="CS30" i="41"/>
  <c r="CT30" i="41" s="1"/>
  <c r="CS31" i="41"/>
  <c r="CT31" i="41" s="1"/>
  <c r="CS32" i="41"/>
  <c r="CT32" i="41" s="1"/>
  <c r="CS33" i="41"/>
  <c r="CT33" i="41" s="1"/>
  <c r="CU30" i="41"/>
  <c r="CV30" i="41" s="1"/>
  <c r="CU31" i="41"/>
  <c r="CV31" i="41" s="1"/>
  <c r="CU32" i="41"/>
  <c r="CV32" i="41" s="1"/>
  <c r="CU33" i="41"/>
  <c r="CV33" i="41" s="1"/>
  <c r="CS29" i="41"/>
  <c r="CT29" i="41" s="1"/>
  <c r="CY25" i="41"/>
  <c r="CZ25" i="41" s="1"/>
  <c r="CY26" i="41"/>
  <c r="CZ26" i="41" s="1"/>
  <c r="CY27" i="41"/>
  <c r="CZ27" i="41" s="1"/>
  <c r="CY28" i="41"/>
  <c r="CZ28" i="41" s="1"/>
  <c r="CU26" i="41"/>
  <c r="CV26" i="41" s="1"/>
  <c r="CU28" i="41"/>
  <c r="CV28" i="41" s="1"/>
  <c r="CU29" i="41"/>
  <c r="CV29" i="41" s="1"/>
  <c r="CW25" i="41"/>
  <c r="CX25" i="41" s="1"/>
  <c r="CW26" i="41"/>
  <c r="CX26" i="41" s="1"/>
  <c r="CW27" i="41"/>
  <c r="CX27" i="41" s="1"/>
  <c r="CW28" i="41"/>
  <c r="CX28" i="41" s="1"/>
  <c r="CU22" i="41"/>
  <c r="CV22" i="41" s="1"/>
  <c r="CU24" i="41"/>
  <c r="CV24" i="41" s="1"/>
  <c r="CW22" i="41"/>
  <c r="CX22" i="41" s="1"/>
  <c r="CY21" i="41"/>
  <c r="CZ21" i="41" s="1"/>
  <c r="CY22" i="41"/>
  <c r="CZ22" i="41" s="1"/>
  <c r="CY23" i="41"/>
  <c r="CZ23" i="41" s="1"/>
  <c r="CS21" i="41"/>
  <c r="CT21" i="41" s="1"/>
  <c r="CS22" i="41"/>
  <c r="CT22" i="41" s="1"/>
  <c r="CS23" i="41"/>
  <c r="CT23" i="41" s="1"/>
  <c r="CW21" i="41"/>
  <c r="CX21" i="41" s="1"/>
  <c r="CW23" i="41"/>
  <c r="CX23" i="41" s="1"/>
  <c r="DO47" i="41"/>
  <c r="DO43" i="41"/>
  <c r="DO50" i="41"/>
  <c r="DO45" i="41"/>
  <c r="DO46" i="41"/>
  <c r="CQ12" i="41"/>
  <c r="CR12" i="41"/>
  <c r="CQ13" i="41"/>
  <c r="CR13" i="41"/>
  <c r="CQ14" i="41"/>
  <c r="CR14" i="41"/>
  <c r="CQ15" i="41"/>
  <c r="CR15" i="41"/>
  <c r="CQ16" i="41"/>
  <c r="CR16" i="41"/>
  <c r="CQ17" i="41"/>
  <c r="CR17" i="41"/>
  <c r="CQ18" i="41"/>
  <c r="CR18" i="41"/>
  <c r="CQ19" i="41"/>
  <c r="CR19" i="41"/>
  <c r="CQ20" i="41"/>
  <c r="CR20" i="41"/>
  <c r="DA23" i="41" l="1"/>
  <c r="DO23" i="41" s="1"/>
  <c r="DA29" i="41"/>
  <c r="DO29" i="41" s="1"/>
  <c r="DA53" i="41"/>
  <c r="DO53" i="41" s="1"/>
  <c r="DA59" i="41"/>
  <c r="DO59" i="41" s="1"/>
  <c r="DA82" i="41"/>
  <c r="DO82" i="41" s="1"/>
  <c r="DA93" i="41"/>
  <c r="DA101" i="41"/>
  <c r="DO101" i="41" s="1"/>
  <c r="DA110" i="41"/>
  <c r="DO110" i="41" s="1"/>
  <c r="DA92" i="41"/>
  <c r="DO92" i="41" s="1"/>
  <c r="DA56" i="41"/>
  <c r="DA52" i="41"/>
  <c r="DO52" i="41" s="1"/>
  <c r="DA30" i="41"/>
  <c r="DO30" i="41" s="1"/>
  <c r="DA39" i="41"/>
  <c r="DA35" i="41"/>
  <c r="DO35" i="41" s="1"/>
  <c r="DA71" i="41"/>
  <c r="DO71" i="41" s="1"/>
  <c r="DA67" i="41"/>
  <c r="DO67" i="41" s="1"/>
  <c r="DA63" i="41"/>
  <c r="DO63" i="41" s="1"/>
  <c r="DA80" i="41"/>
  <c r="DO80" i="41" s="1"/>
  <c r="DA91" i="41"/>
  <c r="DO91" i="41" s="1"/>
  <c r="DA87" i="41"/>
  <c r="DO87" i="41" s="1"/>
  <c r="DA108" i="41"/>
  <c r="DO108" i="41" s="1"/>
  <c r="DA76" i="41"/>
  <c r="DO76" i="41" s="1"/>
  <c r="DA96" i="41"/>
  <c r="DO96" i="41" s="1"/>
  <c r="DA22" i="41"/>
  <c r="DO22" i="41" s="1"/>
  <c r="DA33" i="41"/>
  <c r="DO33" i="41" s="1"/>
  <c r="DA38" i="41"/>
  <c r="DA58" i="41"/>
  <c r="DO58" i="41" s="1"/>
  <c r="DA70" i="41"/>
  <c r="DO70" i="41" s="1"/>
  <c r="DA66" i="41"/>
  <c r="DA62" i="41"/>
  <c r="DO62" i="41" s="1"/>
  <c r="DA75" i="41"/>
  <c r="DO75" i="41" s="1"/>
  <c r="DA79" i="41"/>
  <c r="DO79" i="41" s="1"/>
  <c r="DA90" i="41"/>
  <c r="DO90" i="41" s="1"/>
  <c r="DA86" i="41"/>
  <c r="DO86" i="41" s="1"/>
  <c r="DA100" i="41"/>
  <c r="DO100" i="41" s="1"/>
  <c r="DA107" i="41"/>
  <c r="DO107" i="41" s="1"/>
  <c r="DA109" i="41"/>
  <c r="DO109" i="41" s="1"/>
  <c r="DA104" i="41"/>
  <c r="DO104" i="41" s="1"/>
  <c r="DA81" i="41"/>
  <c r="DO81" i="41" s="1"/>
  <c r="DA73" i="41"/>
  <c r="DO73" i="41" s="1"/>
  <c r="DA24" i="41"/>
  <c r="DA42" i="41"/>
  <c r="DO42" i="41" s="1"/>
  <c r="DH12" i="41"/>
  <c r="DI12" i="41" s="1"/>
  <c r="DA21" i="41"/>
  <c r="DO21" i="41" s="1"/>
  <c r="DA32" i="41"/>
  <c r="DO32" i="41" s="1"/>
  <c r="DO38" i="41"/>
  <c r="DA41" i="41"/>
  <c r="DO41" i="41" s="1"/>
  <c r="DA37" i="41"/>
  <c r="DO37" i="41" s="1"/>
  <c r="DA49" i="41"/>
  <c r="DO49" i="41" s="1"/>
  <c r="DA55" i="41"/>
  <c r="DO55" i="41" s="1"/>
  <c r="DO56" i="41"/>
  <c r="DO66" i="41"/>
  <c r="DA69" i="41"/>
  <c r="DO69" i="41" s="1"/>
  <c r="DA65" i="41"/>
  <c r="DO65" i="41" s="1"/>
  <c r="DA77" i="41"/>
  <c r="DO77" i="41" s="1"/>
  <c r="DA84" i="41"/>
  <c r="DO84" i="41" s="1"/>
  <c r="DA89" i="41"/>
  <c r="DO89" i="41" s="1"/>
  <c r="DO93" i="41"/>
  <c r="DA95" i="41"/>
  <c r="DO95" i="41" s="1"/>
  <c r="DA97" i="41"/>
  <c r="DO97" i="41" s="1"/>
  <c r="DA103" i="41"/>
  <c r="DO103" i="41" s="1"/>
  <c r="DA99" i="41"/>
  <c r="DO99" i="41" s="1"/>
  <c r="DA106" i="41"/>
  <c r="DO106" i="41" s="1"/>
  <c r="DA112" i="41"/>
  <c r="DO112" i="41" s="1"/>
  <c r="DO98" i="41"/>
  <c r="DA74" i="41"/>
  <c r="DA61" i="41"/>
  <c r="DO61" i="41" s="1"/>
  <c r="DA34" i="41"/>
  <c r="DO34" i="41" s="1"/>
  <c r="DA25" i="41"/>
  <c r="DO25" i="41" s="1"/>
  <c r="DA57" i="41"/>
  <c r="DO57" i="41" s="1"/>
  <c r="DA26" i="41"/>
  <c r="DO26" i="41" s="1"/>
  <c r="DF12" i="41"/>
  <c r="DG12" i="41" s="1"/>
  <c r="DA31" i="41"/>
  <c r="DO31" i="41" s="1"/>
  <c r="DA40" i="41"/>
  <c r="DO40" i="41" s="1"/>
  <c r="DA36" i="41"/>
  <c r="DO36" i="41" s="1"/>
  <c r="DA48" i="41"/>
  <c r="DO48" i="41" s="1"/>
  <c r="DA54" i="41"/>
  <c r="DO54" i="41" s="1"/>
  <c r="DA60" i="41"/>
  <c r="DO60" i="41" s="1"/>
  <c r="DA72" i="41"/>
  <c r="DO72" i="41" s="1"/>
  <c r="DA68" i="41"/>
  <c r="DO68" i="41" s="1"/>
  <c r="DA64" i="41"/>
  <c r="DO64" i="41" s="1"/>
  <c r="DA83" i="41"/>
  <c r="DO83" i="41" s="1"/>
  <c r="DA88" i="41"/>
  <c r="DO88" i="41" s="1"/>
  <c r="DA94" i="41"/>
  <c r="DO94" i="41" s="1"/>
  <c r="DA102" i="41"/>
  <c r="DO102" i="41" s="1"/>
  <c r="DA105" i="41"/>
  <c r="DO105" i="41" s="1"/>
  <c r="DA111" i="41"/>
  <c r="DO111" i="41" s="1"/>
  <c r="DA113" i="41"/>
  <c r="DO113" i="41" s="1"/>
  <c r="DA78" i="41"/>
  <c r="DO78" i="41" s="1"/>
  <c r="DA51" i="41"/>
  <c r="DO51" i="41" s="1"/>
  <c r="DA28" i="41"/>
  <c r="DO28" i="41" s="1"/>
  <c r="DA27" i="41"/>
  <c r="DO27" i="41" s="1"/>
  <c r="DA85" i="41"/>
  <c r="DO85" i="41" s="1"/>
  <c r="DO74" i="41"/>
  <c r="DO24" i="41"/>
  <c r="DO39" i="41"/>
  <c r="CW12" i="41"/>
  <c r="CX12" i="41" s="1"/>
  <c r="CW20" i="41"/>
  <c r="CX20" i="41" s="1"/>
  <c r="CY13" i="41"/>
  <c r="CZ13" i="41" s="1"/>
  <c r="CY16" i="41"/>
  <c r="CZ16" i="41" s="1"/>
  <c r="CW19" i="41"/>
  <c r="CX19" i="41" s="1"/>
  <c r="CW18" i="41"/>
  <c r="CX18" i="41" s="1"/>
  <c r="CW16" i="41"/>
  <c r="CX16" i="41" s="1"/>
  <c r="CW13" i="41"/>
  <c r="CX13" i="41" s="1"/>
  <c r="CY19" i="41"/>
  <c r="CZ19" i="41" s="1"/>
  <c r="CY20" i="41"/>
  <c r="CZ20" i="41" s="1"/>
  <c r="CY17" i="41"/>
  <c r="CZ17" i="41" s="1"/>
  <c r="CY15" i="41"/>
  <c r="CZ15" i="41" s="1"/>
  <c r="CY14" i="41"/>
  <c r="CZ14" i="41" s="1"/>
  <c r="CY12" i="41"/>
  <c r="CZ12" i="41" s="1"/>
  <c r="CY18" i="41"/>
  <c r="CZ18" i="41" s="1"/>
  <c r="CW17" i="41"/>
  <c r="CX17" i="41" s="1"/>
  <c r="CW15" i="41"/>
  <c r="CX15" i="41" s="1"/>
  <c r="CW14" i="41"/>
  <c r="CX14" i="41" s="1"/>
  <c r="CP12" i="41" l="1"/>
  <c r="CP13" i="41"/>
  <c r="CP14" i="41"/>
  <c r="CP15" i="41"/>
  <c r="CP16" i="41"/>
  <c r="CP17" i="41"/>
  <c r="CP18" i="41"/>
  <c r="CP19" i="41"/>
  <c r="CP20" i="41"/>
  <c r="CO12" i="41"/>
  <c r="CO13" i="41"/>
  <c r="CO14" i="41"/>
  <c r="CO15" i="41"/>
  <c r="CO16" i="41"/>
  <c r="CO17" i="41"/>
  <c r="CO18" i="41"/>
  <c r="CO19" i="41"/>
  <c r="CO20" i="41"/>
  <c r="DB12" i="41" l="1"/>
  <c r="DC12" i="41" s="1"/>
  <c r="DD12" i="41"/>
  <c r="DE12" i="41" s="1"/>
  <c r="CU19" i="41"/>
  <c r="CV19" i="41" s="1"/>
  <c r="CU20" i="41"/>
  <c r="CV20" i="41" s="1"/>
  <c r="CU18" i="41"/>
  <c r="CV18" i="41" s="1"/>
  <c r="CU17" i="41"/>
  <c r="CV17" i="41" s="1"/>
  <c r="CU16" i="41"/>
  <c r="CV16" i="41" s="1"/>
  <c r="CU15" i="41"/>
  <c r="CV15" i="41" s="1"/>
  <c r="CU14" i="41"/>
  <c r="CV14" i="41" s="1"/>
  <c r="CU13" i="41"/>
  <c r="CV13" i="41" s="1"/>
  <c r="CU12" i="41"/>
  <c r="CV12" i="41" s="1"/>
  <c r="CS20" i="41"/>
  <c r="CT20" i="41" s="1"/>
  <c r="CS19" i="41"/>
  <c r="CT19" i="41" s="1"/>
  <c r="CS17" i="41"/>
  <c r="CT17" i="41" s="1"/>
  <c r="DA17" i="41" s="1"/>
  <c r="CS18" i="41"/>
  <c r="CT18" i="41" s="1"/>
  <c r="DA18" i="41" s="1"/>
  <c r="CS16" i="41"/>
  <c r="CT16" i="41" s="1"/>
  <c r="CS15" i="41"/>
  <c r="CT15" i="41" s="1"/>
  <c r="CS12" i="41"/>
  <c r="CT12" i="41" s="1"/>
  <c r="CS13" i="41"/>
  <c r="CT13" i="41" s="1"/>
  <c r="DA13" i="41" s="1"/>
  <c r="CS14" i="41"/>
  <c r="CT14" i="41" s="1"/>
  <c r="DA14" i="41" s="1"/>
  <c r="CN20" i="41"/>
  <c r="CN19" i="41"/>
  <c r="CN18" i="41"/>
  <c r="CN17" i="41"/>
  <c r="CN16" i="41"/>
  <c r="CN15" i="41"/>
  <c r="CN14" i="41"/>
  <c r="CN13" i="41"/>
  <c r="CN12" i="41"/>
  <c r="DA20" i="41" l="1"/>
  <c r="DA12" i="41"/>
  <c r="DO12" i="41" s="1"/>
  <c r="DJ12" i="41"/>
  <c r="DP57" i="41" s="1"/>
  <c r="DA15" i="41"/>
  <c r="DO15" i="41" s="1"/>
  <c r="DA16" i="41"/>
  <c r="DO16" i="41" s="1"/>
  <c r="DA19" i="41"/>
  <c r="DO19" i="41" s="1"/>
  <c r="DP68" i="41"/>
  <c r="DO18" i="41"/>
  <c r="DO13" i="41"/>
  <c r="DO20" i="41"/>
  <c r="DO17" i="41"/>
  <c r="DO14" i="41"/>
  <c r="DP39" i="41" l="1"/>
  <c r="DP34" i="41"/>
  <c r="DP14" i="41"/>
  <c r="DP79" i="41"/>
  <c r="DP81" i="41"/>
  <c r="DP38" i="41"/>
  <c r="DP83" i="41"/>
  <c r="DP18" i="41"/>
  <c r="DP35" i="41"/>
  <c r="DP12" i="41"/>
  <c r="DP20" i="41"/>
  <c r="DP76" i="41"/>
  <c r="DP113" i="41"/>
  <c r="DP30" i="41"/>
  <c r="DP82" i="41"/>
  <c r="DP15" i="41"/>
  <c r="DP55" i="41"/>
  <c r="DP99" i="41"/>
  <c r="DP36" i="41"/>
  <c r="DP98" i="41"/>
  <c r="DP46" i="41"/>
  <c r="DP26" i="41"/>
  <c r="DP19" i="41"/>
  <c r="DP63" i="41"/>
  <c r="DP103" i="41"/>
  <c r="DP40" i="41"/>
  <c r="DP110" i="41"/>
  <c r="DP62" i="41"/>
  <c r="DP50" i="41"/>
  <c r="DP58" i="41"/>
  <c r="DP54" i="41"/>
  <c r="DP23" i="41"/>
  <c r="DP47" i="41"/>
  <c r="DP67" i="41"/>
  <c r="DP87" i="41"/>
  <c r="DP111" i="41"/>
  <c r="DP24" i="41"/>
  <c r="DP44" i="41"/>
  <c r="DP92" i="41"/>
  <c r="DP33" i="41"/>
  <c r="DP78" i="41"/>
  <c r="DP66" i="41"/>
  <c r="DP74" i="41"/>
  <c r="DP70" i="41"/>
  <c r="DP31" i="41"/>
  <c r="DP51" i="41"/>
  <c r="DP71" i="41"/>
  <c r="DP95" i="41"/>
  <c r="DP102" i="41"/>
  <c r="DP28" i="41"/>
  <c r="DP60" i="41"/>
  <c r="DP100" i="41"/>
  <c r="DP41" i="41"/>
  <c r="DP108" i="41"/>
  <c r="DP17" i="41"/>
  <c r="DP49" i="41"/>
  <c r="DP42" i="41"/>
  <c r="DP22" i="41"/>
  <c r="DP86" i="41"/>
  <c r="DP27" i="41"/>
  <c r="DP43" i="41"/>
  <c r="DP59" i="41"/>
  <c r="DP75" i="41"/>
  <c r="DP91" i="41"/>
  <c r="DP107" i="41"/>
  <c r="DP16" i="41"/>
  <c r="DP32" i="41"/>
  <c r="DP52" i="41"/>
  <c r="DP84" i="41"/>
  <c r="DP90" i="41"/>
  <c r="DP25" i="41"/>
  <c r="DP109" i="41"/>
  <c r="DP97" i="41"/>
  <c r="DP65" i="41"/>
  <c r="DP48" i="41"/>
  <c r="DP64" i="41"/>
  <c r="DP80" i="41"/>
  <c r="DP96" i="41"/>
  <c r="DP112" i="41"/>
  <c r="DP106" i="41"/>
  <c r="DP21" i="41"/>
  <c r="DP37" i="41"/>
  <c r="DP53" i="41"/>
  <c r="DP69" i="41"/>
  <c r="DP85" i="41"/>
  <c r="DP101" i="41"/>
  <c r="DP73" i="41"/>
  <c r="DP89" i="41"/>
  <c r="DP105" i="41"/>
  <c r="DP56" i="41"/>
  <c r="DP72" i="41"/>
  <c r="DP88" i="41"/>
  <c r="DP104" i="41"/>
  <c r="DP94" i="41"/>
  <c r="DP13" i="41"/>
  <c r="DP29" i="41"/>
  <c r="DP45" i="41"/>
  <c r="DP61" i="41"/>
  <c r="DP77" i="41"/>
  <c r="DP93" i="41"/>
  <c r="C17" i="50"/>
  <c r="C7" i="50"/>
  <c r="C18" i="50" l="1"/>
  <c r="B14" i="55"/>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l="1"/>
  <c r="F8" i="57"/>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<sst xmlns="http://schemas.openxmlformats.org/spreadsheetml/2006/main" count="9430" uniqueCount="2180">
  <si>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</si>
  <si>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</si>
  <si>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</si>
  <si>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</si>
  <si>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</si>
  <si>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</si>
  <si>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</si>
  <si>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</si>
  <si>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</si>
  <si>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</si>
  <si>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</si>
  <si>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</si>
  <si>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</si>
  <si>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</si>
  <si>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</si>
  <si>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</si>
  <si>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</si>
  <si>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</si>
  <si>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</si>
  <si>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</si>
  <si>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</si>
  <si>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</si>
  <si>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</si>
  <si>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</si>
  <si>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</si>
  <si>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</si>
  <si>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</si>
  <si>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</si>
  <si>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</si>
  <si>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</si>
  <si>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</si>
  <si>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</si>
  <si>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</si>
  <si>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</si>
  <si>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</si>
  <si>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</si>
  <si>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</si>
  <si>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</si>
  <si>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</si>
  <si>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</si>
  <si>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</si>
  <si>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</si>
  <si>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</si>
  <si>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</si>
  <si>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</si>
  <si>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</si>
  <si>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</si>
  <si>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</si>
  <si>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</si>
  <si>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</si>
  <si>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</si>
  <si>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</si>
  <si>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</si>
  <si>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</si>
  <si>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</si>
  <si>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</si>
  <si>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</si>
  <si>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</si>
  <si>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</si>
  <si>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</si>
  <si>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</si>
  <si>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</si>
  <si>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</si>
  <si>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</si>
  <si>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</si>
  <si>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</si>
  <si>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</si>
  <si>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</si>
  <si>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</si>
  <si>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</si>
  <si>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</si>
  <si>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</si>
  <si>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</si>
  <si>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</si>
  <si>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</si>
  <si>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</si>
  <si>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</si>
  <si>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</si>
  <si>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</si>
  <si>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</si>
  <si>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</si>
  <si>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</si>
  <si>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</si>
  <si>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</si>
  <si>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</si>
  <si>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</si>
  <si>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</si>
  <si>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</si>
  <si>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</si>
  <si>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</si>
  <si>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</si>
  <si>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</si>
  <si>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</si>
  <si>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</si>
  <si>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</si>
  <si>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</si>
  <si>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</si>
  <si>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</si>
  <si>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</si>
  <si>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</si>
  <si>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</si>
  <si>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</si>
  <si>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</si>
  <si>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</si>
  <si>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</si>
  <si>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</si>
  <si>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</si>
  <si>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</si>
  <si>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</si>
  <si>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</si>
  <si>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</si>
  <si>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</si>
  <si>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</si>
  <si>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</si>
  <si>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</si>
  <si>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</si>
  <si>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</si>
  <si>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</si>
  <si>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</si>
  <si>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</si>
  <si>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</si>
  <si>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</si>
  <si>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</si>
  <si>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</si>
  <si>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</si>
  <si>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</si>
  <si>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</si>
  <si>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</si>
  <si>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</si>
  <si>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</si>
  <si>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</si>
  <si>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</si>
  <si>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</si>
  <si>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</si>
  <si>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</si>
  <si>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</si>
  <si>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</si>
  <si>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</si>
  <si>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</si>
  <si>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</si>
  <si>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</si>
  <si>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</si>
  <si>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</si>
  <si>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</si>
  <si>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</si>
  <si>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</si>
  <si>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</si>
  <si>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</si>
  <si>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</si>
  <si>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</si>
  <si>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</si>
  <si>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</si>
  <si>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</si>
  <si>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</si>
  <si>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</si>
  <si>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</si>
  <si>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</si>
  <si>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</si>
  <si>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</si>
  <si>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</si>
  <si>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</si>
  <si>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</si>
  <si>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</si>
  <si>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</si>
  <si>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</si>
  <si>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</si>
  <si>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</si>
  <si>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</si>
  <si>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</si>
  <si>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</si>
  <si>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</si>
  <si>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</si>
  <si>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</si>
  <si>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</si>
  <si>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</si>
  <si>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</si>
  <si>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</si>
  <si>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</si>
  <si>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</si>
  <si>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</si>
  <si>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</si>
  <si>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</si>
  <si>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</si>
  <si>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</si>
  <si>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</si>
  <si>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</si>
  <si>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</si>
  <si>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</si>
  <si>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</si>
  <si>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</si>
  <si>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</si>
  <si>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</si>
  <si>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</si>
  <si>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</si>
  <si>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</si>
  <si>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</si>
  <si>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</si>
  <si>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</si>
  <si>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</si>
  <si>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</si>
  <si>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</si>
  <si>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</si>
  <si>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</si>
  <si>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</si>
  <si>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</si>
  <si>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</si>
  <si>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</si>
  <si>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</si>
  <si>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</si>
  <si>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</si>
  <si>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</si>
  <si>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</si>
  <si>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</si>
  <si>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</si>
  <si>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</si>
  <si>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</si>
  <si>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</si>
  <si>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</si>
  <si>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</si>
  <si>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</si>
  <si>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</si>
  <si>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</si>
  <si>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</si>
  <si>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</si>
  <si>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</si>
  <si>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</si>
  <si>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</si>
  <si>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</si>
  <si>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</si>
  <si>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</si>
  <si>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</si>
  <si>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</si>
  <si>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</si>
  <si>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</si>
  <si>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</si>
  <si>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</si>
  <si>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</si>
  <si>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</si>
  <si>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</si>
  <si>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</si>
  <si>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</si>
  <si>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</si>
  <si>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</si>
  <si>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</si>
  <si>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</si>
  <si>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</si>
  <si>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</si>
  <si>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</si>
  <si>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</si>
  <si>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</si>
  <si>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</si>
  <si>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</si>
  <si>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Actividades de control frente a la probabilidad</t>
  </si>
  <si>
    <t>Actividades de control frente al impacto</t>
  </si>
  <si>
    <t>Análisis (después de controles)</t>
  </si>
  <si>
    <t>Impacto por perspectivas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</si>
  <si>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</si>
  <si>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</si>
  <si>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</si>
  <si>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</si>
  <si>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</si>
  <si>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</si>
  <si>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</si>
  <si>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Medidas de control interno y externo</t>
  </si>
  <si>
    <t>Información</t>
  </si>
  <si>
    <t>Explicación de la valoración</t>
  </si>
  <si>
    <t>Actividades</t>
  </si>
  <si>
    <t>Calificación del Diseño</t>
  </si>
  <si>
    <t>Calificación de la Ejecución</t>
  </si>
  <si>
    <t>Solidez individual</t>
  </si>
  <si>
    <t>La solidez en conjunto respecto a las causas, mitiga:</t>
  </si>
  <si>
    <t>La solidez en conjunto respecto a la aparición de los efectos más significativos, detecta:</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</si>
  <si>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</si>
  <si>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</si>
  <si>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</si>
  <si>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</si>
  <si>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</si>
  <si>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</si>
  <si>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</si>
  <si>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</si>
  <si>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</si>
  <si>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</si>
  <si>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</si>
  <si>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</si>
  <si>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</si>
  <si>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</si>
  <si>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</si>
  <si>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</si>
  <si>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</si>
  <si>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</si>
  <si>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</si>
  <si>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</si>
  <si>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</si>
  <si>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</si>
  <si>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</si>
  <si>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</si>
  <si>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</si>
  <si>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</si>
  <si>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</si>
  <si>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</si>
  <si>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</si>
  <si>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</si>
  <si>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</si>
  <si>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</si>
  <si>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</si>
  <si>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</si>
  <si>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</si>
  <si>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</si>
  <si>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</si>
  <si>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</si>
  <si>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</si>
  <si>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</si>
  <si>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</si>
  <si>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</si>
  <si>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Solidez en Conjunto - Probabilidad</t>
  </si>
  <si>
    <t>Solidez en Conjunto - Impacto</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</si>
  <si>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</si>
  <si>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</si>
  <si>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</si>
  <si>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</si>
  <si>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</si>
  <si>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</si>
  <si>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</si>
  <si>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</si>
  <si>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</si>
  <si>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</si>
  <si>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</si>
  <si>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</si>
  <si>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</si>
  <si>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</si>
  <si>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</si>
  <si>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</si>
  <si>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</si>
  <si>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</si>
  <si>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</si>
  <si>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</si>
  <si>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</si>
  <si>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</si>
  <si>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</si>
  <si>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Moderada (32)</t>
  </si>
  <si>
    <t>Baja (4)</t>
  </si>
  <si>
    <t>Valor probabilidad inicial</t>
  </si>
  <si>
    <t>Valor impacto inicial</t>
  </si>
  <si>
    <t>Valor probabilidad final</t>
  </si>
  <si>
    <t>Valor impacto final</t>
  </si>
  <si>
    <t>Perfil de riesgo</t>
  </si>
  <si>
    <t>Perfil de riesgo del proceso</t>
  </si>
  <si>
    <t>Cuadrantes de probabilidad</t>
  </si>
  <si>
    <t>Cuadrantes de impacto</t>
  </si>
  <si>
    <t>Del proceso</t>
  </si>
  <si>
    <t>Promedio probabilidad inicial proceso</t>
  </si>
  <si>
    <t>Escala de probabilidad inicial proceso</t>
  </si>
  <si>
    <t>Promedio impacto inicial proceso</t>
  </si>
  <si>
    <t>Escala de impacto inicial proceso</t>
  </si>
  <si>
    <t>Promedio probabilidad final proceso</t>
  </si>
  <si>
    <t>Escala de probabilidad final proceso</t>
  </si>
  <si>
    <t xml:space="preserve">Promedio impacto finalproceso </t>
  </si>
  <si>
    <t>Escala de impacto final proceso</t>
  </si>
  <si>
    <t>Promedio probabilidad inicial institucional</t>
  </si>
  <si>
    <t>Escala de probabilidad inicial institucional</t>
  </si>
  <si>
    <t>Promedio impacto inicial institucional</t>
  </si>
  <si>
    <t>Escala de impacto inicial institucional</t>
  </si>
  <si>
    <t>Promedio probabilidad final institucional</t>
  </si>
  <si>
    <t>Escala de probabilidad final institucional</t>
  </si>
  <si>
    <t xml:space="preserve">Promedio impacto finalinstitucional </t>
  </si>
  <si>
    <t>Escala de impacto final institucional</t>
  </si>
  <si>
    <t>Institucional</t>
  </si>
  <si>
    <t>Resultado proceso</t>
  </si>
  <si>
    <t>Resultado Institucional</t>
  </si>
  <si>
    <t>VALORACIÓN ANTES DE CONTROLES (Número de riesgos)</t>
  </si>
  <si>
    <t>VALORACIÓN DESPUÉS DE CONTROLES (Número de riesgos)</t>
  </si>
  <si>
    <t>Perfil de riesgo institucional antes de controles</t>
  </si>
  <si>
    <t>Perfil de riesgo institucional después de controles</t>
  </si>
  <si>
    <t>Definir las Asesorías Técnicas y Formular de los Proyectos en materia de: Transformación digital, Economía Digital, Gobierno y Ciudadano Digital</t>
  </si>
  <si>
    <t>en la formulación de los Proyectos en materia de: Transformación digital, economía Digital, gobierno y Ciudadano Digital</t>
  </si>
  <si>
    <t xml:space="preserve">- Las personas que realizan la actividad no tienen los conocimientos y habilidades necesarias para la definición de asesorías y formulación de proyectos.
- La identificación de necesidades que se requiere para la definición de asesoría técnica o formulación de proyectos no es suficiente, clara, completa y de calidad.
</t>
  </si>
  <si>
    <t xml:space="preserve">- Conocimiento parcial de la normatividad aplicable al proceso.
</t>
  </si>
  <si>
    <t xml:space="preserve">- Interrupciones en la ejecución de la Asesoría o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</si>
  <si>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</si>
  <si>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</si>
  <si>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</si>
  <si>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</si>
  <si>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</si>
  <si>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 El procedimiento 1210200-PR-306 "Asesoría Técnica o Formulación y Ejecución de Proyectos en el Distrito Capital"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
</t>
  </si>
  <si>
    <t xml:space="preserve">Fuerte
</t>
  </si>
  <si>
    <t xml:space="preserve">- El procedimiento 1210200-PR-306 "Asesoría Técnica o Formulación y Ejecución de Proyectos en el Distrito Capital"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
</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</si>
  <si>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</si>
  <si>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</si>
  <si>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</si>
  <si>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de: Transformación digital, economía Digital, gobierno y Ciudadano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</si>
  <si>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Oficina de la Alta Consejería Distrital de TIC
- Jefe Oficina de la Alta Consejería Distrital de TIC
- Jefe Oficina de la Alta Consejería Distrital de TIC
- Jefe Oficina de la Alta Consejería Distrital de TIC</t>
  </si>
  <si>
    <t>- Reporte de monitoreo indicando la materialización del riesgo de Decisiones erróneas o no acertadas en la formulación de los Proyectos en materia de: Transformación digital, economía Digital, gobierno y Ciudadano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</si>
  <si>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</si>
  <si>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</si>
  <si>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</si>
  <si>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</si>
  <si>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</si>
  <si>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</si>
  <si>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</si>
  <si>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</si>
  <si>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</si>
  <si>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</si>
  <si>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</si>
  <si>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</si>
  <si>
    <t xml:space="preserve">
</t>
  </si>
  <si>
    <t>Ejecutar las Asesorías Técnicas y Proyectos en materia de: Transformación digital, Economía Digital, Gobierno y Ciudadano Digital</t>
  </si>
  <si>
    <t>en la ejecución de Proyectos en materia de: Transformación digital, Economía Digital y Gobierno y Ciudadano Digital</t>
  </si>
  <si>
    <t xml:space="preserve">- Las personas que realizan la actividad no tienen los conocimientos y habilidades necesarias para el seguimiento a la  ejecución de  proyectos.
-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</si>
  <si>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</si>
  <si>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</si>
  <si>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</si>
  <si>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</si>
  <si>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 xml:space="preserve">- El procedimiento 1210200-PR-306 "Asesoría Técnica o Formulación y Ejecución de Proyectos en el Distrito Capital"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
</t>
  </si>
  <si>
    <t xml:space="preserve">- El procedimiento 1210200-PR-306 "Asesoría Técnica o Formulación y Ejecución de Proyectos en el Distrito Capital"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
</t>
  </si>
  <si>
    <t>La escala de impacto baja de moderado a menor, de acuerdo con la valoración efectuada a las perspectivas del riesgo, lo que ubicó la valoración del riesgo después de controles  de zona resultante moderada a baja.</t>
  </si>
  <si>
    <t>- Reportar el riesgo materializado de Incumplimiento parcial de compromisos en la ejecución de Proyectos en materia de: Transformación digital, Economía Digital y Gobierno y Ciudadano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</si>
  <si>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</si>
  <si>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 Reporte de monitoreo indicando la materialización del riesgo de Incumplimiento parcial de compromisos en la ejecución de Proyectos en materia de: Transformación digital, Economía Digital y Gobierno y Ciudadano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</si>
  <si>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</si>
  <si>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</si>
  <si>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</si>
  <si>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Ejecutar las Asesorías Técnicas y Proyectos en materia: Transformación digital-Economía Digital -Gobierno y Ciudadano Digital</t>
  </si>
  <si>
    <t>en la aprobación de ejecución de Proyectos  en materia de: Transformación digital,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</si>
  <si>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</si>
  <si>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</si>
  <si>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</si>
  <si>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</si>
  <si>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</si>
  <si>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 xml:space="preserve">- El procedimiento 1210200-PR-306 "Asesoría Técnica o Formulación y Ejecución de Proyectos en el Distrito Capital" PC# (3): indica que el Jefe de Oficina Alta Consejería Distrital de TIC, autorizado(a) por el manual de funciones, cada vez que se formule un proyecto revisa que la información registrada en el formato 4130000-FT-1017 "Perfil del Proyecto",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
</t>
  </si>
  <si>
    <t xml:space="preserve">- El procedimiento 1210200-PR-306 "Asesoría Técnica o Formulación y Ejecución de Proyectos en el Distrito Capital"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</si>
  <si>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</si>
  <si>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</si>
  <si>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</si>
  <si>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</si>
  <si>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Procedimiento PR-306 actualizado
</t>
  </si>
  <si>
    <t xml:space="preserve">01/04/2020
_______________
01/04/2020
</t>
  </si>
  <si>
    <t xml:space="preserve">31/03/2021
_______________
31/03/2021
</t>
  </si>
  <si>
    <t>- Reportar el presunto hecho de Decisiones ajustadas a intereses propios o de terceros en la aprobación de ejecución de Proyectos  en materia de: Transformación digital,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</si>
  <si>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</si>
  <si>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Transformación digital,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</si>
  <si>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</si>
  <si>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</si>
  <si>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</si>
  <si>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</si>
  <si>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</si>
  <si>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</si>
  <si>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</si>
  <si>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</si>
  <si>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</si>
  <si>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
</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</si>
  <si>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</si>
  <si>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</si>
  <si>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</si>
  <si>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</si>
  <si>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</si>
  <si>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</si>
  <si>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</si>
  <si>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 Procesos estratégicos en el Sistema de Gestión de Calidad
</t>
  </si>
  <si>
    <t xml:space="preserve">- 1125 Fortalecimiento y modernización de la gestión pública distrital
</t>
  </si>
  <si>
    <t>Se determinó la probabilidad en (posible 3)  dado que la situación se presentó al menos una vez en los últimos 2 años. El impacto (mayor 4) obedece a que genera incumplimiento en las metas y objetivos institucionales.</t>
  </si>
  <si>
    <t xml:space="preserve">- El procedimiento  2213100-PR-209 " Administración de los programas de formación"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
- El procedimiento  2213100-PR-209 " Administración de los programas de formación"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 El procedimiento  2213100-PR-209 " Administración de los programas de formación"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
- 2213100-PR-209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
</t>
  </si>
  <si>
    <t xml:space="preserve">Fuerte
Débil
Fuerte
Fuerte
</t>
  </si>
  <si>
    <t xml:space="preserve">Fuerte
Fuerte
Fuerte
Fuerte
</t>
  </si>
  <si>
    <t xml:space="preserve">- El procedimiento  2213100-PR-209 " Administración de los programas de formación"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
- El procedimiento  2213100-PR-209 " Administración de los programas de formación"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
</t>
  </si>
  <si>
    <t xml:space="preserve">Fuerte
Fuerte
</t>
  </si>
  <si>
    <t xml:space="preserve">La valoración obtenida evidencia que los controles establecidos para el presente riesgo permiten reducir su impacto  pasando de una zona extrema a una zona baja en el mapa de calor. </t>
  </si>
  <si>
    <t xml:space="preserve">
-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 2213100-PR-209 " Administración de los programas de formación".
_______________
</t>
  </si>
  <si>
    <t xml:space="preserve">
- Profesional especializado
- Profesional especializado
_______________
</t>
  </si>
  <si>
    <t xml:space="preserve">
- Matriz de riesgos actualizada y procedimiento ajustado
- Procedimiento ajustado y Matriz de riesgos actualizada.
_______________
</t>
  </si>
  <si>
    <t xml:space="preserve">
01/02/2021
01/02/2021
_______________
</t>
  </si>
  <si>
    <t xml:space="preserve">
30/04/2021
_______________
</t>
  </si>
  <si>
    <t xml:space="preserve">-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 2213100-PR-209 " Administración de los programas de formación".
-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"Administración de los programas de formación".
-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_______________
</t>
  </si>
  <si>
    <t xml:space="preserve">- Profesional especializado
- Profesional especializado
- Profesional especializado
- Profesional especializado
_______________
</t>
  </si>
  <si>
    <t xml:space="preserve">- Procedimiento ajustado y Matriz de riesgos actualizada.
- Procedimiento ajustado y Matriz de riesgos actualizada.
- Procedimiento ajustado y Matriz de riesgos actualizada.
- Procedimiento ajustado y Matriz de riesgos actualizada.
_______________
</t>
  </si>
  <si>
    <t xml:space="preserve">01/02/2021
01/02/2021
01/02/2021
01/02/2021
_______________
</t>
  </si>
  <si>
    <t xml:space="preserve">30/04/2021
30/04/2021
30/04/2021
30/04/2021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</si>
  <si>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</si>
  <si>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</si>
  <si>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</si>
  <si>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</si>
  <si>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 xml:space="preserve">
Análisis antes de controles
Análisis de controles
Análisis después de controles
Tratamiento del riesgo</t>
  </si>
  <si>
    <t>Se incluyeron controles detectivos, las explicaciones del riesgo y de las valoraciones antes y después de controles del riesgo identificado</t>
  </si>
  <si>
    <t xml:space="preserve">
Análisis de controles
Análisis después de controles
</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</si>
  <si>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</si>
  <si>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</si>
  <si>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</si>
  <si>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retiran los controles detectivos de auditorías.</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</si>
  <si>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</si>
  <si>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</si>
  <si>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</si>
  <si>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</si>
  <si>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</si>
  <si>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Fallas en la prestación de los bienes y servicios que oferta la Secretaria General
- Debilidades en las acciones de articulación interinstitucional que afectan las acciones para la modernización de la infraestructura física del Distrito.
- Pérdida del conocimiento institucional, que genera obsolescencia de la gestión.
- Imagen institucional desmejorada por la deficiente divulgación, en materia de acciones, decisiones y resultados de la gestión del Distrito Capital.
</t>
  </si>
  <si>
    <t xml:space="preserve">- Todos los procesos en el Sistema de Gestión de Calidad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</si>
  <si>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</si>
  <si>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
</t>
  </si>
  <si>
    <t xml:space="preserve">-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
</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</si>
  <si>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</si>
  <si>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</si>
  <si>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</si>
  <si>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</si>
  <si>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</si>
  <si>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 xml:space="preserve">Identificación del riesgo
Análisis de controles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</si>
  <si>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</si>
  <si>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</si>
  <si>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</si>
  <si>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</si>
  <si>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</si>
  <si>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</si>
  <si>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 xml:space="preserve">- Fallas en la prestación de los bienes y servicios que oferta la Secretaria General
</t>
  </si>
  <si>
    <t xml:space="preserve">- Publicación de actos administrativos en el registro distrital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</si>
  <si>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</si>
  <si>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 xml:space="preserve">-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
-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
-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
Concepto técnico de revisión de tablas de valoración documental 2215200-FT-929, Oficio 2211600-FT-012 concepto técnico
Concepto técnico de revisión de TVD de empresas privadas que cumplen funciones públicas o prestan un servicio público
4213200-FT-1082
Concepto técnico de revisión de TRD de empresas privadas que cumplen funciones públicas o prestan un servicio público 4213200-FT-1083.
-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
</t>
  </si>
  <si>
    <t xml:space="preserve">-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
-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
</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</si>
  <si>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</si>
  <si>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Realizar seguimiento a la planeación de cada uno de los procedimientos en el comité de autocontrol de la Subdirección del Sistema Distrital de Archivos.
- 
Realizar seguimiento a la planeación de cada uno de los procedimientos en el comité de autocontrol de la Subdirección del Sistema Distrital de Archivos.
- 
Realizar seguimiento a la planeación de cada uno de los procedimientos en el comité de autocontrol de la Subdirección del Sistema Distrital de Archivos.
- Realizar inducción interna para los servidores que ingresen a la Dirección Distrital de Archivo de Bogotá
- Realizar inducción interna para los servidores que ingresen a la Dirección Distrital de Archivo de Bogotá
- Realizar inducción interna para los servidores que ingresen a la Dirección Distrital de Archivo de Bogotá
_______________
-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(Acción preventiva)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</si>
  <si>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t>
  </si>
  <si>
    <t xml:space="preserve">-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Acta del subcomité de Autocontrol aprobada por el Subdirector del Sistema Distrital de Archivos
- Acta del subcomité de Autocontrol aprobada por el Subdirector del Sistema Distrital de Archivos
- Acta del subcomité de Autocontrol aprobada por el Subdirector del Sistema Distrital de Archivos
- Presentación de Power Point  de los temas de la inducción, lista de asistencia o pantallazo de teams
- Presentación de Power Point  de los temas de la inducción, lista de asistencia o pantallazo de teams
- Presentación de Power Point  de los temas de la inducción, lista de asistencia o pantallazo de teams
_______________
- Informe de visitas de seguimiento al cumplimiento de la normatividad archivística revisado y aprobado por el Director del Archivo de Bogotá y el Subdirector del Sistema Distrital de Archivos.
</t>
  </si>
  <si>
    <t xml:space="preserve">01/02/2021
01/02/2021
01/02/2021
01/02/2021
01/02/2021
01/02/2021
01/02/2021
01/02/2021
01/02/2021
_______________
01/02/2021
</t>
  </si>
  <si>
    <t xml:space="preserve">30/06/2021
30/06/2021
30/06/2021
30/06/2021
30/06/2021
30/06/2021
30/06/2021
30/06/2021
30/06/2021
_______________
30/06/2021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</si>
  <si>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</si>
  <si>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del Archivo de Bogotá
- Profesional Universitario y/o especializado
- Subdirector del Sistema Distrital de Archivos
- Director(a) del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</si>
  <si>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</si>
  <si>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Creación del riesgo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</si>
  <si>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</si>
  <si>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</si>
  <si>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</si>
  <si>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 xml:space="preserve">
Análisis de controles
Tratamiento del riesgo</t>
  </si>
  <si>
    <t>1. Se incluyen en el SIG nuevas acciones preventivas y detectivas para el año 2021.
2. Se retiran los controles detectivos de auditorías.</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</si>
  <si>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</si>
  <si>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</si>
  <si>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</si>
  <si>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</si>
  <si>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Afectación del reporte del indicador del proyecto de inversión 1125, frente a la meta: “Poner 380.187 unidades documentales al servicio de la administración y la ciudadanía”.  
- Limitación en el uso de los recursos de información para los investigadores y la ciudadanía en general.
</t>
  </si>
  <si>
    <t xml:space="preserve">- Fallas en la prestación de los bienes y servicios que oferta la Secretaria General
- Pérdida del conocimiento institucional, que genera obsolescencia de la gestión.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</si>
  <si>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</si>
  <si>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 xml:space="preserve">-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
-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
-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
- El procedimiento 2215100-PR-243 	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
</t>
  </si>
  <si>
    <t xml:space="preserve">-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
-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
</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</si>
  <si>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</si>
  <si>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  Ejecución del modelo de inspección del procesamiento técnico de fondos y Colecciones de la Dirección Distrital de Archivos de Bogota 
-  EJjecución del modelo de inspección del procesamiento técnico de fondos y Colecciones de la Dirección Distrital de Archivos de Bogota 
-  EJjecución del modelo de inspección del procesamiento técnico de fondos y Colecciones de la Dirección Distrital de Archivos de Bogota 
_______________
</t>
  </si>
  <si>
    <t xml:space="preserve">
- Subdirector del Técnico de Archivo de Bogota
- Subdirector del Técnico de Archivo de Bogota
- Subdirector del Técnico de Archivo de Bogota
_______________
</t>
  </si>
  <si>
    <t xml:space="preserve">
- informe de la inspección delprocesamiento técnico de fondos y Colecciones de la Dirección Distrital de Archivos de Bogota 
- informe de la inspección delprocesamiento técnico de fondos y Colecciones de la Dirección Distrital de Archivos de Bogota 
- informe de la inspección delprocesamiento técnico de fondos y Colecciones de la Dirección Distrital de Archivos de Bogota 
_______________
</t>
  </si>
  <si>
    <t xml:space="preserve">
01/02/2021
01/02/2021
01/02/2021
_______________
</t>
  </si>
  <si>
    <t xml:space="preserve">
30/06/2021
30/06/2021
30/06/2021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</si>
  <si>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</si>
  <si>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del Archivo de Bogotá
- Profesional Universitario y/o especializado
- Profesionales universitarios y/o especializados de la Subdirección Técnica
- Subdirector Técnico
- Director(a) del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</si>
  <si>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</si>
  <si>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</si>
  <si>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</si>
  <si>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</si>
  <si>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</si>
  <si>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</si>
  <si>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</si>
  <si>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</si>
  <si>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</si>
  <si>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</si>
  <si>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 xml:space="preserve">-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
-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
-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
</t>
  </si>
  <si>
    <t xml:space="preserve">Fuerte
Fuerte
Fuerte
</t>
  </si>
  <si>
    <t xml:space="preserve">-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
-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
-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
</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</si>
  <si>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</si>
  <si>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Realizar la actualización del procedimiento 2215100-PR-082 Consulta de fondos documentales custodiados por el Archivo de Bogotá
-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</si>
  <si>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</si>
  <si>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</si>
  <si>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01/02/2021
01/02/2021
_______________
</t>
  </si>
  <si>
    <t xml:space="preserve">
30/06/2021
30/06/2021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</si>
  <si>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</si>
  <si>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</si>
  <si>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</si>
  <si>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</si>
  <si>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</si>
  <si>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
2. Se retiran los controles detectivos de auditorías.</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</si>
  <si>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</si>
  <si>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</si>
  <si>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</si>
  <si>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</si>
  <si>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</si>
  <si>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 xml:space="preserve">- Procesos de apoyo operativo en el Sistema de Gestión de Calidad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</si>
  <si>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</si>
  <si>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 xml:space="preserve">-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
-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
</t>
  </si>
  <si>
    <t xml:space="preserve">-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
</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</si>
  <si>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</si>
  <si>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Se realizará la actualización del procedimiento 257 Asistencia técnica en gestión documental y archivos y 293 Revisión y evaluación de las TRD Y TVD para su convalidación por parte del Consejo Distrital de Archivos , con el fin de reforzar los controles de los mismos
- 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t>
  </si>
  <si>
    <t xml:space="preserve">
- Profesional universitario de la Subdirección del Sistema Distrital de Archivos
- Profesional universitario de la Subdirección del Sistema Distrital de Archivos
_______________
</t>
  </si>
  <si>
    <t xml:space="preserve">
- Procedimiento PR: 257 y 293 actualizado y publicado.
- Procedimiento PR: 257 y 293 actualizado y publicado.
_______________
</t>
  </si>
  <si>
    <t xml:space="preserve">
30/06/2021
30/06/2021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</si>
  <si>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</si>
  <si>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</si>
  <si>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</si>
  <si>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</si>
  <si>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</si>
  <si>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Identificación del riesgo
Tratamiento del riesgo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</si>
  <si>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</si>
  <si>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
2. Se retiran los controles detectivos de auditorías.</t>
  </si>
  <si>
    <t>Gestionar los recursos necesarios para el ingreso a bodega y registro en los inventarios de los bienes objeto de solicitud.</t>
  </si>
  <si>
    <t>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</si>
  <si>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</si>
  <si>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</si>
  <si>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</si>
  <si>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 xml:space="preserve">- Incumplimiento o atraso en los programas, proyectos y gestión de la Secretaria General.
- Afectación de imagen institucional por la materialización de actos de corrupción.
</t>
  </si>
  <si>
    <t xml:space="preserve">- Todos los proyectos de inversión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</si>
  <si>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</si>
  <si>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 xml:space="preserve">- Actividad (5) PR-148 "Ingreso o entrada de bienes":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
- Actividad (8) PR-148 "Ingreso o entrada de bienes":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
- Actividad (9) PR-148 "Ingreso o entrada de bienes":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
- Actividad (2) PR-236 "Egreso o salida definitiva de bienes":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
- Actividad (3) PR-236 "Egreso o salida definitiva de bienes":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
- Actividad (8) PR-236 "Egreso o salida definitiva de bienes":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
</t>
  </si>
  <si>
    <t xml:space="preserve">Fuerte
Fuerte
Fuerte
Fuerte
Fuerte
Fuerte
</t>
  </si>
  <si>
    <t xml:space="preserve">- Actividad (8) PR-236 "Egreso o salida definitiva de bienes":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
</t>
  </si>
  <si>
    <t>Se determina la probabilidad (1 rara vez) ya que el riesgo nunca se ha materializado o no se ha presentado en los últimos cuatro años. El impacto (4 mayor) obedece sanción por parte del ente de control u otro ente regulador.</t>
  </si>
  <si>
    <t xml:space="preserve">- AP 48: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
- AP 48: Por intermedio de la Dirección de contratación, hacer entrega de un documento de resumen con los “tips” que se deben tener en cuenta por parte de los supervisores para formalizar el ingreso de bienes.
- AP 48: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
_______________
</t>
  </si>
  <si>
    <t xml:space="preserve">- Profesional Especializado
- Profesional especializado
- Profesional Universitario
_______________
</t>
  </si>
  <si>
    <t xml:space="preserve">- Evidencias de Reunión 
- Documento con Tips
- Memorando Electrónico
_______________
</t>
  </si>
  <si>
    <t xml:space="preserve">08/10/2020
08/10/2020
08/10/2020
_______________
</t>
  </si>
  <si>
    <t xml:space="preserve">12/02/2021
12/02/2021
12/02/2021
_______________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</si>
  <si>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</si>
  <si>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</si>
  <si>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</si>
  <si>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Creación del mapa de riesgos.</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</si>
  <si>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</si>
  <si>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</si>
  <si>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</si>
  <si>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</si>
  <si>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</si>
  <si>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</si>
  <si>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</si>
  <si>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Preparar y generar la cuenta mensual de almacén con destino a la Subdirección Financiera</t>
  </si>
  <si>
    <t>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</si>
  <si>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</si>
  <si>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</si>
  <si>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</si>
  <si>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Incumplimiento o atraso en los programas, proyectos y gestión de la Secretaria General.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</si>
  <si>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</si>
  <si>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 xml:space="preserve">- Actividad (1) PR-149 "Cuenta mensual de almacén":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
- Actividad (3) PR-149 "Cuenta mensual de almacén":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
</t>
  </si>
  <si>
    <t xml:space="preserve">- Actividad (3) PR-149 "Cuenta mensual de almacén":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
</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</si>
  <si>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</si>
  <si>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</si>
  <si>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</si>
  <si>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</si>
  <si>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</si>
  <si>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</si>
  <si>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</si>
  <si>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</si>
  <si>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Programar el seguimiento y control de bienes</t>
  </si>
  <si>
    <t>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</si>
  <si>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</si>
  <si>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</si>
  <si>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</si>
  <si>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xml:space="preserve">- Actividad (7) PR-235 "Control y seguimiento de bienes":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
- Actividad (12) PR-235 "Control y seguimiento de bienes":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
- Actividad (17) PR-235 "Control y seguimiento de bienes":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
- Actividad (18) PR-235 "Control y seguimiento de bienes":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
Comprobantes de Egreso de Elementos.
- Actividad (20) PR-235 "Control y seguimiento de bienes":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
- Actividad (24) PR-235 "Control y seguimiento de bienes":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
</t>
  </si>
  <si>
    <t xml:space="preserve">- Actividad (12) PR-235 "Control y seguimiento de bienes":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
- Actividad (17) PR-235 "Control y seguimiento de bienes":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
- Actividad (24) PR-235 "Control y seguimiento de bienes":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</si>
  <si>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</si>
  <si>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</si>
  <si>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</si>
  <si>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</si>
  <si>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</si>
  <si>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Seguimiento y control de la información de los bienes de propiedad de la entidad</t>
  </si>
  <si>
    <t>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</si>
  <si>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</si>
  <si>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</si>
  <si>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</si>
  <si>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</si>
  <si>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 Actividad (17) PR-235 "Control y seguimiento de bienes":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
- Actividad (24) PR-235 "Control y seguimiento de bienes":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
</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</si>
  <si>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</si>
  <si>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 Ajustar los formatos de traslado de bienes de tal forma que se puedan identificar la cantidad de los elementos que se incluyen, incluir casillas de verificación hacer referencia al total de bienes, numero páginas.
- Socializar el procedimiento y los instrumentos relacionados con el traslado de bienes con las dependencias pendencias. Y explicar ¿Cómo se deben realizar las solicitudes adecuadamente?  
- Realizar un análisis de la metodología de reparto o asignación de las solicitudes de traslado con el fin de optimizar el control sobre las mismas.
_______________
</t>
  </si>
  <si>
    <t xml:space="preserve">
- Profesional Universitario
- Profesional Universitario
- Profesional Especializado
_______________
</t>
  </si>
  <si>
    <t xml:space="preserve">
- Formatos Actualizados y Ajustados.
- Listas de asistencia y memorias de la socialización.
- Documento de Análisis a través de Evidencia de Reunión.
_______________
</t>
  </si>
  <si>
    <t xml:space="preserve">
15/02/2021
15/02/2021
15/02/2021
_______________
</t>
  </si>
  <si>
    <t xml:space="preserve">
14/05/2021
14/05/2021
14/05/2021
_______________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</si>
  <si>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</si>
  <si>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</si>
  <si>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</si>
  <si>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</si>
  <si>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</si>
  <si>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</si>
  <si>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</si>
  <si>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</si>
  <si>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Realizar diagnóstico basado en la aplicación de estándares mínimos del Sistema de Gestión de Seguridad y Salud en el Trabajo y mantener actualizado el marco normativo.</t>
  </si>
  <si>
    <t>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</si>
  <si>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</si>
  <si>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</si>
  <si>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</si>
  <si>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 xml:space="preserve">- Ambiente laboral desfavorable.
</t>
  </si>
  <si>
    <t>Por ser una actividad operativa, tiene un impacto moderado, sin embargo ya que su frecuencia es improbable, es decir, se presentó al menos una vez en los últimos cuatro años la valoración antes de los controles es moderada.</t>
  </si>
  <si>
    <t xml:space="preserve">-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
-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
</t>
  </si>
  <si>
    <t xml:space="preserve">-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
</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</si>
  <si>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</si>
  <si>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</si>
  <si>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</si>
  <si>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</si>
  <si>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Creación del mapa de riesgos del proceso.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</si>
  <si>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</si>
  <si>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Identificación del riesgo
Análisis antes de controles
Tratamiento del riesgo</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</si>
  <si>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</si>
  <si>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</si>
  <si>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
Se retiran los controles detectivos de auditorías.</t>
  </si>
  <si>
    <t>Actualizar la Identificación de peligros y valoración de riesgos</t>
  </si>
  <si>
    <t>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</si>
  <si>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</si>
  <si>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</si>
  <si>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</si>
  <si>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</si>
  <si>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 xml:space="preserve">-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
-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
</t>
  </si>
  <si>
    <t xml:space="preserve">-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
</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</si>
  <si>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</si>
  <si>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</si>
  <si>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</si>
  <si>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</si>
  <si>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</si>
  <si>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</si>
  <si>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</si>
  <si>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</si>
  <si>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</si>
  <si>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</si>
  <si>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</si>
  <si>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</si>
  <si>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 xml:space="preserve">-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
</t>
  </si>
  <si>
    <t xml:space="preserve">-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</si>
  <si>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</si>
  <si>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</si>
  <si>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</si>
  <si>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</si>
  <si>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</si>
  <si>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</si>
  <si>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</si>
  <si>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</si>
  <si>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</si>
  <si>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</si>
  <si>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</si>
  <si>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</si>
  <si>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 xml:space="preserve">- 2211300-PR-166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
- 2211300-PR-166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
</t>
  </si>
  <si>
    <t xml:space="preserve">- 2211300-PR-166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
- 2211300-PR-166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
</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</si>
  <si>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</si>
  <si>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</si>
  <si>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</si>
  <si>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</si>
  <si>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</si>
  <si>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</si>
  <si>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</si>
  <si>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</si>
  <si>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</si>
  <si>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</si>
  <si>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</si>
  <si>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xml:space="preserve">-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
</t>
  </si>
  <si>
    <t xml:space="preserve">-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</si>
  <si>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</si>
  <si>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</si>
  <si>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</si>
  <si>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</si>
  <si>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</si>
  <si>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</si>
  <si>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</si>
  <si>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</si>
  <si>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</si>
  <si>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- 1127 Infraestructura adecuada para todos en la Secretaría General
- 1156 Bogotá Mejor para las Víctimas, la Paz y la reconciliación.
- 1126 Implementación de un nuevo enfoque de servicio a la ciudadanía
- 1125 Fortalecimiento y modernización de la gestión pública distrital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</si>
  <si>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</si>
  <si>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PR -203 (PC #3) "Formulación, ejecución y seguimiento al Plan Institucional de Gestión Ambiental - PIGA " indica que el Comité Institucional de Gestión y Desempeño , autorizado(a) por la Resolución 494 de 2019,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
- PR -203 (PC #9) "Formulación, ejecución y seguimiento al Plan Institucional de Gestión Ambiental - PIGA "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
</t>
  </si>
  <si>
    <t xml:space="preserve">- PR -203 (PC #15) "Formulación, ejecución y seguimiento al Plan Institucional de Gestión Ambiental - PIGA "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
</t>
  </si>
  <si>
    <t xml:space="preserve">
- Realizar una revisión integral al riesgo en cuanto a sus causas, efectos y actividades de control. 
_______________
</t>
  </si>
  <si>
    <t xml:space="preserve">
- Director(a) Administrativos y Financiero
_______________
</t>
  </si>
  <si>
    <t xml:space="preserve">
- Ficha integral del riesgo actualizada
_______________
</t>
  </si>
  <si>
    <t xml:space="preserve">
01/02/2021
_______________
</t>
  </si>
  <si>
    <t xml:space="preserve">
30/04/2021
_______________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</si>
  <si>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</si>
  <si>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 Servicios Administrativos
- Director(a) Administrativo y Financiero
- Director(a) Administrativo y Financiero
- Director(a) Administrativo y Financiero
- Director(a) Administrativo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</si>
  <si>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</si>
  <si>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 xml:space="preserve">
Análisis de controles
Análisis después de controles
Tratamiento del riesgo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</si>
  <si>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</si>
  <si>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</si>
  <si>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</si>
  <si>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</si>
  <si>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 xml:space="preserve">
Análisis antes de controles
Análisis de controles
Tratamiento del riesgo</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</si>
  <si>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</si>
  <si>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 xml:space="preserve">Prestar los servicios de apoyo administrativo </t>
  </si>
  <si>
    <t>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</si>
  <si>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</si>
  <si>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</si>
  <si>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</si>
  <si>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 xml:space="preserve">- 1126 Implementación de un nuevo enfoque de servicio a la ciudadanía
- 1156 Bogotá Mejor para las Víctimas, la Paz y la reconciliación.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</si>
  <si>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</si>
  <si>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 xml:space="preserve">- PR-153 (Act. #3) "Prestación de servicios administrativos":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
- El procedimiento 4231000-PR-195 "Interventoría y/o supervisión"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
</t>
  </si>
  <si>
    <t xml:space="preserve">- PR-153 (PC. #5) "Prestación de servicios administrativos"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
- PR-153 (PC. #7) "Prestación de servicios administrativos"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
- PR-152 (Act. #6) "Administración del parque automotor":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
- PR-152 (Act. #9) "Administración del parque automotor":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
- PR-363 (PC 5) "Uso de Espacios":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
.
</t>
  </si>
  <si>
    <t xml:space="preserve">Fuerte
Fuerte
Fuerte
Fuerte
Fuerte
</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</si>
  <si>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</si>
  <si>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xml:space="preserve">
- Realizar una revisión integral al riesgo en cuanto a sus causas, efectos y actividades de control. 
_______________
</t>
  </si>
  <si>
    <t xml:space="preserve">
- Subdirector de Servicios Administrativos
_______________
</t>
  </si>
  <si>
    <t xml:space="preserve">
- Ficha integral del riesgo actualizada
_______________
</t>
  </si>
  <si>
    <t xml:space="preserve">
01/02/2021
_______________
</t>
  </si>
  <si>
    <t xml:space="preserve">
30/04/2021
_______________
</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</si>
  <si>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</si>
  <si>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 Servicios Administrativos
- Profesional encargado o Subdirector de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</si>
  <si>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</si>
  <si>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</si>
  <si>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</si>
  <si>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Identificación del riesgo
Análisis antes de controles
Análisis de controles
Tratamiento del riesgo</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</si>
  <si>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</si>
  <si>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</si>
  <si>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</si>
  <si>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</si>
  <si>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</si>
  <si>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</si>
  <si>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</si>
  <si>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 Ningún proyecto de inversión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</si>
  <si>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</si>
  <si>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 xml:space="preserve">- PR-140 (PC #6) "Manejo de la Caja Menor":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
- PR-140 (PC #12) "Manejo de la Caja Menor": indica que el Profesional encargado del manejo operativo de la caja menor, autorizado(a) por el delegado, cada vez que se legalice la compra de bien o servicio por caja menor revisa:
-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
</t>
  </si>
  <si>
    <t xml:space="preserve">- PR-140 (PC #17) "Manejo de la Caja Menor":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</si>
  <si>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</si>
  <si>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</si>
  <si>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</si>
  <si>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</si>
  <si>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</si>
  <si>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</si>
  <si>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</si>
  <si>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</si>
  <si>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</si>
  <si>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</si>
  <si>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</si>
  <si>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</si>
  <si>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</si>
  <si>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</si>
  <si>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 PR-140 (PC #14) "Manejo de la Caja Menor":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
- PR-140 (PC #17) "Manejo de la Caja Menor":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</si>
  <si>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</si>
  <si>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</si>
  <si>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</si>
  <si>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</si>
  <si>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Creación del riesgo.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</si>
  <si>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</si>
  <si>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</si>
  <si>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</si>
  <si>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</si>
  <si>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Prestar los servicios de mantenimiento de las edificaciones, maquinaria y equipos de la Entidad.</t>
  </si>
  <si>
    <t>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</si>
  <si>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</si>
  <si>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</si>
  <si>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</si>
  <si>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</si>
  <si>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 xml:space="preserve">- 1127 Infraestructura adecuada para todos en la Secretaría General
- 1126 Implementación de un nuevo enfoque de servicio a la ciudadanía
- 1156 Bogotá Mejor para las Víctimas, la Paz y la reconciliación.
- 1125 Fortalecimiento y modernización de la gestión pública distrital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</si>
  <si>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</si>
  <si>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PR-154 PC # (2) "Mantenimiento de las Edificaciones":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
- PR-154 PC # (5) "Mantenimiento de las Edificaciones":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
- PR-154 PC # (6) "Mantenimiento de las Edificaciones":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
- PR-379 PC # (4) "Mantenimiento de maquinaria y equipos"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
</t>
  </si>
  <si>
    <t xml:space="preserve">- PR-154 PC # (9) "Mantenimiento de las Edificaciones":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
- PR-154 PC # (10) "Mantenimiento de las Edificaciones":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
- PR-379 PC # (8) "Mantenimiento de maquinaria y equipos"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
Correo electrónico: Solicitud de ajustes mantenimiento preventivo.
- PR-379PC # (9) "Mantenimiento de maquinaria y equipos"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"Resuelto". Queda como evidencia Sistema de Gestión de Servicios
Correo electrónico: Observaciones intervención .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</si>
  <si>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</si>
  <si>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</si>
  <si>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</si>
  <si>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</si>
  <si>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</si>
  <si>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</si>
  <si>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</si>
  <si>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Gestionar y tramitar las comunicaciones oficiales.</t>
  </si>
  <si>
    <t xml:space="preserve">en la  gestión y trámite de comunicaciones oficiales </t>
  </si>
  <si>
    <t xml:space="preserve">- Conocimiento parcial de responsabilidades y funciones a cargo del proceso.
- Desconocimiento de los riesgos del proceso.
- Uso  formatos obsoletos o inadecuados por parte de los usuarios.
- Por errores humanos se han presentado inconsistencias en el proceso.
- Uso de formatos obsoletos o inadecuados por parte de los usuarios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</si>
  <si>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</si>
  <si>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Perdida de información (documentos).
- Demora en la ejecución de los procesos de la entidad.
- Fuga u ocultamiento de información y afectación a la protección de datos personales.
</t>
  </si>
  <si>
    <t xml:space="preserve">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El riesgo se materializó debido a la pérdida de un documento por la falta de control que debía hacer el proveedor. </t>
  </si>
  <si>
    <t xml:space="preserve">-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
-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
</t>
  </si>
  <si>
    <t xml:space="preserve">-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
-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
</t>
  </si>
  <si>
    <t>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t>
  </si>
  <si>
    <t xml:space="preserve">
- Revisar de manera integral la ficha del riesgo en cuanto a identificación, análisis antes de controles, análisis de controles, análisis después de controles y tratamiento del riesgo y realizar los ajustes pertinentes.
_______________
</t>
  </si>
  <si>
    <t xml:space="preserve">
- Profesional Especializado (Subdirección de Servicios Administrativos)
_______________
</t>
  </si>
  <si>
    <t xml:space="preserve">
- Mapa de riesgos actualizado
_______________
</t>
  </si>
  <si>
    <t xml:space="preserve">
31/05/2021
_______________
</t>
  </si>
  <si>
    <t>- Reportar el riesgo materializado de Errores (fallas o deficiencias) en la  gestión y trámite de comunicaciones oficiales  en el informe de monitoreo a la Oficina Asesora de Planeación.
- Se devuelve el documento en físico o electrónico a la dependencia correspondiente para su respectivo ajuste.
- Se informa a la dependencia para que realice los respectivos ajustes a la comunicación.
- Se ajusta la información o se adjunta la imagen adecuada al radicado.
- Para el caso del proveedor de servicios postal, se solicita mediante comunicación el informe de trazabilidad del envío.
- Realizar el análisis del informe presentado y de las causas.
- Definir y ejecutar  las acciones correctivas pertinentes.
- Actualizar el mapa de riesgos del proceso Gestión Documental Interna</t>
  </si>
  <si>
    <t>- Subdirector(a) de Servicios Administrativos
- Subdirector(a) de Servicios Administrativos
- Subdirector(a) de Servicios Administrativos
- Subdirector(a) de Servicios Administrativos
- Subdirector(a) de Servicios Administrativos
- Subdirector(a) de Servicios Administrativos - Contratista
- Subdirector(a) de Servicios Administrativos - Contratista
- Subdirector(a) de Servicios Administrativos</t>
  </si>
  <si>
    <t>- Reporte de monitoreo indicando la materialización del riesgo de Errores (fallas o deficiencias) en la  gestión y trámite de comunicaciones oficiales 
- Formato de devolución de correspondencia 2211600-FT-262
- Correo Fuera de Servicio aplicativo SIGA
- Solicitud de modificación en el aplicativo
- Comunicación Oficial
-  Registro del Análisis de causas
- Acción correctiva registrada en el aplicativo SIG.
- Mapa de riesgo del proceso Gestión Documental Interna, actualizado.</t>
  </si>
  <si>
    <t xml:space="preserve">Se ajusto actividad clave de acuerdo al ajuste realizado en la caracterización del proceso con relación al cambio de nombre del procedimiento.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</si>
  <si>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Se definen las perspectivas para los efectos ya identificados.
Valoración de la Probabilidad: Se incluyen las evidencias faltantes de la vigencia 2016-2019 y las evidencias de la vigencia 2020.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</si>
  <si>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</si>
  <si>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Se actualizaron las fechas de finalización de las acciones acorde con el aplicativo SIG y los memorandos de solicitud de cierre y reprogramación.</t>
  </si>
  <si>
    <t>en la  gestión y trámite de comunicaciones oficiales</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</si>
  <si>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t>
  </si>
  <si>
    <t xml:space="preserve">- Situaciones sociales que impiden el normal funcionamiento de la dependencia.
</t>
  </si>
  <si>
    <t>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t>
  </si>
  <si>
    <t xml:space="preserve">-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
-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
- El procedimiento Gestión y trámite de comunicaciones oficiales 2211600-PR-049 (Act. 4): indica que el Auxiliar Administrativo y la Empresa contratista, autorizado(a) por el(la) Subdirector(a) de Servicios Administrativos, cada vez que se reciban una cumunicación Verificar los lineamientos establecidos en la condición específica para la digitalización de las comunicaciones, tomando una muestra del 5%	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
</t>
  </si>
  <si>
    <t xml:space="preserve">-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	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
</t>
  </si>
  <si>
    <t>La valoración del riesgo después de controles quedo en escala de probabilidad Rara vez y de impacto menor lo que lo ubica al riesgo en zona resultante baja.</t>
  </si>
  <si>
    <t>- Reportar el riesgo materializado de Interrupciones en la  gestión y trámite de comunicaciones oficiales en el informe de monitoreo a la Oficina Asesora de Planeación.
- Si la falla es técnica se reporta la incidencia a la mesa de ayuda de la OTIC, cara que se realice el respectivo soporte.
- Una vez solucionado el inconveniente presentado, se continua con la gestión y trámite de los documentos.
- Si la falla es por falta de recursos humano que opera el proceso se activa el Plan de contingencia.
- Actualizar el mapa de riesgos del proceso Gestión Documental Interna</t>
  </si>
  <si>
    <t>- Reporte de monitoreo indicando la materialización del riesgo de Interrupciones en la  gestión y trámite de comunicaciones oficiales
- N° de soporte mesa de ayuda e Informe del plan de contingencia aplicado.
- Documento radicado
- Informe del plan de contingencia aplicado.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</si>
  <si>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</si>
  <si>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Análisis después de controles
Tratamiento del riesgo</t>
  </si>
  <si>
    <t>Se definen las perspectivas para los efectos ya identificados.
Valoración de la Probabilidad: Se incluyen las evidencias faltantes de la vigencia 2016-2019 y las evidencias de la vigencia 2020.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t>
  </si>
  <si>
    <t xml:space="preserve">Gestionar y tramitar transferencias documentales. </t>
  </si>
  <si>
    <t>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</si>
  <si>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</si>
  <si>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</si>
  <si>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</si>
  <si>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catastrófico, lo que ubica el riesgo en la zona resultante extrema.</t>
  </si>
  <si>
    <t xml:space="preserve">-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
-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
</t>
  </si>
  <si>
    <t xml:space="preserve">-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
</t>
  </si>
  <si>
    <t>La valoración del riesgo después de controles arroja rara vez en la escala de probabilidad con un impacto moderado lo que lo ubica al riesgo en zona resultante moderada.</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</si>
  <si>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</si>
  <si>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</si>
  <si>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</si>
  <si>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</si>
  <si>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</si>
  <si>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Gestionar y tramitar actos administrativos.</t>
  </si>
  <si>
    <t xml:space="preserve">en la gestión y trámite de actos administrativos </t>
  </si>
  <si>
    <t xml:space="preserve">- Conocimiento parcial de responsabilidades y funciones a cargo del proceso.
- Desconocimiento de los riesgos del proceso.
- Por errores humanos se han presentado inconsistencias en el proceso de numeración y fechado de actos administrativos.
- Uso de formatos obsoletos o inadecuados por parte de los usuarios del proceso.
</t>
  </si>
  <si>
    <t xml:space="preserve">- Pérdida de los efectos estipulados en el acto administrativo.
- Incumplimiento de las funciones.
- Pérdida de credibilidad.
- Reclamaciones de usuarios.
- Requerimientos, llamados de atención de los superiores y posible investigación disciplinaria.
</t>
  </si>
  <si>
    <t xml:space="preserve">- Fallas en la prestación de los bienes y servicios que oferta la Secretaria General
- Falta de apropiación del modelo de gestión por procesos de la entidad, que genera insatisfacción a los grupos de valor de la Secretaria General.
</t>
  </si>
  <si>
    <t xml:space="preserve">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
</t>
  </si>
  <si>
    <t xml:space="preserve">-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
</t>
  </si>
  <si>
    <t xml:space="preserve">-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
</t>
  </si>
  <si>
    <t>La valoración del riesgo después de controles cambia de posible a Rara vez en la escala de probabilidad con un impacto moderado, en consecuencia, la zona resultante cambia la ubicación de riesgo de zona resultante Extrema a Moderada.</t>
  </si>
  <si>
    <t xml:space="preserve">
- Revisar de manera integral la ficha del riesgo en cuanto a identificación, análisis antes de controles, análisis de controles, análisis después de controles y tratamiento del riesgo y realizar los ajustes pertinentes.
_______________
</t>
  </si>
  <si>
    <t xml:space="preserve">
- Profesional Especializado (Subdirección de Servicios Administrativos)
_______________
</t>
  </si>
  <si>
    <t xml:space="preserve">
- Mapa de riesgos actualizado
_______________
</t>
  </si>
  <si>
    <t xml:space="preserve">
01/02/2021
_______________
</t>
  </si>
  <si>
    <t xml:space="preserve">
31/05/2021
_______________
</t>
  </si>
  <si>
    <t>- Reportar el riesgo materializado de Errores (fallas o deficiencias) en la gestión y trámite de actos administrativos  en el informe de monitoreo a la Oficina Asesora de Planeación.
- Se informa al involucrado.
- Se realiza el respectivo ajuste al documento.
- Actualizar el mapa de riesgos del proceso Gestión Documental Interna</t>
  </si>
  <si>
    <t>- Subdirector(a) de Servicios Administrativos
- Subdirector(a) de Servicios Administrativos
- Dependencia responsable de elaborar el documento
- Subdirector(a) de Servicios Administrativos</t>
  </si>
  <si>
    <t>- Reporte de monitoreo indicando la materialización del riesgo de Errores (fallas o deficiencias) en la gestión y trámite de actos administrativos 
- Correo
- Acto administrativo
- Mapa de riesgo del proceso Gestión Documental Interna, actualizado.</t>
  </si>
  <si>
    <t>Se ajusto actividad clave de acuerdo al ajuste realizado a la caracterización del proceso.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</si>
  <si>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de la actividad de control detectiva, teniendo en cuenta que ya se cumplió y se reprograma la actividad 1 de la AP#45.</t>
  </si>
  <si>
    <t>Consulta y préstamo de documentos.</t>
  </si>
  <si>
    <t>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</si>
  <si>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</si>
  <si>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</si>
  <si>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t>
  </si>
  <si>
    <t xml:space="preserve">-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
-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
</t>
  </si>
  <si>
    <t xml:space="preserve">-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
-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
</t>
  </si>
  <si>
    <t>La valoración del riesgo después de controles bajo de improbable a rara vez en la escala de probabilidad con un impacto mayor , en consecuencia mantiene la ubicación del riesgo en zona resultante alta.</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</si>
  <si>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</si>
  <si>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</si>
  <si>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</si>
  <si>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</si>
  <si>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</si>
  <si>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Actualizar instrumentos archivísticos.</t>
  </si>
  <si>
    <t>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</si>
  <si>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</si>
  <si>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</si>
  <si>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</si>
  <si>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 xml:space="preserve">- Fallas en la prestación de los bienes y servicios que oferta la Secretaria General
- Afectación de imagen institucional por la materialización de actos de corrupción.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</si>
  <si>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</si>
  <si>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 xml:space="preserve">-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
</t>
  </si>
  <si>
    <t xml:space="preserve">-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
</t>
  </si>
  <si>
    <t>La valoración del riesgo después de controles arroja rara vez en la escala de probabilidad con un impacto menor lo que lo ubica al riesgo en zona resultante baja.</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</si>
  <si>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</si>
  <si>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</si>
  <si>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</si>
  <si>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Elaborar certificados de información laboral con destino a bonos pensionales.</t>
  </si>
  <si>
    <t>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</si>
  <si>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</si>
  <si>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</si>
  <si>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</si>
  <si>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 xml:space="preserve">-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
</t>
  </si>
  <si>
    <t xml:space="preserve">-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
</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</si>
  <si>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</si>
  <si>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</si>
  <si>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</si>
  <si>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</si>
  <si>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</si>
  <si>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</si>
  <si>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</si>
  <si>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</si>
  <si>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</si>
  <si>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</si>
  <si>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</si>
  <si>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</si>
  <si>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 xml:space="preserve">-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
</t>
  </si>
  <si>
    <t xml:space="preserve">-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
-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
-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
</t>
  </si>
  <si>
    <t>La valoración del riesgo después de controles arroja rara vez en la escala de probabilidad con un impacto mayor lo que lo ubica al riesgo en zona resultante alta.</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</si>
  <si>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</si>
  <si>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</si>
  <si>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</si>
  <si>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</si>
  <si>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</si>
  <si>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Ejecutar las situaciones administrativas solicitadas</t>
  </si>
  <si>
    <t>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</si>
  <si>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</si>
  <si>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</si>
  <si>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</si>
  <si>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</si>
  <si>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
</t>
  </si>
  <si>
    <t xml:space="preserve">-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
</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</si>
  <si>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</si>
  <si>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</si>
  <si>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</si>
  <si>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</si>
  <si>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</si>
  <si>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</si>
  <si>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</si>
  <si>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</si>
  <si>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</si>
  <si>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</si>
  <si>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</si>
  <si>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</si>
  <si>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 xml:space="preserve">-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
</t>
  </si>
  <si>
    <t xml:space="preserve">-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
</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</si>
  <si>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</si>
  <si>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</si>
  <si>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</si>
  <si>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</si>
  <si>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</si>
  <si>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Se retiran los controles detectivos de auditorías</t>
  </si>
  <si>
    <t>Ejecutar el Plan Estratégico de Talento Humano</t>
  </si>
  <si>
    <t>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</si>
  <si>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</si>
  <si>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</si>
  <si>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</si>
  <si>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 xml:space="preserve">- Ambiente laboral desfavorable.
- Incumplimiento o atraso en los programas, proyectos y gestión de la Secretaria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</si>
  <si>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</si>
  <si>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 xml:space="preserve">-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
-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
</t>
  </si>
  <si>
    <t xml:space="preserve">-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
-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
-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
</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</si>
  <si>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</si>
  <si>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</si>
  <si>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</si>
  <si>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</si>
  <si>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</si>
  <si>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detéctivas.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</si>
  <si>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PIB.La solicitud se realizó a través del memorando No 3-2020-28413.
Se retiran los controles detectivos de auditorías</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</si>
  <si>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</si>
  <si>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</si>
  <si>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</si>
  <si>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</si>
  <si>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</si>
  <si>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</si>
  <si>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</si>
  <si>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</si>
  <si>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- 2211300-PR-221 Actividad 1: Identificar Vacantes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
- 2211300-PR-221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
- 2211300-PR-221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"encargo". La(s) fuente(s) de información utilizadas es(son) Los soportes de la hoja de vida del aspirante al cargo vacante o la historia laboral del servidor que aspira al cargo mediante la figura de "encargo". En caso de evidenciar observaciones, desviaciones o diferencias, se debe notificar al(la) Director(a) de Talento Humano y realizar el informe.. Queda como evidencia el formato 2211300-FT-809 diligenciado el cual reposa en la historia laboral.
- 2211300-PR-221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"encargo". La(s) fuente(s) de información utilizadas es(son) Los soportes de la hoja de vida del aspirante al cargo vacante o la historia laboral del servidor que aspira al cargo mediante la figura de "encargo".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
- 2211300-PR-221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
</t>
  </si>
  <si>
    <t xml:space="preserve">-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
</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</si>
  <si>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</si>
  <si>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</si>
  <si>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 Profesional de la Dirección de Talento Humano autorizado por el(la) Director(a) de Talento Humano.
- Profesional de la Dirección de Talento Humano autorizado por el(la) Director(a) de Talento Humano.
_______________
</t>
  </si>
  <si>
    <t xml:space="preserve">
- Formato evaluación de perfil 2211300-FT-809 aprobado.
- Certificación de cumplimiento de requisitos mínimos proyectada y revisada por los Profesionales de la Dirección de Talento.
_______________
</t>
  </si>
  <si>
    <t xml:space="preserve">
01/01/2021
01/01/2021
_______________
</t>
  </si>
  <si>
    <t xml:space="preserve">
30/12/2021
30/12/2021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</si>
  <si>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</si>
  <si>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</si>
  <si>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</si>
  <si>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</si>
  <si>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 xml:space="preserve">Identificación del riesgo
Análisis antes de controles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</si>
  <si>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</si>
  <si>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</si>
  <si>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
Se retiran los controles detectivos de auditorías.</t>
  </si>
  <si>
    <t>Ejecutar el Plan para el pago de nómina</t>
  </si>
  <si>
    <t>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</si>
  <si>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</si>
  <si>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</si>
  <si>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</si>
  <si>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</si>
  <si>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</si>
  <si>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
- 2211300-PR-177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
- 2211300-PR-177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
- 2211300-PR-177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
- 2211300-PR-177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
- 2211300-PR-177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
- 2211300-PR-177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
-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 Queda como evidencia Informes mensuales radicados a la Oficina Asesora de Planeación.
</t>
  </si>
  <si>
    <t xml:space="preserve">Fuerte
Fuerte
Fuerte
Fuerte
Fuerte
Fuerte
Fuerte
Fuerte
</t>
  </si>
  <si>
    <t xml:space="preserve">-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
</t>
  </si>
  <si>
    <t xml:space="preserve">
-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</si>
  <si>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 Los profesionales de nómina autorizados por el (la) Director (a) de Talento Humano
- Los profesionales de nómina autorizados por el (la) Director (a) de Talento Humano
_______________
</t>
  </si>
  <si>
    <t xml:space="preserve">
-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</si>
  <si>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</si>
  <si>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</si>
  <si>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</si>
  <si>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</si>
  <si>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</si>
  <si>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</si>
  <si>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</si>
  <si>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Se retiran los controles detectivos de auditorías de gestión.</t>
  </si>
  <si>
    <t>Formular el Plan Estratégico de Talento Humano</t>
  </si>
  <si>
    <t>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</si>
  <si>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</si>
  <si>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</si>
  <si>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</si>
  <si>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</si>
  <si>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 xml:space="preserve">-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
-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
-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
-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
</t>
  </si>
  <si>
    <t xml:space="preserve">-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
-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
-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
</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</si>
  <si>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</si>
  <si>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</si>
  <si>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</si>
  <si>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</si>
  <si>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</si>
  <si>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</si>
  <si>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</si>
  <si>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</si>
  <si>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</si>
  <si>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</si>
  <si>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 xml:space="preserve">-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t>
  </si>
  <si>
    <t xml:space="preserve">-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</si>
  <si>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</si>
  <si>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</si>
  <si>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</si>
  <si>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</si>
  <si>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Se retiran los controles detectivos de auditorías</t>
  </si>
  <si>
    <t>Ejecutar el Plan Institucional de Bienestar e Incentivos</t>
  </si>
  <si>
    <t>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</si>
  <si>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</si>
  <si>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</si>
  <si>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</si>
  <si>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</si>
  <si>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 xml:space="preserve">-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
</t>
  </si>
  <si>
    <t xml:space="preserve">-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
</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</si>
  <si>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</si>
  <si>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</si>
  <si>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</si>
  <si>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en la liquidación de la nómina, que generan el otorgamiento de beneficios salariales (prima técnica, antigüedad, vacaciones, no aplicación de deducciones, etc.)</t>
  </si>
  <si>
    <t xml:space="preserve">- Presentar fallas en la plataforma 
- Fallas en la conectividad con los servidores de la Entidad
- Desconocimiento relacionado con el funcionamiento de la plataforma o sistema implementado.
</t>
  </si>
  <si>
    <t xml:space="preserve">- Falla en la conectividad con la extranet de la Secretaría Distrital de Hacienda
</t>
  </si>
  <si>
    <t xml:space="preserve">- Desviación de los recursos públicos 
- Detrimento patrimonial
- Que genere realizar una liquidación extra
</t>
  </si>
  <si>
    <t>Al este riesgo tener no solo implicaciones económicas si no tener efectos externos de imagen, sanciones por su no identificación y corrección inmediata y por haberse materializado en laliquidación de la nómina de noviembre de 2020, su nivel de valoración Extrema.</t>
  </si>
  <si>
    <t>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"Fuerte", el riesgo de valoración después de estas actividades tiene una valoración en "Abja" sustebtado en que su impacto no es relacionado con la corrupción y se enfoco en temas de fallas y errores tecnológicos.</t>
  </si>
  <si>
    <t>-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
-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Actualizar el mapa de riesgos del proceso Gestión Estratégica de Talento Humano</t>
  </si>
  <si>
    <t>- Director(a) Técnico(a) de Talento Humano
- Profesional Universitario o Profesional Especializado de la Dirección de Talento Humano.
- Profesional Universitario o Profesional Especializado de la Dirección de Talento Humano.
- Profesional Universitario o Profesional Especializado de la Dirección de Talento Humano.
- Director(a) Técnico(a) de Talento Humano</t>
  </si>
  <si>
    <t>- Reporte de monitoreo indicando la materialización del riesgo de Errores (fallas o deficiencias) en la liquidación de la nómina, que generan el otorgamiento de beneficios salariales (prima técnica, antigüedad, vacaciones, no aplicación de deducciones, etc.)
- Mapa de riesgos del proceso de Gestión Estratégica de Talento Humano, actualizado.
- Reporte a la Dirección de Talento Humano lo ocurrido.
- Liquidación extra de nómina.
- Mapa de riesgo del proceso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</si>
  <si>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
Se retiran los controles detectivos de auditorías de gestión.</t>
  </si>
  <si>
    <t>Garantizar el registro adecuado y oportuno de los hechos económicos de la Entidad, que permita elaborar y presentar los Estados Financieros.</t>
  </si>
  <si>
    <t>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</si>
  <si>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</si>
  <si>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</si>
  <si>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</si>
  <si>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Se determina la probabilidad (1 rara vez) ya que el riesgo no se ha materializado en los últimos 4 años. El impacto (3 moderado) obedece a que de presentarse, puede afectarse la disponibilidad de la información y la imagen institucional.</t>
  </si>
  <si>
    <t xml:space="preserve">-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
</t>
  </si>
  <si>
    <t xml:space="preserve">-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
-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
</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</si>
  <si>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</si>
  <si>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</si>
  <si>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</si>
  <si>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</si>
  <si>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</si>
  <si>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</si>
  <si>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</si>
  <si>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</si>
  <si>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</si>
  <si>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</si>
  <si>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</si>
  <si>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 xml:space="preserve">-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
</t>
  </si>
  <si>
    <t xml:space="preserve">-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
</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</si>
  <si>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</si>
  <si>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</si>
  <si>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</si>
  <si>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</si>
  <si>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</si>
  <si>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</si>
  <si>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</si>
  <si>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</si>
  <si>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</si>
  <si>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</si>
  <si>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 xml:space="preserve">-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
-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
-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
-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
</t>
  </si>
  <si>
    <t xml:space="preserve">Fuerte
Fuerte
Moderado
Fuerte
</t>
  </si>
  <si>
    <t xml:space="preserve">-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
-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
</t>
  </si>
  <si>
    <t xml:space="preserve">Fuerte
Moderado
</t>
  </si>
  <si>
    <t>Se determina la probabilidad (2 Improbable) ya que es necesario fortalecer una actividad de control preventiva. El impacto pasa a (1 Insignificante) ya que las actividades de control detectivas cubren los efectos más significativos.</t>
  </si>
  <si>
    <t xml:space="preserve">
- Actualizar el procedimiento de Gestión de certificados de disponibilidad presupuestal (CDP) 2211400 PR-332, incluyendo el Vo. Bo al documento de CDP producto de la revisión por parte del profesional asignado.
_______________
- Actualizar el procedimiento Gestión de certificados de registro presupuestal (CRP) 4233200-PR-346 respecto al seguimiento mensual a los saldos de CRPs, lo cual no es realizado de forma semanal.
</t>
  </si>
  <si>
    <t xml:space="preserve">
- Subdirector Financiero
_______________
- Subdirector Financiero
</t>
  </si>
  <si>
    <t xml:space="preserve">
- Procedimiento de Gestión de certificados de disponibilidad presupuestal (CDP) 2211400 PR-332, actualizado
_______________
- Procedimiento Gestión de certificados de registro presupuestal (CRP) 4233200-PR-346, actualizado.
</t>
  </si>
  <si>
    <t xml:space="preserve">
28/10/2019
_______________
01/02/2021
</t>
  </si>
  <si>
    <t xml:space="preserve">
31/03/2021
_______________
31/03/2021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</si>
  <si>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</si>
  <si>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</si>
  <si>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</si>
  <si>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</si>
  <si>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</si>
  <si>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</si>
  <si>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Coordinar las actividades necesarias para garantizar el pago de las obligaciones adquiridas por la Secretaria General de conformidad con las normas vigentes</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</si>
  <si>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</si>
  <si>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</si>
  <si>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</si>
  <si>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Se determina la probabilidad (4 probable) ya que el riesgo se presentó con la implementación del nuevo sistema hacendario ocasionnando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</si>
  <si>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 xml:space="preserve">-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
</t>
  </si>
  <si>
    <t xml:space="preserve">-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
</t>
  </si>
  <si>
    <t xml:space="preserve">Moderado
</t>
  </si>
  <si>
    <t>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t>
  </si>
  <si>
    <t xml:space="preserve">
_______________
- Actualizar el procedimiento Gestión de pagos 2211400-PR-333 indicanddo que el control se realiza a través del Sistema Hacendario Presupuestal y no OPGET.
</t>
  </si>
  <si>
    <t xml:space="preserve">
_______________
- Subdirector Financiero
</t>
  </si>
  <si>
    <t xml:space="preserve">
_______________
- Procedimiento Gestión de pagos 2211400-PR-333, actualizado.
</t>
  </si>
  <si>
    <t xml:space="preserve">
_______________
01/02/2021
</t>
  </si>
  <si>
    <t xml:space="preserve">
_______________
31/03/2021
</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</si>
  <si>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</si>
  <si>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</si>
  <si>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</si>
  <si>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ajusta la probabilidad teniendo en cuenta la materializaicón del riesgo.
Se incluyen soportes para la probabilidad establecida, producto de las auditorías, los seguimientos y la retroalimentación.
Se definie una nueva acción para actualizar el procedimiento Gestión de pagos 2211400-PR-333 indicanddo que el control se realiza a través del Sistema Hacendario Presupuestal y no OPGET.</t>
  </si>
  <si>
    <t>Coordinar las actividades necesarias para garantizar el pago de las obligaciones adquiridas por la Secretaría General, de conformidad con las normas vigentes.</t>
  </si>
  <si>
    <t>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</si>
  <si>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</si>
  <si>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</si>
  <si>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</si>
  <si>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</si>
  <si>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</si>
  <si>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 xml:space="preserve">-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"Relación de Autorización",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
-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
</t>
  </si>
  <si>
    <t xml:space="preserve">-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
</t>
  </si>
  <si>
    <t>Se determina la probabilidad (1 Rara vez) ya que las actividades de control preventivas son fuertes y adecuados para mitigar los riesgos identificados. El impacto (5 Catastrófico) ya que el impacto inicial no disminuye en riesgos de corrupción.</t>
  </si>
  <si>
    <t xml:space="preserve">- Actualizar el procedimiento 2211400-PR-333 Gestión de pagos incluyendo una actividad de control, asociada a la contabilización de ordenes de pago.
- Implementar una estrategia para la divulgación del procedimiento 2211400-PR-333 Gestión de pagos.
_______________
-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</si>
  <si>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</si>
  <si>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</si>
  <si>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06/07/2020
03/08/2020
_______________
06/07/2020
</t>
  </si>
  <si>
    <t xml:space="preserve">31/03/2021
15/04/2021
_______________
31/03/2021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</si>
  <si>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</si>
  <si>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</si>
  <si>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</si>
  <si>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</si>
  <si>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</si>
  <si>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Garantizar el registro adecuado y oportuno de los hechos económicos de la Entidad, que permite elaborar y presentar los estados financieros.</t>
  </si>
  <si>
    <t>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</si>
  <si>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</si>
  <si>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</si>
  <si>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Afectación de imagen institucional por la materialización de actos de corrupción.
- Incumplimiento o atraso en los programas, proyectos y gestión de la Secretaria General.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</si>
  <si>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</si>
  <si>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</si>
  <si>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 xml:space="preserve">-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
-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
-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
</t>
  </si>
  <si>
    <t xml:space="preserve">Moderado
Moderado
Fuerte
</t>
  </si>
  <si>
    <t xml:space="preserve">-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
-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
</t>
  </si>
  <si>
    <t xml:space="preserve">Moderado
Moderado
</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</si>
  <si>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</si>
  <si>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Actualizar el procedimiento de Gestión Contable 2211400-PR-025, incluyendo el visto al balance de prueba indicando la conformidad de la información analizada, para el periodo correspondiente.
- Actualizar el procedimiento de Gestión Contable 2211400-PR-025, incluyendo el correo electrónico con visto bueno a los hechos económicos remitidos por las otras dependencias, manifestando su conformidad.
_______________
- Actualizar el procedimiento de Gestión Contable 2211400-PR-025, incluyendo el visto al balance de prueba indicando la conformidad de la información analizada, para el periodo correspondiente.
-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</si>
  <si>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</si>
  <si>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</si>
  <si>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06/07/2020
06/07/2020
_______________
06/07/2020
06/07/2020
</t>
  </si>
  <si>
    <t xml:space="preserve">31/03/2021
31/03/2021
_______________
31/03/2021
31/03/2021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</si>
  <si>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</si>
  <si>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</si>
  <si>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</si>
  <si>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Gestionar la defensa judicial y extrajudicial de la Secretaría General de la Alcaldía Mayor de Bogotá, D. C.</t>
  </si>
  <si>
    <t>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</si>
  <si>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</si>
  <si>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</si>
  <si>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</si>
  <si>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 xml:space="preserve">- Falta de apropiación del modelo de gestión por procesos de la entidad, que genera insatisfacción a los grupos de valor de la Secretaria General.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</si>
  <si>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</si>
  <si>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 xml:space="preserve">-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
- El procedimiento 4203000-PR- 355 "Gestión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
- El procedimiento 4203000-PR- 355 "Gestión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
- El procedimiento 4203000-PR- 355 "Gestión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
- El procedimiento 4203000-PR- 355 "Gestión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
-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
</t>
  </si>
  <si>
    <t xml:space="preserve">-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
-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
</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</si>
  <si>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</si>
  <si>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</si>
  <si>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</si>
  <si>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</si>
  <si>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</si>
  <si>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 xml:space="preserve">Identificación del riesgo
Análisis antes de controles
Análisis de controles
</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</si>
  <si>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</si>
  <si>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</si>
  <si>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</si>
  <si>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</si>
  <si>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</si>
  <si>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</si>
  <si>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</si>
  <si>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</si>
  <si>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 xml:space="preserve">- El procedimiento 4203000-PR-357 "Elaboración o revisión de actos administrativos"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
</t>
  </si>
  <si>
    <t xml:space="preserve">- El procedimiento 4203000-PR-357 "Elaboración o revisión de actos administrativos"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</si>
  <si>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</si>
  <si>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</si>
  <si>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</si>
  <si>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</si>
  <si>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</si>
  <si>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</si>
  <si>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</si>
  <si>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</si>
  <si>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</si>
  <si>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</si>
  <si>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xml:space="preserve">-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
-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
</t>
  </si>
  <si>
    <t xml:space="preserve">-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
</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</si>
  <si>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</si>
  <si>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</si>
  <si>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</si>
  <si>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</si>
  <si>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</si>
  <si>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</si>
  <si>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</si>
  <si>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</si>
  <si>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</si>
  <si>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</si>
  <si>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 xml:space="preserve">-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
- El procedimiento 4203000-PR- 355 "Gestión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
- El procedimiento 4203000-PR- 355 "Gestión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
- El procedimiento 4203000-PR- 355 "Gestión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
- El procedimiento 4203000-PR- 355 "Gestión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
-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
</t>
  </si>
  <si>
    <t xml:space="preserve">- El procedimiento 4203000-PR- 355 "Gestión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
-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
</t>
  </si>
  <si>
    <t>Se tiene la calificación mínima de probabilidad, sin embargo por ser un riesgo de corrupción el impacto inicial se mantiene.</t>
  </si>
  <si>
    <t xml:space="preserve">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_______________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t>
  </si>
  <si>
    <t xml:space="preserve">
- Jefe de Oficina Asesora de Jurídica 
- Comité de Conciliación. 
- Comité de Conciliación. 
_______________
- Jefe de Oficina Asesora de Jurídica 
- Comité de Conciliación. 
- Comité de Conciliación. 
</t>
  </si>
  <si>
    <t xml:space="preserve">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 Recomendación del Comité de Conciliación - Informe de Gestión del Comité de Conciliación.
</t>
  </si>
  <si>
    <t xml:space="preserve">
15/01/2021
15/01/2021
30/06/2021
_______________
15/01/2021
15/01/2021
30/06/2021
</t>
  </si>
  <si>
    <t xml:space="preserve">
31/03/2021
31/07/2021
31/12/2021
_______________
31/03/2021
31/07/2021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</si>
  <si>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</si>
  <si>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</si>
  <si>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</si>
  <si>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</si>
  <si>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</si>
  <si>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</si>
  <si>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Diseñar y estructurar los medios de interacción ciudadana.</t>
  </si>
  <si>
    <t>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</si>
  <si>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</si>
  <si>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</si>
  <si>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</si>
  <si>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</si>
  <si>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</si>
  <si>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 xml:space="preserve">- El procedimiento "Estructuración del Modelo Multicanal de Servicio a la Ciudadanía"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
</t>
  </si>
  <si>
    <t xml:space="preserve">- El procedimiento "Estructuración del Modelo Multicanal de Servicio a la Ciudadanía" 2212100-PR-041 indica que el(la) Profesional líder del proyecto, autorizado(a) por Subsecretario(a) de Servicio a la Ciudadanía, cada vez que se realice la estructuración de un medio de interacción ciudadana, procediendo de acuerdo con lo establecido en el instructivo 4220000-IN-062 "Estructuración Medio de Interacción Ciudadana - Canal Presencial",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
</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</si>
  <si>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</si>
  <si>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</si>
  <si>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</si>
  <si>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</si>
  <si>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</si>
  <si>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</si>
  <si>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</si>
  <si>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 xml:space="preserve">Identificación del riesgo
Análisis de controles
Análisis después de controles
</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</si>
  <si>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</si>
  <si>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Coordinar y articular la gestión de las entidades participantes en el Modelo Multicanal de servicio</t>
  </si>
  <si>
    <t>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</si>
  <si>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</si>
  <si>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</si>
  <si>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</si>
  <si>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</si>
  <si>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 xml:space="preserve">- El procedimiento "Gestión, seguimiento y coordinación del Sistema Unificado Distrital de Inspección, Vigilancia y Control"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
- El procedimiento "Gestión, seguimiento y coordinación del Sistema Unificado Distrital de Inspección, Vigilancia y Control"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
</t>
  </si>
  <si>
    <t xml:space="preserve">- El procedimiento "Gestión, seguimiento y coordinación del Sistema Unificado Distrital de Inspección, Vigilancia y Control"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</si>
  <si>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</si>
  <si>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</si>
  <si>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</si>
  <si>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</si>
  <si>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</si>
  <si>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</si>
  <si>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</si>
  <si>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Poner en operación los medios de interacción ciudadana para la atención a la Ciudadanía</t>
  </si>
  <si>
    <t>en en el modelo multicanal que impidan a la ciudadanía acceder a la oferta institucional de trámites y servicios</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</si>
  <si>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</si>
  <si>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</si>
  <si>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</si>
  <si>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</si>
  <si>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 El procedimiento "Administración del Modelo Multicanal de servicio a la Ciudadanía"2213300-PR-036 (ActIvIdad 2)  indica que el técnico operativo de soporte del SUPERCADE, autorizado(a) por el/la profesional responsable del punto , diariamente procediendo de acuerdo con lo establecido en el instructivo "Canal presencial"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
- El procedimiento "Administración del Modelo Multicanal de servicio a la Ciudadanía"2213300-PR-036 (Actividad 3)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
- El procedimiento "Administración del Modelo Multicanal de servicio a la Ciudadanía"2213300-PR-036 (Actividad 2)  indica que el Profesional responsable de punto CADE  SuperCADE, autorizado(a) por  el Director (a) del Sistema Distrital de Servicio a la Ciudadanía				, diariamente  procediendo de acuerdo con lo establecido en el instructivo "Canal presencial"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
</t>
  </si>
  <si>
    <t xml:space="preserve">- El procedimiento "Administración del Modelo Multicanal de servicio a la Ciudadanía"2213300-PR-036 (Actividad 4)   indica que el Profesional responsable de punto SuperCADE, autorizado(a) por  el Director (a) del Sistema Distrital de Servicio a la Ciudadanía				,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Admionistrativo.
- El procedimiento "Administración del Modelo Multicanal de servicio a la Ciudadanía"2213300-PR-036 (Actividad 4) indica que el profesional de punto de atención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Admionistrativo.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</si>
  <si>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</si>
  <si>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Reportar el riesgo materializado de Interrupciones en en el modelo multicanal que impidan a la ciudadanía acceder a la oferta institucional de trámites y servicios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</si>
  <si>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Subsecretario(a) de Servicio a la Ciudadanía
- Director (a) del Sistema Distrital de Servicio a la Ciudadanía
- Director (a) del Sistema Distrital de Servicio a la Ciudadanía
- Subsecretario(a) de Servicio a la Ciudadanía</t>
  </si>
  <si>
    <t>- Reporte de monitoreo indicando la materialización del riesgo de Interrupciones en en el modelo multicanal que impidan a la ciudadanía acceder a la oferta institucional de trámites y servicios
- Reporte de Ciudadanos y trámites efectivos atendidos por cada entidad
- Reporte de desempeño jornada de atención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</si>
  <si>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</si>
  <si>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</si>
  <si>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</si>
  <si>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</si>
  <si>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t>
  </si>
  <si>
    <t>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</si>
  <si>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</si>
  <si>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Alta rotación en las entidades del personal responsable de las relaciones interinstitucionales.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</si>
  <si>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</si>
  <si>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</si>
  <si>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 xml:space="preserve">- El procedimiento "Administración del Modelo Multicanal de servicio a la Ciudadanía"2213300-PR-036 (ActIvIdad 4)   indica que el Profesional de enlace (apoyo a la supervisión de convenios y contratos ), autorizado(a) por Director (a) Distrital de Servicio a la Ciudadanía, mensual procediendo de acuerdo con lo establecido en la "Guía para el apoyo a la supervisión de los contratos y convenios de la DSDSC"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
</t>
  </si>
  <si>
    <t xml:space="preserve">- El procedimiento "Administración del Modelo Multicanal de servicio a la Ciudadanía"2213300-PR-036 (ActIvIdad 4) indica que el Profesional de enlace (apoyo a la supervisión de convenios y contratos ), autorizado(a) por Director (a) Distrital de Servicio a la Ciudadanía, por demanda procediendo de acuerdo con lo establecido en la "Guía para el apoyo a la supervisión de los contratos y convenios de la DSDSC" 4220000-GS-078, verifica el cambio o rotaciónde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
</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</si>
  <si>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</si>
  <si>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</si>
  <si>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</si>
  <si>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</si>
  <si>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</si>
  <si>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</si>
  <si>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</si>
  <si>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</si>
  <si>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Gestionar las peticiones ciudadanas, que ingresan al Sistema Distrital para la Gestión de Peticiones Ciudadanas, brindar el soporte funcional y evaluar la conformidad de las respuestas emitidas.</t>
  </si>
  <si>
    <t>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</si>
  <si>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</si>
  <si>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</si>
  <si>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</si>
  <si>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</si>
  <si>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 xml:space="preserve">- El Procedimiento "Soporte Funcional y Técnico del Sistema Distrital para la Gestión de Peticiones Ciudadanas"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
- El Procedimiento "Soporte Funcional y Técnico del Sistema Distrital para la Gestión de Peticiones Ciudadanas"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
</t>
  </si>
  <si>
    <t xml:space="preserve">- El Procedimiento "Soporte Funcional y Técnico del Sistema Distrital para la Gestión de Peticiones Ciudadanas"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
- El Procedimiento "Soporte Funcional y Técnico del Sistema Distrital para la Gestión de Peticiones Ciudadanas"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
- El Procedimiento "Soporte Funcional y Técnico del Sistema Distrital para la Gestión de Peticiones Ciudadanas"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</si>
  <si>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</si>
  <si>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</si>
  <si>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</si>
  <si>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</si>
  <si>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</si>
  <si>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</si>
  <si>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</si>
  <si>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</si>
  <si>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</si>
  <si>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</si>
  <si>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</si>
  <si>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</si>
  <si>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</si>
  <si>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</si>
  <si>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</si>
  <si>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</si>
  <si>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 xml:space="preserve">- El Procedimiento "Seguimiento y Medición de Servicio a la Ciudadanía"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
- El Procedimiento "Seguimiento y Medición de Servicio a la Ciudadanía"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
- El Procedimiento "Seguimiento y Medición de Servicio a la Ciudadanía"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
</t>
  </si>
  <si>
    <t xml:space="preserve">- El Procedimiento "Seguimiento y Medición de Servicio a la Ciudadanía"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</si>
  <si>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</si>
  <si>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</si>
  <si>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</si>
  <si>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</si>
  <si>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</si>
  <si>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</si>
  <si>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</si>
  <si>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</si>
  <si>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</si>
  <si>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</si>
  <si>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</si>
  <si>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</si>
  <si>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</si>
  <si>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 xml:space="preserve">- El Procedimiento "Cualificación en Servicio a la Ciudadanía a Servidores y Otros"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
- El Procedimiento "Cualificación en Servicio a la Ciudadanía a Servidores y Otros"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
</t>
  </si>
  <si>
    <t xml:space="preserve">- El Procedimiento "Cualificación en Servicio a la Ciudadanía a Servidores y Otros"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
- El Procedimiento "Cualificación en Servicio a la Ciudadanía a Servidores y Otros"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				. En caso de evidenciar observaciones, desviaciones o diferencias, se toma como insumo en la elaboración del plan anual de cualificación de la siguiente vigencia. Queda como evidencia Informe de gestión anual de cualificación.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</si>
  <si>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</si>
  <si>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</si>
  <si>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</si>
  <si>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</si>
  <si>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</si>
  <si>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</si>
  <si>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</si>
  <si>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</si>
  <si>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</si>
  <si>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</si>
  <si>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</si>
  <si>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</si>
  <si>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</si>
  <si>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 xml:space="preserve">- El Procedimiento "Gestión de Peticiones Ciudadanas"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
- El Procedimiento "Gestión de Peticiones Ciudadanas"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
- El Procedimiento "Gestión de Peticiones Ciudadanas"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
</t>
  </si>
  <si>
    <t xml:space="preserve">- El Procedimiento "Gestión de Peticiones Ciudadanas" 2212200-PR-291 y la "Guía para la elaboración de reportes de peticiones pendientes e informes de gestión de peticiones"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
</t>
  </si>
  <si>
    <t>Los controles definidos tienen impacto directo sobre la probabilidad de ocurrencia y en el impacto de su materialización.</t>
  </si>
  <si>
    <t xml:space="preserve">- Retroalimentar al equipo de direccionamiento de peticiones en competencias institucionales a través  de mesas de trabajo semestrales 
_______________
</t>
  </si>
  <si>
    <t xml:space="preserve">- Profesional universitario de la Dirección Distrital de calidad del Servicio con funciones de direccionamiento
_______________
</t>
  </si>
  <si>
    <t xml:space="preserve">- Actas de mesas de trabajo
_______________
</t>
  </si>
  <si>
    <t xml:space="preserve">01/02/2021
_______________
</t>
  </si>
  <si>
    <t xml:space="preserve">30/11/2021
_______________
</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</si>
  <si>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</si>
  <si>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</si>
  <si>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</si>
  <si>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</si>
  <si>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</si>
  <si>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</si>
  <si>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</si>
  <si>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</si>
  <si>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</si>
  <si>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</si>
  <si>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</si>
  <si>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</si>
  <si>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</si>
  <si>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 xml:space="preserve">- El procedimiento "Administración del Modelo Multicanal de servicio a la Ciudadanía"2213300-PR-036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
</t>
  </si>
  <si>
    <t xml:space="preserve">- El procedimiento "Administración del Modelo Multicanal de servicio a la Ciudadanía"2213300-PR-036 indica que los profesionales responsaables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
</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</si>
  <si>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</si>
  <si>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Sensibilizar a los nuevos servidores de la DSDSC sobre los valores de integridad, con relación al servicio a la ciudadanía.
_______________
</t>
  </si>
  <si>
    <t xml:space="preserve">
- Gestores de transparencia de la Dirección del Sistema Distrital de Servicio a la Ciudadana.
_______________
</t>
  </si>
  <si>
    <t xml:space="preserve">
- Servidores de la Red CADE sensibilizados en el Código de Integridad
_______________
</t>
  </si>
  <si>
    <t xml:space="preserve">
30/07/2021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</si>
  <si>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</si>
  <si>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</si>
  <si>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</si>
  <si>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</si>
  <si>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</si>
  <si>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</si>
  <si>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</si>
  <si>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</si>
  <si>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</si>
  <si>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</si>
  <si>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</si>
  <si>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</si>
  <si>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 Procesos misionales y estratégicos misionales en el Sistema de Gestión de Calidad
</t>
  </si>
  <si>
    <t xml:space="preserve">Dada su frecuencia y el bajo impacto que presenta el riesgo, se evidencia en la zona más baja de la matriz. La calificación de la probabilidad se mantiene al igual que el impacto. </t>
  </si>
  <si>
    <t xml:space="preserve">- El Procedimiento "Seguimiento y Medición de Servicio a la Ciudadanía"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
</t>
  </si>
  <si>
    <t xml:space="preserve">- El Procedimiento "Seguimiento y Medición de Servicio a la Ciudadanía"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
</t>
  </si>
  <si>
    <t>No hay movimiento en el mapa por cuanto se encuentra en la posición mas baja del mismo. El impacto se encuentra en la zona de calificación más baja.</t>
  </si>
  <si>
    <t xml:space="preserve">
- Sensibilizar a los nuevos servidores de la DDCS sobre los valores de integridad, con relación al servicio a la ciudadanía.
_______________
</t>
  </si>
  <si>
    <t xml:space="preserve">
-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</si>
  <si>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</si>
  <si>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</si>
  <si>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</si>
  <si>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</si>
  <si>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</si>
  <si>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</si>
  <si>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</si>
  <si>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Se ajusta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</si>
  <si>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</si>
  <si>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</si>
  <si>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</si>
  <si>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</si>
  <si>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 xml:space="preserve">- El procedimiento "Gestión, seguimiento y coordinación del Sistema Unificado Distrital de Inspección, Vigilancia y Control"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
</t>
  </si>
  <si>
    <t xml:space="preserve">- El procedimiento "Gestión, seguimiento y coordinación del Sistema Unificado Distrital de Inspección, Vigilancia y Control"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
</t>
  </si>
  <si>
    <t>La valoración del riesgo después de controles paso de posible a rara vez en la escala de probabilidad con un impacto insignificante, lo cual se debe a que los controles identificados son efectivos.</t>
  </si>
  <si>
    <t xml:space="preserve">- Cualificar a los nuevos servidores de la SSGIVC sobre los parámetros de seguimiento y control a las entidades que adelantan IVC en el Distrito capital.
- Adelantar reuniones para determinar el cronograma de ejecución  y realizar el seguimiento de la cualificación dirigida a los servidores públicos con funciones de IVC en el Distrito Capital
_______________
</t>
  </si>
  <si>
    <t xml:space="preserve">- Subdirector de Seguimiento a la Gestión de Inspección, Vigilancia y Control.
- Subdirección de Seguimiento a la Gestión de Inspección, Vigilancia y Control.
_______________
</t>
  </si>
  <si>
    <t xml:space="preserve">- Servidores cualificados en parámetros de IVC
- Cronograma e informes de seguimiento
_______________
</t>
  </si>
  <si>
    <t xml:space="preserve">01/02/2021
01/02/2021
_______________
</t>
  </si>
  <si>
    <t xml:space="preserve">30/04/2021
30/06/2021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</si>
  <si>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</si>
  <si>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</si>
  <si>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</si>
  <si>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</si>
  <si>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</si>
  <si>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</si>
  <si>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</si>
  <si>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</si>
  <si>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</si>
  <si>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</si>
  <si>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 xml:space="preserve">- Procesos misionales en el Sistema de Gestión de Calidad
- Procesos de apoyo operativo en el Sistema de Gestión de Calidad
</t>
  </si>
  <si>
    <t>Los errores o fallas en la facturación sin controles aplicados producen  una valoración alta respecto de la probabilidad e impacto.</t>
  </si>
  <si>
    <t xml:space="preserve">- El procedimiento "Cobro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
- El procedimiento "Cobro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
</t>
  </si>
  <si>
    <t xml:space="preserve">- El procedimiento "Cobro y facturación por conceptos de uso de espacios en los SUPERCADE 422000-PR-377 (Actividad 1) indica que el profesional de facturación, autorizado(a) por el Director(a) del Sistema Distrital de Servicio a la Ciudadanía, timestralmente coteja los usuarios activos en el sistema de Facturación . La(s) fuente(s) de información utilizadas es(son) el sistema de facturación. En caso de evidenciar observaciones, desviaciones o diferencias, reporta a la Dirección. Queda como evidencia correo electrónico.
</t>
  </si>
  <si>
    <t xml:space="preserve">
La valoración del riesgo después de controles arroja una zona de valoración Baja, teniendo en cuenta la aplicación de los tres  controles definidos en el procedimiento de El procedimiento "Cobro y facturación por conceptos de uso de espacios en los SUPERCADE.</t>
  </si>
  <si>
    <t>- Reportar el riesgo materializado de Errores (fallas o deficiencias) en la elaboración de facturas y cuentas de cobro de los espacios de la RED CADE. en el informe de monitoreo a la Oficina Asesora de Planeación.
- Realizar reinducción en el procedimiento de Facturación y Cobro por concepto de uso de espacios en los SuperCADE.
- Actualizar el mapa de riesgos del proceso Gestión del Sistema Distrital de Servicio a la Ciudadanía</t>
  </si>
  <si>
    <t>- Reporte de monitoreo indicando la materialización del riesgo de Errores (fallas o deficiencias) en la elaboración de facturas y cuentas de cobro de los espacios de la RED CADE.
- Servidores con reinducción en el procedimiento de Facturación y Cobro por concepto de uso de espacios en la RED CADE.
- Mapa de riesgo del proceso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</si>
  <si>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</si>
  <si>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</si>
  <si>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</si>
  <si>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</si>
  <si>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</si>
  <si>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</si>
  <si>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</si>
  <si>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</si>
  <si>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 xml:space="preserve">- 7871 Construcción de Bogotá-región como territorio de paz para las victimas y la reconciliación
</t>
  </si>
  <si>
    <t>La valoración obtenida es resultado de una probabilidad (1) de ocurrencia del riesgo dado que éste no se ha materializado, además el impacto es menor en relación con la afectación de la imagen y las medidas de control interno y externo.</t>
  </si>
  <si>
    <t xml:space="preserve">- El procedimiento 1210100-PR-315 "Otorgar ayuda y atención humanitaria inmediata"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"por medio del cual  se decide una solicitud de otorgamiento de ayuda y atención humanitaria inmediata en los diferentes componentes establecidos por la ley".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
- El procedimiento 1210100-PR-315 "Otorgar ayuda y atención humanitaria inmediata"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 La(s) fuente(s) de información utilizadas es(son) el reporte del módulo del SIVIC y el Sistema de Información de la Unidad para la Atención y Reparación Integral a Víctimas
. En caso de evidenciar observaciones, desviaciones o diferencias, el profesional universitario   y/o especializado de la ACDVPR solicita los motivos de incumplimiento de los puntos del control. Queda como evidencia Matriz de seguimiento AHI (mes) y correo electrónico.
</t>
  </si>
  <si>
    <t xml:space="preserve">- El procedimiento 1210100-PR-315 "Otorgar ayuda y atención humanitaria inmediata"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"por medio del cual  se decide una solicitud de otorgamiento de ayuda y atención humanitaria inmediata en los diferentes componentes establecidos por la ley".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
</t>
  </si>
  <si>
    <t>La valoración obtenida evidencia que los controles establecidos para el presente riesgo permiten reducir su impacto dentro de la zona baja en el mapa de calor, esto se confirma dado que no se ha materializado el riesgo.</t>
  </si>
  <si>
    <t xml:space="preserve">
_______________
-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</si>
  <si>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</si>
  <si>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</si>
  <si>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01/03/2021
</t>
  </si>
  <si>
    <t xml:space="preserve">
_______________
31/12/2021
</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</si>
  <si>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</si>
  <si>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</si>
  <si>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</si>
  <si>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</si>
  <si>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</si>
  <si>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</si>
  <si>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</si>
  <si>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</si>
  <si>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Ejecutar 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</si>
  <si>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</si>
  <si>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</si>
  <si>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</si>
  <si>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</si>
  <si>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</si>
  <si>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</si>
  <si>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 xml:space="preserve">- El procedimiento 1210100-PR-324 "Coordinación del Sistema Distrital de Asistencia, Atención y Reparación Integral a Víctimas"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
</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</si>
  <si>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</si>
  <si>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</si>
  <si>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</si>
  <si>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</si>
  <si>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</si>
  <si>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identifica el proyecto de inversión que posiblemente se puede ver afectado por el riesgo.
Para cada uno de los efectos (consecuencias) se identifican las perspectivas.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</si>
  <si>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</si>
  <si>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</si>
  <si>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</si>
  <si>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</si>
  <si>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</si>
  <si>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</si>
  <si>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</si>
  <si>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 xml:space="preserve">- El procedimiento 1210100-PR-315 "Otorgar ayuda y atención humanitaria inmediata"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"por medio del cual  se decide una solicitud de otorgamiento de ayuda y atención humanitaria inmediata en los diferentes componentes establecidos por la ley".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
- El procedimiento 1210100-PR-315 "Otorgar ayuda y atención humanitaria inmediata"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
</t>
  </si>
  <si>
    <t>Según los controles este se ubica en la calificación más baja de probabilidad. Sin embargo, por ser de corrupción no disminuye en impacto. Se establecerán acciones de tratamiento por valoración ya que la opción de aceptar ni la zona baja existen.</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</si>
  <si>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</si>
  <si>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</si>
  <si>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</si>
  <si>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</si>
  <si>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</si>
  <si>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Administración, gestión  y soporte de los recursos de la Infraestructura tecnológica de la secretaria general</t>
  </si>
  <si>
    <t>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</si>
  <si>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</si>
  <si>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</si>
  <si>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</si>
  <si>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- 1081 Rediseño de la arquitectura de la plataforma tecnológica en la Secretaría General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</si>
  <si>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</si>
  <si>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 xml:space="preserve">-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
-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
-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
-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
-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
</t>
  </si>
  <si>
    <t xml:space="preserve">-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
-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
- (PR-101 PC#12) indica que Jefe de la Oficina TIC´s, , autorizado(a) por Jefe de la Oficina TIC´s, , Mensualmente verificar la coherencia de la información y de los planes de acción propuestos. La(s) fuente(s) de información utilizadas es(son) Informe presentado en subcomite de autocontrol. En caso de evidenciar observaciones, desviaciones o diferencias, se debe ajustar el informe del sistema de gestiòn de servicios, de lo contrario el jefe de la oficina los firma y con esta actividad se da por terminada. Queda como evidencia Informe presentado en subcomite de autocontrol.
-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
</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</si>
  <si>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</si>
  <si>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 Realizar la revisión integral del riesgo en sus causas, efectos y actividades de control, según las observaciones y recomendaciones realizadas por la Oficina de Control Interno.
_______________
- Realizar la revisión integral del riesgo en sus causas, efectos y actividades de control, según las observaciones y recomendaciones realizadas por la Oficina de Control Interno.
</t>
  </si>
  <si>
    <t xml:space="preserve">
- Jefe de la OTIC
_______________
- Jefe de la OTIC
</t>
  </si>
  <si>
    <t xml:space="preserve">
- Ficha integral del riesgo actualizada.
_______________
- Ficha integral del riesgo actualizada.
</t>
  </si>
  <si>
    <t xml:space="preserve">
01/02/2021
_______________
01/02/2021
</t>
  </si>
  <si>
    <t xml:space="preserve">
30/04/2021
_______________
30/04/2021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</si>
  <si>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</si>
  <si>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</si>
  <si>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</si>
  <si>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</si>
  <si>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Análisis antes de controles
Análisis después de controles
Tratamiento del riesgo</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</si>
  <si>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</si>
  <si>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</si>
  <si>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</si>
  <si>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 xml:space="preserve">
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</si>
  <si>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</si>
  <si>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</si>
  <si>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</si>
  <si>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</si>
  <si>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</si>
  <si>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</si>
  <si>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</si>
  <si>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 xml:space="preserve">-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
-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
-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
- (PR-101 PC#12) indica que Jefe de la Oficina TIC´s, , autorizado(a) por Jefe de la Oficina TIC´s, , Mensualmente verificar la coherencia de la información y de los planes de acción propuestos. En caso de evidenciar observaciones, desviaciones o diferencias, el jefe de la Oficina TIC En caso que se realice observaciones a los informes . La(s) fuente(s) de información utilizadas es(son) Informe presentado en subcomite de autocontrol. En caso de evidenciar observaciones, desviaciones o diferencias, se debe volver a realizar la actividad del ID 10, de lo contrario el jefe de la oficina los firma y con esta actividad se da por terminada. Queda como evidencia Informe presentado en subcomite de autocontrol.
</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</si>
  <si>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</si>
  <si>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xml:space="preserve">
- Ficha integral del riesgo actualizada
_______________
- Ficha integral del riesgo actualizada
</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</si>
  <si>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</si>
  <si>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</si>
  <si>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</si>
  <si>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</si>
  <si>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</si>
  <si>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</si>
  <si>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Proporcionar asesoría y asistencia técnica para fortalecer las acciones de internacionalización de la ciudad</t>
  </si>
  <si>
    <t>en la emisión del concepto y/o asistencia técnica de cooperación internacional, relacionamiento estratégico internacional y proyección internacional</t>
  </si>
  <si>
    <t xml:space="preserve">- Ausencia de lineamientos estratégicos para la cooperación y relacionamiento internacional de la ciudad.
- Desconocimiento por parte del profesional de la Dirección o Subdirección respecto a los sectores, sus necesidades y prioridades.
- La estructura organizacional y los demás recursos no son suficientes para la gestión del proceso.
</t>
  </si>
  <si>
    <t xml:space="preserve">- Soporte tecnológico insuficiente para atender las necesidades técnicas del proceso.
</t>
  </si>
  <si>
    <t xml:space="preserve">- Pérdida de oportunidades de cooperación, relacionamiento y proyección internacional.
- Impacto negativo en la imagen y reputación con los sectores de la ciudad
</t>
  </si>
  <si>
    <t xml:space="preserve">- Limitar el posicionamiento a nivel internacional del Distrito Capital, debido a la gestión inadecuada de las oportunidades cooperación e internacionalización.
</t>
  </si>
  <si>
    <t xml:space="preserve">- 1090 Lo mejor del mundo por una Bogotá para todos
</t>
  </si>
  <si>
    <t>La valoración "Moderado" obtenida, es resultado de una probabilidad (1) de ocurrencia del riesgo dado que éste no se ha materializado, además el impacto es moderado en relación con el cumplimiento de metas y objetivos de la Entidad.</t>
  </si>
  <si>
    <t xml:space="preserve">- El procedimiento 2216100-PR-202 "Cooperación Internacional"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
</t>
  </si>
  <si>
    <t xml:space="preserve">-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
</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</si>
  <si>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</si>
  <si>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
- Realizar el ajuste al concepto técnico emitido y remitir mediante alcance a la comunicación de ser pertinente.
- Realizar ajustes durante la asistencia técnica, mediante la coordinación constante con los receptores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</si>
  <si>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</si>
  <si>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emisión del concepto y/o asistencia técnica de cooperación internacional, relacionamiento estratégico internacional y proyección internacional
- Comunicación oficial, correo electrónico o reunión con usuario
- Cronogramas, agendas, notas conceptuales y otras documentos y herramientas que se manejen ajustados.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</si>
  <si>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</si>
  <si>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</si>
  <si>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Retirar controles detectivos de auditorías de gestión.</t>
  </si>
  <si>
    <t>Coordinar y gestionar el relacionamiento estratégico Internacional y los proyectos y programas de cooperación.</t>
  </si>
  <si>
    <t>en la identificación de oportunidades y en la estructuración de iniciativas de cooperación internacional y relacionamiento estratégico</t>
  </si>
  <si>
    <t xml:space="preserve">- Desconocimiento de la demanda y oferta de cooperación de los sectores y entidades del distrito.
- Desconocimiento de la oferta de cooperación de actores internacionales.
- Falta de lineamientos y orientaciones estratégicas sobre cooperación internacional para el distrito.
</t>
  </si>
  <si>
    <t xml:space="preserve">- Pérdida de oportunidades de cooperación internacional.
- Impacto negativo en la imagen y reputación internacional de la ciudad.
- Pérdida de confianza por parte de los actores internacionales.
</t>
  </si>
  <si>
    <t>La valoración "Moderado" obtenida, es resultado de una probabilidad 1 de ocurrencia del riesgo dado que éste no se ha materializado, además el impacto es moderado en relación con el cumplimiento de metas y objetivos de la Entidad.</t>
  </si>
  <si>
    <t xml:space="preserve">- El procedimiento 2216100-PR-202 "Cooperación Internacional"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
- El procedimiento 2216100-PR-202 "Cooperación Internacional"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
</t>
  </si>
  <si>
    <t>- Reportar el riesgo materializado de Errores (fallas o deficiencias) en la identificación de oportunidades y en la estructuración de iniciativas de cooperación internacional y relacionamiento estratégico en el informe de monitoreo a la Oficina Asesora de Planeación.
- Realizar ajustes en la identificación de oportunidades de Cooperación y en los documentos de estructuración de demanda de cooperación.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</si>
  <si>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</si>
  <si>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identificación de oportunidades y en la estructuración de iniciativas de cooperación internacional y relacionamiento estratégico
- Planes de cooperación, conceptos técnicos y formatos externos de programas y/o proyectos de cooperación ajustados.
- Mapa de riesgo del proceso Internacionalización de Bogotá, actualizado.</t>
  </si>
  <si>
    <t>Gestionar las oportunidades de proyección, promoción y posicionamiento estratégico internacional.</t>
  </si>
  <si>
    <t>en la ejecución de acciones y/o estrategias de promoción, proyección y posicionamiento estratégico internacional del Distrito</t>
  </si>
  <si>
    <t xml:space="preserve">- Múltiples instancias de aprobación para la realización de los programas y proyectos.
- Errores en la planificación de las acciones de proyección.
- Falta de recursos (humanos, financieros y tecnológicos) para participación en escenarios internacionales para el posicionamiento de la ciudad.
</t>
  </si>
  <si>
    <t xml:space="preserve">- Imagen negativa de la ciudad hacia el exterior.
</t>
  </si>
  <si>
    <t xml:space="preserve">- Incidencia en el 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</si>
  <si>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</si>
  <si>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xml:space="preserve">- El procedimiento 2216300-PR-242 "Internacionalización de Bogotá"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
</t>
  </si>
  <si>
    <t>- Reportar el riesgo materializado de Errores (fallas o deficiencias) en la ejecución de acciones y/o estrategias de promoción, proyección y posicionamiento estratégico internacional del Distrito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</si>
  <si>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Reporte de monitoreo indicando la materialización del riesgo de Errores (fallas o deficiencias) en la ejecución de acciones y/o estrategias de promoción, proyección y posicionamiento estratégico internacional del Distrito
- Cronogramas, agendas, notas conceptuales y otras documentos y herramientas que se manejen ajustados.
- Mapa de riesgo del proceso Internacionalización de Bogotá, actualizado.</t>
  </si>
  <si>
    <t>Elaborar el plan de comunicaciones institucional, orientar y aplicar lineamientos comunicacionales para las entidades del distrito, para generar bienestar en los servidores públicos y confianza en la en la administración distrital</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</si>
  <si>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</si>
  <si>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</si>
  <si>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</si>
  <si>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</si>
  <si>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</si>
  <si>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- 1143 Comunicación para fortalecer las instituciones y acercar a la ciudadanía a la Alcaldía Mayor de Bogotá.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</si>
  <si>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</si>
  <si>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 xml:space="preserve">-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
-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
</t>
  </si>
  <si>
    <t xml:space="preserve">-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
</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</si>
  <si>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</si>
  <si>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</si>
  <si>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</si>
  <si>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</si>
  <si>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</si>
  <si>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</si>
  <si>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</si>
  <si>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</si>
  <si>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Realizar cubrimiento de la agenda del Alcalde Mayor, consolidar las tendencias en el ecosistema digital y elaborar el plan de comunicaciones de contenido en redes sociales.</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</si>
  <si>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</si>
  <si>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</si>
  <si>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</si>
  <si>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</si>
  <si>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</si>
  <si>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Se determina la probabilidad (1 rara vez) ya que no se ha materializado este riesgo. El impacto (4 mayor) obedece a que la divulgación errónea impacta la imagen interna y externa de la Entidad.</t>
  </si>
  <si>
    <t xml:space="preserve">-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
-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
</t>
  </si>
  <si>
    <t xml:space="preserve">-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
</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</si>
  <si>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</si>
  <si>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</si>
  <si>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</si>
  <si>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</si>
  <si>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</si>
  <si>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</si>
  <si>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</si>
  <si>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</si>
  <si>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</si>
  <si>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</si>
  <si>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 Recorte presupuestal y económicos.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</si>
  <si>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</si>
  <si>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</si>
  <si>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</si>
  <si>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 xml:space="preserve">-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
-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
-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
-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
</t>
  </si>
  <si>
    <t xml:space="preserve">-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
-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
</t>
  </si>
  <si>
    <t>Se determina la probabilidad (1 rara vez) ya que las actividades de control preventivas permiten disminuir la probabilidad de ocurrencia del riesgo. El impacto es 2 "menor" ya que el riesgo no se ha presentado y los controles detectivos son fuertes.</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</si>
  <si>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</si>
  <si>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</si>
  <si>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</si>
  <si>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</si>
  <si>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</si>
  <si>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</si>
  <si>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Publicar, actualizar y desactivar información de interes público a través de portales y micrositios web de la Secretaría General.</t>
  </si>
  <si>
    <t>para la divulgación oportuna, veraz y eficaz de la información publicada a traves de portales y micrositios web de la Secretaría General.</t>
  </si>
  <si>
    <t xml:space="preserve">- Desconocimiento del esquema de publicación de información.
- Inexistencia de instancias para la revisión y aprobación de la información a publicar, actualizar y/o desactivar en los portales y micrositios de la Secretaría General.
- No se publica adecuadamente la información en la plataforma
- La información suministrada no atiende los estandares para la gestión de publicación de información.
- El esquema de publicación de información se encuentra desactualizado.
- No se realiza seguimiento al cumplimiento del esquema de publicación de información.
- La dependencia productora de la información no ha finalizado la generación de la misma.
- La plataforma que aloja la información presenta fallas técnicas.
- Desarticulacion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</si>
  <si>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</si>
  <si>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Desinformación.
- Desconfianza en los resultados de la gestión desarrollada por la Administración Distrital.
- Hallazgos por parte de un ente de control
- Posible incumplimiento de la Ley de Transparencia 1712 de 2014
- Disminución de la interacción de la ciudadanía con el sitio web.
</t>
  </si>
  <si>
    <t xml:space="preserve">- Limitada disponibilidad de los canales de comunicación e interacción con la ciudadanía, que impide visualizar la transparencia en la gestión distrital.
</t>
  </si>
  <si>
    <t>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t>
  </si>
  <si>
    <t xml:space="preserve">-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
-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
-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
-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
-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
</t>
  </si>
  <si>
    <t xml:space="preserve">-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
-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
</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</si>
  <si>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</si>
  <si>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oportuna, veraz y eficaz de la información publicada a traves de portales y micrositios web de la Secretaría General.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</si>
  <si>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</si>
  <si>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oportuna, veraz y eficaz de la información publicada a traves de portales y micrositios web de la Secretaría General.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</si>
  <si>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Elaborar los estudios y documentos previos</t>
  </si>
  <si>
    <t>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</si>
  <si>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</si>
  <si>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</si>
  <si>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</si>
  <si>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</si>
  <si>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 xml:space="preserve">- Impresión de artes gráficas para las entidades del distrito capital
- Visitas guiadas Archivo de Bogotá
- Inscripción programas de formación virtual para servidores públicos del Distrito Capital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</si>
  <si>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</si>
  <si>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 xml:space="preserve">-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
- Los procedimientos 4231000-PR-284 "Mínima cuantía", 4231000-PR-339 "Selección Pública de Oferentes", 4231000-PR-338 "Agregación de Demanda" y 4231000-PR-156 "Contratación Directa"  indican que el Comité de Contratación, autorizado(a) por la(el) Secretaria(o) General, Cada vez que se  requiera conforme a la Resolución 204 de 2020 " Por medio de la cual se delega la ordenación del gasto y competencias propia de la actividad contractual, así como el ejercicio de otras funciones"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t>
  </si>
  <si>
    <t xml:space="preserve">-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
-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
</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</si>
  <si>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</si>
  <si>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 Verificar a través de los Comités de Contratación la necesidad de contratar bienes, servicios u obras y que los mismos sean procesos objetivos y ajustados a la normativa vigente
- Adelantar una capacitación semestral a los equipos de trabajo de las dependencias y enlaces contractuales sobre la estructuración de estudios y documentos previos para adelantar los procesos contractuales con fundamento en los procedimientos internos.
_______________
</t>
  </si>
  <si>
    <t xml:space="preserve">
- Director de Contratación 
- Director de Contratación 
_______________
</t>
  </si>
  <si>
    <t xml:space="preserve">
- Actas de Comité de Contratación
- Evidencias de las capacitaciones adelantadas
_______________
</t>
  </si>
  <si>
    <t xml:space="preserve">
01/02/2021
01/03/2021
_______________
</t>
  </si>
  <si>
    <t xml:space="preserve">
31/12/2021
31/07/2021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</si>
  <si>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</si>
  <si>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</si>
  <si>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</si>
  <si>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</si>
  <si>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</si>
  <si>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</si>
  <si>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
Se retiran los controles detectivos de auditorías.</t>
  </si>
  <si>
    <t>Realizar la verificación, análisis y selección de las propuestas mediante el Comité de evaluación.</t>
  </si>
  <si>
    <t>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</si>
  <si>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</si>
  <si>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</si>
  <si>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- 1126 Implementación de un nuevo enfoque de servicio a la ciudadanía</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</si>
  <si>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</si>
  <si>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 Los procedimientos 4231000-PR-284 "Mínima cuantía" y 4231000-PR-339 "Selección Pública de Oferentes" indica que el Subdirector Financiero, Jefe de la dependencia solicitante y el Director de Contratación, autorizado(a) por Resolución 160 de 2019 "Por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
</t>
  </si>
  <si>
    <t xml:space="preserve">- Los procedimientos 4231000-PR-284 "Mínima cuantía" y 4231000-PR-339 "Selección Pública de Oferentes"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
</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</si>
  <si>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</si>
  <si>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</si>
  <si>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</si>
  <si>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</si>
  <si>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</si>
  <si>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</si>
  <si>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Suministrar lineamientos y directrices para la gestión de contratación de la entidad.</t>
  </si>
  <si>
    <t>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</si>
  <si>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Falta de conocimiento en el manejo de las herramientas contractuales existentes para adelantar los procesos y hacer seguimiento a los contratos que celebre la entidad.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</si>
  <si>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</si>
  <si>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</si>
  <si>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</si>
  <si>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 xml:space="preserve">- El procedimiento 4231000-PR-195 "Interventoría y/o supervisión"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 El procedimiento 4231000-PR-195 "Interventoría y/o supervisión"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t>
  </si>
  <si>
    <t xml:space="preserve">Fuerte
Débil
</t>
  </si>
  <si>
    <t xml:space="preserve">- En el procedimiento 4231000-PR-195 "Interventoría y/o supervisión",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 El procedimiento 4231000-PR-195 "Interventoría y/o supervisión"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t>
  </si>
  <si>
    <t>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</si>
  <si>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_______________
-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t>
  </si>
  <si>
    <t xml:space="preserve">
- Director de Contratación
_______________
- Director de Contratación
</t>
  </si>
  <si>
    <t xml:space="preserve">
- Procedimiento 4231000-PR-195 actualizado
_______________
- Procedimiento 4231000-PR-195 actualizado
</t>
  </si>
  <si>
    <t xml:space="preserve">
01/02/2021
_______________
01/02/2021
</t>
  </si>
  <si>
    <t xml:space="preserve">
30/06/2021
_______________
30/06/2021
</t>
  </si>
  <si>
    <t xml:space="preserve">
- Realizar dos socializaciones en el primer semestre a los supervisores y apoyos  de los mismos acerca del cumplimiento a lo establecido en el Manual de Supervisión y el manejo de la plataforma SECOP 2 para la publicación de la información de ejecución contractual.
-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_______________
-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t>
  </si>
  <si>
    <t xml:space="preserve">
- Director de Contratación 
- Director de Contratación 
_______________
- Director de Contratación 
</t>
  </si>
  <si>
    <t xml:space="preserve">
- Evidencias de las socializaciones adelantadas
- Solicitud trimestral a  los supervisores  y reporte de cumplimiento y requerimiento de revisión por parte de los supervisores de lo publicado en SECOP 2 de los contratos a su cargo
_______________
- Solicitud trimestral a  los supervisores  y reporte de cumplimiento y requerimiento de revisión por parte de los supervisores de lo publicado en SECOP 2 de los contratos a su cargo.
</t>
  </si>
  <si>
    <t xml:space="preserve">
01/03/2021
01/02/2021
_______________
01/02/2021
</t>
  </si>
  <si>
    <t xml:space="preserve">
30/06/2021
31/12/2021
_______________
31/12/2021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</si>
  <si>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</si>
  <si>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</si>
  <si>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</si>
  <si>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</si>
  <si>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</si>
  <si>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</si>
  <si>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
Se retiran los controles detectivos de auditorías.</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</si>
  <si>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</si>
  <si>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</si>
  <si>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</si>
  <si>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</si>
  <si>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</si>
  <si>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</si>
  <si>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 xml:space="preserve">-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
- Los procedimientos 4231000-PR-284 "Mínima cuantía", 4231000-PR-339 "Selección Pública de Oferentes", 4231000-PR-338 "Agregación de Demanda" y 4231000-PR-156 "Contratación Directa"  indican que el Comité de Contratación, autorizado(a) por la(el) Secretaria(o) General, Cada vez que se  requiera conforme a la Resolución 204 de 2020 " Por medio de la cual se delega la ordenación del gasto y competencias propia de la actividad contractual, así como el ejercicio de otras funciones"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t>
  </si>
  <si>
    <t xml:space="preserve">- Los procedimientos 4231000-PR-284 "Mínima cuantía" y 4231000-PR-339 "Selección Pública de Oferentes"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
</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</si>
  <si>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</si>
  <si>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Verificar a través de los Comités de Contratación la necesidad de contratar bienes, servicios u obras y que los mismos sean procesos objetivos y ajustados a la normativa vigente
_______________
</t>
  </si>
  <si>
    <t xml:space="preserve">
- Modelo de seguimiento con las actividades de revisión por parte del abogado responsable
- Actas de Comité de Contratación
_______________
</t>
  </si>
  <si>
    <t xml:space="preserve">
01/02/2021
01/02/2021
_______________
</t>
  </si>
  <si>
    <t xml:space="preserve">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</si>
  <si>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</si>
  <si>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</si>
  <si>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</si>
  <si>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</si>
  <si>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</si>
  <si>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</si>
  <si>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
Se retiran los controles detectivos de auditorías.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</si>
  <si>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</si>
  <si>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</si>
  <si>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</si>
  <si>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</si>
  <si>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</si>
  <si>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</si>
  <si>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</si>
  <si>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 xml:space="preserve">- En el procedimiento 4231000-PR-195 "Interventoría y/o supervisión"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t>
  </si>
  <si>
    <t xml:space="preserve">- El procedimiento 42321000-PR-022 "Liquidación de contrato/convenio"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</si>
  <si>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</si>
  <si>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</si>
  <si>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</si>
  <si>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</si>
  <si>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</si>
  <si>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</si>
  <si>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</si>
  <si>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</si>
  <si>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</si>
  <si>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retiran los controles detectivos de auditorías.
Se actualizaron las acciones para el tratamiento de los riesgos a nivel preventivo.</t>
  </si>
  <si>
    <t>Adelantar el proceso de liquidación de contratos y/o convenios</t>
  </si>
  <si>
    <t>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</si>
  <si>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</si>
  <si>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</si>
  <si>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</si>
  <si>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</si>
  <si>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</si>
  <si>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 xml:space="preserve">- El procedimiento 42321000-PR-022 "Liquidación de contrato/convenio"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
</t>
  </si>
  <si>
    <t xml:space="preserve">- El procedimiento 42321000-PR-022 "Liquidación de contrato/convenio"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</si>
  <si>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</si>
  <si>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 Generar requerimientos semestrales a las dependencias con el fin de realizar seguimiento a la liquidación de los contratos en los tiempos establecidos por la norma.
- Adelantar mesas trimestrales con los enlaces de las áreas ordenadoras del gasto a fin de realizar seguimiento a la liquidación de los contratos en los tiempos establecidos por la norma y resolver dudas respecto a este tema.
_______________
</t>
  </si>
  <si>
    <t xml:space="preserve">
- Director de Contratación 
- Director de Contratación 
_______________
</t>
  </si>
  <si>
    <t xml:space="preserve">
- Requerimientos escritos dirigidos a las dependencias que ejecutan contratos o convenios
- Evidencias de reuniones adelantadas
_______________
</t>
  </si>
  <si>
    <t xml:space="preserve">
01/03/2021
01/02/2021
_______________
</t>
  </si>
  <si>
    <t xml:space="preserve">
30/11/2021
31/12/2021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</si>
  <si>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</si>
  <si>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</si>
  <si>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Se incluyeron nuevas actividades conducentes a prevenir el riesgo.
Se retiran los controles detectivos de auditorías.</t>
  </si>
  <si>
    <t>Verificar el cumplimiento de los requisitos de perfeccionamiento y ejecución contractual</t>
  </si>
  <si>
    <t>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</si>
  <si>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</si>
  <si>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</si>
  <si>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t>
  </si>
  <si>
    <t xml:space="preserve">- Los procedimientos 4231000-PR-284 "Mínima cuantía", 4231000-PR-339 "Selección Pública de Oferentes", 4231000-PR-338 "Agregación de Demanda" y 4231000-PR-156 "Contratación Directa"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
- En el procedimiento 4231000-PR-347 "Gestión de Garantías Contractuales"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
- En el procedimiento 4231000-PR-347 "Gestión de Garantías Contractuales" indica que el profesional de la Dirección de Contratación, autorizado(a) por el Director/a de Contratación, cada vez que se requira tramitar una poliza de garantìas, así mismo con el fin de validar la información reportada debe diligenciar  la "lista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
</t>
  </si>
  <si>
    <t xml:space="preserve">- En el procedimiento 4231000-PR-347 "Gestión de Garantías Contractuales"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
</t>
  </si>
  <si>
    <t>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t>
  </si>
  <si>
    <t xml:space="preserve">
-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</si>
  <si>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 Director de Contratación
- Director de Contratación
_______________
</t>
  </si>
  <si>
    <t xml:space="preserve">
-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</si>
  <si>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</si>
  <si>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</si>
  <si>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</si>
  <si>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</si>
  <si>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Se retiran los controles detectivos de auditorías.
Se actualizaron las actividades preventivas del riesgo.</t>
  </si>
  <si>
    <t>Adelantar los procesos disciplinarios de conformidad con las etapas procesales fijadas por la Ley 734 de 2002</t>
  </si>
  <si>
    <t>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</si>
  <si>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</si>
  <si>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</si>
  <si>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</si>
  <si>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El proceso estima que los efectos del riesgo son moderados debido a que no se ha materializado el mismo, sin embargo ante su materialización, podrían presentarse efectos en las medidas de control y en la gestión del proceso verbal.</t>
  </si>
  <si>
    <t xml:space="preserve">-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
</t>
  </si>
  <si>
    <t xml:space="preserve">-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
</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</si>
  <si>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</si>
  <si>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</si>
  <si>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</si>
  <si>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</si>
  <si>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</si>
  <si>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</si>
  <si>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</si>
  <si>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</si>
  <si>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</si>
  <si>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</si>
  <si>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</si>
  <si>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</si>
  <si>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La ubicación corresponde a que no se ha materializado el evento de pérdida de piezas procesales o mala conformación de expedientes, sin embargo se presentaría un efecto moderado de materializarse. </t>
  </si>
  <si>
    <t xml:space="preserve">-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
</t>
  </si>
  <si>
    <t xml:space="preserve">-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
-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</si>
  <si>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</si>
  <si>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</si>
  <si>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</si>
  <si>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</si>
  <si>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</si>
  <si>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</si>
  <si>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Se suprimen los controles detectivos institucionales, asociados con la realización de auditorías internas de gestión y de calidad, y se incluyen controles propios del proceso.</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</si>
  <si>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</si>
  <si>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</si>
  <si>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</si>
  <si>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</si>
  <si>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</si>
  <si>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 xml:space="preserve">-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
-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
</t>
  </si>
  <si>
    <t xml:space="preserve">-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
-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
</t>
  </si>
  <si>
    <t>Las actividades de control establecidas son las adecuadas y ubican el riesgo en la parte más baja de probabilidad, aunque el impacto no disminuye para este tipo de riesgos.</t>
  </si>
  <si>
    <t xml:space="preserve">
- Definir e implementar una estrategia de divulgación en materia preventiva disciplinaria, dirigida a los funcionarios y colaboradores de la Secretaría General.
- Actualizar los procedimientos verbal y ordinario incluyendo la asignación de un consecutivo a los autos emitidos en la Oficina de Control Interno Disciplinario, para llevar un mayor control al estado de los mismos.
-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</si>
  <si>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</si>
  <si>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</si>
  <si>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15/02/2021
15/02/2021
01/05/2021
_______________
</t>
  </si>
  <si>
    <t xml:space="preserve">
30/11/2021
31/03/2021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</si>
  <si>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</si>
  <si>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</si>
  <si>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</si>
  <si>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</si>
  <si>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</si>
  <si>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</si>
  <si>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</si>
  <si>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</si>
  <si>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</si>
  <si>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</si>
  <si>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</si>
  <si>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</si>
  <si>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La calificación de la probabilidad corresponde a que no se ha materializado el riesgo y el impacto podría afectar la imagen y medidas de control.</t>
  </si>
  <si>
    <t xml:space="preserve">-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
-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
</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</si>
  <si>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</si>
  <si>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</si>
  <si>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</si>
  <si>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</si>
  <si>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</si>
  <si>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</si>
  <si>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</si>
  <si>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</si>
  <si>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</si>
  <si>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</si>
  <si>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</si>
  <si>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</si>
  <si>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</si>
  <si>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</si>
  <si>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(1) rara vez  ya que este riesgo no se ha materializado en los últimos cuatro años . El impacto (4 mayor) obedece a que éste riesgo genera incumplimiento de metas de gobierno y los objetivos  institucionales.</t>
  </si>
  <si>
    <t xml:space="preserve">-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
-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
-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
-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
-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
</t>
  </si>
  <si>
    <t xml:space="preserve">-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
-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
-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
-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
</t>
  </si>
  <si>
    <t>Se determina la probabilidad (1 ) rara vez ya que las actividades de control preventivas han evitado la materialización del riesgo en los últimos 4 años.  El impacto pasa a (2) Menor , teniendo en cuenta que se ajustaron las actividades de control definidas en los procedimientos.</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</si>
  <si>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</si>
  <si>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</si>
  <si>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</si>
  <si>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</si>
  <si>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</si>
  <si>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</si>
  <si>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</si>
  <si>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</si>
  <si>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</si>
  <si>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</si>
  <si>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Creación del mapa de riesgos</t>
  </si>
  <si>
    <t>Ejecutar las actividades definidas en el Plan Estratégico Cuatrienal y Plan de Acción Institucional
Ejecutar las actividades definidas en los Proyectos de Inversión, y el Presupuesto Anual</t>
  </si>
  <si>
    <t>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</si>
  <si>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</si>
  <si>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</si>
  <si>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</si>
  <si>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Se determina la probabilidad (1) rara vez  ya que el riesgo no se ha presentado en los últimos 5 años  y. El impacto (4 mayor) obedece a que de materializarse generaría sanciones por parte de un ente de control u otro ente regulador.</t>
  </si>
  <si>
    <t xml:space="preserve">-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
-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
-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
</t>
  </si>
  <si>
    <t xml:space="preserve">-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
-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
-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
-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
</t>
  </si>
  <si>
    <t>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</si>
  <si>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</si>
  <si>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</si>
  <si>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</si>
  <si>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</si>
  <si>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</si>
  <si>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</si>
  <si>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</si>
  <si>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</si>
  <si>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Recibir y custodiar los insumos y materias primas durante el proceso de producción de conformidad con las características técnicas requeridas hasta la entrega del producto terminado al almacén.</t>
  </si>
  <si>
    <t>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</si>
  <si>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</si>
  <si>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</si>
  <si>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Pérdida de imagen frente a las demás entidades del Distrito
- Pérdida de recursos por reprocesos y devolución de productos
- Quejas o reclamaciones por parte de otras entidades del Distrito
</t>
  </si>
  <si>
    <t xml:space="preserve">- Impresión de artes gráficas para las entidades del distrito capital
</t>
  </si>
  <si>
    <t>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t>
  </si>
  <si>
    <t xml:space="preserve">- El procedimiento 2213300-PR-098 "Producción de artes gráficas para entidades distritales"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
- El procedimiento 2213300-PR-098 "Producción de artes gráficas para entidades distritales"(Act.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
4233100-FT-012 (Aprobación) SIGA EMLAZE (actividades)  Oficio
4233100-FT-012 (Rechazo).
- El procedimiento 2213300-PR-098 "Producción de artes gráficas para entidades distritales" (Act.7)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
- El procedimiento 2213300-PR-098 "Producción de artes gráficas para entidades distritales"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
-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
- El procedimiento 2213300-PR-098 "Producción de artes gráficas para entidades distritales",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
4211200-FT-1128 Verificación y limpieza de maquinarias
2213300-FT-947
.
</t>
  </si>
  <si>
    <t xml:space="preserve">Fuerte
Fuerte
Fuerte
Fuerte
Fuerte
Débil
</t>
  </si>
  <si>
    <t xml:space="preserve">- El procedimiento 2213300-PR-098 "Producción de artes gráficas para entidades distritales"(Act.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(Imposición física o por correo electrónico),Solicitud de impresos artes gráficas entidades distritales 2213300-FT-372 EMLAZE
(actividades).
- El procedimiento 2213300-PR-098 "Producción de artes gráficas para entidades distritales"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
</t>
  </si>
  <si>
    <t>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t>
  </si>
  <si>
    <t xml:space="preserve">
- La Acción Correctiva No.32 se reprogramó en razón a que la aplicación de la Lista de verificación de requisitos norma ISO 9001:2015 y BPM no se ha podido implementar en ocasión a la suspensión de las actividades de planta hasta el 18/01/2021 que se reactive la operación.
_______________
</t>
  </si>
  <si>
    <t xml:space="preserve">
- Gestor de calidad
_______________
</t>
  </si>
  <si>
    <t xml:space="preserve">
- Registro lista de verificación de requisitos FT-128 diligenciado.
_______________
</t>
  </si>
  <si>
    <t xml:space="preserve">
14/08/2019
_______________
</t>
  </si>
  <si>
    <t xml:space="preserve">
18/01/2021
_______________
</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</si>
  <si>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</si>
  <si>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</si>
  <si>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</si>
  <si>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</si>
  <si>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</si>
  <si>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</si>
  <si>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Se actualiza la identificación del riesgo, actividad clave, las evidencias que soportan la probabilidad antes de controles, las actividades de control frente a la probabilidad y el impacto y las actividades despues de controles.</t>
  </si>
  <si>
    <t>Recibir y custodiar los insumos y materas primas durante el proceso de producción de conformidad con las características técnicas requeridas hasta la entrega del producto terminado al almacén</t>
  </si>
  <si>
    <t>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</si>
  <si>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</si>
  <si>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</si>
  <si>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</si>
  <si>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</si>
  <si>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 xml:space="preserve">- El procedimiento 2213300-PR-098 "Producción de artes gráficas para entidades distritales"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 El procedimiento 2213300-PR-098 "Producción de artes gráficas para entidades distritales"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
- El procedimiento 2213300-PR-098 "Producción de artes gráficas para entidades distritales",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
4211200-FT-1128 Verificación y limpieza de maquinarias
2213300-FT-947.
</t>
  </si>
  <si>
    <t xml:space="preserve">Débil
Fuerte
Débil
</t>
  </si>
  <si>
    <t xml:space="preserve">- El procedimiento 2213300-PR-098 "Producción de artes gráficas para entidades distritales"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</si>
  <si>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 xml:space="preserve">Débil
</t>
  </si>
  <si>
    <t>Se mantiene la probabilidad  (5 casi seguro) ya que las actividades de control preventivas no han se han ejecutado. El impacto se mantiene como  (mayor 4)  por la misma razón.</t>
  </si>
  <si>
    <t xml:space="preserve">- Complementar (Act.10) del procedimiento 2213300PR-098 con el seguimiento de la producción en el Software Emlaze comparando ordenes recibidas con el avance reportado.
- La Acción Correctiva No.32 se reprogramó en razón a que la aplicación de la Lista de verificación de requisitos norma ISO 9001:2015 y BPM no se ha podido implementar en ocasión a la suspensión de las actividades de planta hasta el 18/01/2021 que se reactive la operación.
_______________
- Complementar (Act.10) del procedimiento 2213300PR-098 con el seguimiento de la producción en el Software Emlaze comparando ordenes recibidas con el avance reportado.
</t>
  </si>
  <si>
    <t xml:space="preserve">- Gestor Calidad
- Gestor de calidad
_______________
- Gestor Calidad
</t>
  </si>
  <si>
    <t xml:space="preserve">- Procedimiento 2213300-PR-098 "Producción de artes gráficas para entidades distritales" actualizado y socializado
- Registro lista de verificación de requisitos FT-128 diligenciado.
_______________
- Procedimiento 2213300-PR-098 "Producción de artes gráficas para entidades distritales" actualizado y socializado
</t>
  </si>
  <si>
    <t xml:space="preserve">15/07/2020
14/08/2019
_______________
15/07/2020
</t>
  </si>
  <si>
    <t xml:space="preserve">18/12/2020
18/01/2021
_______________
18/12/2020
</t>
  </si>
  <si>
    <t xml:space="preserve">
- AP:21 Implementar los turnos de trabajo reglamentados por la Secretaria General, de acuerdo con las necesidades de la operación, con el fin de dar gestión y cobertura a las órdenes de producción.
- AP:21 Asegurar la implementación y optimización del Software Emlaze como mínimo en el 70% de sus funcionalidades.
_______________
</t>
  </si>
  <si>
    <t xml:space="preserve">
- Profesional universitario 219-09-asesor y Subdirector Técnico
- Asesor-Profesional universitario 219-09
_______________
</t>
  </si>
  <si>
    <t xml:space="preserve">
- Programación de turnos de trabajo.
- 
Reporte de porcentaje de implementación del sistema de información en la Subdirección de Imprenta Distrital.
_______________
</t>
  </si>
  <si>
    <t xml:space="preserve">
15/12/2020
02/11/2020
_______________
</t>
  </si>
  <si>
    <t xml:space="preserve">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</si>
  <si>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</si>
  <si>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</si>
  <si>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</si>
  <si>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</si>
  <si>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Se actualiza la identificación del riesgo, actividad clave, las evidencias que soportan la probabilidad antes de controles, las actividades de control frente a la probabilidad y el impacto y las actividades después de controles.</t>
  </si>
  <si>
    <t xml:space="preserve">
Publicar los actos y documentos administrativos en el Registro Distrital.
</t>
  </si>
  <si>
    <t>con la publicación oportuna e íntegra de los actos administrativos (Registro Distrital)</t>
  </si>
  <si>
    <t xml:space="preserve">- Deficiencia en la solicitud y los soportes digitales.
- Falta de disponibilidad de los equipos e instalaciones debido a ejecución de actividades de adecuación y mantenimientos.
</t>
  </si>
  <si>
    <t xml:space="preserve">- Intermitencia en la prestación del servicio público de electricidad
</t>
  </si>
  <si>
    <t xml:space="preserve">- Medidas de control interno y externo
- Imagen
- Información
- Operativo
- Medidas de control interno y externo
</t>
  </si>
  <si>
    <t>Se determina la probabilidad (rara vez 1) ya que el riesgo no se ha presentado en los últimos 4 años y el impacto mayor obedece a las posibles sanciones legales y perdida de la imagen institucional.</t>
  </si>
  <si>
    <t xml:space="preserve">- El procedimiento 2213300-PR-097 "Publicación del Registro Distrital"(Act.2)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
- El procedimiento 2213300-PR-097 "Publicación del Registro Distrital"(Act.6)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
- El procedimiento 2213300-PR-097 "Publicación del Registro Distrital"(Act.7)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
</t>
  </si>
  <si>
    <t xml:space="preserve">- El procedimiento 2213300-PR-097 "Publicación del Registro Distrital"(Act.7)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
</t>
  </si>
  <si>
    <t>Se determina la probabilidad (1 rara vez), ya que las actividades preventivas han evitado la materialización del riesgo. El impacto pasa a moderado ya la materialización de este riesgo puede afectar la imagen institucional y ocasionar sanciones disciplinarias.</t>
  </si>
  <si>
    <t>- Reportar el riesgo materializado de Incumplimiento legal con la publicación oportuna e íntegra de los actos administrativos (Registro Distrital) en el informe de monitoreo a la Oficina Asesora de Planeación.
- Realizar la gestión pertinente, con el fin de publicar de manera transitoria, el Registro Distrital a la mayor brevedad posible en la pagina WEB de la Secretaria General.
- Posteriormente se realiza la gestión pertinente para publicar en el aplicativo del Registro Distrital.
- Actualizar el mapa de riesgos del proceso Elaboración de Impresos y Registro Distrital</t>
  </si>
  <si>
    <t>- Reporte de monitoreo indicando la materialización del riesgo de Incumplimiento legal con la publicación oportuna e íntegra de los actos administrativos (Registro Distrital)
- Publicación del Registro Distrital en pagina WEB de la Secretaria General.
- Publicación del Registro Distrital en sistema de información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</si>
  <si>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</si>
  <si>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</si>
  <si>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</si>
  <si>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</si>
  <si>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</si>
  <si>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</si>
  <si>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</si>
  <si>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 xml:space="preserve">- El procedimiento 2213300-PR-098 "Producción de artes gráficas para entidades distritales"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
SAE-SAI.
- El procedimiento 2213300-PR-098 "Producción de artes gráficas para entidades distritales"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
-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</si>
  <si>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 xml:space="preserve">Débil
Débil
Débil
</t>
  </si>
  <si>
    <t xml:space="preserve">- El procedimiento 2213300-PR-098 "Producción de artes gráficas para entidades distritales" (Act. 13)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
-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</si>
  <si>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 xml:space="preserve">Débil
Débil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</si>
  <si>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</si>
  <si>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No es necesario ajustar el diseño del control, sino garantizar su aplicación.
- No es necesario ajustar el diseño del control, sino garantizar su aplicación.
- No es necesario ajustar el diseño del control, sino garantizar su aplicación.
_______________
- No es necesario ajustar el diseño del control, sino garantizar su aplicación.
- No es necesario ajustar el diseño del control, sino garantizar su aplicación.
</t>
  </si>
  <si>
    <t xml:space="preserve">- Subdirector Técnico
- Subdirector Técnico
- Subdirector Técnico
_______________
- Subdirector Técnico
- Subdirector Técnico
</t>
  </si>
  <si>
    <t xml:space="preserve">- Comprobante de ingreso de elementos de consumo 2211500- FT-420
SAE-SAI
- Comprobante de egreso de elementos de consumo 2211500- FT-420
EMLAZE
- Registro de reunión de producción FT-836 diligenciado.
_______________
- EMLAZE (actividades) Orden de Producción 2213300-FT-473
- Registro de reunión de producción FT-836 diligenciado.
</t>
  </si>
  <si>
    <t xml:space="preserve">20/12/2020
20/12/2020
14/08/2019
_______________
20/12/2020
14/08/2019
</t>
  </si>
  <si>
    <t xml:space="preserve">19/04/2021
19/04/2021
18/01/2021
_______________
19/04/2021
18/01/2021
</t>
  </si>
  <si>
    <t xml:space="preserve">- AP:23 Implementar acciones de control administrativo a los repuestos adquiridos para la maquinaria de artes gráficas, con el propósito de evitar la pérdida o hurto de los mismos.
- AP:23 Para los residuos generados en el proceso productivo se reportara mensualmente la disposición final mediante los formatos 4233100-FT-1037 y residuos aprovechables 2213300-FT-1036.
- AP:21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</si>
  <si>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</si>
  <si>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</si>
  <si>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</si>
  <si>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15/02/2021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</si>
  <si>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</si>
  <si>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</si>
  <si>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</si>
  <si>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</si>
  <si>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</si>
  <si>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</si>
  <si>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</si>
  <si>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 xml:space="preserve">- El procedimiento 2213300-PR-098 "Producción de artes gráficas para entidades distritales"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
</t>
  </si>
  <si>
    <t xml:space="preserve">-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</si>
  <si>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</si>
  <si>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_______________
- Complementar (Act.10) del procedimiento 2213300PR-098 con el seguimiento de la producción en el Software Emlaze comparando ordenes recibidas con el avance reportado.
</t>
  </si>
  <si>
    <t xml:space="preserve">
_______________
- Gestor Calidad
</t>
  </si>
  <si>
    <t xml:space="preserve">
_______________
- Procedimiento 2213300-PR-098 "Producción de artes gráficas para entidades distritales" actualizado y socializado
</t>
  </si>
  <si>
    <t xml:space="preserve">
_______________
02/06/2020
</t>
  </si>
  <si>
    <t xml:space="preserve">
_______________
14/09/2020
</t>
  </si>
  <si>
    <t xml:space="preserve">
- AP:24 Realizar verificación periódica y seguimiento de reportes de los contadores de las máquinas de CTP e impresión y hacer un comparativo con los trabajos de las entidades distritales solicitados.
- AP:24 Verificar periódicamente y hacer seguimiento del uso de planchas litográficas dentro del proceso de artes gráficas.
- AP:21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</si>
  <si>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</si>
  <si>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</si>
  <si>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</si>
  <si>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</si>
  <si>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</si>
  <si>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</si>
  <si>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Ejecutar las acciones para la gestión de la elaboración de impresos y el registro distrital.</t>
  </si>
  <si>
    <t>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</si>
  <si>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</si>
  <si>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</si>
  <si>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</si>
  <si>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</si>
  <si>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 xml:space="preserve">- El procedimiento 2213300-PR-098 "Producción de artes gráficas para entidades distritales",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
4211200-FT-1128 Verificación y limpieza de maquinarias 2213300-FT-947.
</t>
  </si>
  <si>
    <t xml:space="preserve">- El procedimiento 2213300-PR-098 "Producción de artes gráficas para entidades distritales"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
- El procedimiento 2213300-PR-098 "Producción de artes gráficas para entidades distritales"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</si>
  <si>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</si>
  <si>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La Acción Correctiva No.32 se reprogramó en razón a que la aplicación de la Lista de verificación de requisitos norma ISO 9001:2015 y BPM no se ha podido implementar en ocasión a la suspensión de las actividades de planta hasta el 18/01/2021 que se reactive la operación.
-  
_______________
- No es necesario ajustar el diseño del control, sino garantizar su aplicación.
</t>
  </si>
  <si>
    <t xml:space="preserve">- Gestor de calidad
_______________
- Subdirector Técnico
</t>
  </si>
  <si>
    <t xml:space="preserve">- Registro lista de verificación de requisitos FT-128 diligenciado.
_______________
- Registro de reunión de producción FT-836 diligenciado.
</t>
  </si>
  <si>
    <t xml:space="preserve">14/08/2019
_______________
14/08/2019
</t>
  </si>
  <si>
    <t xml:space="preserve">18/01/2021
_______________
18/01/2021
</t>
  </si>
  <si>
    <t xml:space="preserve">- AP:19 Realizar análisis del stock mínimo de inventario de insumos de emergencia con el fin de contar con disponibilidad en caso de perdida o deterioro.
- AP:19 Coordinar la realización de actividades de mantenimiento de la infraestructura, red contra incendios y tanque de agua.
_______________
</t>
  </si>
  <si>
    <t xml:space="preserve">- Profesional universitario 219-18- Asesor-Subdirector técnico.
- Profesional Especializado 222-30- Subdirector Técnico.
_______________
</t>
  </si>
  <si>
    <t xml:space="preserve">- Análisis del Stock mínimo.
- Correos o memorandos donde se requieran los mantenimientos.
_______________
</t>
  </si>
  <si>
    <t xml:space="preserve">15/12/2020
15/12/2020
_______________
</t>
  </si>
  <si>
    <t xml:space="preserve">14/04/2021
14/04/2021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</si>
  <si>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</si>
  <si>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</si>
  <si>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</si>
  <si>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</si>
  <si>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Formular el Plan Estratégico de Tecnologías de la Información y las Comunicaciones</t>
  </si>
  <si>
    <t>en la formulación del Plan Estratégico de Tecnologías de la Información y las Comunicaciones</t>
  </si>
  <si>
    <t xml:space="preserve">- Las personas que formulan el PETI no tienen los conocimientos y habilidades necesarias.
- No se cuenta con la información clara, completa y de calidad oportuna para la formulación del PETI.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</si>
  <si>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</si>
  <si>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</si>
  <si>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</si>
  <si>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 xml:space="preserve">-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
-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
</t>
  </si>
  <si>
    <t xml:space="preserve">-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
-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
-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
</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</si>
  <si>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</si>
  <si>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 Realizar la revisión integral del riesgo en sus causas, efectos y actividades de control, según las observaciones y recomendaciones realizadas por la Oficina de Control Interno.
_______________
- Realizar la revisión integral del riesgo en sus causas, efectos y actividades de control, según las observaciones y recomendaciones realizadas por la Oficina de Control Interno.
</t>
  </si>
  <si>
    <t xml:space="preserve">
- Jefe de la OTIC
_______________
- Jefe de la OTIC
</t>
  </si>
  <si>
    <t xml:space="preserve">
- Ficha integral del riesgo actualizada.
_______________
- Ficha integral del riesgo actualizada.
</t>
  </si>
  <si>
    <t xml:space="preserve">
01/02/2021
_______________
01/02/2021
</t>
  </si>
  <si>
    <t xml:space="preserve">
30/04/2021
_______________
30/04/2021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</si>
  <si>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</si>
  <si>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</si>
  <si>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</si>
  <si>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Identificación del riesgo
Análisis de controles
Análisis después de controles
Tratamiento del riesgo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</si>
  <si>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</si>
  <si>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</si>
  <si>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</si>
  <si>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</si>
  <si>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</si>
  <si>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Realizar seguimiento al PETI y a la ejecución del Plan del subsistema de gestión de seguridad de la información</t>
  </si>
  <si>
    <t>en la verificación del registro de activos de información</t>
  </si>
  <si>
    <t xml:space="preserve">- Falta ajustar algunas tareas específicas del proceso, identificación de cuellos de botella y nuevos puntos de control para mejorar el desempeño del proceso.
- No disponer de suficiente personal capacitado en herramientas de última generación para la construcción y mantenimiento de aplicativos desarrollados, como también para atender los requerimientos del SGSI.
</t>
  </si>
  <si>
    <t xml:space="preserve">- Constante cambio en la normatividad y exceso de la misma.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</si>
  <si>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</si>
  <si>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</si>
  <si>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 xml:space="preserve">- Verificar el registro de activos de informacion PC #9 indica que El Oficial de Seguridad de la Información, autorizado(a) por El Jefe de la Oficina de Tecnologías de la Información y las Comunicaciones, anualmente Verifica la información remitida por los responsables del proceso.. La(s) fuente(s) de información utilizadas es(son)  el registro de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 En caso de evidenciar observaciones, desviaciones o diferencias, se informará mediante memorando electrónico al responsable del proceso, para que se realice los ajustes correspondientes. Queda como evidencia Formato 2213200-FT-367 Identificación, Valoración y Planes de Tratamiento a los Activos de Información y Memorando 2211600-FT-011 solicitando el Formato 2213200-FT-367 con los ajustes correspondientes.
</t>
  </si>
  <si>
    <t xml:space="preserve">- Realizar seguimiento a Controles de Mitigación de Riesgos asociados a cada Activo de Información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el registro de “Identificación, Valoración y Planes de Tratamiento a los Activos de Información”, las evidencias de los controles, la Guía para el inventario, clasificación, etiquetado de información, protección de datos personales y análisis de riesgos de los activos de información (2213200-GS-004). . En caso de evidenciar observaciones, desviaciones o diferencias, se remitirá el informe de resultado a la dependencia con el fin de que se realicen los respectivos ajustes  en el próximo levantamiento de activos de información.. Queda como evidencia Formato 2213200-FT-367 Identificación, Valoración y Planes de Tratamiento a los Activos de Información y Memorando  2211600-FT-011 Con Informe Resultado de Seguimiento a Controles de Mitigación de Riesgos asociados a cada Activo de Información.
- Seguimiento plan de tratamiento PC#14 indica que Oficial de Seguridad de la Información y la Dependencia responsable, autorizado(a) por El Jefe de la Oficina de Tecnologías de la Información y las Comunicaciones, anualmente Verifica el cumplimiento de las actividades que componen el plan de mitigación definido para el riesgo y las evidencias correspondientes. La(s) fuente(s) de información utilizadas es(son)  plan de mitigación y  las evidencias que dan cuenta de la ejecución de las acciones, la Guía para el inventario, clasificación, etiquetado de información, protección de datos personales y análisis de riesgos de los activos de información (2213200-GS-004).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
</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</si>
  <si>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</si>
  <si>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 Realizar la revisión integral del riesgo en sus causas, efectos y actividades de control, según las observaciones y recomendaciones realizadas por la Oficina de Control Interno.
_______________
- Realizar la revisión integral del riesgo en sus causas, efectos y actividades de control, según las observaciones y recomendaciones realizadas por la Oficina de Control Interno.
</t>
  </si>
  <si>
    <t xml:space="preserve">
- Jefe de la OTIC
_______________
- Jefe de la OTIC
</t>
  </si>
  <si>
    <t xml:space="preserve">
- Ficha integral del riesgo actualizada.
_______________
- Ficha integral del riesgo actualizada.
</t>
  </si>
  <si>
    <t xml:space="preserve">
01/02/2021
_______________
01/02/2021
</t>
  </si>
  <si>
    <t xml:space="preserve">
30/04/2021
_______________
30/04/2021
</t>
  </si>
  <si>
    <t>- Reportar el riesgo materializado de Omisión en la verificación del registro de activos de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</si>
  <si>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</si>
  <si>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la verificación del registro de activos de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</si>
  <si>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</si>
  <si>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</si>
  <si>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</si>
  <si>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</si>
  <si>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en el seguimiento y retroalimentación a los avances de proyectos de alto componente TIC definidos en el PETI</t>
  </si>
  <si>
    <t xml:space="preserve">- Las personas que realizan el seguimiento no tienen los conocimientos y habilidades necesarias.
- La información para realizar el seguimiento al PETI  no es oportuna.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</si>
  <si>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</si>
  <si>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</si>
  <si>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 xml:space="preserve">-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
</t>
  </si>
  <si>
    <t xml:space="preserve">-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
-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
</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</si>
  <si>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</si>
  <si>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xml:space="preserve">
- Realizar la revisión integral del riesgo en sus causas, efectos y actividades de control, según las observaciones y recomendaciones realizadas por la Oficina de Control Interno.
_______________
- Realizar la revisión integral del riesgo en sus causas, efectos y actividades de control, según las observaciones y recomendaciones realizadas por la Oficina de Control Interno.
</t>
  </si>
  <si>
    <t xml:space="preserve">
- Jefe de la OTIC
_______________
- Jefe de la OTIC
</t>
  </si>
  <si>
    <t xml:space="preserve">
- Ficha integral del riesgo actualizada.
_______________
- Ficha integral del riesgo actualizada.
</t>
  </si>
  <si>
    <t xml:space="preserve">
01/02/2021
_______________
01/02/2021
</t>
  </si>
  <si>
    <t xml:space="preserve">
30/04/2021
_______________
30/04/2021
</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</si>
  <si>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</si>
  <si>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</si>
  <si>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</si>
  <si>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</si>
  <si>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Desarrollar la gestión de soluciones tecnológicas</t>
  </si>
  <si>
    <t>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</si>
  <si>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idoneidad en el personal que desarrolla  las soluciones tecnológicas.
</t>
  </si>
  <si>
    <t xml:space="preserve">- Ineficiente ejecución presupuestal.
- Incumplimiento de metas de los proyectos de inversión  con componente TIC.
- Detrimento patrimonial.
- Insatisfacción por parte de los usuarios internos y externos.
</t>
  </si>
  <si>
    <t xml:space="preserve">- Gestión ineficaz para la simplificación, racionalización y virtualización de trámites, que limita el acceso y goce efectivo a los servicios, y desmejora el clima de negocios.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</si>
  <si>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</si>
  <si>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 xml:space="preserve">-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
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
-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
-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
</t>
  </si>
  <si>
    <t xml:space="preserve">-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
</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</si>
  <si>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</si>
  <si>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</si>
  <si>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</si>
  <si>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</si>
  <si>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</si>
  <si>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</si>
  <si>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</si>
  <si>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 xml:space="preserve">Se actualiza en la parte de probabilidad del riesgo por frecuencia, se registro de las evidencias que soportan la no materialización del riesgo. 
Se suprimen los controles detectivos de auditorías.
</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</si>
  <si>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</si>
  <si>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</si>
  <si>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</si>
  <si>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</si>
  <si>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</si>
  <si>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</si>
  <si>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 xml:space="preserve">-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
-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
-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
</t>
  </si>
  <si>
    <t>La valoración del riesgo después de controles quedó en escala de probabilidad RARA VEZ y el impacto bajo de catastrófico a MAYOR. En consecuencia deja el riesgo en zona resultante ALTA.</t>
  </si>
  <si>
    <t xml:space="preserve">
- Realizar la revisión integral del riesgo en sus causas, efectos y actividades de control.
- Realizar la revisión integral del riesgo en sus causas, efectos y actividades de control, según las observaciones y recomendaciones realizadas por la Oficina de Control Interno.
- 	
Fortalecer los procedimientos PR-187 y PR-116 con base en las metodologías y lineamientos nacionales y distritales vigentes.
AM: Nro. 2-2020 Actividad 2
_______________
- Realizar la revisión integral del riesgo en sus causas, efectos y actividades de control.
- Realizar la revisión integral del riesgo en sus causas, efectos y actividades de control, según las observaciones y recomendaciones realizadas por la Oficina de Control Interno.
</t>
  </si>
  <si>
    <t xml:space="preserve">
- Jefe de la OTIC
- Jefe de la OTIC
_______________
- Jefe de la OTIC
- Jefe de la OTIC
</t>
  </si>
  <si>
    <t xml:space="preserve">
- Ficha integral del riesgo
- Ficha integral del riesgo actualizada.
_______________
- Ficha integral del riesgo
- Ficha integral del riesgo actualizada.
</t>
  </si>
  <si>
    <t xml:space="preserve">
01/02/2021
01/02/2021
_______________
01/02/2021
01/02/2021
</t>
  </si>
  <si>
    <t xml:space="preserve">
30/04/2021
30/04/2021
_______________
30/04/2021
30/04/2021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</si>
  <si>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</si>
  <si>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</si>
  <si>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</si>
  <si>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</si>
  <si>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</si>
  <si>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</si>
  <si>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</si>
  <si>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</si>
  <si>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</si>
  <si>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</si>
  <si>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</si>
  <si>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 xml:space="preserve">-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
-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
</t>
  </si>
  <si>
    <t xml:space="preserve">-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
</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</si>
  <si>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</si>
  <si>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Solicitar a cada auditor interno al inicio de cada auditoria la manifestación de no estar incurso en conflicto de interés
- Realizar una socialización en el mes de marzo, acerca de las situaciones de corrupción que se pueden dar en  el desarrollo de trabajos de auditoria.
-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</si>
  <si>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</si>
  <si>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</si>
  <si>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01/01/2021
01/03/2021
01/01/2021
_______________
</t>
  </si>
  <si>
    <t xml:space="preserve">
31/12/2021
31/03/2021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</si>
  <si>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</si>
  <si>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</si>
  <si>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</si>
  <si>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</si>
  <si>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</si>
  <si>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</si>
  <si>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</si>
  <si>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</si>
  <si>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
-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
</t>
  </si>
  <si>
    <t xml:space="preserve">-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</si>
  <si>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</si>
  <si>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</si>
  <si>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</si>
  <si>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</si>
  <si>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</si>
  <si>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</si>
  <si>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</si>
  <si>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</si>
  <si>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</si>
  <si>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 xml:space="preserve">-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
</t>
  </si>
  <si>
    <t xml:space="preserve">-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
</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</si>
  <si>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</si>
  <si>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</si>
  <si>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</si>
  <si>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</si>
  <si>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</si>
  <si>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</si>
  <si>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</si>
  <si>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</si>
  <si>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</si>
  <si>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</si>
  <si>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xml:space="preserve">-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</si>
  <si>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</si>
  <si>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</si>
  <si>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</si>
  <si>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</si>
  <si>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</si>
  <si>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Antes de controles
Desde el cuadrante de probabilidad Rara vez (1) e impacto Mayor (4)
Después de controles
Hasta el cuadrante de probabilidad Rara vez (1) e impacto Moderado (3)</t>
  </si>
  <si>
    <t>Antes de controles
Desde el cuadrante de probabilidad Improbable (2) e impacto Mayor (4)
Después de controles
Hasta el cuadrante de probabilidad Rara vez (1) e impacto Menor (2)</t>
  </si>
  <si>
    <t>Antes de controles
Desde el cuadrante de probabilidad Improbable (2) e impacto Mayor (4)
Después de controles
Hasta el cuadrante de probabilidad Improbable (2) e impacto Menor (2)</t>
  </si>
  <si>
    <t>Antes de controles
Desde el cuadrante de probabilidad Rara vez (1) e impacto Mayor (4)
Después de controles
Hasta el cuadrante de probabilidad Rara vez (1) e impacto Mayor (4)</t>
  </si>
  <si>
    <t>Antes de controles
Desde el cuadrante de probabilidad Improbable (2) e impacto Moderado (3)
Después de controles
Hasta el cuadrante de probabilidad Rara vez (1) e impacto Menor (2)</t>
  </si>
  <si>
    <t>Antes de controles
Desde el cuadrante de probabilidad Improbable (2) e impacto Mayor (4)
Después de controles
Hasta el cuadrante de probabilidad Rara vez (1) e impacto Moderado (3)</t>
  </si>
  <si>
    <t>Antes de controles
Desde el cuadrante de probabilidad Improbable (2) e impacto Moderado (3)
Después de controles
Hasta el cuadrante de probabilidad Rara vez (1) e impacto Insignificante (1)</t>
  </si>
  <si>
    <t>Antes de controles
Desde el cuadrante de probabilidad Rara vez (1) e impacto Moderado (3)
Después de controles
Hasta el cuadrante de probabilidad Rara vez (1) e impacto Menor (2)</t>
  </si>
  <si>
    <t>Antes de controles
Desde el cuadrante de probabilidad Rara vez (1) e impacto Catastrófico (5)
Después de controles
Hasta el cuadrante de probabilidad Rara vez (1) e impacto Mayor (4)</t>
  </si>
  <si>
    <t>Antes de controles
Desde el cuadrante de probabilidad Rara vez (1) e impacto Mayor (4)
Después de controles
Hasta el cuadrante de probabilidad Rara vez (1) e impacto Menor (2)</t>
  </si>
  <si>
    <t>Antes de controles
Desde el cuadrante de probabilidad Posible (3) e impacto Mayor (4)
Después de controles
Hasta el cuadrante de probabilidad Improbable (2) e impacto Moderado (3)</t>
  </si>
  <si>
    <t>Alta (46)</t>
  </si>
  <si>
    <t>Extrema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</si>
</sst>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240A]d&quot; de &quot;mmmm&quot; de &quot;yyyy;@"/>
  </numFmts>
  <fonts count="23"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
      <sz val="12"/>
      <color theme="1"/>
      <name val="Calibri"/>
      <family val="2"/>
      <scheme val="minor"/>
    </font>
    <font>
      <b/>
      <sz val="12"/>
      <color theme="1"/>
      <name val="Calibri"/>
      <family val="2"/>
      <scheme val="minor"/>
    </font>
  </fonts>
  <fills count="2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00B050"/>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3">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ck">
        <color theme="4"/>
      </left>
      <right style="thick">
        <color theme="4"/>
      </right>
      <top style="thick">
        <color theme="4"/>
      </top>
      <bottom style="thick">
        <color theme="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56">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6" borderId="5"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textRotation="90"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6"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26"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6"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6"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6"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8"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0" borderId="5" xfId="0" quotePrefix="1" applyFont="1" applyBorder="1" applyAlignment="1" applyProtection="1">
      <alignment horizontal="justify" vertical="center"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20" fillId="0" borderId="5" xfId="0" applyFont="1" applyBorder="1" applyAlignment="1" applyProtection="1">
      <alignment horizontal="center" vertical="center" textRotation="90"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wrapText="1"/>
      <protection hidden="1"/>
    </xf>
    <xf numFmtId="0" fontId="2" fillId="0" borderId="5" xfId="0" applyFont="1" applyBorder="1" applyAlignment="1" applyProtection="1">
      <alignment vertical="center" wrapText="1"/>
      <protection hidden="1"/>
    </xf>
    <xf numFmtId="0" fontId="2" fillId="0" borderId="0" xfId="0" applyFont="1" applyAlignment="1" applyProtection="1">
      <alignment horizontal="center" vertical="center" wrapText="1"/>
      <protection hidden="1"/>
    </xf>
    <xf numFmtId="1" fontId="2" fillId="0" borderId="5" xfId="0" applyNumberFormat="1" applyFont="1" applyBorder="1" applyAlignment="1" applyProtection="1">
      <alignment horizontal="center" vertical="center" wrapText="1"/>
      <protection hidden="1"/>
    </xf>
    <xf numFmtId="0" fontId="2" fillId="0" borderId="19" xfId="0" applyFont="1" applyBorder="1" applyAlignment="1" applyProtection="1">
      <alignment vertical="center" wrapText="1"/>
      <protection hidden="1"/>
    </xf>
    <xf numFmtId="0" fontId="2" fillId="0" borderId="14" xfId="0" applyFont="1" applyBorder="1" applyAlignment="1" applyProtection="1">
      <alignment vertical="center" wrapText="1"/>
      <protection hidden="1"/>
    </xf>
    <xf numFmtId="0" fontId="2" fillId="0" borderId="16" xfId="0" applyFont="1" applyBorder="1" applyAlignment="1" applyProtection="1">
      <alignment vertical="center" wrapText="1"/>
      <protection hidden="1"/>
    </xf>
    <xf numFmtId="0" fontId="2" fillId="0" borderId="15" xfId="0" applyFont="1" applyBorder="1" applyAlignment="1" applyProtection="1">
      <alignment vertical="center" wrapText="1"/>
      <protection hidden="1"/>
    </xf>
    <xf numFmtId="0" fontId="2" fillId="0" borderId="16" xfId="0" applyFont="1" applyBorder="1" applyAlignment="1" applyProtection="1">
      <alignment horizontal="justify" vertical="center" wrapText="1"/>
      <protection hidden="1"/>
    </xf>
    <xf numFmtId="0" fontId="13" fillId="22" borderId="16" xfId="0" applyFont="1" applyFill="1" applyBorder="1" applyAlignment="1" applyProtection="1">
      <alignment horizontal="center" vertical="center" wrapText="1"/>
      <protection hidden="1"/>
    </xf>
    <xf numFmtId="0" fontId="13" fillId="22" borderId="21" xfId="0" applyFont="1" applyFill="1" applyBorder="1" applyAlignment="1" applyProtection="1">
      <alignment horizontal="center" vertical="center" wrapText="1"/>
      <protection hidden="1"/>
    </xf>
    <xf numFmtId="0" fontId="18" fillId="13" borderId="32" xfId="0" applyFont="1" applyFill="1" applyBorder="1" applyAlignment="1" applyProtection="1">
      <alignment horizontal="center" vertical="center"/>
      <protection hidden="1"/>
    </xf>
    <xf numFmtId="0" fontId="18" fillId="14" borderId="32" xfId="0" applyFont="1" applyFill="1" applyBorder="1" applyAlignment="1" applyProtection="1">
      <alignment horizontal="center" vertical="center"/>
      <protection hidden="1"/>
    </xf>
    <xf numFmtId="0" fontId="21" fillId="0" borderId="0" xfId="0" applyFont="1" applyProtection="1">
      <protection hidden="1"/>
    </xf>
    <xf numFmtId="0" fontId="22" fillId="0" borderId="0" xfId="0" applyFont="1" applyProtection="1">
      <protection hidden="1"/>
    </xf>
    <xf numFmtId="0" fontId="22" fillId="0" borderId="0" xfId="0" applyFont="1" applyAlignment="1" applyProtection="1">
      <alignment vertical="center"/>
      <protection hidden="1"/>
    </xf>
    <xf numFmtId="0" fontId="2" fillId="0" borderId="1" xfId="0" applyFont="1" applyBorder="1" applyAlignment="1" applyProtection="1">
      <alignment wrapText="1"/>
      <protection hidden="1"/>
    </xf>
    <xf numFmtId="0" fontId="2" fillId="0" borderId="3" xfId="0" applyFont="1" applyBorder="1" applyAlignment="1" applyProtection="1">
      <alignment wrapText="1"/>
      <protection hidden="1"/>
    </xf>
    <xf numFmtId="0" fontId="13" fillId="17" borderId="0" xfId="0" applyFont="1" applyFill="1" applyBorder="1" applyAlignment="1" applyProtection="1">
      <alignment vertical="center" wrapText="1"/>
      <protection hidden="1"/>
    </xf>
    <xf numFmtId="0" fontId="13" fillId="17" borderId="4" xfId="0" applyFont="1" applyFill="1" applyBorder="1" applyAlignment="1" applyProtection="1">
      <alignment vertical="center" wrapText="1"/>
      <protection hidden="1"/>
    </xf>
    <xf numFmtId="0" fontId="2" fillId="0" borderId="26" xfId="0" applyFont="1" applyBorder="1" applyAlignment="1" applyProtection="1">
      <alignment wrapText="1"/>
      <protection hidden="1"/>
    </xf>
    <xf numFmtId="0" fontId="2" fillId="0" borderId="0"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0" fillId="0" borderId="0" xfId="0" applyFill="1" applyProtection="1">
      <protection hidden="1"/>
    </xf>
    <xf numFmtId="0" fontId="1" fillId="0" borderId="16" xfId="0" applyFont="1" applyFill="1" applyBorder="1" applyAlignment="1" applyProtection="1">
      <alignment wrapText="1"/>
      <protection hidden="1"/>
    </xf>
    <xf numFmtId="0" fontId="0" fillId="0" borderId="16" xfId="0" applyFill="1" applyBorder="1" applyAlignment="1" applyProtection="1">
      <alignment wrapText="1"/>
      <protection hidden="1"/>
    </xf>
    <xf numFmtId="0" fontId="0" fillId="0" borderId="0" xfId="0" applyFill="1" applyAlignment="1" applyProtection="1">
      <alignment wrapText="1"/>
      <protection hidden="1"/>
    </xf>
    <xf numFmtId="0" fontId="1" fillId="0" borderId="6" xfId="0" applyFont="1" applyFill="1" applyBorder="1" applyProtection="1">
      <protection hidden="1"/>
    </xf>
    <xf numFmtId="0" fontId="0" fillId="0" borderId="10" xfId="0" applyFill="1" applyBorder="1"/>
    <xf numFmtId="0" fontId="0" fillId="0" borderId="0" xfId="0" applyFill="1" applyBorder="1"/>
    <xf numFmtId="0" fontId="0" fillId="0" borderId="6" xfId="0" applyFill="1" applyBorder="1"/>
    <xf numFmtId="0" fontId="0" fillId="0" borderId="16" xfId="0" applyFill="1" applyBorder="1"/>
    <xf numFmtId="0" fontId="1" fillId="0" borderId="6" xfId="0" applyFont="1" applyFill="1" applyBorder="1"/>
    <xf numFmtId="0" fontId="13" fillId="25" borderId="7" xfId="0" applyFont="1" applyFill="1" applyBorder="1" applyAlignment="1" applyProtection="1">
      <alignment horizontal="center" vertical="center" wrapText="1"/>
      <protection hidden="1"/>
    </xf>
    <xf numFmtId="0" fontId="13" fillId="25" borderId="6"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13" fillId="25" borderId="9"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1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31"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22"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7" borderId="7" xfId="0" applyFont="1" applyFill="1" applyBorder="1" applyAlignment="1" applyProtection="1">
      <alignment horizontal="center" vertical="center" wrapText="1"/>
      <protection hidden="1"/>
    </xf>
    <xf numFmtId="0" fontId="13" fillId="27" borderId="6" xfId="0" applyFont="1" applyFill="1" applyBorder="1" applyAlignment="1" applyProtection="1">
      <alignment horizontal="center" vertical="center" wrapText="1"/>
      <protection hidden="1"/>
    </xf>
    <xf numFmtId="0" fontId="13" fillId="27" borderId="8" xfId="0" applyFont="1" applyFill="1" applyBorder="1" applyAlignment="1" applyProtection="1">
      <alignment horizontal="center" vertical="center" wrapText="1"/>
      <protection hidden="1"/>
    </xf>
    <xf numFmtId="0" fontId="13" fillId="27" borderId="9" xfId="0" applyFont="1" applyFill="1" applyBorder="1" applyAlignment="1" applyProtection="1">
      <alignment horizontal="center" vertical="center" wrapText="1"/>
      <protection hidden="1"/>
    </xf>
    <xf numFmtId="0" fontId="13" fillId="27" borderId="10" xfId="0" applyFont="1" applyFill="1" applyBorder="1" applyAlignment="1" applyProtection="1">
      <alignment horizontal="center" vertical="center" wrapText="1"/>
      <protection hidden="1"/>
    </xf>
    <xf numFmtId="0" fontId="13" fillId="27" borderId="11"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7"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2" fillId="24" borderId="19" xfId="0" applyFont="1" applyFill="1" applyBorder="1" applyAlignment="1" applyProtection="1">
      <alignment horizontal="center" wrapText="1"/>
      <protection hidden="1"/>
    </xf>
    <xf numFmtId="0" fontId="2" fillId="24" borderId="5" xfId="0" applyFont="1" applyFill="1" applyBorder="1" applyAlignment="1" applyProtection="1">
      <alignment horizontal="center" wrapText="1"/>
      <protection hidden="1"/>
    </xf>
    <xf numFmtId="0" fontId="2" fillId="24" borderId="14" xfId="0" applyFont="1" applyFill="1" applyBorder="1" applyAlignment="1" applyProtection="1">
      <alignment horizont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cellStyle name="Porcentaje" xfId="3" builtinId="5"/>
  </cellStyles>
  <dxfs count="48">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51</c:v>
                </c:pt>
                <c:pt idx="1">
                  <c:v>28</c:v>
                </c:pt>
                <c:pt idx="2">
                  <c:v>47</c:v>
                </c:pt>
                <c:pt idx="3">
                  <c:v>38</c:v>
                </c:pt>
                <c:pt idx="4">
                  <c:v>42</c:v>
                </c:pt>
                <c:pt idx="5">
                  <c:v>37</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[Mapa_de_Riesgos_Institucional_2021_-_01_-_28.xlsx]Dependencias_Procesos!TablaDinámica2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Dependencias_Procesos!$A$4:$A$21</c:f>
              <c:strCache>
                <c:ptCount val="17"/>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strCache>
            </c:strRef>
          </c:cat>
          <c:val>
            <c:numRef>
              <c:f>Dependencias_Procesos!$B$4:$B$21</c:f>
              <c:numCache>
                <c:formatCode>General</c:formatCode>
                <c:ptCount val="17"/>
                <c:pt idx="0">
                  <c:v>4</c:v>
                </c:pt>
                <c:pt idx="1">
                  <c:v>4</c:v>
                </c:pt>
                <c:pt idx="2">
                  <c:v>4</c:v>
                </c:pt>
                <c:pt idx="3">
                  <c:v>7</c:v>
                </c:pt>
                <c:pt idx="4">
                  <c:v>3</c:v>
                </c:pt>
                <c:pt idx="5">
                  <c:v>3</c:v>
                </c:pt>
                <c:pt idx="6">
                  <c:v>7</c:v>
                </c:pt>
                <c:pt idx="7">
                  <c:v>14</c:v>
                </c:pt>
                <c:pt idx="8">
                  <c:v>4</c:v>
                </c:pt>
                <c:pt idx="9">
                  <c:v>2</c:v>
                </c:pt>
                <c:pt idx="10">
                  <c:v>3</c:v>
                </c:pt>
                <c:pt idx="11">
                  <c:v>2</c:v>
                </c:pt>
                <c:pt idx="12">
                  <c:v>4</c:v>
                </c:pt>
                <c:pt idx="13">
                  <c:v>6</c:v>
                </c:pt>
                <c:pt idx="14">
                  <c:v>17</c:v>
                </c:pt>
                <c:pt idx="15">
                  <c:v>6</c:v>
                </c:pt>
                <c:pt idx="16">
                  <c:v>12</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[Mapa_de_Riesgos_Institucional_2021_-_01_-_28.xlsx]Dependencias_Procesos!TablaDinámica3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Dependencias_Procesos!$A$27:$A$48</c:f>
              <c:strCache>
                <c:ptCount val="21"/>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Recursos Físicos</c:v>
                </c:pt>
                <c:pt idx="12">
                  <c:v>Gestión de Seguridad y Salud en el Trabajo</c:v>
                </c:pt>
                <c:pt idx="13">
                  <c:v>Gestión de Servicios Administrativos</c:v>
                </c:pt>
                <c:pt idx="14">
                  <c:v>Gestión del Sistema Distrital de Servicio a la Ciudadanía</c:v>
                </c:pt>
                <c:pt idx="15">
                  <c:v>Gestión Documental Interna</c:v>
                </c:pt>
                <c:pt idx="16">
                  <c:v>Gestión Estratégica de Talento Humano</c:v>
                </c:pt>
                <c:pt idx="17">
                  <c:v>Gestión Financiera</c:v>
                </c:pt>
                <c:pt idx="18">
                  <c:v>Gestión Jurídica</c:v>
                </c:pt>
                <c:pt idx="19">
                  <c:v>Gestión, Administración y Soporte de infraestructura y Recursos tecnológicos</c:v>
                </c:pt>
                <c:pt idx="20">
                  <c:v>Internacionalización de Bogotá</c:v>
                </c:pt>
              </c:strCache>
            </c:strRef>
          </c:cat>
          <c:val>
            <c:numRef>
              <c:f>Dependencias_Procesos!$B$27:$B$48</c:f>
              <c:numCache>
                <c:formatCode>General</c:formatCode>
                <c:ptCount val="21"/>
                <c:pt idx="0">
                  <c:v>3</c:v>
                </c:pt>
                <c:pt idx="1">
                  <c:v>3</c:v>
                </c:pt>
                <c:pt idx="2">
                  <c:v>4</c:v>
                </c:pt>
                <c:pt idx="3">
                  <c:v>7</c:v>
                </c:pt>
                <c:pt idx="4">
                  <c:v>4</c:v>
                </c:pt>
                <c:pt idx="5">
                  <c:v>2</c:v>
                </c:pt>
                <c:pt idx="6">
                  <c:v>6</c:v>
                </c:pt>
                <c:pt idx="7">
                  <c:v>5</c:v>
                </c:pt>
                <c:pt idx="8">
                  <c:v>4</c:v>
                </c:pt>
                <c:pt idx="9">
                  <c:v>2</c:v>
                </c:pt>
                <c:pt idx="10">
                  <c:v>4</c:v>
                </c:pt>
                <c:pt idx="11">
                  <c:v>4</c:v>
                </c:pt>
                <c:pt idx="12">
                  <c:v>5</c:v>
                </c:pt>
                <c:pt idx="13">
                  <c:v>5</c:v>
                </c:pt>
                <c:pt idx="14">
                  <c:v>12</c:v>
                </c:pt>
                <c:pt idx="15">
                  <c:v>8</c:v>
                </c:pt>
                <c:pt idx="16">
                  <c:v>9</c:v>
                </c:pt>
                <c:pt idx="17">
                  <c:v>6</c:v>
                </c:pt>
                <c:pt idx="18">
                  <c:v>4</c:v>
                </c:pt>
                <c:pt idx="19">
                  <c:v>2</c:v>
                </c:pt>
                <c:pt idx="20">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322356</xdr:colOff>
      <xdr:row>11</xdr:row>
      <xdr:rowOff>86659</xdr:rowOff>
    </xdr:from>
    <xdr:to>
      <xdr:col>16</xdr:col>
      <xdr:colOff>735106</xdr:colOff>
      <xdr:row>11</xdr:row>
      <xdr:rowOff>369421</xdr:rowOff>
    </xdr:to>
    <xdr:sp macro="" textlink="">
      <xdr:nvSpPr>
        <xdr:cNvPr id="3" name="Rectángulo 2">
          <a:extLst>
            <a:ext uri="{FF2B5EF4-FFF2-40B4-BE49-F238E27FC236}">
              <a16:creationId xmlns:a16="http://schemas.microsoft.com/office/drawing/2014/main" id="{4C72E575-9A01-47AC-A557-14B1EB1D916D}"/>
            </a:ext>
          </a:extLst>
        </xdr:cNvPr>
        <xdr:cNvSpPr/>
      </xdr:nvSpPr>
      <xdr:spPr>
        <a:xfrm>
          <a:off x="11799981" y="3452159"/>
          <a:ext cx="412750" cy="28276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106456</xdr:colOff>
      <xdr:row>10</xdr:row>
      <xdr:rowOff>46130</xdr:rowOff>
    </xdr:from>
    <xdr:to>
      <xdr:col>12</xdr:col>
      <xdr:colOff>62752</xdr:colOff>
      <xdr:row>12</xdr:row>
      <xdr:rowOff>89647</xdr:rowOff>
    </xdr:to>
    <xdr:sp macro="" textlink="">
      <xdr:nvSpPr>
        <xdr:cNvPr id="4" name="Rectángulo 3">
          <a:extLst>
            <a:ext uri="{FF2B5EF4-FFF2-40B4-BE49-F238E27FC236}">
              <a16:creationId xmlns:a16="http://schemas.microsoft.com/office/drawing/2014/main" id="{A84054FF-E669-4943-839D-92BACE5B77B1}"/>
            </a:ext>
          </a:extLst>
        </xdr:cNvPr>
        <xdr:cNvSpPr/>
      </xdr:nvSpPr>
      <xdr:spPr>
        <a:xfrm>
          <a:off x="7663703" y="3255495"/>
          <a:ext cx="1471331" cy="671046"/>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1047750</xdr:colOff>
      <xdr:row>11</xdr:row>
      <xdr:rowOff>285750</xdr:rowOff>
    </xdr:from>
    <xdr:to>
      <xdr:col>11</xdr:col>
      <xdr:colOff>666750</xdr:colOff>
      <xdr:row>13</xdr:row>
      <xdr:rowOff>206375</xdr:rowOff>
    </xdr:to>
    <xdr:cxnSp macro="">
      <xdr:nvCxnSpPr>
        <xdr:cNvPr id="10" name="Conector recto de flecha 9">
          <a:extLst>
            <a:ext uri="{FF2B5EF4-FFF2-40B4-BE49-F238E27FC236}">
              <a16:creationId xmlns:a16="http://schemas.microsoft.com/office/drawing/2014/main" id="{094BDF1F-7C57-4784-8571-F0A5D8713AD2}"/>
            </a:ext>
          </a:extLst>
        </xdr:cNvPr>
        <xdr:cNvCxnSpPr/>
      </xdr:nvCxnSpPr>
      <xdr:spPr>
        <a:xfrm flipH="1">
          <a:off x="5651500" y="3651250"/>
          <a:ext cx="2540000" cy="555625"/>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317500</xdr:colOff>
      <xdr:row>11</xdr:row>
      <xdr:rowOff>79375</xdr:rowOff>
    </xdr:from>
    <xdr:to>
      <xdr:col>16</xdr:col>
      <xdr:colOff>730250</xdr:colOff>
      <xdr:row>11</xdr:row>
      <xdr:rowOff>365125</xdr:rowOff>
    </xdr:to>
    <xdr:sp macro="" textlink="">
      <xdr:nvSpPr>
        <xdr:cNvPr id="14" name="Rectángulo 13">
          <a:extLst>
            <a:ext uri="{FF2B5EF4-FFF2-40B4-BE49-F238E27FC236}">
              <a16:creationId xmlns:a16="http://schemas.microsoft.com/office/drawing/2014/main" id="{643260BD-60E9-4EBE-B8BE-1E0DDE9A3811}"/>
            </a:ext>
          </a:extLst>
        </xdr:cNvPr>
        <xdr:cNvSpPr/>
      </xdr:nvSpPr>
      <xdr:spPr>
        <a:xfrm>
          <a:off x="11795125" y="3444875"/>
          <a:ext cx="412750" cy="285750"/>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53788</xdr:colOff>
      <xdr:row>10</xdr:row>
      <xdr:rowOff>62754</xdr:rowOff>
    </xdr:from>
    <xdr:to>
      <xdr:col>12</xdr:col>
      <xdr:colOff>107577</xdr:colOff>
      <xdr:row>14</xdr:row>
      <xdr:rowOff>71718</xdr:rowOff>
    </xdr:to>
    <xdr:sp macro="" textlink="">
      <xdr:nvSpPr>
        <xdr:cNvPr id="2" name="Rectángulo 1">
          <a:extLst>
            <a:ext uri="{FF2B5EF4-FFF2-40B4-BE49-F238E27FC236}">
              <a16:creationId xmlns:a16="http://schemas.microsoft.com/office/drawing/2014/main" id="{18CFAD0F-DD62-48A1-B68D-F698C2335589}"/>
            </a:ext>
          </a:extLst>
        </xdr:cNvPr>
        <xdr:cNvSpPr/>
      </xdr:nvSpPr>
      <xdr:spPr>
        <a:xfrm>
          <a:off x="4652682" y="3290048"/>
          <a:ext cx="4527177" cy="1272988"/>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esar Arcos" refreshedDate="43594.758718171295" createdVersion="6" refreshedVersion="6" minRefreshableVersion="3" recordCount="105">
  <cacheSource type="worksheet">
    <worksheetSource ref="A11:CN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esar Arcos" refreshedDate="44258.959544328703" createdVersion="6" refreshedVersion="6" minRefreshableVersion="3" recordCount="102">
  <cacheSource type="worksheet">
    <worksheetSource ref="A11:CM113" sheet="Mapa_Proceso"/>
  </cacheSource>
  <cacheFields count="89">
    <cacheField name="Proceso" numFmtId="0">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Desvío de recursos físicos o económicos"/>
        <s v="Omisión"/>
        <s v="Interrupciones"/>
        <s v="Uso indebido de información privilegiada"/>
        <s v="Realización de cobros indebidos"/>
        <s v="Incumplimiento total de compromisos"/>
        <s v="Exceso de las facultades otorgadas"/>
        <s v="Supervisión inapropiada"/>
        <s v="Incumplimiento legal"/>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Probable (4)"/>
        <s v="Improbable (2)"/>
        <s v="Casi seguro (5)"/>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oderado (3)"/>
        <s v="Menor (2)"/>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5">
        <s v="Rara vez (1)"/>
        <s v="Improbable (2)"/>
        <s v="Posible (3)"/>
        <s v="Casi seguro (5)"/>
        <s v="Probable (4)"/>
      </sharedItems>
    </cacheField>
    <cacheField name="Impacto final" numFmtId="0">
      <sharedItems count="5">
        <s v="Menor (2)"/>
        <s v="Catastrófico (5)"/>
        <s v="Mayor (4)"/>
        <s v="Moderado (3)"/>
        <s v="Insignificante (1)"/>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12-05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12-05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12-05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12-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12-05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12-05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12-0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0-12-05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esar Arcos" refreshedDate="44258.991367592593" createdVersion="6" refreshedVersion="6" minRefreshableVersion="3" recordCount="102">
  <cacheSource type="worksheet">
    <worksheetSource ref="A11:CN113" sheet="Mapa_Proceso"/>
  </cacheSource>
  <cacheFields count="92">
    <cacheField name="Proceso" numFmtId="0">
      <sharedItems count="22">
        <s v="Asesoría Técnica y Proyectos en Materia TIC"/>
        <s v="Fortalecimiento de la Administración y la Gestión Pública Distrital"/>
        <s v="Gestión de la Función Archivística y del Patrimonio Documental del Distrito Capital"/>
        <s v="Gestión de Recursos Físicos"/>
        <s v="Gestión de Seguridad y Salud en el Trabajo"/>
        <s v="Gestión de Servicios Administrativos"/>
        <s v="Gestión Documental Interna"/>
        <s v="Gestión Estratégica de Talento Humano"/>
        <s v="Gestión Financiera"/>
        <s v="Gestión Jurídica"/>
        <s v="Gestión del Sistema Distrital de Servicio a la Ciudadanía"/>
        <s v="Asistencia, atención y reparación integral a víctimas del conflicto armado e implementación de acciones de memoria, paz y reconciliación en Bogotá"/>
        <s v="Gestión, Administración y Soporte de infraestructura y Recursos tecnológicos"/>
        <s v="Internacionalización de Bogotá"/>
        <s v="Comunicación Pública"/>
        <s v="Contratación"/>
        <s v="Control Disciplinario"/>
        <s v="Direccionamiento Estratégico"/>
        <s v="Elaboración de Impresos y Registro Distrital"/>
        <s v="Estrategia de Tecnologías de la Información y las Comunicaciones"/>
        <s v="Evaluación del Sistema de Control Interno"/>
        <s v="Gestión de Políticas Públicas Distritales" u="1"/>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numFmtId="0">
      <sharedItems/>
    </cacheField>
    <cacheField name="Institucional" numFmtId="0">
      <sharedItems/>
    </cacheField>
    <cacheField name="Fecha de cambio" numFmtId="164">
      <sharedItems containsDate="1" containsMixedTypes="1" minDate="2018-09-04T00:00:00" maxDate="2020-12-05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12-05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12-05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12-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12-05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12-05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12-0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0-12-05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Dirección Distrital de Desarrollo Institucional"/>
        <s v="Dirección Distrital de Archivo de Bogotá"/>
        <s v="Subdirección de Servicios Administrativos"/>
        <s v="Dirección de Talento Humano"/>
        <s v="Subdirección Financiera"/>
        <s v=" Oficina Asesora de Jurídica"/>
        <s v="Subsecretaría de Servicio a la Ciudadanía"/>
        <s v="Alta Consejería para los Derechos de las Víctimas, la Paz y la Reconciliación"/>
        <s v=" Oficina de Tecnologías de la Información y las Comunicaciones"/>
        <s v="Dirección Distrital de Relaciones Internacionales"/>
        <s v="Oficina de Consejería de Comunicaciones"/>
        <s v="Dirección de Contratación"/>
        <s v=" Oficina de Control Interno Disciplinario"/>
        <s v="Oficina Asesora de Planeación"/>
        <s v="Subdirección de Imprenta Distrital"/>
        <s v=" Oficina de Control Interno "/>
        <s v="Subsecretaría Técnic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s v="Asesoría Técnica y Proyectos en Materia TIC"/>
    <s v="Definir las Asesorías Técnicas y Formular de los Proyectos en materia de: Transformación digital, Economía Digital, Gobierno y Ciudadano Digital"/>
    <x v="0"/>
    <s v="en la formulación de los Proyectos en materia de: Transformación digital,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Transformación digital,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Transformación digital,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de: Transformación digital, Economía Digital, Gobierno y Ciudadano Digital"/>
    <x v="1"/>
    <s v="en la ejecución de Proyectos en materia de: Transformación digital,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Transformación digital,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Transformación digital,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Transformación digital-Economía Digital -Gobierno y Ciudadano Digital"/>
    <x v="2"/>
    <s v="en la aprobación de ejecución de Proyectos  en materia de: Transformación digital,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_x000a__x000a__x000a__x000a__x000a__x000a__x000a__x000a__x000a_________________x000a__x000a__x000a_- Profesional Especializado - _x000a_Oficina Alta Consejería Distrital de TIC_x000a__x000a__x000a__x000a__x000a__x000a__x000a__x000a_"/>
    <s v="- Procedimiento PR-306 actualizado_x000a__x000a__x000a__x000a__x000a__x000a__x000a__x000a__x000a__x000a_________________x000a__x000a__x000a_- Procedimiento PR-306 actualizado_x000a__x000a__x000a__x000a__x000a__x000a__x000a__x000a_"/>
    <s v="01/04/2020_x000a__x000a__x000a__x000a__x000a__x000a__x000a__x000a__x000a__x000a_________________x000a__x000a__x000a_01/04/2020_x000a__x000a__x000a__x000a__x000a__x000a__x000a__x000a_"/>
    <s v="31/03/2021_x000a_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de: Transformación digital,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Transformación digital,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_x000a__x000a__x000a__x000a__x000a__x000a__x000a_________________x000a__x000a__x000a__x000a__x000a__x000a__x000a__x000a__x000a__x000a__x000a_"/>
    <s v="_x000a_- Profesional especializado_x000a_- Profesional especializado_x000a__x000a__x000a__x000a__x000a__x000a__x000a__x000a_________________x000a__x000a__x000a__x000a__x000a__x000a__x000a__x000a__x000a__x000a__x000a_"/>
    <s v="_x000a_- Matriz de riesgos actualizada y procedimiento ajustado_x000a_- Procedimiento ajustado y Matriz de riesgos actualizada._x000a__x000a__x000a__x000a__x000a__x000a__x000a__x000a_________________x000a__x000a__x000a__x000a__x000a__x000a__x000a__x000a__x000a__x000a__x000a_"/>
    <s v="_x000a_01/02/2021_x000a_01/02/2021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_______________x000a__x000a__x000a__x000a__x000a__x000a__x000a__x000a__x000a__x000a__x000a_"/>
    <s v="- Profesional especializado_x000a_- Profesional especializado_x000a_- Profesional especializado_x000a_- Profesional especializado_x000a__x000a__x000a__x000a__x000a__x000a__x000a_________________x000a__x000a__x000a__x000a__x000a__x000a__x000a__x000a__x000a__x000a__x000a_"/>
    <s v="- Procedimiento ajustado y Matriz de riesgos actualizada._x000a_- Procedimiento ajustado y Matriz de riesgos actualizada._x000a_- Procedimiento ajustado y Matriz de riesgos actualizada._x000a_- Procedimiento ajustado y Matriz de riesgos actualizada._x000a__x000a__x000a__x000a__x000a__x000a__x000a_________________x000a__x000a__x000a__x000a__x000a__x000a__x000a__x000a__x000a__x000a__x000a_"/>
    <s v="01/02/2021_x000a_01/02/2021_x000a_01/02/2021_x000a_01/02/2021_x000a__x000a__x000a__x000a__x000a__x000a__x000a_________________x000a__x000a__x000a__x000a__x000a__x000a__x000a__x000a__x000a__x000a__x000a_"/>
    <s v="30/04/2021_x000a_30/04/2021_x000a_30/04/2021_x000a_30/04/2021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Realizar seguimiento a la planeación de cada uno de los procedimientos en el comité de autocontrol de la Subdirección del Sistema Distrital de Archivos._x000a_- _x000a_Realizar seguimiento a la planeación de cada uno de los procedimientos en el comité de autocontrol de la Subdirección del Sistema Distrital de Archivos._x000a_- _x000a_Realizar seguimiento a la planeación de cada uno de los procedimientos en el comité de autocontrol de la Subdirección del Sistema Distrital de Archivos._x000a_- Realizar inducción interna para los servidores que ingresen a la Dirección Distrital de Archivo de Bogotá_x000a_- Realizar inducción interna para los servidores que ingresen a la Dirección Distrital de Archivo de Bogotá_x000a_- Realizar inducción interna para los servidores que ingresen a la Dirección Distrital de Archivo de Bogotá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1/02/2021_x000a_01/02/2021_x000a_01/02/2021_x000a_01/02/2021_x000a_01/02/2021_x000a_01/02/2021_x000a_01/02/2021_x000a_01/02/2021_x000a_01/02/2021_x000a__x000a_________________x000a__x000a_01/02/2021_x000a__x000a__x000a__x000a__x000a__x000a__x000a__x000a__x000a_"/>
    <s v="30/06/2021_x000a_30/06/2021_x000a_30/06/2021_x000a_30/06/2021_x000a_30/06/2021_x000a_30/06/2021_x000a_30/06/2021_x000a_30/06/2021_x000a_30/06/2021_x000a__x000a_________________x000a__x000a_30/06/2021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Análisis de controles_x000a__x000a_Tratamiento del riesgo"/>
    <s v="1. 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Ejecución del modelo de inspección del procesamiento técnico de fondos y Colecciones de la Dirección Distrital de Archivos de Bogota _x000a_-  EJjecución del modelo de inspección del procesamiento técnico de fondos y Colecciones de la Dirección Distrital de Archivos de Bogota _x000a_-  EJjecución del modelo de inspección del procesamiento técnico de fondos y Colecciones de la Dirección Distrital de Archivos de Bogota _x000a__x000a__x000a__x000a__x000a_________________x000a__x000a__x000a__x000a__x000a__x000a__x000a__x000a__x000a__x000a__x000a_"/>
    <s v="_x000a__x000a__x000a_- Subdirector del Técnico de Archivo de Bogota_x000a_- Subdirector del Técnico de Archivo de Bogota_x000a_- Subdirector del Técnico de Archivo de Bogota_x000a__x000a__x000a__x000a__x000a_________________x000a__x000a__x000a__x000a__x000a__x000a__x000a__x000a__x000a__x000a__x000a_"/>
    <s v="_x000a__x000a__x000a_- informe de la inspección delprocesamiento técnico de fondos y Colecciones de la Dirección Distrital de Archivos de Bogota _x000a_- informe de la inspección delprocesamiento técnico de fondos y Colecciones de la Dirección Distrital de Archivos de Bogota _x000a_- informe de la inspección delprocesamiento técnico de fondos y Colecciones de la Dirección Distrital de Archivos de Bogota _x000a__x000a__x000a__x000a__x000a_________________x000a__x000a__x000a__x000a__x000a__x000a__x000a__x000a__x000a__x000a__x000a_"/>
    <s v="_x000a__x000a__x000a_01/02/2021_x000a_01/02/2021_x000a_01/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Análisis de controles_x000a__x000a_Tratamiento del riesgo"/>
    <s v="1. 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4"/>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Realizar la actualización del procedimiento 2215100-PR-082 Consulta de fondos documentales custodiados por el Archivo de Bogotá_x000a_-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01/02/2021_x000a_01/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Análisis de controles_x000a__x000a_Tratamiento del riesgo"/>
    <s v="1.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_x000a__x000a__x000a__x000a__x000a__x000a__x000a__x000a__x000a_"/>
    <s v="_x000a_- Procedimiento PR: 257 y 293 actualizado y publicado._x000a_- Procedimiento PR: 257 y 293 actualizado y publicado._x000a__x000a__x000a__x000a__x000a__x000a__x000a__x000a_________________x000a__x000a__x000a__x000a__x000a__x000a__x000a__x000a__x000a__x000a__x000a_"/>
    <s v="_x000a_01/02/2021_x000a_01/02/2021_x000a__x000a__x000a__x000a__x000a__x000a__x000a__x000a_________________x000a__x000a__x000a__x000a__x000a__x000a__x000a__x000a__x000a__x000a__x000a_"/>
    <s v="_x000a_30/06/2021_x000a_30/06/2021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Análisis de controles_x000a__x000a_Tratamiento del riesgo"/>
    <s v="1.Se incluyen en el SIG nuevas acciones preven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x v="4"/>
    <s v="en  el ingreso, suministro y baja  de bienes de consumo, consumo controlado y devolutivo de los inventarios de la entidad, con el fin de obtener beneficios a nombre propio o de un tercero"/>
    <x v="1"/>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Incumplimiento o atraso en los programas, proyectos y gestión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Moderado (3)"/>
    <x v="1"/>
    <x v="1"/>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48: Teniendo en cuenta que las áreas que ejecutan la adquisición no revisan el procedimiento para realizar el ingreso de bienes, se propone _x000a_Trabajar con: ACDVPR; Subdirección de Imprenta, Dirección del Sistema Distrital de Servicio a la Ciudadanía, ACDTIC, de acuerdo al volumen y valor de los bienes adquiridos. Se socializará el procedimiento con estas áreas._x000a_- AP 48: Por intermedio de la Dirección de contratación, hacer entrega de un documento de resumen con los “tips” que se deben tener en cuenta por parte de los supervisores para formalizar el ingreso de bienes._x000a_- AP 48: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x000a_________________x000a__x000a__x000a__x000a__x000a__x000a__x000a__x000a__x000a__x000a__x000a_"/>
    <s v="- Profesional Especializado_x000a_- Profesional especializado_x000a_- Profesional Universitario_x000a__x000a__x000a__x000a__x000a__x000a__x000a__x000a_________________x000a__x000a__x000a__x000a__x000a__x000a__x000a__x000a__x000a__x000a__x000a_"/>
    <s v="- Evidencias de Reunión _x000a_- Documento con Tips_x000a_- Memorando Electrónico_x000a__x000a__x000a__x000a__x000a__x000a__x000a__x000a_________________x000a__x000a__x000a__x000a__x000a__x000a__x000a__x000a__x000a__x000a__x000a_"/>
    <s v="08/10/2020_x000a_08/10/2020_x000a_08/10/2020_x000a__x000a__x000a__x000a__x000a__x000a__x000a__x000a_________________x000a__x000a__x000a__x000a__x000a__x000a__x000a__x000a__x000a__x000a__x000a_"/>
    <s v="12/02/2021_x000a_12/02/2021_x000a_12/02/2021_x000a_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x v="3"/>
    <s v="en el seguimiento y control de la información de los bienes de propiedad de la entidad"/>
    <x v="0"/>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x v="4"/>
    <s v="durante el seguimiento y control de la información de los bienes de propiedad de la entidad, fin de obtener beneficios a nombre propio o de un tercero"/>
    <x v="1"/>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justar los formatos de traslado de bienes de tal forma que se puedan identificar la cantidad de los elementos que se incluyen, incluir casillas de verificación hacer referencia al total de bienes, numero páginas._x000a__x000a_- Socializar el procedimiento y los instrumentos relacionados con el traslado de bienes con las dependencias pendencias. Y explicar ¿Cómo se deben realizar las solicitudes adecuadamente?  _x000a__x000a_- 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5/02/2021_x000a_15/02/2021_x000a_15/02/2021_x000a__x000a__x000a__x000a__x000a__x000a__x000a_________________x000a__x000a__x000a__x000a__x000a__x000a__x000a__x000a__x000a__x000a__x000a_"/>
    <s v="_x000a_14/05/2021_x000a_14/05/2021_x000a_14/05/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x v="5"/>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2"/>
    <x v="0"/>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1"/>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Análisis de controles_x000a__x000a_"/>
    <s v="Se realiza recategorización de la probabilidad de frecuencia de materialización del riesg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x v="5"/>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3"/>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una revisión integral al riesgo en cuanto a sus causas, efectos y actividades de control. _x000a__x000a__x000a__x000a__x000a__x000a__x000a__x000a_________________x000a__x000a__x000a__x000a__x000a__x000a__x000a__x000a__x000a__x000a__x000a_"/>
    <s v="_x000a__x000a_- Director(a) Administrativos y Financiero_x000a__x000a__x000a__x000a__x000a__x000a__x000a__x000a_________________x000a__x000a__x000a__x000a__x000a__x000a__x000a__x000a__x000a__x000a__x000a_"/>
    <s v="_x000a__x000a_- Ficha integral del riesgo actualizada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0/04/2021_x000a__x000a__x000a__x000a__x000a__x000a__x000a__x000a_________________x000a__x000a_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x v="3"/>
    <s v="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4"/>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2"/>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x v="3"/>
    <s v="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
    <x v="4"/>
    <s v="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x v="3"/>
    <s v="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3"/>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2"/>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6"/>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u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x v="5"/>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2"/>
    <s v="La valoración del riesgo después de controles bajo de improbable a rara vez en la escala de probabilidad con un impacto mayor , en consecuencia mantiene la ubicación d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x v="7"/>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1"/>
    <x v="4"/>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x v="5"/>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_______________x000a__x000a_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_x000a__x000a__x000a__x000a__x000a__x000a_________________x000a__x000a__x000a__x000a__x000a__x000a__x000a__x000a__x000a__x000a__x000a_"/>
    <s v="_x000a__x000a_- Formato evaluación de perfil 2211300-FT-809 aprobado._x000a_- Certificación de cumplimiento de requisitos mínimos proyectada y revisada por los Profesionales de la Dirección de Talento._x000a__x000a__x000a__x000a__x000a__x000a__x000a_________________x000a__x000a__x000a__x000a__x000a__x000a__x000a__x000a__x000a__x000a__x000a_"/>
    <s v="_x000a__x000a_01/01/2021_x000a_01/01/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Análisis de controles_x000a__x000a_Tratamiento del riesgo"/>
    <s v="Se definen acciones de tratamiento a implementar para el riesgo en la vigencia 2021.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4"/>
    <s v="durante la liquidación de nómina para otorgarse beneficios propios o a terceros."/>
    <x v="1"/>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_x000a__x000a__x000a__x000a__x000a__x000a__x000a__x000a__x000a_"/>
    <s v="_x000a__x000a_01/01/2021_x000a_01/01/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_x000a_Se retiran los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3"/>
    <s v="en la liquidación de la nómina, que generan el otorgamiento de beneficios salariales (prima técnica, antigüedad, vacaciones, no aplicación de deducciones, etc.)"/>
    <x v="0"/>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ayor (4)"/>
    <s v="Mayor (4)"/>
    <s v="Menor (2)"/>
    <s v="Moderado (3)"/>
    <s v="Insignificante (1)"/>
    <s v="Moderado (3)"/>
    <x v="0"/>
    <x v="1"/>
    <s v="Al este riesgo tener no solo implicaciones económicas si no tener efectos externos de imagen, sanciones por su no identificación y corrección inmediata y por haberse materializado en laliquidación de la nómina de noviembre de 2020, su nivel de valoración Extrem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0"/>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Abja&quot; sustebtado en que su impacto no es relacionado con la corrupción y se enfoco en temas de fallas y errores tecnológic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_x000a_Se retiran los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3"/>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x v="1"/>
    <x v="0"/>
    <x v="0"/>
    <s v="Se determina la probabilidad (2 Improbable) ya que es necesario fortalecer una actividad de control preventiva. El impacto pasa a (1 Insignificante) ya que las actividades de control detectivas cubren los efectos más significativos."/>
    <s v="Reducir"/>
    <s v="_x000a__x000a_-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01/02/2021_x000a__x000a__x000a__x000a__x000a__x000a__x000a__x000a_"/>
    <s v="_x000a__x000a_31/03/2021_x000a__x000a__x000a__x000a__x000a__x000a__x000a__x000a_________________x000a__x000a__x000a_31/03/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x v="3"/>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2"/>
    <s v="Insignificante (1)"/>
    <s v="Insignificante (1)"/>
    <s v="Menor (2)"/>
    <s v="Insignificante (1)"/>
    <s v="Insignificante (1)"/>
    <s v="Menor (2)"/>
    <x v="3"/>
    <x v="0"/>
    <s v="Se determina la probabilidad (4 probable) ya que el riesgo se presentó con la implementación del nuevo sistema hacendario ocasion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x v="1"/>
    <x v="4"/>
    <x v="0"/>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ctualizar el procedimiento Gestión de pagos 2211400-PR-333 indicand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01/02/2021_x000a__x000a__x000a__x000a__x000a__x000a__x000a__x000a__x000a_"/>
    <s v="_x000a__x000a__x000a__x000a__x000a__x000a__x000a__x000a__x000a__x000a_________________x000a__x000a_31/03/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icón del riesgo._x000a_Se incluyen soportes para la probabilidad establecida, producto de las auditorías, los seguimientos y la retroalimentación._x000a_Se definie una nueva acción para actualizar el procedimiento Gestión de pagos 2211400-PR-333 indicanddo que el control se realiza a través del Sistema Hacendario Presupuestal y no OPGE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x v="8"/>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3/2021_x000a_15/04/2021_x000a__x000a__x000a__x000a__x000a__x000a__x000a__x000a__x000a_________________x000a__x000a_31/03/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x v="7"/>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x v="3"/>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3/2021_x000a_31/03/2021_x000a__x000a__x000a__x000a__x000a__x000a__x000a__x000a__x000a_________________x000a__x000a_31/03/2021_x000a_31/03/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_x000a_________________x000a__x000a__x000a_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s v="_x000a__x000a_- Jefe de Oficina Asesora de Jurídica _x000a_- Comité de Conciliación. _x000a_- Comité de Conciliación. _x000a__x000a__x000a__x000a__x000a__x000a_________________x000a__x000a__x000a__x000a_- Jefe de Oficina Asesora de Jurídica _x000a_- Comité de Conciliación. _x000a_- Comité de Conciliación. _x000a__x000a__x000a__x000a__x000a_"/>
    <s v="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 Recomendación del Comité de Conciliación - Informe de Gestión del Comité de Conciliación._x000a__x000a__x000a__x000a__x000a__x000a_________________x000a__x000a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 Recomendación del Comité de Conciliación - Informe de Gestión del Comité de Conciliación._x000a__x000a__x000a__x000a__x000a_"/>
    <s v="_x000a__x000a_15/01/2021_x000a_15/01/2021_x000a_30/06/2021_x000a__x000a__x000a__x000a__x000a__x000a_________________x000a__x000a__x000a__x000a_15/01/2021_x000a_15/01/2021_x000a_30/06/2021_x000a__x000a__x000a__x000a__x000a_"/>
    <s v="_x000a__x000a_31/03/2021_x000a_31/07/2021_x000a_31/12/2021_x000a__x000a__x000a__x000a__x000a__x000a_________________x000a__x000a__x000a__x000a_31/03/2021_x000a_31/07/2021_x000a_31/12/2021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3"/>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x v="6"/>
    <s v="en en el modelo multicanal que impidan a la ciudadanía acceder a la oferta institucional de trámites y servicios"/>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o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o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2"/>
    <x v="4"/>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1"/>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3"/>
    <s v="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_x000a__x000a__x000a__x000a__x000a__x000a__x000a__x000a__x000a__x000a_________________x000a__x000a__x000a__x000a__x000a__x000a__x000a__x000a__x000a__x000a__x000a_"/>
    <s v="- Profesional universitario de la Dirección Distrital de calidad del Servicio con funciones de direccionamiento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2/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8"/>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3"/>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_x000a__x000a__x000a__x000a__x000a__x000a__x000a__x000a__x000a_________________x000a__x000a__x000a__x000a__x000a__x000a__x000a__x000a__x000a__x000a__x000a_"/>
    <s v="_x000a_- Gestores de transparencia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0/07/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DCS sobre los valores de integridad, con relación al servicio a la ciudadanía._x000a__x000a__x000a__x000a__x000a__x000a__x000a__x000a__x000a_________________x000a__x000a__x000a__x000a__x000a__x000a__x000a__x000a__x000a__x000a__x000a_"/>
    <s v="_x000a_- Gestores de transparencia de la Dirección Distrital de Calidad del Servicio.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0/07/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Análisis antes de controles_x000a__x000a__x000a_Tratamiento del riesgo"/>
    <s v="Se ajusta la periodicidad de la actividad de control de mensual a bimestral, esto con el fin de alinear la gestión del riesgo con lo estipulado en el procedimiento (2212200-PR-044)._x000a__x000a_Se ajustó la fecha de finalización de la acción &quot;Realizar sensibilización sobre el código de integridad a los servidores de la Dirección Distrital de Calidad del Servicio&quot;, de acuerdo con la fecha de cierre de la acción en el aplicativo SIG._x000a_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9"/>
    <s v="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ualificar a los nuevos servidores de la SSGIVC sobre los parámetros de seguimiento y control a las entidades que adelantan IVC en el Distrito capital._x000a_- Adelantar reuniones para determinar el cronograma de ejecución  y realizar el seguimiento de la cualificación dirigida a los servidores públicos con funciones de IVC en el Distrito Capital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Servidores cualificados en parámetros de IVC_x000a_- Cronograma e informes de seguimiento_x000a__x000a__x000a__x000a__x000a__x000a__x000a__x000a__x000a_________________x000a__x000a__x000a__x000a__x000a__x000a__x000a__x000a__x000a__x000a__x000a_"/>
    <s v="01/02/2021_x000a_01/02/2021_x000a__x000a__x000a__x000a__x000a__x000a__x000a__x000a__x000a_________________x000a__x000a__x000a__x000a__x000a__x000a__x000a__x000a__x000a__x000a__x000a_"/>
    <s v="30/04/2021_x000a_30/06/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x v="2"/>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4"/>
    <x v="0"/>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Insignificante (1)"/>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0"/>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3/2021_x000a__x000a__x000a__x000a__x000a__x000a__x000a__x000a_"/>
    <s v="_x000a__x000a__x000a__x000a__x000a__x000a__x000a__x000a__x000a__x000a_________________x000a__x000a__x000a_31/12/2021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oderado (3)"/>
    <s v="Menor (2)"/>
    <s v="Insignificante (1)"/>
    <s v="Insignificante (1)"/>
    <s v="Moderado (3)"/>
    <x v="2"/>
    <x v="2"/>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3/2021_x000a__x000a__x000a__x000a__x000a__x000a__x000a__x000a_"/>
    <s v="_x000a__x000a__x000a__x000a__x000a__x000a__x000a__x000a__x000a__x000a_________________x000a__x000a__x000a_31/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_x000a_- (PR-101 PC#12) indica que Jefe de la Oficina TIC´s, , autorizado(a) por Jefe de la Oficina TIC´s, , Mensualmente verificar la coherencia de la información y de los planes de acción propuestos. La(s) fuente(s) de información utilizadas es(son) Informe presentado en subcomite de autocontrol. En caso de evidenciar observaciones, desviaciones o diferencias, se debe ajustar el informe del sistema de gestiòn de servicios,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 Realizar la revisión integral del riesgo en sus causas, efectos y actividades de control, según las observaciones y recomendaciones realizadas por la Oficina de Control Interno._x000a__x000a__x000a__x000a__x000a__x000a__x000a__x000a_"/>
    <s v="_x000a__x000a_- Jefe de la OTIC_x000a__x000a__x000a__x000a__x000a__x000a__x000a__x000a_________________x000a__x000a__x000a_- Jefe de la OTIC_x000a__x000a__x000a__x000a__x000a__x000a__x000a__x000a_"/>
    <s v="_x000a__x000a_- Ficha integral del riesgo actualizada._x000a__x000a__x000a__x000a__x000a__x000a__x000a__x000a_________________x000a__x000a__x000a_- Ficha integral del riesgo actualizada._x000a__x000a__x000a__x000a__x000a__x000a__x000a__x000a_"/>
    <s v="_x000a__x000a_01/02/2021_x000a__x000a__x000a__x000a__x000a__x000a__x000a__x000a_________________x000a__x000a__x000a_01/02/2021_x000a__x000a__x000a__x000a__x000a__x000a__x000a__x000a_"/>
    <s v="_x000a__x000a_30/04/2021_x000a__x000a__x000a__x000a__x000a__x000a__x000a__x000a_________________x000a__x000a__x000a_30/04/2021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x v="10"/>
    <s v="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_x000a_- (PR-101 PC#12) indica que Jefe de la Oficina TIC´s, , autorizado(a) por Jefe de la Oficina TIC´s, , Mensualmente verificar la coherencia de la información y de los planes de acción propuestos. En caso de evidenciar observaciones, desviaciones o diferencias, el jefe de la Oficina TIC En caso que se realice observaciones a los informes . La(s) fuente(s) de información utilizadas es(son) Informe presentado en subcomite de autocontrol. En caso de evidenciar observaciones, desviaciones o diferencias, se debe volver a realizar la actividad del ID 10, de lo contrario el jefe de la oficina los firma y con esta actividad se da por terminada. Queda como evidencia Informe presentado en subcomite de autocontro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 Realizar la revisión integral del riesgo en sus causas, efectos y actividades de control, según las observaciones y recomendaciones realizadas por la Oficina de Control Interno._x000a__x000a__x000a__x000a__x000a__x000a__x000a__x000a_"/>
    <s v="_x000a__x000a_- Jefe de la OTIC_x000a__x000a__x000a__x000a__x000a__x000a__x000a__x000a_________________x000a__x000a__x000a_- Jefe de la OTIC_x000a__x000a__x000a__x000a__x000a__x000a__x000a__x000a_"/>
    <s v="_x000a__x000a_- Ficha integral del riesgo actualizada_x000a__x000a__x000a__x000a__x000a__x000a__x000a__x000a_________________x000a__x000a__x000a_- Ficha integral del riesgo actualizada_x000a__x000a__x000a__x000a__x000a__x000a__x000a__x000a_"/>
    <s v="_x000a__x000a_01/02/2021_x000a__x000a__x000a__x000a__x000a__x000a__x000a__x000a_________________x000a__x000a__x000a_01/02/2021_x000a__x000a__x000a__x000a__x000a__x000a__x000a__x000a_"/>
    <s v="_x000a__x000a_30/04/2021_x000a__x000a__x000a__x000a__x000a__x000a__x000a__x000a_________________x000a__x000a__x000a_30/04/2021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x v="5"/>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Publicar, actualizar y desactivar información de interes público a través de portales y micrositios web de la Secretaría General."/>
    <x v="1"/>
    <s v="para la divulgación oportuna, veraz y eficaz de la información publicada a trave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a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o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Limitada disponibilidad de los canales de comunicación e interacción con la ciudadanía, que impide visualizar la transparencia en la gestión distrital.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ingún proyecto de inversión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e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e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a través de los Comités de Contratación la necesidad de contratar bienes, servicios u obras y que los mismos sean procesos objetivos y ajustados a la normativa vigente_x000a_-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_x000a__x000a_- Director de Contratación _x000a_- Director de Contratación _x000a__x000a__x000a__x000a__x000a__x000a__x000a_________________x000a__x000a__x000a__x000a__x000a__x000a__x000a__x000a__x000a__x000a__x000a_"/>
    <s v="_x000a__x000a_- Actas de Comité de Contratación_x000a_- Evidencias de las capacitaciones adelantadas_x000a__x000a__x000a__x000a__x000a__x000a__x000a_________________x000a__x000a__x000a__x000a__x000a__x000a__x000a__x000a__x000a__x000a__x000a_"/>
    <s v="_x000a__x000a_01/02/2021_x000a_01/03/2021_x000a__x000a__x000a__x000a__x000a__x000a__x000a_________________x000a__x000a__x000a__x000a__x000a__x000a__x000a__x000a__x000a__x000a__x000a_"/>
    <s v="_x000a_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x v="3"/>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x v="1"/>
    <x v="3"/>
    <x v="3"/>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
    <s v="_x000a_- Director de Contratación_x000a__x000a__x000a__x000a__x000a__x000a__x000a__x000a__x000a_________________x000a__x000a__x000a_- Director de Contratación_x000a__x000a__x000a__x000a__x000a__x000a__x000a__x000a_"/>
    <s v="_x000a_- Procedimiento 4231000-PR-195 actualizado_x000a__x000a__x000a__x000a__x000a__x000a__x000a__x000a__x000a_________________x000a__x000a__x000a_- Procedimiento 4231000-PR-195 actualizado_x000a__x000a__x000a__x000a__x000a__x000a__x000a__x000a_"/>
    <s v="_x000a_01/02/2021_x000a__x000a__x000a__x000a__x000a__x000a__x000a__x000a__x000a_________________x000a__x000a__x000a_01/02/2021_x000a__x000a__x000a__x000a__x000a__x000a__x000a__x000a_"/>
    <s v="_x000a_30/06/2021_x000a__x000a__x000a__x000a__x000a__x000a__x000a__x000a__x000a_________________x000a__x000a__x000a_30/06/2021_x000a__x000a__x000a__x000a__x000a__x000a__x000a__x000a_"/>
    <s v="_x000a_- Realizar dos socializaciones en el primer semestre a los supervisores y apoyos  de los mismos acerca del cumplimiento a lo establecido en el Manual de Supervisión y el manejo de la plataforma SECOP 2 para la publicación de la información de ejecución contractual._x000a_-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x000a_"/>
    <s v="_x000a_- Director de Contratación _x000a_- Director de Contratación _x000a__x000a__x000a__x000a__x000a__x000a__x000a__x000a_________________x000a__x000a_- Director de Contratación 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 Solicitud trimestral a  los supervisores  y reporte de cumplimiento y requerimiento de revisión por parte de los supervisores de lo publicado en SECOP 2 de los contratos a su cargo._x000a__x000a__x000a__x000a__x000a__x000a__x000a__x000a__x000a_"/>
    <s v="_x000a_01/03/2021_x000a_01/02/2021_x000a__x000a__x000a__x000a__x000a__x000a__x000a__x000a_________________x000a__x000a_01/02/2021_x000a__x000a__x000a__x000a__x000a__x000a__x000a__x000a__x000a_"/>
    <s v="_x000a_30/06/2021_x000a_31/12/2021_x000a__x000a__x000a__x000a__x000a__x000a__x000a__x000a_________________x000a__x000a_31/12/2021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_x000a__x000a_- Director de Contratación _x000a_- Director de Contratación _x000a__x000a__x000a__x000a__x000a__x000a__x000a_________________x000a__x000a__x000a__x000a__x000a__x000a__x000a__x000a__x000a__x000a__x000a_"/>
    <s v="_x000a_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_x000a__x000a_01/02/2021_x000a_01/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_x000a_Se retiran los controles detectivos de auditorías."/>
    <s v=""/>
    <s v="_x000a__x000a__x000a__x000a_"/>
    <s v=""/>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x v="8"/>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Análisis de controles_x000a__x000a_Tratamiento del riesgo"/>
    <s v="Se retiran los controles detectivos de auditorías._x000a_Se actualizaron las acciones para el tratamiento de los riesgos a nivel preven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x v="11"/>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Generar requerimientos semestrales a las dependencias con el fin de realizar seguimiento a la liquidación de los contratos en los tiempos establecidos por la norma._x000a_-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01/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Análisis de controles_x000a__x000a_Tratamiento del riesgo"/>
    <s v="Se incluyeron nuevas actividades conducentes a prevenir el riesg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3"/>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_______________x000a__x000a__x000a__x000a__x000a__x000a__x000a__x000a__x000a__x000a__x000a_"/>
    <s v="_x000a__x000a_- Director de Contratación_x000a_- Director de Contratación_x000a_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_______________x000a__x000a__x000a__x000a__x000a__x000a__x000a__x000a__x000a__x000a__x000a_"/>
    <s v="_x000a__x000a_01/02/2021_x000a_01/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Análisis de controles_x000a__x000a_Tratamiento del riesgo"/>
    <s v="Se retiran los controles detectivos de auditorías._x000a_Se actualizaron las actividades preventivas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3"/>
    <s v="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x v="2"/>
    <s v="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Definir e implementar una estrategia de divulgación en materia preventiva disciplinaria, dirigida a los funcionarios y colaboradores de la Secretaría General._x000a_- Actualizar los procedimientos verbal y ordinario incluyendo la asignación de un consecutivo a los autos emitidos en la Oficina de Control Interno Disciplinario, para llevar un mayor control al estado de los mismos._x000a_-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5/02/2021_x000a_15/02/2021_x000a_01/05/2021_x000a__x000a__x000a__x000a__x000a__x000a_________________x000a__x000a__x000a__x000a__x000a__x000a__x000a__x000a__x000a__x000a__x000a_"/>
    <s v="_x000a__x000a_30/11/2021_x000a_31/03/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12"/>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ias primas durante el proceso de producción de conformidad con las características técnicas requeridas hasta la entrega del producto terminado al almacé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7)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Débil_x000a__x000a__x000a__x000a_"/>
    <s v="Fuerte_x000a_Fuerte_x000a_Fuerte_x000a_Fuerte_x000a_Fuerte_x000a_Débil_x000a__x000a__x000a__x000a_"/>
    <s v="Moderado"/>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1"/>
    <x v="4"/>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Reducir"/>
    <s v="_x000a__x000a__x000a__x000a_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_x000a__x000a__x000a_________________x000a__x000a__x000a__x000a__x000a__x000a__x000a__x000a__x000a__x000a__x000a_"/>
    <s v="_x000a__x000a__x000a__x000a__x000a_- Gestor de calidad_x000a__x000a__x000a__x000a__x000a_________________x000a__x000a__x000a__x000a__x000a__x000a__x000a__x000a__x000a__x000a__x000a_"/>
    <s v="_x000a__x000a__x000a__x000a__x000a_- Registro lista de verificación de requisitos FT-128 diligenciado._x000a__x000a__x000a__x000a__x000a_________________x000a__x000a__x000a__x000a__x000a__x000a__x000a__x000a__x000a__x000a__x000a_"/>
    <s v="_x000a__x000a__x000a__x000a__x000a_14/08/2019_x000a__x000a__x000a__x000a__x000a_________________x000a__x000a__x000a__x000a__x000a__x000a__x000a__x000a__x000a__x000a__x000a_"/>
    <s v="_x000a__x000a__x000a__x000a__x000a_18/01/2021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1"/>
    <s v="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4"/>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Débil_x000a_Fuerte_x000a_Débil_x000a__x000a__x000a__x000a__x000a__x000a__x000a_"/>
    <s v="Débil_x000a_Fuerte_x000a_Débil_x000a__x000a__x000a__x000a__x000a__x000a__x000a_"/>
    <s v="Débil"/>
    <s v="La mayoría"/>
    <s v="-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Todos"/>
    <x v="3"/>
    <x v="2"/>
    <x v="1"/>
    <s v="Se mantiene la probabilidad  (5 casi seguro) ya que las actividades de control preventivas no han se han ejecutado. El impacto se mantiene como  (mayor 4)  por la misma razón."/>
    <s v="Reducir"/>
    <s v="- Complementar (Act.10) del procedimiento 2213300PR-098 con el seguimiento de la producción en el Software Emlaze comparando ordenes recibidas con el avance reportado._x000a_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 Gestor Calidad_x000a__x000a_- Gestor de calidad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 Registro lista de verificación de requisitos FT-128 diligenciado.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14/08/2019_x000a__x000a__x000a__x000a__x000a__x000a__x000a__x000a_________________x000a__x000a_15/07/2020_x000a__x000a__x000a__x000a__x000a__x000a__x000a__x000a__x000a_"/>
    <s v="18/12/2020_x000a__x000a_18/01/2021_x000a__x000a__x000a__x000a__x000a__x000a__x000a__x000a_________________x000a__x000a_18/12/2020_x000a__x000a__x000a__x000a__x000a__x000a__x000a__x000a__x000a_"/>
    <s v="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_x000a_Publicar los actos y documentos administrativos en el Registro Distrital._x000a_"/>
    <x v="12"/>
    <s v="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4"/>
    <s v="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Débil_x000a_Débil_x000a_Débil_x000a__x000a__x000a__x000a__x000a__x000a__x000a_"/>
    <s v="Débil_x000a_Débil_x000a_Débil_x000a__x000a__x000a__x000a__x000a__x000a__x000a_"/>
    <s v="Débil"/>
    <s v="La mayoría"/>
    <s v="- El procedimiento 2213300-PR-098 &quot;Producción de artes gráficas para entidades distritales&quot; (Act. 13)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Débil_x000a_Débil_x000a__x000a__x000a__x000a__x000a__x000a__x000a__x000a_"/>
    <s v="Débil_x000a_Débil_x000a__x000a__x000a__x000a__x000a__x000a__x000a__x000a_"/>
    <s v="Débil"/>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 No es necesario ajustar el diseño del control, sino garantizar su aplicación._x000a_- No es necesario ajustar el diseño del control, sino garantizar su aplicación._x000a_- No es necesario ajustar el diseño del control, sino garantizar su aplicación._x000a__x000a__x000a__x000a__x000a__x000a__x000a__x000a_________________x000a__x000a_- No es necesario ajustar el diseño del control, sino garantizar su aplicación._x000a_- No es necesario ajustar el diseño del control, sino garantizar su aplicación._x000a__x000a__x000a__x000a__x000a__x000a__x000a__x000a_"/>
    <s v="- Subdirector Técnico_x000a_- Subdirector Técnico_x000a_- Subdirector Técnico_x000a__x000a__x000a__x000a__x000a__x000a__x000a__x000a_________________x000a__x000a_- Subdirector Técnico_x000a_- Subdirector Técnico_x000a__x000a__x000a__x000a__x000a__x000a__x000a__x000a_"/>
    <s v="- Comprobante de ingreso de elementos de consumo 2211500- FT-420_x000a_SAE-SAI_x000a_- Comprobante de egreso de elementos de consumo 2211500- FT-420_x000a_EMLAZE_x000a_- Registro de reunión de producción FT-836 diligenciado._x000a__x000a__x000a__x000a__x000a__x000a__x000a__x000a_________________x000a__x000a_- EMLAZE (actividades) Orden de Producción 2213300-FT-473_x000a_- Registro de reunión de producción FT-836 diligenciado._x000a__x000a__x000a__x000a__x000a__x000a__x000a__x000a_"/>
    <s v="20/12/2020_x000a_20/12/2020_x000a_14/08/2019_x000a__x000a__x000a__x000a__x000a__x000a__x000a__x000a_________________x000a__x000a_20/12/2020_x000a_14/08/2019_x000a__x000a__x000a__x000a__x000a__x000a__x000a__x000a_"/>
    <s v="19/04/2021_x000a_19/04/2021_x000a_18/01/2021_x000a__x000a__x000a__x000a__x000a__x000a__x000a__x000a_________________x000a__x000a_19/04/2021_x000a_18/01/2021_x000a__x000a__x000a__x000a__x000a__x000a__x000a__x000a_"/>
    <s v="- AP:23 Implementar acciones de control administrativo a los repuestos adquiridos para la maquinaria de artes gráficas, con el propósito de evitar la pérdida o hurto de los mismos._x000a_- AP:23 Para los residuos generados en el proceso productivo se reportara mensualmente la disposición final mediante los formatos 4233100-FT-1037 y residuos aprovechables 2213300-FT-1036._x000a_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_x000a_- 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Bitácoras de residuos_x000a_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_x000a_02/11/2020_x000a__x000a__x000a__x000a__x000a__x000a__x000a_________________x000a__x000a__x000a__x000a__x000a__x000a__x000a__x000a__x000a__x000a__x000a_"/>
    <s v="14/04/2021_x000a_15/02/2021_x000a__x000a_02/03/2021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4"/>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x v="6"/>
    <s v="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2"/>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Algunos"/>
    <x v="4"/>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  _x000a__x000a__x000a__x000a__x000a__x000a__x000a__x000a_________________x000a__x000a__x000a_- No es necesario ajustar el diseño del control, sino garantizar su aplicación._x000a__x000a__x000a__x000a__x000a__x000a__x000a__x000a_"/>
    <s v="- Gestor de calidad_x000a__x000a__x000a__x000a__x000a__x000a__x000a__x000a__x000a__x000a_________________x000a__x000a__x000a_- Subdirector Técnico_x000a__x000a__x000a__x000a__x000a__x000a__x000a__x000a_"/>
    <s v="- Registro lista de verificación de requisitos FT-128 diligenciado._x000a__x000a__x000a__x000a__x000a__x000a__x000a__x000a__x000a__x000a_________________x000a__x000a__x000a_- Registro de reunión de producción FT-836 diligenciado._x000a__x000a__x000a__x000a__x000a__x000a__x000a__x000a_"/>
    <s v="14/08/2019_x000a__x000a__x000a__x000a__x000a__x000a__x000a__x000a__x000a__x000a_________________x000a__x000a__x000a_14/08/2019_x000a__x000a__x000a__x000a__x000a__x000a__x000a__x000a_"/>
    <s v="18/01/2021_x000a_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Realizar la revisión integral del riesgo en sus causas, efectos y actividades de control, según las observaciones y recomendaciones realizadas por la Oficina de Control Interno._x000a__x000a__x000a__x000a__x000a__x000a_________________x000a__x000a__x000a__x000a__x000a__x000a__x000a__x000a_- Realizar la revisión integral del riesgo en sus causas, efectos y actividades de control, según las observaciones y recomendaciones realizadas por la Oficina de Control Interno._x000a__x000a__x000a_"/>
    <s v="_x000a__x000a__x000a__x000a_- Jefe de la OTIC_x000a__x000a__x000a__x000a__x000a__x000a_________________x000a__x000a__x000a__x000a__x000a__x000a__x000a__x000a_- Jefe de la OTIC_x000a__x000a__x000a_"/>
    <s v="_x000a__x000a__x000a__x000a_- Ficha integral del riesgo actualizada._x000a__x000a__x000a__x000a__x000a__x000a_________________x000a__x000a__x000a__x000a__x000a__x000a__x000a__x000a_- Ficha integral del riesgo actualizada._x000a__x000a__x000a_"/>
    <s v="_x000a__x000a__x000a__x000a_01/02/2021_x000a__x000a__x000a__x000a__x000a__x000a_________________x000a__x000a__x000a__x000a__x000a__x000a__x000a__x000a_01/02/2021_x000a__x000a__x000a_"/>
    <s v="_x000a__x000a__x000a__x000a_30/04/2021_x000a__x000a__x000a__x000a__x000a__x000a_________________x000a__x000a__x000a__x000a__x000a__x000a__x000a__x000a_30/04/2021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5"/>
    <s v="en la verificación del registro de activos de información"/>
    <x v="0"/>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on PC #9 indica que El Oficial de Seguridad de la Información, autorizado(a) por El Jefe de la Oficina de Tecnologías de la Información y las Comunicaciones, anualmente Verifica la información remitida por los responsables del proceso.. La(s) fuente(s) de información utilizadas es(son)  el registro de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 En caso de evidenciar observaciones, desviaciones o diferencias, se informará mediante memorando electrónico al responsable del proceso, para que se realice los ajustes correspondientes. Queda como evidencia Formato 2213200-FT-367 Identificación, Valoración y Planes de Tratamiento a los Activos de Información y Memorando 2211600-FT-011 solicitando el Formato 2213200-FT-367 con los ajustes correspondie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Realizar seguimiento a Controles de Mitigación de Riesgos asociados a cada Activo de Información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el registro de “Identificación, Valoración y Planes de Tratamiento a los Activos de Información”, las evidencias de los controles, la Guía para el inventario, clasificación, etiquetado de información, protección de datos personales y análisis de riesgos de los activos de información (2213200-GS-004). . En caso de evidenciar observaciones, desviaciones o diferencias, se remitirá el informe de resultado a la dependencia con el fin de que se realicen los respectivos ajustes  en el próximo levantamiento de activos de información.. Queda como evidencia Formato 2213200-FT-367 Identificación, Valoración y Planes de Tratamiento a los Activos de Información y Memorando  2211600-FT-011 Con Informe Resultado de Seguimiento a Controles de Mitigación de Riesgos asociados a cada Activo de Información._x000a_- Seguimiento plan de tratamiento PC#14 indica que Oficial de Seguridad de la Información y la Dependencia responsable, autorizado(a) por El Jefe de la Oficina de Tecnologías de la Información y las Comunicaciones, anualmente Verifica el cumplimiento de las actividades que componen el plan de mitigación definido para el riesgo y las evidencias correspondientes. La(s) fuente(s) de información utilizadas es(son)  plan de mitigación y  las evidencias que dan cuenta de la ejecución de las acciones, la Guía para el inventario, clasificación, etiquetado de información, protección de datos personales y análisis de riesgos de los activos de información (2213200-GS-004).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la revisión integral del riesgo en sus causas, efectos y actividades de control, según las observaciones y recomendaciones realizadas por la Oficina de Control Interno._x000a__x000a__x000a__x000a__x000a__x000a__x000a__x000a__x000a_________________x000a__x000a__x000a__x000a_- Realizar la revisión integral del riesgo en sus causas, efectos y actividades de control, según las observaciones y recomendaciones realizadas por la Oficina de Control Interno._x000a__x000a__x000a__x000a__x000a__x000a__x000a_"/>
    <s v="_x000a_- Jefe de la OTIC_x000a__x000a__x000a__x000a__x000a__x000a__x000a__x000a__x000a_________________x000a__x000a__x000a__x000a_- Jefe de la OTIC_x000a__x000a__x000a__x000a__x000a__x000a__x000a_"/>
    <s v="_x000a_- Ficha integral del riesgo actualizada._x000a__x000a__x000a__x000a__x000a__x000a__x000a__x000a__x000a_________________x000a__x000a__x000a__x000a_- Ficha integral del riesgo actualizada._x000a__x000a__x000a__x000a__x000a__x000a__x000a_"/>
    <s v="_x000a_01/02/2021_x000a__x000a__x000a__x000a__x000a__x000a__x000a__x000a__x000a_________________x000a__x000a__x000a__x000a_01/02/2021_x000a__x000a__x000a__x000a__x000a__x000a__x000a_"/>
    <s v="_x000a_30/04/2021_x000a__x000a__x000a__x000a__x000a__x000a__x000a__x000a__x000a_________________x000a__x000a__x000a__x000a_30/04/2021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5"/>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_x000a__x000a__x000a_- Realizar la revisión integral del riesgo en sus causas, efectos y actividades de control, según las observaciones y recomendaciones realizadas por la Oficina de Control Interno._x000a__x000a__x000a__x000a__x000a_"/>
    <s v="_x000a__x000a_- Jefe de la OTIC_x000a__x000a__x000a__x000a__x000a__x000a__x000a__x000a_________________x000a__x000a__x000a__x000a__x000a__x000a_- Jefe de la OTIC_x000a__x000a__x000a__x000a__x000a_"/>
    <s v="_x000a__x000a_- Ficha integral del riesgo actualizada._x000a__x000a__x000a__x000a__x000a__x000a__x000a__x000a_________________x000a__x000a__x000a__x000a__x000a__x000a_- Ficha integral del riesgo actualizada._x000a__x000a__x000a__x000a__x000a_"/>
    <s v="_x000a__x000a_01/02/2021_x000a__x000a__x000a__x000a__x000a__x000a__x000a__x000a_________________x000a__x000a__x000a__x000a__x000a__x000a_01/02/2021_x000a__x000a__x000a__x000a__x000a_"/>
    <s v="_x000a__x000a_30/04/2021_x000a__x000a__x000a__x000a__x000a__x000a__x000a__x000a_________________x000a__x000a__x000a__x000a__x000a__x000a_30/04/2021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x v="11"/>
    <s v="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_x000a_Se suprimen los controles detectivos de auditorías._x000a_"/>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Realizar la revisión integral del riesgo en sus causas, efectos y actividades de control._x000a_- Realizar la revisión integral del riesgo en sus causas, efectos y actividades de control, según las observaciones y recomendaciones realizadas por la Oficina de Control Interno._x000a__x000a_- _x0009__x000a_Fortalecer los procedimientos PR-187 y PR-116 con base en las metodologías y lineamientos nacionales y distritales vigentes._x000a__x000a_AM: Nro. 2-2020 Actividad 2_x000a__x000a__x000a_________________x000a__x000a__x000a__x000a__x000a__x000a__x000a__x000a_- Realizar la revisión integral del riesgo en sus causas, efectos y actividades de control._x000a_- Realizar la revisión integral del riesgo en sus causas, efectos y actividades de control, según las observaciones y recomendaciones realizadas por la Oficina de Control Interno._x000a__x000a_"/>
    <s v="_x000a__x000a__x000a__x000a_- Jefe de la OTIC_x000a_- Jefe de la OTIC_x000a__x000a__x000a__x000a__x000a_________________x000a__x000a__x000a__x000a__x000a__x000a__x000a__x000a_- Jefe de la OTIC_x000a_- Jefe de la OTIC_x000a__x000a_"/>
    <s v="_x000a__x000a__x000a__x000a_- Ficha integral del riesgo_x000a_- Ficha integral del riesgo actualizada._x000a__x000a__x000a__x000a__x000a_________________x000a__x000a__x000a__x000a__x000a__x000a__x000a__x000a_- Ficha integral del riesgo_x000a_- Ficha integral del riesgo actualizada._x000a__x000a_"/>
    <s v="_x000a__x000a__x000a__x000a_01/02/2021_x000a_01/02/2021_x000a__x000a__x000a__x000a__x000a_________________x000a__x000a__x000a__x000a__x000a__x000a__x000a__x000a_01/02/2021_x000a_01/02/2021_x000a__x000a_"/>
    <s v="_x000a__x000a__x000a__x000a_30/04/2021_x000a_30/04/2021_x000a__x000a__x000a__x000a__x000a_________________x000a__x000a__x000a__x000a__x000a__x000a__x000a__x000a_30/04/2021_x000a_30/04/2021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Solicitar a cada auditor interno al inicio de cada auditoria la manifestación de no estar incurso en conflicto de interés_x000a_- Realizar una socialización en el mes de marzo, acerca de las situaciones de corrupción que se pueden dar en  el desarrollo de trabajos de auditoria._x000a_-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01/01/2021_x000a_01/03/2021_x000a_01/01/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7"/>
    <s v="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Solicitar a cada auditor interno al inicio de cada auditoria la manifestación de no estar incurso en conflicto de interés_x000a_- Realizar una socialización en el mes de marzo, acerca de las situaciones de corrupción que se pueden dar en  el desarrollo de trabajos de auditoria._x000a_-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01/01/2021_x000a_01/03/2021_x000a_01/01/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x v="0"/>
    <s v="Definir las Asesorías Técnicas y Formular de los Proyectos en materia de: Transformación digital, Economía Digital, Gobierno y Ciudadano Digital"/>
    <s v="Decisiones erróneas o no acertadas"/>
    <s v="en la formulación de los Proyectos en materia de: Transformación digital,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Transformación digital,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Transformación digital, economía Digital, gobierno y Ciudadano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Transformación digital, Economía Digital, Gobierno y Ciudadano Digital"/>
    <s v="Incumplimiento parcial de compromisos"/>
    <s v="en la ejecución de Proyectos en materia de: Transformación digital,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Transformación digital,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Transformación digital,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Transformación digital-Economía Digital -Gobierno y Ciudadano Digital"/>
    <s v="Decisiones ajustadas a intereses propios o de terceros"/>
    <s v="en la aprobación de ejecución de Proyectos  en materia de: Transformación digital,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_x000a__x000a__x000a__x000a__x000a__x000a__x000a__x000a__x000a_________________x000a__x000a__x000a_- Profesional Especializado - _x000a_Oficina Alta Consejería Distrital de TIC_x000a__x000a__x000a__x000a__x000a__x000a__x000a__x000a_"/>
    <s v="- Procedimiento PR-306 actualizado_x000a__x000a__x000a__x000a__x000a__x000a__x000a__x000a__x000a__x000a_________________x000a__x000a__x000a_- Procedimiento PR-306 actualizado_x000a__x000a__x000a__x000a__x000a__x000a__x000a__x000a_"/>
    <s v="01/04/2020_x000a__x000a__x000a__x000a__x000a__x000a__x000a__x000a__x000a__x000a_________________x000a__x000a__x000a_01/04/2020_x000a__x000a__x000a__x000a__x000a__x000a__x000a__x000a_"/>
    <s v="31/03/2021_x000a_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de: Transformación digital,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Transformación digital,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_x000a__x000a__x000a__x000a__x000a__x000a__x000a_________________x000a__x000a__x000a__x000a__x000a__x000a__x000a__x000a__x000a__x000a__x000a_"/>
    <s v="_x000a_- Profesional especializado_x000a_- Profesional especializado_x000a__x000a__x000a__x000a__x000a__x000a__x000a__x000a_________________x000a__x000a__x000a__x000a__x000a__x000a__x000a__x000a__x000a__x000a__x000a_"/>
    <s v="_x000a_- Matriz de riesgos actualizada y procedimiento ajustado_x000a_- Procedimiento ajustado y Matriz de riesgos actualizada._x000a__x000a__x000a__x000a__x000a__x000a__x000a__x000a_________________x000a__x000a__x000a__x000a__x000a__x000a__x000a__x000a__x000a__x000a__x000a_"/>
    <s v="_x000a_01/02/2021_x000a_01/02/2021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_______________x000a__x000a__x000a__x000a__x000a__x000a__x000a__x000a__x000a__x000a__x000a_"/>
    <s v="- Profesional especializado_x000a_- Profesional especializado_x000a_- Profesional especializado_x000a_- Profesional especializado_x000a__x000a__x000a__x000a__x000a__x000a__x000a_________________x000a__x000a__x000a__x000a__x000a__x000a__x000a__x000a__x000a__x000a__x000a_"/>
    <s v="- Procedimiento ajustado y Matriz de riesgos actualizada._x000a_- Procedimiento ajustado y Matriz de riesgos actualizada._x000a_- Procedimiento ajustado y Matriz de riesgos actualizada._x000a_- Procedimiento ajustado y Matriz de riesgos actualizada._x000a__x000a__x000a__x000a__x000a__x000a__x000a_________________x000a__x000a__x000a__x000a__x000a__x000a__x000a__x000a__x000a__x000a__x000a_"/>
    <s v="01/02/2021_x000a_01/02/2021_x000a_01/02/2021_x000a_01/02/2021_x000a__x000a__x000a__x000a__x000a__x000a__x000a_________________x000a__x000a__x000a__x000a__x000a__x000a__x000a__x000a__x000a__x000a__x000a_"/>
    <s v="30/04/2021_x000a_30/04/2021_x000a_30/04/2021_x000a_30/04/2021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Improbable (2)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Improbable (2)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Realizar seguimiento a la planeación de cada uno de los procedimientos en el comité de autocontrol de la Subdirección del Sistema Distrital de Archivos._x000a_- _x000a_Realizar seguimiento a la planeación de cada uno de los procedimientos en el comité de autocontrol de la Subdirección del Sistema Distrital de Archivos._x000a_- _x000a_Realizar seguimiento a la planeación de cada uno de los procedimientos en el comité de autocontrol de la Subdirección del Sistema Distrital de Archivos._x000a_- Realizar inducción interna para los servidores que ingresen a la Dirección Distrital de Archivo de Bogotá_x000a_- Realizar inducción interna para los servidores que ingresen a la Dirección Distrital de Archivo de Bogotá_x000a_- Realizar inducción interna para los servidores que ingresen a la Dirección Distrital de Archivo de Bogotá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1/02/2021_x000a_01/02/2021_x000a_01/02/2021_x000a_01/02/2021_x000a_01/02/2021_x000a_01/02/2021_x000a_01/02/2021_x000a_01/02/2021_x000a_01/02/2021_x000a__x000a_________________x000a__x000a_01/02/2021_x000a__x000a__x000a__x000a__x000a__x000a__x000a__x000a__x000a_"/>
    <s v="30/06/2021_x000a_30/06/2021_x000a_30/06/2021_x000a_30/06/2021_x000a_30/06/2021_x000a_30/06/2021_x000a_30/06/2021_x000a_30/06/2021_x000a_30/06/2021_x000a__x000a_________________x000a__x000a_30/06/2021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Análisis de controles_x000a__x000a_Tratamiento del riesgo"/>
    <s v="1. 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x v="2"/>
  </r>
  <r>
    <x v="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Ejecución del modelo de inspección del procesamiento técnico de fondos y Colecciones de la Dirección Distrital de Archivos de Bogota _x000a_-  EJjecución del modelo de inspección del procesamiento técnico de fondos y Colecciones de la Dirección Distrital de Archivos de Bogota _x000a_-  EJjecución del modelo de inspección del procesamiento técnico de fondos y Colecciones de la Dirección Distrital de Archivos de Bogota _x000a__x000a__x000a__x000a__x000a_________________x000a__x000a__x000a__x000a__x000a__x000a__x000a__x000a__x000a__x000a__x000a_"/>
    <s v="_x000a__x000a__x000a_- Subdirector del Técnico de Archivo de Bogota_x000a_- Subdirector del Técnico de Archivo de Bogota_x000a_- Subdirector del Técnico de Archivo de Bogota_x000a__x000a__x000a__x000a__x000a_________________x000a__x000a__x000a__x000a__x000a__x000a__x000a__x000a__x000a__x000a__x000a_"/>
    <s v="_x000a__x000a__x000a_- informe de la inspección delprocesamiento técnico de fondos y Colecciones de la Dirección Distrital de Archivos de Bogota _x000a_- informe de la inspección delprocesamiento técnico de fondos y Colecciones de la Dirección Distrital de Archivos de Bogota _x000a_- informe de la inspección delprocesamiento técnico de fondos y Colecciones de la Dirección Distrital de Archivos de Bogota _x000a__x000a__x000a__x000a__x000a_________________x000a__x000a__x000a__x000a__x000a__x000a__x000a__x000a__x000a__x000a__x000a_"/>
    <s v="_x000a__x000a__x000a_01/02/2021_x000a_01/02/2021_x000a_01/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Análisis de controles_x000a__x000a_Tratamiento del riesgo"/>
    <s v="1. 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x v="2"/>
  </r>
  <r>
    <x v="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Realizar la actualización del procedimiento 2215100-PR-082 Consulta de fondos documentales custodiados por el Archivo de Bogotá_x000a_-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01/02/2021_x000a_01/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Análisis de controles_x000a__x000a_Tratamiento del riesgo"/>
    <s v="1.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_x000a__x000a__x000a__x000a__x000a__x000a__x000a__x000a__x000a_"/>
    <s v="_x000a_- Procedimiento PR: 257 y 293 actualizado y publicado._x000a_- Procedimiento PR: 257 y 293 actualizado y publicado._x000a__x000a__x000a__x000a__x000a__x000a__x000a__x000a_________________x000a__x000a__x000a__x000a__x000a__x000a__x000a__x000a__x000a__x000a__x000a_"/>
    <s v="_x000a_01/02/2021_x000a_01/02/2021_x000a__x000a__x000a__x000a__x000a__x000a__x000a__x000a_________________x000a__x000a__x000a__x000a__x000a__x000a__x000a__x000a__x000a__x000a__x000a_"/>
    <s v="_x000a_30/06/2021_x000a_30/06/2021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Análisis de controles_x000a__x000a_Tratamiento del riesgo"/>
    <s v="1.Se incluyen en el SIG nuevas acciones preven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Gestionar los recursos necesarios para el ingreso a bodega y registro en los inventarios de los bienes objeto de solicitud."/>
    <s v="Desvío de recursos físicos o económicos"/>
    <s v="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Incumplimiento o atraso en los programas, proyectos y gestión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48: Teniendo en cuenta que las áreas que ejecutan la adquisición no revisan el procedimiento para realizar el ingreso de bienes, se propone _x000a_Trabajar con: ACDVPR; Subdirección de Imprenta, Dirección del Sistema Distrital de Servicio a la Ciudadanía, ACDTIC, de acuerdo al volumen y valor de los bienes adquiridos. Se socializará el procedimiento con estas áreas._x000a_- AP 48: Por intermedio de la Dirección de contratación, hacer entrega de un documento de resumen con los “tips” que se deben tener en cuenta por parte de los supervisores para formalizar el ingreso de bienes._x000a_- AP 48: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x000a_________________x000a__x000a__x000a__x000a__x000a__x000a__x000a__x000a__x000a__x000a__x000a_"/>
    <s v="- Profesional Especializado_x000a_- Profesional especializado_x000a_- Profesional Universitario_x000a__x000a__x000a__x000a__x000a__x000a__x000a__x000a_________________x000a__x000a__x000a__x000a__x000a__x000a__x000a__x000a__x000a__x000a__x000a_"/>
    <s v="- Evidencias de Reunión _x000a_- Documento con Tips_x000a_- Memorando Electrónico_x000a__x000a__x000a__x000a__x000a__x000a__x000a__x000a_________________x000a__x000a__x000a__x000a__x000a__x000a__x000a__x000a__x000a__x000a__x000a_"/>
    <s v="08/10/2020_x000a_08/10/2020_x000a_08/10/2020_x000a__x000a__x000a__x000a__x000a__x000a__x000a__x000a_________________x000a__x000a__x000a__x000a__x000a__x000a__x000a__x000a__x000a__x000a__x000a_"/>
    <s v="12/02/2021_x000a_12/02/2021_x000a_12/02/2021_x000a_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x v="3"/>
  </r>
  <r>
    <x v="3"/>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s v=""/>
    <s v="_x000a__x000a__x000a__x000a_"/>
    <s v=""/>
    <x v="3"/>
  </r>
  <r>
    <x v="3"/>
    <s v="Programar el seguimiento y control de bienes"/>
    <s v="Errores (fallas o deficiencias)"/>
    <s v="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s v=""/>
    <s v="_x000a__x000a__x000a__x000a_"/>
    <s v=""/>
    <x v="3"/>
  </r>
  <r>
    <x v="3"/>
    <s v="Seguimiento y control de la información de los bienes de propiedad de la entidad"/>
    <s v="Desvío de recursos físicos o económicos"/>
    <s v="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justar los formatos de traslado de bienes de tal forma que se puedan identificar la cantidad de los elementos que se incluyen, incluir casillas de verificación hacer referencia al total de bienes, numero páginas._x000a__x000a_- Socializar el procedimiento y los instrumentos relacionados con el traslado de bienes con las dependencias pendencias. Y explicar ¿Cómo se deben realizar las solicitudes adecuadamente?  _x000a__x000a_- 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5/02/2021_x000a_15/02/2021_x000a_15/02/2021_x000a__x000a__x000a__x000a__x000a__x000a__x000a_________________x000a__x000a__x000a__x000a__x000a__x000a__x000a__x000a__x000a__x000a__x000a_"/>
    <s v="_x000a_14/05/2021_x000a_14/05/2021_x000a_14/05/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Análisis de controles_x000a__x000a_"/>
    <s v="Se realiza recategorización de la probabilidad de frecuencia de materialización del riesg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Gestionar las condiciones de salud, de lo(a)s Servidore(a)s Público(a)s de la Entidad"/>
    <s v="Incumplimiento parcial de compromisos"/>
    <s v="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una revisión integral al riesgo en cuanto a sus causas, efectos y actividades de control. _x000a__x000a__x000a__x000a__x000a__x000a__x000a__x000a_________________x000a__x000a__x000a__x000a__x000a__x000a__x000a__x000a__x000a__x000a__x000a_"/>
    <s v="_x000a__x000a_- Director(a) Administrativos y Financiero_x000a__x000a__x000a__x000a__x000a__x000a__x000a__x000a_________________x000a__x000a__x000a__x000a__x000a__x000a__x000a__x000a__x000a__x000a__x000a_"/>
    <s v="_x000a__x000a_- Ficha integral del riesgo actualizada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0/04/2021_x000a__x000a__x000a__x000a__x000a__x000a__x000a__x000a_________________x000a__x000a_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x v="3"/>
  </r>
  <r>
    <x v="5"/>
    <s v="Prestar los servicios de apoyo administrativo "/>
    <s v="Errores (fallas o deficiencias)"/>
    <s v="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x v="3"/>
  </r>
  <r>
    <x v="5"/>
    <s v="Realizar la adquisición del bien o servicio y su legalización"/>
    <s v="Errores (fallas o deficiencias)"/>
    <s v="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s v=""/>
    <s v="_x000a__x000a__x000a__x000a_"/>
    <s v=""/>
    <s v=""/>
    <s v="_x000a__x000a__x000a__x000a_"/>
    <s v=""/>
    <s v=""/>
    <s v="_x000a__x000a__x000a__x000a_"/>
    <s v=""/>
    <s v=""/>
    <s v="_x000a__x000a__x000a__x000a_"/>
    <s v=""/>
    <s v=""/>
    <s v="_x000a__x000a__x000a__x000a_"/>
    <s v=""/>
    <s v=""/>
    <s v="_x000a__x000a__x000a__x000a_"/>
    <s v=""/>
    <x v="3"/>
  </r>
  <r>
    <x v="5"/>
    <s v="Realizar la adquisición del bien o servicio y su legalización "/>
    <s v="Desvío de recursos físicos o económicos"/>
    <s v="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5"/>
    <s v="Prestar los servicios de mantenimiento de las edificaciones, maquinaria y equipos de la Entidad."/>
    <s v="Errores (fallas o deficiencias)"/>
    <s v="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6"/>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u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del riesgo después de controles bajo de improbable a rara vez en la escala de probabilidad con un impacto mayor , en consecuencia mantiene la ubicación d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x v="3"/>
  </r>
  <r>
    <x v="6"/>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7"/>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7"/>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7"/>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7"/>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_______________x000a__x000a_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_x000a__x000a__x000a__x000a__x000a__x000a_________________x000a__x000a__x000a__x000a__x000a__x000a__x000a__x000a__x000a__x000a__x000a_"/>
    <s v="_x000a__x000a_- Formato evaluación de perfil 2211300-FT-809 aprobado._x000a_- Certificación de cumplimiento de requisitos mínimos proyectada y revisada por los Profesionales de la Dirección de Talento._x000a__x000a__x000a__x000a__x000a__x000a__x000a_________________x000a__x000a__x000a__x000a__x000a__x000a__x000a__x000a__x000a__x000a__x000a_"/>
    <s v="_x000a__x000a_01/01/2021_x000a_01/01/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Análisis de controles_x000a__x000a_Tratamiento del riesgo"/>
    <s v="Se definen acciones de tratamiento a implementar para el riesgo en la vigencia 2021.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x v="4"/>
  </r>
  <r>
    <x v="7"/>
    <s v="Ejecutar el Plan para el pago de nómina"/>
    <s v="Desvío de recursos físicos o económicos"/>
    <s v="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_x000a__x000a__x000a__x000a__x000a__x000a__x000a__x000a__x000a_"/>
    <s v="_x000a__x000a_01/01/2021_x000a_01/01/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_x000a_Se retiran los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x v="4"/>
  </r>
  <r>
    <x v="7"/>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7"/>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7"/>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7"/>
    <s v="Ejecutar el Plan para el pago de nómina"/>
    <s v="Errores (fallas o deficiencias)"/>
    <s v="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liquidación de la nómina de noviembre de 2020, su nivel de valoración Extrem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Abja&quot; sustebtado en que su impacto no es relacionado con la corrupción y se enfoco en temas de fallas y errores tecnológic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_x000a_Se retiran los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8"/>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8"/>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8"/>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s v="Improbable (2)"/>
    <s v="Menor (2)"/>
    <s v="Baja"/>
    <s v="Se determina la probabilidad (2 Improbable) ya que es necesario fortalecer una actividad de control preventiva. El impacto pasa a (1 Insignificante) ya que las actividades de control detectivas cubren los efectos más significativos."/>
    <s v="Reducir"/>
    <s v="_x000a__x000a_-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01/02/2021_x000a__x000a__x000a__x000a__x000a__x000a__x000a__x000a_"/>
    <s v="_x000a__x000a_31/03/2021_x000a__x000a__x000a__x000a__x000a__x000a__x000a__x000a_________________x000a__x000a__x000a_31/03/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8"/>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ctualizar el procedimiento Gestión de pagos 2211400-PR-333 indicand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01/02/2021_x000a__x000a__x000a__x000a__x000a__x000a__x000a__x000a__x000a_"/>
    <s v="_x000a__x000a__x000a__x000a__x000a__x000a__x000a__x000a__x000a__x000a_________________x000a__x000a_31/03/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icón del riesgo._x000a_Se incluyen soportes para la probabilidad establecida, producto de las auditorías, los seguimientos y la retroalimentación._x000a_Se definie una nueva acción para actualizar el procedimiento Gestión de pagos 2211400-PR-333 indicanddo que el control se realiza a través del Sistema Hacendario Presupuestal y no OPGE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8"/>
    <s v="Coordinar las actividades necesarias para garantizar el pago de las obligaciones adquiridas por la Secretaría General, de conformidad con las normas vigentes."/>
    <s v="Realización de cobros indebidos"/>
    <s v="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3/2021_x000a_15/04/2021_x000a__x000a__x000a__x000a__x000a__x000a__x000a__x000a__x000a_________________x000a__x000a_31/03/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8"/>
    <s v="Garantizar el registro adecuado y oportuno de los hechos económicos de la Entidad, que permite elaborar y presentar los estados financieros."/>
    <s v="Uso indebido de información privilegiada"/>
    <s v="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3/2021_x000a_31/03/2021_x000a__x000a__x000a__x000a__x000a__x000a__x000a__x000a__x000a_________________x000a__x000a_31/03/2021_x000a_31/03/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9"/>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9"/>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9"/>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9"/>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_x000a_________________x000a__x000a__x000a_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s v="_x000a__x000a_- Jefe de Oficina Asesora de Jurídica _x000a_- Comité de Conciliación. _x000a_- Comité de Conciliación. _x000a__x000a__x000a__x000a__x000a__x000a_________________x000a__x000a__x000a__x000a_- Jefe de Oficina Asesora de Jurídica _x000a_- Comité de Conciliación. _x000a_- Comité de Conciliación. _x000a__x000a__x000a__x000a__x000a_"/>
    <s v="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 Recomendación del Comité de Conciliación - Informe de Gestión del Comité de Conciliación._x000a__x000a__x000a__x000a__x000a__x000a_________________x000a__x000a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 Recomendación del Comité de Conciliación - Informe de Gestión del Comité de Conciliación._x000a__x000a__x000a__x000a__x000a_"/>
    <s v="_x000a__x000a_15/01/2021_x000a_15/01/2021_x000a_30/06/2021_x000a__x000a__x000a__x000a__x000a__x000a_________________x000a__x000a__x000a__x000a_15/01/2021_x000a_15/01/2021_x000a_30/06/2021_x000a__x000a__x000a__x000a__x000a_"/>
    <s v="_x000a__x000a_31/03/2021_x000a_31/07/2021_x000a_31/12/2021_x000a__x000a__x000a__x000a__x000a__x000a_________________x000a__x000a__x000a__x000a_31/03/2021_x000a_31/07/2021_x000a_31/12/2021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0"/>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Poner en operación los medios de interacción ciudadana para la atención a la Ciudadanía"/>
    <s v="Interrupciones"/>
    <s v="en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o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o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
    <s v=""/>
    <s v="_x000a__x000a__x000a__x000a_"/>
    <s v=""/>
    <s v=""/>
    <s v="_x000a__x000a__x000a__x000a_"/>
    <s v=""/>
    <s v=""/>
    <s v="_x000a__x000a__x000a__x000a_"/>
    <s v=""/>
    <s v=""/>
    <s v="_x000a__x000a__x000a__x000a_"/>
    <s v=""/>
    <s v=""/>
    <s v="_x000a__x000a__x000a__x000a_"/>
    <s v=""/>
    <s v=""/>
    <s v="_x000a__x000a__x000a__x000a_"/>
    <s v=""/>
    <x v="7"/>
  </r>
  <r>
    <x v="10"/>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Gestionar las peticiones ciudadanas, que ingresan al Sistema Distrital para la Gestión de Peticiones Ciudadanas, brindar el soporte funcional y evaluar la conformidad de las respuestas emitidas."/>
    <s v="Errores (fallas o deficiencias)"/>
    <s v="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_x000a__x000a__x000a__x000a__x000a__x000a__x000a__x000a__x000a__x000a_________________x000a__x000a__x000a__x000a__x000a__x000a__x000a__x000a__x000a__x000a__x000a_"/>
    <s v="- Profesional universitario de la Dirección Distrital de calidad del Servicio con funciones de direccionamiento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2/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s v=""/>
    <s v="_x000a__x000a__x000a__x000a_"/>
    <s v=""/>
    <s v=""/>
    <s v="_x000a__x000a__x000a__x000a_"/>
    <s v=""/>
    <s v=""/>
    <s v="_x000a__x000a__x000a__x000a_"/>
    <s v=""/>
    <s v=""/>
    <s v="_x000a__x000a__x000a__x000a_"/>
    <s v=""/>
    <s v=""/>
    <s v="_x000a__x000a__x000a__x000a_"/>
    <s v=""/>
    <s v=""/>
    <s v="_x000a__x000a__x000a__x000a_"/>
    <s v=""/>
    <x v="7"/>
  </r>
  <r>
    <x v="10"/>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_x000a__x000a__x000a__x000a__x000a__x000a__x000a__x000a__x000a_________________x000a__x000a__x000a__x000a__x000a__x000a__x000a__x000a__x000a__x000a__x000a_"/>
    <s v="_x000a_- Gestores de transparencia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0/07/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DCS sobre los valores de integridad, con relación al servicio a la ciudadanía._x000a__x000a__x000a__x000a__x000a__x000a__x000a__x000a__x000a_________________x000a__x000a__x000a__x000a__x000a__x000a__x000a__x000a__x000a__x000a__x000a_"/>
    <s v="_x000a_- Gestores de transparencia de la Dirección Distrital de Calidad del Servicio.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0/07/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Análisis antes de controles_x000a__x000a__x000a_Tratamiento del riesgo"/>
    <s v="Se ajusta la periodicidad de la actividad de control de mensual a bimestral, esto con el fin de alinear la gestión del riesgo con lo estipulado en el procedimiento (2212200-PR-044)._x000a__x000a_Se ajustó la fecha de finalización de la acción &quot;Realizar sensibilización sobre el código de integridad a los servidores de la Dirección Distrital de Calidad del Servicio&quot;, de acuerdo con la fecha de cierre de la acción en el aplicativo SIG._x000a__x000a_"/>
    <s v=""/>
    <s v="_x000a__x000a__x000a__x000a_"/>
    <s v=""/>
    <s v=""/>
    <s v="_x000a__x000a__x000a__x000a_"/>
    <s v=""/>
    <s v=""/>
    <s v="_x000a__x000a__x000a__x000a_"/>
    <s v=""/>
    <s v=""/>
    <s v="_x000a__x000a__x000a__x000a_"/>
    <s v=""/>
    <s v=""/>
    <s v="_x000a__x000a__x000a__x000a_"/>
    <s v=""/>
    <s v=""/>
    <s v="_x000a__x000a__x000a__x000a_"/>
    <s v=""/>
    <x v="7"/>
  </r>
  <r>
    <x v="10"/>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ualificar a los nuevos servidores de la SSGIVC sobre los parámetros de seguimiento y control a las entidades que adelantan IVC en el Distrito capital._x000a_- Adelantar reuniones para determinar el cronograma de ejecución  y realizar el seguimiento de la cualificación dirigida a los servidores públicos con funciones de IVC en el Distrito Capital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Servidores cualificados en parámetros de IVC_x000a_- Cronograma e informes de seguimiento_x000a__x000a__x000a__x000a__x000a__x000a__x000a__x000a__x000a_________________x000a__x000a__x000a__x000a__x000a__x000a__x000a__x000a__x000a__x000a__x000a_"/>
    <s v="01/02/2021_x000a_01/02/2021_x000a__x000a__x000a__x000a__x000a__x000a__x000a__x000a__x000a_________________x000a__x000a__x000a__x000a__x000a__x000a__x000a__x000a__x000a__x000a__x000a_"/>
    <s v="30/04/2021_x000a_30/06/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0"/>
    <s v="Coordinar y articular la gestión de las entidades participantes en el Modelo Multicanal de servicio"/>
    <s v="Errores (fallas o deficiencias)"/>
    <s v="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11"/>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3/2021_x000a__x000a__x000a__x000a__x000a__x000a__x000a__x000a_"/>
    <s v="_x000a__x000a__x000a__x000a__x000a__x000a__x000a__x000a__x000a__x000a_________________x000a__x000a__x000a_31/12/2021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x v="8"/>
  </r>
  <r>
    <x v="11"/>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11"/>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3/2021_x000a__x000a__x000a__x000a__x000a__x000a__x000a__x000a_"/>
    <s v="_x000a__x000a__x000a__x000a__x000a__x000a__x000a__x000a__x000a__x000a_________________x000a__x000a__x000a_31/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x v="8"/>
  </r>
  <r>
    <x v="12"/>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_x000a_- (PR-101 PC#12) indica que Jefe de la Oficina TIC´s, , autorizado(a) por Jefe de la Oficina TIC´s, , Mensualmente verificar la coherencia de la información y de los planes de acción propuestos. La(s) fuente(s) de información utilizadas es(son) Informe presentado en subcomite de autocontrol. En caso de evidenciar observaciones, desviaciones o diferencias, se debe ajustar el informe del sistema de gestiòn de servicios,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 Realizar la revisión integral del riesgo en sus causas, efectos y actividades de control, según las observaciones y recomendaciones realizadas por la Oficina de Control Interno._x000a__x000a__x000a__x000a__x000a__x000a__x000a__x000a_"/>
    <s v="_x000a__x000a_- Jefe de la OTIC_x000a__x000a__x000a__x000a__x000a__x000a__x000a__x000a_________________x000a__x000a__x000a_- Jefe de la OTIC_x000a__x000a__x000a__x000a__x000a__x000a__x000a__x000a_"/>
    <s v="_x000a__x000a_- Ficha integral del riesgo actualizada._x000a__x000a__x000a__x000a__x000a__x000a__x000a__x000a_________________x000a__x000a__x000a_- Ficha integral del riesgo actualizada._x000a__x000a__x000a__x000a__x000a__x000a__x000a__x000a_"/>
    <s v="_x000a__x000a_01/02/2021_x000a__x000a__x000a__x000a__x000a__x000a__x000a__x000a_________________x000a__x000a__x000a_01/02/2021_x000a__x000a__x000a__x000a__x000a__x000a__x000a__x000a_"/>
    <s v="_x000a__x000a_30/04/2021_x000a__x000a__x000a__x000a__x000a__x000a__x000a__x000a_________________x000a__x000a__x000a_30/04/2021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x v="9"/>
  </r>
  <r>
    <x v="12"/>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_x000a_- (PR-101 PC#12) indica que Jefe de la Oficina TIC´s, , autorizado(a) por Jefe de la Oficina TIC´s, , Mensualmente verificar la coherencia de la información y de los planes de acción propuestos. En caso de evidenciar observaciones, desviaciones o diferencias, el jefe de la Oficina TIC En caso que se realice observaciones a los informes . La(s) fuente(s) de información utilizadas es(son) Informe presentado en subcomite de autocontrol. En caso de evidenciar observaciones, desviaciones o diferencias, se debe volver a realizar la actividad del ID 10, de lo contrario el jefe de la oficina los firma y con esta actividad se da por terminada. Queda como evidencia Informe presentado en subcomite de autocontro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 Realizar la revisión integral del riesgo en sus causas, efectos y actividades de control, según las observaciones y recomendaciones realizadas por la Oficina de Control Interno._x000a__x000a__x000a__x000a__x000a__x000a__x000a__x000a_"/>
    <s v="_x000a__x000a_- Jefe de la OTIC_x000a__x000a__x000a__x000a__x000a__x000a__x000a__x000a_________________x000a__x000a__x000a_- Jefe de la OTIC_x000a__x000a__x000a__x000a__x000a__x000a__x000a__x000a_"/>
    <s v="_x000a__x000a_- Ficha integral del riesgo actualizada_x000a__x000a__x000a__x000a__x000a__x000a__x000a__x000a_________________x000a__x000a__x000a_- Ficha integral del riesgo actualizada_x000a__x000a__x000a__x000a__x000a__x000a__x000a__x000a_"/>
    <s v="_x000a__x000a_01/02/2021_x000a__x000a__x000a__x000a__x000a__x000a__x000a__x000a_________________x000a__x000a__x000a_01/02/2021_x000a__x000a__x000a__x000a__x000a__x000a__x000a__x000a_"/>
    <s v="_x000a__x000a_30/04/2021_x000a__x000a__x000a__x000a__x000a__x000a__x000a__x000a_________________x000a__x000a__x000a_30/04/2021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3"/>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3"/>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3"/>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4"/>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4"/>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4"/>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4"/>
    <s v="Publicar, actualizar y desactivar información de interes público a través de portales y micrositios web de la Secretaría General."/>
    <s v="Incumplimiento parcial de compromisos"/>
    <s v="para la divulgación oportuna, veraz y eficaz de la información publicada a trave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a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o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Limitada disponibilidad de los canales de comunicación e interacción con la ciudadanía, que impide visualizar la transparencia en la gestión distrital.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ingún proyecto de inversión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e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e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5"/>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a través de los Comités de Contratación la necesidad de contratar bienes, servicios u obras y que los mismos sean procesos objetivos y ajustados a la normativa vigente_x000a_-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_x000a__x000a_- Director de Contratación _x000a_- Director de Contratación _x000a__x000a__x000a__x000a__x000a__x000a__x000a_________________x000a__x000a__x000a__x000a__x000a__x000a__x000a__x000a__x000a__x000a__x000a_"/>
    <s v="_x000a__x000a_- Actas de Comité de Contratación_x000a_- Evidencias de las capacitaciones adelantadas_x000a__x000a__x000a__x000a__x000a__x000a__x000a_________________x000a__x000a__x000a__x000a__x000a__x000a__x000a__x000a__x000a__x000a__x000a_"/>
    <s v="_x000a__x000a_01/02/2021_x000a_01/03/2021_x000a__x000a__x000a__x000a__x000a__x000a__x000a_________________x000a__x000a__x000a__x000a__x000a__x000a__x000a__x000a__x000a__x000a__x000a_"/>
    <s v="_x000a_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5"/>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5"/>
    <s v="Suministrar lineamientos y directrices para la gestión de contratación de la entidad."/>
    <s v="Errores (fallas o deficiencias)"/>
    <s v="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Improbable (2)"/>
    <s v="Moderado (3)"/>
    <s v="Moderad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
    <s v="_x000a_- Director de Contratación_x000a__x000a__x000a__x000a__x000a__x000a__x000a__x000a__x000a_________________x000a__x000a__x000a_- Director de Contratación_x000a__x000a__x000a__x000a__x000a__x000a__x000a__x000a_"/>
    <s v="_x000a_- Procedimiento 4231000-PR-195 actualizado_x000a__x000a__x000a__x000a__x000a__x000a__x000a__x000a__x000a_________________x000a__x000a__x000a_- Procedimiento 4231000-PR-195 actualizado_x000a__x000a__x000a__x000a__x000a__x000a__x000a__x000a_"/>
    <s v="_x000a_01/02/2021_x000a__x000a__x000a__x000a__x000a__x000a__x000a__x000a__x000a_________________x000a__x000a__x000a_01/02/2021_x000a__x000a__x000a__x000a__x000a__x000a__x000a__x000a_"/>
    <s v="_x000a_30/06/2021_x000a__x000a__x000a__x000a__x000a__x000a__x000a__x000a__x000a_________________x000a__x000a__x000a_30/06/2021_x000a__x000a__x000a__x000a__x000a__x000a__x000a__x000a_"/>
    <s v="_x000a_- Realizar dos socializaciones en el primer semestre a los supervisores y apoyos  de los mismos acerca del cumplimiento a lo establecido en el Manual de Supervisión y el manejo de la plataforma SECOP 2 para la publicación de la información de ejecución contractual._x000a_-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x000a_"/>
    <s v="_x000a_- Director de Contratación _x000a_- Director de Contratación _x000a__x000a__x000a__x000a__x000a__x000a__x000a__x000a_________________x000a__x000a_- Director de Contratación 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 Solicitud trimestral a  los supervisores  y reporte de cumplimiento y requerimiento de revisión por parte de los supervisores de lo publicado en SECOP 2 de los contratos a su cargo._x000a__x000a__x000a__x000a__x000a__x000a__x000a__x000a__x000a_"/>
    <s v="_x000a_01/03/2021_x000a_01/02/2021_x000a__x000a__x000a__x000a__x000a__x000a__x000a__x000a_________________x000a__x000a_01/02/2021_x000a__x000a__x000a__x000a__x000a__x000a__x000a__x000a__x000a_"/>
    <s v="_x000a_30/06/2021_x000a_31/12/2021_x000a__x000a__x000a__x000a__x000a__x000a__x000a__x000a_________________x000a__x000a_31/12/2021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5"/>
    <s v="Elaborar los estudios y documentos previos."/>
    <s v="Decisiones ajustadas a intereses propios o de terceros"/>
    <s v="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_x000a__x000a_- Director de Contratación _x000a_- Director de Contratación _x000a__x000a__x000a__x000a__x000a__x000a__x000a_________________x000a__x000a__x000a__x000a__x000a__x000a__x000a__x000a__x000a__x000a__x000a_"/>
    <s v="_x000a_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_x000a__x000a_01/02/2021_x000a_01/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_x000a_Se retiran los controles detectivos de auditorías."/>
    <s v=""/>
    <s v="_x000a__x000a__x000a__x000a_"/>
    <s v=""/>
    <s v=""/>
    <s v="_x000a__x000a__x000a__x000a_"/>
    <s v=""/>
    <s v=""/>
    <s v="_x000a__x000a__x000a__x000a_"/>
    <s v=""/>
    <s v=""/>
    <s v="_x000a__x000a__x000a__x000a_"/>
    <s v=""/>
    <s v=""/>
    <s v="_x000a__x000a__x000a__x000a_"/>
    <s v=""/>
    <x v="12"/>
  </r>
  <r>
    <x v="15"/>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Análisis de controles_x000a__x000a_Tratamiento del riesgo"/>
    <s v="Se retiran los controles detectivos de auditorías._x000a_Se actualizaron las acciones para el tratamiento de los riesgos a nivel preven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5"/>
    <s v="Adelantar el proceso de liquidación de contratos y/o convenios"/>
    <s v="Supervisión inapropiada"/>
    <s v="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Generar requerimientos semestrales a las dependencias con el fin de realizar seguimiento a la liquidación de los contratos en los tiempos establecidos por la norma._x000a_-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01/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Análisis de controles_x000a__x000a_Tratamiento del riesgo"/>
    <s v="Se incluyeron nuevas actividades conducentes a prevenir el riesg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5"/>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_______________x000a__x000a__x000a__x000a__x000a__x000a__x000a__x000a__x000a__x000a__x000a_"/>
    <s v="_x000a__x000a_- Director de Contratación_x000a_- Director de Contratación_x000a_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_______________x000a__x000a__x000a__x000a__x000a__x000a__x000a__x000a__x000a__x000a__x000a_"/>
    <s v="_x000a__x000a_01/02/2021_x000a_01/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Análisis de controles_x000a__x000a_Tratamiento del riesgo"/>
    <s v="Se retiran los controles detectivos de auditorías._x000a_Se actualizaron las actividades preventivas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Adelantar los procesos disciplinarios de conformidad con las etapas procesales fijadas por la Ley 734 de 2002"/>
    <s v="Errores (fallas o deficiencias)"/>
    <s v="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6"/>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6"/>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Definir e implementar una estrategia de divulgación en materia preventiva disciplinaria, dirigida a los funcionarios y colaboradores de la Secretaría General._x000a_- Actualizar los procedimientos verbal y ordinario incluyendo la asignación de un consecutivo a los autos emitidos en la Oficina de Control Interno Disciplinario, para llevar un mayor control al estado de los mismos._x000a_-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5/02/2021_x000a_15/02/2021_x000a_01/05/2021_x000a__x000a__x000a__x000a__x000a__x000a_________________x000a__x000a__x000a__x000a__x000a__x000a__x000a__x000a__x000a__x000a__x000a_"/>
    <s v="_x000a__x000a_30/11/2021_x000a_31/03/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x v="13"/>
  </r>
  <r>
    <x v="16"/>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s v=""/>
    <s v="_x000a__x000a__x000a__x000a_"/>
    <s v=""/>
    <s v=""/>
    <s v="_x000a__x000a__x000a__x000a_"/>
    <s v=""/>
    <s v=""/>
    <s v="_x000a__x000a__x000a__x000a_"/>
    <s v=""/>
    <s v=""/>
    <s v="_x000a__x000a__x000a__x000a_"/>
    <s v=""/>
    <s v=""/>
    <s v="_x000a__x000a__x000a__x000a_"/>
    <s v=""/>
    <s v=""/>
    <s v="_x000a__x000a__x000a__x000a_"/>
    <s v=""/>
    <x v="14"/>
  </r>
  <r>
    <x v="17"/>
    <s v="Ejecutar las actividades definidas en el Plan Estratégico Cuatrienal y Plan de Acción Institucional_x000a_Ejecutar las actividades definidas en 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Recibir y custodiar los insumos y materias primas durante el proceso de producción de conformidad con las características técnicas requeridas hasta la entrega del producto terminado al almacé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7)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Débil_x000a__x000a__x000a__x000a_"/>
    <s v="Fuerte_x000a_Fuerte_x000a_Fuerte_x000a_Fuerte_x000a_Fuerte_x000a_Débil_x000a__x000a__x000a__x000a_"/>
    <s v="Moderado"/>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Improbable (2)"/>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Reducir"/>
    <s v="_x000a__x000a__x000a__x000a_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_x000a__x000a__x000a_________________x000a__x000a__x000a__x000a__x000a__x000a__x000a__x000a__x000a__x000a__x000a_"/>
    <s v="_x000a__x000a__x000a__x000a__x000a_- Gestor de calidad_x000a__x000a__x000a__x000a__x000a_________________x000a__x000a__x000a__x000a__x000a__x000a__x000a__x000a__x000a__x000a__x000a_"/>
    <s v="_x000a__x000a__x000a__x000a__x000a_- Registro lista de verificación de requisitos FT-128 diligenciado._x000a__x000a__x000a__x000a__x000a_________________x000a__x000a__x000a__x000a__x000a__x000a__x000a__x000a__x000a__x000a__x000a_"/>
    <s v="_x000a__x000a__x000a__x000a__x000a_14/08/2019_x000a__x000a__x000a__x000a__x000a_________________x000a__x000a__x000a__x000a__x000a__x000a__x000a__x000a__x000a__x000a__x000a_"/>
    <s v="_x000a__x000a__x000a__x000a__x000a_18/01/2021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Recibir y custodiar los insumos y materas primas durante el proceso de producción de conformidad con las características técnicas requeridas hasta la entrega del producto terminado al almacén"/>
    <s v="Incumplimiento parcial de compromisos"/>
    <s v="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Débil_x000a_Fuerte_x000a_Débil_x000a__x000a__x000a__x000a__x000a__x000a__x000a_"/>
    <s v="Débil_x000a_Fuerte_x000a_Débil_x000a__x000a__x000a__x000a__x000a__x000a__x000a_"/>
    <s v="Débil"/>
    <s v="La mayoría"/>
    <s v="-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Todos"/>
    <s v="Casi seguro (5)"/>
    <s v="Mayor (4)"/>
    <s v="Extrema"/>
    <s v="Se mantiene la probabilidad  (5 casi seguro) ya que las actividades de control preventivas no han se han ejecutado. El impacto se mantiene como  (mayor 4)  por la misma razón."/>
    <s v="Reducir"/>
    <s v="- Complementar (Act.10) del procedimiento 2213300PR-098 con el seguimiento de la producción en el Software Emlaze comparando ordenes recibidas con el avance reportado._x000a_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 Gestor Calidad_x000a__x000a_- Gestor de calidad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 Registro lista de verificación de requisitos FT-128 diligenciado.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14/08/2019_x000a__x000a__x000a__x000a__x000a__x000a__x000a__x000a_________________x000a__x000a_15/07/2020_x000a__x000a__x000a__x000a__x000a__x000a__x000a__x000a__x000a_"/>
    <s v="18/12/2020_x000a__x000a_18/01/2021_x000a__x000a__x000a__x000a__x000a__x000a__x000a__x000a_________________x000a__x000a_18/12/2020_x000a__x000a__x000a__x000a__x000a__x000a__x000a__x000a__x000a_"/>
    <s v="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_x000a_Publicar los actos y documentos administrativos en el Registro Distrital._x000a_"/>
    <s v="Incumplimiento legal"/>
    <s v="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Recibir y custodiar los insumos y materas primas durante el proceso de producción de conformidad con las características técnicas requeridas hasta la entrega del producto terminado al almacén"/>
    <s v="Desvío de recursos físicos o económicos"/>
    <s v="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Débil_x000a_Débil_x000a_Débil_x000a__x000a__x000a__x000a__x000a__x000a__x000a_"/>
    <s v="Débil_x000a_Débil_x000a_Débil_x000a__x000a__x000a__x000a__x000a__x000a__x000a_"/>
    <s v="Débil"/>
    <s v="La mayoría"/>
    <s v="- El procedimiento 2213300-PR-098 &quot;Producción de artes gráficas para entidades distritales&quot; (Act. 13)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Débil_x000a_Débil_x000a__x000a__x000a__x000a__x000a__x000a__x000a__x000a_"/>
    <s v="Débil_x000a_Débil_x000a__x000a__x000a__x000a__x000a__x000a__x000a__x000a_"/>
    <s v="Débil"/>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 No es necesario ajustar el diseño del control, sino garantizar su aplicación._x000a_- No es necesario ajustar el diseño del control, sino garantizar su aplicación._x000a_- No es necesario ajustar el diseño del control, sino garantizar su aplicación._x000a__x000a__x000a__x000a__x000a__x000a__x000a__x000a_________________x000a__x000a_- No es necesario ajustar el diseño del control, sino garantizar su aplicación._x000a_- No es necesario ajustar el diseño del control, sino garantizar su aplicación._x000a__x000a__x000a__x000a__x000a__x000a__x000a__x000a_"/>
    <s v="- Subdirector Técnico_x000a_- Subdirector Técnico_x000a_- Subdirector Técnico_x000a__x000a__x000a__x000a__x000a__x000a__x000a__x000a_________________x000a__x000a_- Subdirector Técnico_x000a_- Subdirector Técnico_x000a__x000a__x000a__x000a__x000a__x000a__x000a__x000a_"/>
    <s v="- Comprobante de ingreso de elementos de consumo 2211500- FT-420_x000a_SAE-SAI_x000a_- Comprobante de egreso de elementos de consumo 2211500- FT-420_x000a_EMLAZE_x000a_- Registro de reunión de producción FT-836 diligenciado._x000a__x000a__x000a__x000a__x000a__x000a__x000a__x000a_________________x000a__x000a_- EMLAZE (actividades) Orden de Producción 2213300-FT-473_x000a_- Registro de reunión de producción FT-836 diligenciado._x000a__x000a__x000a__x000a__x000a__x000a__x000a__x000a_"/>
    <s v="20/12/2020_x000a_20/12/2020_x000a_14/08/2019_x000a__x000a__x000a__x000a__x000a__x000a__x000a__x000a_________________x000a__x000a_20/12/2020_x000a_14/08/2019_x000a__x000a__x000a__x000a__x000a__x000a__x000a__x000a_"/>
    <s v="19/04/2021_x000a_19/04/2021_x000a_18/01/2021_x000a__x000a__x000a__x000a__x000a__x000a__x000a__x000a_________________x000a__x000a_19/04/2021_x000a_18/01/2021_x000a__x000a__x000a__x000a__x000a__x000a__x000a__x000a_"/>
    <s v="- AP:23 Implementar acciones de control administrativo a los repuestos adquiridos para la maquinaria de artes gráficas, con el propósito de evitar la pérdida o hurto de los mismos._x000a_- AP:23 Para los residuos generados en el proceso productivo se reportara mensualmente la disposición final mediante los formatos 4233100-FT-1037 y residuos aprovechables 2213300-FT-1036._x000a_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_x000a_- 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Bitácoras de residuos_x000a_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_x000a_02/11/2020_x000a__x000a__x000a__x000a__x000a__x000a__x000a_________________x000a__x000a__x000a__x000a__x000a__x000a__x000a__x000a__x000a__x000a__x000a_"/>
    <s v="14/04/2021_x000a_15/02/2021_x000a__x000a_02/03/2021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Recibir y custodiar los insumos y materas primas durante el proceso de producción de conformidad con las características técnicas requeridas hasta la entrega del producto terminado al almacé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Ejecutar las acciones para la gestión de la elaboración de impresos y el registro distrital."/>
    <s v="Interrupciones"/>
    <s v="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Algunos"/>
    <s v="Probable (4)"/>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  _x000a__x000a__x000a__x000a__x000a__x000a__x000a__x000a_________________x000a__x000a__x000a_- No es necesario ajustar el diseño del control, sino garantizar su aplicación._x000a__x000a__x000a__x000a__x000a__x000a__x000a__x000a_"/>
    <s v="- Gestor de calidad_x000a__x000a__x000a__x000a__x000a__x000a__x000a__x000a__x000a__x000a_________________x000a__x000a__x000a_- Subdirector Técnico_x000a__x000a__x000a__x000a__x000a__x000a__x000a__x000a_"/>
    <s v="- Registro lista de verificación de requisitos FT-128 diligenciado._x000a__x000a__x000a__x000a__x000a__x000a__x000a__x000a__x000a__x000a_________________x000a__x000a__x000a_- Registro de reunión de producción FT-836 diligenciado._x000a__x000a__x000a__x000a__x000a__x000a__x000a__x000a_"/>
    <s v="14/08/2019_x000a__x000a__x000a__x000a__x000a__x000a__x000a__x000a__x000a__x000a_________________x000a__x000a__x000a_14/08/2019_x000a__x000a__x000a__x000a__x000a__x000a__x000a__x000a_"/>
    <s v="18/01/2021_x000a_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Realizar la revisión integral del riesgo en sus causas, efectos y actividades de control, según las observaciones y recomendaciones realizadas por la Oficina de Control Interno._x000a__x000a__x000a__x000a__x000a__x000a_________________x000a__x000a__x000a__x000a__x000a__x000a__x000a__x000a_- Realizar la revisión integral del riesgo en sus causas, efectos y actividades de control, según las observaciones y recomendaciones realizadas por la Oficina de Control Interno._x000a__x000a__x000a_"/>
    <s v="_x000a__x000a__x000a__x000a_- Jefe de la OTIC_x000a__x000a__x000a__x000a__x000a__x000a_________________x000a__x000a__x000a__x000a__x000a__x000a__x000a__x000a_- Jefe de la OTIC_x000a__x000a__x000a_"/>
    <s v="_x000a__x000a__x000a__x000a_- Ficha integral del riesgo actualizada._x000a__x000a__x000a__x000a__x000a__x000a_________________x000a__x000a__x000a__x000a__x000a__x000a__x000a__x000a_- Ficha integral del riesgo actualizada._x000a__x000a__x000a_"/>
    <s v="_x000a__x000a__x000a__x000a_01/02/2021_x000a__x000a__x000a__x000a__x000a__x000a_________________x000a__x000a__x000a__x000a__x000a__x000a__x000a__x000a_01/02/2021_x000a__x000a__x000a_"/>
    <s v="_x000a__x000a__x000a__x000a_30/04/2021_x000a__x000a__x000a__x000a__x000a__x000a_________________x000a__x000a__x000a__x000a__x000a__x000a__x000a__x000a_30/04/2021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x v="9"/>
  </r>
  <r>
    <x v="19"/>
    <s v="Realizar seguimiento al PETI y a la ejecución del Plan del subsistema de gestión de seguridad de la información"/>
    <s v="Omisión"/>
    <s v="en la verificación del registro de activos de información"/>
    <s v="Gestión de procesos"/>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on PC #9 indica que El Oficial de Seguridad de la Información, autorizado(a) por El Jefe de la Oficina de Tecnologías de la Información y las Comunicaciones, anualmente Verifica la información remitida por los responsables del proceso.. La(s) fuente(s) de información utilizadas es(son)  el registro de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 En caso de evidenciar observaciones, desviaciones o diferencias, se informará mediante memorando electrónico al responsable del proceso, para que se realice los ajustes correspondientes. Queda como evidencia Formato 2213200-FT-367 Identificación, Valoración y Planes de Tratamiento a los Activos de Información y Memorando 2211600-FT-011 solicitando el Formato 2213200-FT-367 con los ajustes correspondie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Realizar seguimiento a Controles de Mitigación de Riesgos asociados a cada Activo de Información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el registro de “Identificación, Valoración y Planes de Tratamiento a los Activos de Información”, las evidencias de los controles, la Guía para el inventario, clasificación, etiquetado de información, protección de datos personales y análisis de riesgos de los activos de información (2213200-GS-004). . En caso de evidenciar observaciones, desviaciones o diferencias, se remitirá el informe de resultado a la dependencia con el fin de que se realicen los respectivos ajustes  en el próximo levantamiento de activos de información.. Queda como evidencia Formato 2213200-FT-367 Identificación, Valoración y Planes de Tratamiento a los Activos de Información y Memorando  2211600-FT-011 Con Informe Resultado de Seguimiento a Controles de Mitigación de Riesgos asociados a cada Activo de Información._x000a_- Seguimiento plan de tratamiento PC#14 indica que Oficial de Seguridad de la Información y la Dependencia responsable, autorizado(a) por El Jefe de la Oficina de Tecnologías de la Información y las Comunicaciones, anualmente Verifica el cumplimiento de las actividades que componen el plan de mitigación definido para el riesgo y las evidencias correspondientes. La(s) fuente(s) de información utilizadas es(son)  plan de mitigación y  las evidencias que dan cuenta de la ejecución de las acciones, la Guía para el inventario, clasificación, etiquetado de información, protección de datos personales y análisis de riesgos de los activos de información (2213200-GS-004).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la revisión integral del riesgo en sus causas, efectos y actividades de control, según las observaciones y recomendaciones realizadas por la Oficina de Control Interno._x000a__x000a__x000a__x000a__x000a__x000a__x000a__x000a__x000a_________________x000a__x000a__x000a__x000a_- Realizar la revisión integral del riesgo en sus causas, efectos y actividades de control, según las observaciones y recomendaciones realizadas por la Oficina de Control Interno._x000a__x000a__x000a__x000a__x000a__x000a__x000a_"/>
    <s v="_x000a_- Jefe de la OTIC_x000a__x000a__x000a__x000a__x000a__x000a__x000a__x000a__x000a_________________x000a__x000a__x000a__x000a_- Jefe de la OTIC_x000a__x000a__x000a__x000a__x000a__x000a__x000a_"/>
    <s v="_x000a_- Ficha integral del riesgo actualizada._x000a__x000a__x000a__x000a__x000a__x000a__x000a__x000a__x000a_________________x000a__x000a__x000a__x000a_- Ficha integral del riesgo actualizada._x000a__x000a__x000a__x000a__x000a__x000a__x000a_"/>
    <s v="_x000a_01/02/2021_x000a__x000a__x000a__x000a__x000a__x000a__x000a__x000a__x000a_________________x000a__x000a__x000a__x000a_01/02/2021_x000a__x000a__x000a__x000a__x000a__x000a__x000a_"/>
    <s v="_x000a_30/04/2021_x000a__x000a__x000a__x000a__x000a__x000a__x000a__x000a__x000a_________________x000a__x000a__x000a__x000a_30/04/2021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x v="9"/>
  </r>
  <r>
    <x v="19"/>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_x000a__x000a__x000a_- Realizar la revisión integral del riesgo en sus causas, efectos y actividades de control, según las observaciones y recomendaciones realizadas por la Oficina de Control Interno._x000a__x000a__x000a__x000a__x000a_"/>
    <s v="_x000a__x000a_- Jefe de la OTIC_x000a__x000a__x000a__x000a__x000a__x000a__x000a__x000a_________________x000a__x000a__x000a__x000a__x000a__x000a_- Jefe de la OTIC_x000a__x000a__x000a__x000a__x000a_"/>
    <s v="_x000a__x000a_- Ficha integral del riesgo actualizada._x000a__x000a__x000a__x000a__x000a__x000a__x000a__x000a_________________x000a__x000a__x000a__x000a__x000a__x000a_- Ficha integral del riesgo actualizada._x000a__x000a__x000a__x000a__x000a_"/>
    <s v="_x000a__x000a_01/02/2021_x000a__x000a__x000a__x000a__x000a__x000a__x000a__x000a_________________x000a__x000a__x000a__x000a__x000a__x000a_01/02/2021_x000a__x000a__x000a__x000a__x000a_"/>
    <s v="_x000a__x000a_30/04/2021_x000a__x000a__x000a__x000a__x000a__x000a__x000a__x000a_________________x000a__x000a__x000a__x000a__x000a__x000a_30/04/2021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x v="9"/>
  </r>
  <r>
    <x v="19"/>
    <s v="Desarrollar la gestión de soluciones tecnológicas"/>
    <s v="Supervisión inapropiada"/>
    <s v="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_x000a_Se suprimen los controles detectivos de auditorías._x000a_"/>
    <s v=""/>
    <s v="_x000a__x000a__x000a__x000a_"/>
    <s v=""/>
    <s v=""/>
    <s v="_x000a__x000a__x000a__x000a_"/>
    <s v=""/>
    <s v=""/>
    <s v="_x000a__x000a__x000a__x000a_"/>
    <s v=""/>
    <s v=""/>
    <s v="_x000a__x000a__x000a__x000a_"/>
    <s v=""/>
    <s v=""/>
    <s v="_x000a__x000a__x000a__x000a_"/>
    <s v=""/>
    <s v=""/>
    <s v="_x000a__x000a__x000a__x000a_"/>
    <s v=""/>
    <x v="9"/>
  </r>
  <r>
    <x v="19"/>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Realizar la revisión integral del riesgo en sus causas, efectos y actividades de control._x000a_- Realizar la revisión integral del riesgo en sus causas, efectos y actividades de control, según las observaciones y recomendaciones realizadas por la Oficina de Control Interno._x000a__x000a_- _x0009__x000a_Fortalecer los procedimientos PR-187 y PR-116 con base en las metodologías y lineamientos nacionales y distritales vigentes._x000a__x000a_AM: Nro. 2-2020 Actividad 2_x000a__x000a__x000a_________________x000a__x000a__x000a__x000a__x000a__x000a__x000a__x000a_- Realizar la revisión integral del riesgo en sus causas, efectos y actividades de control._x000a_- Realizar la revisión integral del riesgo en sus causas, efectos y actividades de control, según las observaciones y recomendaciones realizadas por la Oficina de Control Interno._x000a__x000a_"/>
    <s v="_x000a__x000a__x000a__x000a_- Jefe de la OTIC_x000a_- Jefe de la OTIC_x000a__x000a__x000a__x000a__x000a_________________x000a__x000a__x000a__x000a__x000a__x000a__x000a__x000a_- Jefe de la OTIC_x000a_- Jefe de la OTIC_x000a__x000a_"/>
    <s v="_x000a__x000a__x000a__x000a_- Ficha integral del riesgo_x000a_- Ficha integral del riesgo actualizada._x000a__x000a__x000a__x000a__x000a_________________x000a__x000a__x000a__x000a__x000a__x000a__x000a__x000a_- Ficha integral del riesgo_x000a_- Ficha integral del riesgo actualizada._x000a__x000a_"/>
    <s v="_x000a__x000a__x000a__x000a_01/02/2021_x000a_01/02/2021_x000a__x000a__x000a__x000a__x000a_________________x000a__x000a__x000a__x000a__x000a__x000a__x000a__x000a_01/02/2021_x000a_01/02/2021_x000a__x000a_"/>
    <s v="_x000a__x000a__x000a__x000a_30/04/2021_x000a_30/04/2021_x000a__x000a__x000a__x000a__x000a_________________x000a__x000a__x000a__x000a__x000a__x000a__x000a__x000a_30/04/2021_x000a_30/04/2021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20"/>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Solicitar a cada auditor interno al inicio de cada auditoria la manifestación de no estar incurso en conflicto de interés_x000a_- Realizar una socialización en el mes de marzo, acerca de las situaciones de corrupción que se pueden dar en  el desarrollo de trabajos de auditoria._x000a_-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01/01/2021_x000a_01/03/2021_x000a_01/01/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Solicitar a cada auditor interno al inicio de cada auditoria la manifestación de no estar incurso en conflicto de interés_x000a_- Realizar una socialización en el mes de marzo, acerca de las situaciones de corrupción que se pueden dar en  el desarrollo de trabajos de auditoria._x000a_-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01/01/2021_x000a_01/03/2021_x000a_01/01/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4"/>
        <item x="3"/>
        <item x="12"/>
        <item x="1"/>
        <item x="9"/>
        <item x="5"/>
        <item x="8"/>
        <item x="7"/>
        <item x="11"/>
        <item x="6"/>
        <item x="10"/>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47">
      <pivotArea type="all" dataOnly="0" outline="0" fieldPosition="0"/>
    </format>
    <format dxfId="46">
      <pivotArea outline="0" collapsedLevelsAreSubtotals="1" fieldPosition="0"/>
    </format>
    <format dxfId="45">
      <pivotArea field="4" type="button" dataOnly="0" labelOnly="1" outline="0" axis="axisRow" fieldPosition="0"/>
    </format>
    <format dxfId="44">
      <pivotArea field="2" type="button" dataOnly="0" labelOnly="1" outline="0" axis="axisRow" fieldPosition="1"/>
    </format>
    <format dxfId="43">
      <pivotArea dataOnly="0" labelOnly="1" fieldPosition="0">
        <references count="1">
          <reference field="4" count="0"/>
        </references>
      </pivotArea>
    </format>
    <format dxfId="42">
      <pivotArea dataOnly="0" labelOnly="1" fieldPosition="0">
        <references count="1">
          <reference field="4" count="0" defaultSubtotal="1"/>
        </references>
      </pivotArea>
    </format>
    <format dxfId="41">
      <pivotArea dataOnly="0" labelOnly="1" grandRow="1" outline="0" fieldPosition="0"/>
    </format>
    <format dxfId="40">
      <pivotArea dataOnly="0" labelOnly="1" fieldPosition="0">
        <references count="2">
          <reference field="2" count="5">
            <x v="0"/>
            <x v="2"/>
            <x v="8"/>
            <x v="9"/>
            <x v="12"/>
          </reference>
          <reference field="4" count="1" selected="0">
            <x v="0"/>
          </reference>
        </references>
      </pivotArea>
    </format>
    <format dxfId="39">
      <pivotArea dataOnly="0" labelOnly="1" fieldPosition="0">
        <references count="2">
          <reference field="2" count="8">
            <x v="1"/>
            <x v="3"/>
            <x v="4"/>
            <x v="5"/>
            <x v="6"/>
            <x v="7"/>
            <x v="10"/>
            <x v="11"/>
          </reference>
          <reference field="4" count="1" selected="0">
            <x v="1"/>
          </reference>
        </references>
      </pivotArea>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4"/>
        <item x="3"/>
        <item x="1"/>
        <item x="2"/>
        <item x="0"/>
        <item t="default"/>
      </items>
    </pivotField>
    <pivotField showAll="0"/>
    <pivotField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6"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2"/>
        <item x="4"/>
        <item x="0"/>
        <item x="3"/>
        <item t="default"/>
      </items>
    </pivotField>
    <pivotField axis="axisCol" showAll="0">
      <items count="6">
        <item x="1"/>
        <item x="4"/>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6">
    <i>
      <x/>
    </i>
    <i>
      <x v="1"/>
    </i>
    <i>
      <x v="2"/>
    </i>
    <i>
      <x v="3"/>
    </i>
    <i>
      <x v="4"/>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1" firstHeaderRow="1" firstDataRow="1" firstDataCol="1"/>
  <pivotFields count="92">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6"/>
        <item x="16"/>
        <item x="13"/>
        <item x="9"/>
        <item x="0"/>
        <item x="8"/>
        <item x="12"/>
        <item x="4"/>
        <item x="2"/>
        <item x="1"/>
        <item x="10"/>
        <item x="14"/>
        <item x="11"/>
        <item x="15"/>
        <item x="3"/>
        <item x="5"/>
        <item x="7"/>
        <item m="1" x="17"/>
        <item t="default"/>
      </items>
    </pivotField>
  </pivotFields>
  <rowFields count="1">
    <field x="91"/>
  </rowFields>
  <rowItems count="18">
    <i>
      <x/>
    </i>
    <i>
      <x v="1"/>
    </i>
    <i>
      <x v="2"/>
    </i>
    <i>
      <x v="3"/>
    </i>
    <i>
      <x v="4"/>
    </i>
    <i>
      <x v="5"/>
    </i>
    <i>
      <x v="6"/>
    </i>
    <i>
      <x v="7"/>
    </i>
    <i>
      <x v="8"/>
    </i>
    <i>
      <x v="9"/>
    </i>
    <i>
      <x v="10"/>
    </i>
    <i>
      <x v="11"/>
    </i>
    <i>
      <x v="12"/>
    </i>
    <i>
      <x v="13"/>
    </i>
    <i>
      <x v="14"/>
    </i>
    <i>
      <x v="15"/>
    </i>
    <i>
      <x v="16"/>
    </i>
    <i t="grand">
      <x/>
    </i>
  </rowItems>
  <colItems count="1">
    <i/>
  </colItems>
  <dataFields count="1">
    <dataField name="Número de riesgos" fld="3" subtotal="count" baseField="0" baseItem="0"/>
  </dataFields>
  <formats count="10">
    <format dxfId="18">
      <pivotArea type="all" dataOnly="0" outline="0" fieldPosition="0"/>
    </format>
    <format dxfId="17">
      <pivotArea outline="0" collapsedLevelsAreSubtotals="1" fieldPosition="0"/>
    </format>
    <format dxfId="16">
      <pivotArea dataOnly="0" labelOnly="1" grandRow="1" outline="0" fieldPosition="0"/>
    </format>
    <format dxfId="15">
      <pivotArea dataOnly="0" labelOnly="1" outline="0" axis="axisValues" fieldPosition="0"/>
    </format>
    <format dxfId="14">
      <pivotArea type="all" dataOnly="0" outline="0" fieldPosition="0"/>
    </format>
    <format dxfId="13">
      <pivotArea outline="0" collapsedLevelsAreSubtotals="1" fieldPosition="0"/>
    </format>
    <format dxfId="12">
      <pivotArea field="91" type="button" dataOnly="0" labelOnly="1" outline="0" axis="axisRow" fieldPosition="0"/>
    </format>
    <format dxfId="11">
      <pivotArea dataOnly="0" labelOnly="1" fieldPosition="0">
        <references count="1">
          <reference field="91" count="0"/>
        </references>
      </pivotArea>
    </format>
    <format dxfId="10">
      <pivotArea dataOnly="0" labelOnly="1" grandRow="1" outline="0" fieldPosition="0"/>
    </format>
    <format dxfId="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8" firstHeaderRow="1" firstDataRow="1" firstDataCol="1"/>
  <pivotFields count="92">
    <pivotField axis="axisRow" showAll="0">
      <items count="23">
        <item x="0"/>
        <item x="11"/>
        <item x="14"/>
        <item x="15"/>
        <item x="16"/>
        <item x="17"/>
        <item x="18"/>
        <item x="19"/>
        <item x="20"/>
        <item x="1"/>
        <item x="2"/>
        <item m="1" x="21"/>
        <item x="3"/>
        <item x="4"/>
        <item x="5"/>
        <item x="10"/>
        <item x="6"/>
        <item x="7"/>
        <item x="8"/>
        <item x="9"/>
        <item x="12"/>
        <item x="1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2">
    <i>
      <x/>
    </i>
    <i>
      <x v="1"/>
    </i>
    <i>
      <x v="2"/>
    </i>
    <i>
      <x v="3"/>
    </i>
    <i>
      <x v="4"/>
    </i>
    <i>
      <x v="5"/>
    </i>
    <i>
      <x v="6"/>
    </i>
    <i>
      <x v="7"/>
    </i>
    <i>
      <x v="8"/>
    </i>
    <i>
      <x v="9"/>
    </i>
    <i>
      <x v="10"/>
    </i>
    <i>
      <x v="12"/>
    </i>
    <i>
      <x v="13"/>
    </i>
    <i>
      <x v="14"/>
    </i>
    <i>
      <x v="15"/>
    </i>
    <i>
      <x v="16"/>
    </i>
    <i>
      <x v="17"/>
    </i>
    <i>
      <x v="18"/>
    </i>
    <i>
      <x v="19"/>
    </i>
    <i>
      <x v="20"/>
    </i>
    <i>
      <x v="21"/>
    </i>
    <i t="grand">
      <x/>
    </i>
  </rowItems>
  <colItems count="1">
    <i/>
  </colItems>
  <dataFields count="1">
    <dataField name="Número de riesgos" fld="3" subtotal="count" baseField="0" baseItem="0"/>
  </dataFields>
  <formats count="12">
    <format dxfId="30">
      <pivotArea type="all" dataOnly="0" outline="0" fieldPosition="0"/>
    </format>
    <format dxfId="29">
      <pivotArea outline="0" collapsedLevelsAreSubtotals="1" fieldPosition="0"/>
    </format>
    <format dxfId="28">
      <pivotArea field="0" type="button" dataOnly="0" labelOnly="1" outline="0" axis="axisRow" fieldPosition="0"/>
    </format>
    <format dxfId="27">
      <pivotArea dataOnly="0" labelOnly="1" fieldPosition="0">
        <references count="1">
          <reference field="0" count="0"/>
        </references>
      </pivotArea>
    </format>
    <format dxfId="26">
      <pivotArea dataOnly="0" labelOnly="1" grandRow="1" outline="0" fieldPosition="0"/>
    </format>
    <format dxfId="25">
      <pivotArea dataOnly="0" labelOnly="1" outline="0" axis="axisValues" fieldPosition="0"/>
    </format>
    <format dxfId="24">
      <pivotArea type="all" dataOnly="0" outline="0" fieldPosition="0"/>
    </format>
    <format dxfId="23">
      <pivotArea outline="0" collapsedLevelsAreSubtotals="1" fieldPosition="0"/>
    </format>
    <format dxfId="22">
      <pivotArea field="0" type="button" dataOnly="0" labelOnly="1" outline="0" axis="axisRow" fieldPosition="0"/>
    </format>
    <format dxfId="21">
      <pivotArea dataOnly="0" labelOnly="1" fieldPosition="0">
        <references count="1">
          <reference field="0" count="0"/>
        </references>
      </pivotArea>
    </format>
    <format dxfId="20">
      <pivotArea dataOnly="0" labelOnly="1" grandRow="1" outline="0" fieldPosition="0"/>
    </format>
    <format dxfId="1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100"/>
    <col min="2" max="2" width="5.7109375" style="100" customWidth="1"/>
    <col min="3" max="3" width="6.85546875" style="100" customWidth="1"/>
    <col min="4" max="4" width="19.28515625" style="100" customWidth="1"/>
    <col min="5" max="5" width="4.140625" style="100" customWidth="1"/>
    <col min="6" max="6" width="19.7109375" style="100" customWidth="1"/>
    <col min="7" max="7" width="2" style="100" customWidth="1"/>
    <col min="8" max="8" width="19.7109375" style="100" customWidth="1"/>
    <col min="9" max="9" width="2" style="100" customWidth="1"/>
    <col min="10" max="10" width="19.7109375" style="100" customWidth="1"/>
    <col min="11" max="11" width="2.42578125" style="100" customWidth="1"/>
    <col min="12" max="12" width="19.7109375" style="100" customWidth="1"/>
    <col min="13" max="13" width="2.5703125" style="100" customWidth="1"/>
    <col min="14" max="14" width="19.7109375" style="100" customWidth="1"/>
    <col min="15" max="15" width="5.7109375" style="100" customWidth="1"/>
    <col min="16" max="16384" width="11.42578125" style="100"/>
  </cols>
  <sheetData>
    <row r="1" spans="2:18" ht="19.5" customHeight="1" x14ac:dyDescent="0.25"/>
    <row r="2" spans="2:18" ht="27" customHeight="1" x14ac:dyDescent="0.25">
      <c r="B2" s="250" t="s">
        <v>369</v>
      </c>
      <c r="C2" s="251"/>
      <c r="D2" s="251"/>
      <c r="E2" s="251"/>
      <c r="F2" s="251"/>
      <c r="G2" s="251"/>
      <c r="H2" s="251"/>
      <c r="I2" s="251"/>
      <c r="J2" s="251"/>
      <c r="K2" s="251"/>
      <c r="L2" s="251"/>
      <c r="M2" s="251"/>
      <c r="N2" s="251"/>
      <c r="O2" s="252"/>
    </row>
    <row r="3" spans="2:18" ht="30" customHeight="1" x14ac:dyDescent="0.25">
      <c r="B3" s="253"/>
      <c r="C3" s="254"/>
      <c r="D3" s="254"/>
      <c r="E3" s="254"/>
      <c r="F3" s="254"/>
      <c r="G3" s="254"/>
      <c r="H3" s="254"/>
      <c r="I3" s="254"/>
      <c r="J3" s="254"/>
      <c r="K3" s="254"/>
      <c r="L3" s="254"/>
      <c r="M3" s="254"/>
      <c r="N3" s="254"/>
      <c r="O3" s="255"/>
    </row>
    <row r="4" spans="2:18" ht="19.5" customHeight="1" x14ac:dyDescent="0.25">
      <c r="B4" s="102"/>
      <c r="C4" s="101"/>
      <c r="D4" s="101"/>
      <c r="E4" s="101"/>
      <c r="F4" s="101"/>
      <c r="G4" s="101"/>
      <c r="H4" s="101"/>
      <c r="I4" s="101"/>
      <c r="J4" s="101"/>
      <c r="K4" s="101"/>
      <c r="L4" s="101"/>
      <c r="M4" s="101"/>
      <c r="N4" s="101"/>
      <c r="O4" s="117"/>
    </row>
    <row r="5" spans="2:18" x14ac:dyDescent="0.25">
      <c r="B5" s="102"/>
      <c r="C5" s="104"/>
      <c r="D5" s="103"/>
      <c r="E5" s="104"/>
      <c r="F5" s="103"/>
      <c r="G5" s="104"/>
      <c r="H5" s="103"/>
      <c r="I5" s="104"/>
      <c r="J5" s="103"/>
      <c r="K5" s="104"/>
      <c r="L5" s="103"/>
      <c r="M5" s="104"/>
      <c r="N5" s="103"/>
      <c r="O5" s="117"/>
    </row>
    <row r="6" spans="2:18" ht="40.5" customHeight="1" x14ac:dyDescent="0.25">
      <c r="B6" s="102"/>
      <c r="C6" s="249" t="s">
        <v>320</v>
      </c>
      <c r="D6" s="105" t="str">
        <f>Datos!T2</f>
        <v>Casi seguro (5)</v>
      </c>
      <c r="E6" s="104"/>
      <c r="F6" s="106">
        <f>COUNTIFS(Mapa_Proceso!$N$12:$N$113,$D6,Mapa_Proceso!$U$12:$U$113,F$16)</f>
        <v>0</v>
      </c>
      <c r="G6" s="107"/>
      <c r="H6" s="106">
        <f>COUNTIFS(Mapa_Proceso!$N$12:$N$113,$D6,Mapa_Proceso!$U$12:$U$113,H$16)</f>
        <v>0</v>
      </c>
      <c r="I6" s="107"/>
      <c r="J6" s="108">
        <f>COUNTIFS(Mapa_Proceso!$N$12:$N$113,$D6,Mapa_Proceso!$U$12:$U$113,J$16)</f>
        <v>0</v>
      </c>
      <c r="K6" s="107"/>
      <c r="L6" s="108">
        <f>COUNTIFS(Mapa_Proceso!$N$12:$N$113,$D6,Mapa_Proceso!$U$12:$U$113,L$16)</f>
        <v>2</v>
      </c>
      <c r="M6" s="107"/>
      <c r="N6" s="108">
        <f>COUNTIFS(Mapa_Proceso!$N$12:$N$113,$D6,Mapa_Proceso!$U$12:$U$113,N$16)</f>
        <v>0</v>
      </c>
      <c r="O6" s="117"/>
    </row>
    <row r="7" spans="2:18" ht="12" customHeight="1" x14ac:dyDescent="0.25">
      <c r="B7" s="102"/>
      <c r="C7" s="249"/>
      <c r="D7" s="109"/>
      <c r="E7" s="104"/>
      <c r="F7" s="110"/>
      <c r="G7" s="107"/>
      <c r="H7" s="110"/>
      <c r="I7" s="107"/>
      <c r="J7" s="110"/>
      <c r="K7" s="107"/>
      <c r="L7" s="110"/>
      <c r="M7" s="107"/>
      <c r="N7" s="110"/>
      <c r="O7" s="117"/>
    </row>
    <row r="8" spans="2:18" ht="40.5" customHeight="1" x14ac:dyDescent="0.25">
      <c r="B8" s="102"/>
      <c r="C8" s="249"/>
      <c r="D8" s="105" t="str">
        <f>Datos!T3</f>
        <v>Probable (4)</v>
      </c>
      <c r="E8" s="104"/>
      <c r="F8" s="111">
        <f>COUNTIFS(Mapa_Proceso!$N$12:$N$113,$D8,Mapa_Proceso!$U$12:$U$113,F$16)</f>
        <v>0</v>
      </c>
      <c r="G8" s="107"/>
      <c r="H8" s="106">
        <f>COUNTIFS(Mapa_Proceso!$N$12:$N$113,$D8,Mapa_Proceso!$U$12:$U$113,H$16)</f>
        <v>3</v>
      </c>
      <c r="I8" s="107"/>
      <c r="J8" s="106">
        <f>COUNTIFS(Mapa_Proceso!$N$12:$N$113,$D8,Mapa_Proceso!$U$12:$U$113,J$16)</f>
        <v>1</v>
      </c>
      <c r="K8" s="107"/>
      <c r="L8" s="108">
        <f>COUNTIFS(Mapa_Proceso!$N$12:$N$113,$D8,Mapa_Proceso!$U$12:$U$113,L$16)</f>
        <v>2</v>
      </c>
      <c r="M8" s="107"/>
      <c r="N8" s="108">
        <f>COUNTIFS(Mapa_Proceso!$N$12:$N$113,$D8,Mapa_Proceso!$U$12:$U$113,N$16)</f>
        <v>1</v>
      </c>
      <c r="O8" s="117"/>
    </row>
    <row r="9" spans="2:18" ht="11.25" customHeight="1" x14ac:dyDescent="0.25">
      <c r="B9" s="102"/>
      <c r="C9" s="249"/>
      <c r="D9" s="109"/>
      <c r="E9" s="104"/>
      <c r="F9" s="110"/>
      <c r="G9" s="107"/>
      <c r="H9" s="110"/>
      <c r="I9" s="107"/>
      <c r="J9" s="110"/>
      <c r="K9" s="107"/>
      <c r="L9" s="110"/>
      <c r="M9" s="107"/>
      <c r="N9" s="110"/>
      <c r="O9" s="117"/>
    </row>
    <row r="10" spans="2:18" ht="40.5" customHeight="1" x14ac:dyDescent="0.25">
      <c r="B10" s="102"/>
      <c r="C10" s="249"/>
      <c r="D10" s="105" t="str">
        <f>Datos!T4</f>
        <v>Posible (3)</v>
      </c>
      <c r="E10" s="104"/>
      <c r="F10" s="112">
        <f>COUNTIFS(Mapa_Proceso!$N$12:$N$113,$D10,Mapa_Proceso!$U$12:$U$113,F$16)</f>
        <v>0</v>
      </c>
      <c r="G10" s="107"/>
      <c r="H10" s="111">
        <f>COUNTIFS(Mapa_Proceso!$N$12:$N$113,$D10,Mapa_Proceso!$U$12:$U$113,H$16)</f>
        <v>5</v>
      </c>
      <c r="I10" s="107"/>
      <c r="J10" s="106">
        <f>COUNTIFS(Mapa_Proceso!$N$12:$N$113,$D10,Mapa_Proceso!$U$12:$U$113,J$16)</f>
        <v>7</v>
      </c>
      <c r="K10" s="107"/>
      <c r="L10" s="108">
        <f>COUNTIFS(Mapa_Proceso!$N$12:$N$113,$D10,Mapa_Proceso!$U$12:$U$113,L$16)</f>
        <v>2</v>
      </c>
      <c r="M10" s="107"/>
      <c r="N10" s="108">
        <f>COUNTIFS(Mapa_Proceso!$N$12:$N$113,$D10,Mapa_Proceso!$U$12:$U$113,N$16)</f>
        <v>3</v>
      </c>
      <c r="O10" s="117"/>
      <c r="Q10" s="170"/>
      <c r="R10" s="171"/>
    </row>
    <row r="11" spans="2:18" ht="9" customHeight="1" thickBot="1" x14ac:dyDescent="0.3">
      <c r="B11" s="102"/>
      <c r="C11" s="249"/>
      <c r="D11" s="109"/>
      <c r="E11" s="104"/>
      <c r="F11" s="110"/>
      <c r="G11" s="107"/>
      <c r="H11" s="110"/>
      <c r="I11" s="107"/>
      <c r="J11" s="110"/>
      <c r="K11" s="107"/>
      <c r="L11" s="110"/>
      <c r="M11" s="107"/>
      <c r="N11" s="110"/>
      <c r="O11" s="117"/>
    </row>
    <row r="12" spans="2:18" ht="40.5" customHeight="1" thickTop="1" thickBot="1" x14ac:dyDescent="0.3">
      <c r="B12" s="102"/>
      <c r="C12" s="249"/>
      <c r="D12" s="105" t="str">
        <f>Datos!T5</f>
        <v>Improbable (2)</v>
      </c>
      <c r="E12" s="104"/>
      <c r="F12" s="112">
        <f>COUNTIFS(Mapa_Proceso!$N$12:$N$113,$D12,Mapa_Proceso!$U$12:$U$113,F$16)</f>
        <v>0</v>
      </c>
      <c r="G12" s="107"/>
      <c r="H12" s="112">
        <f>COUNTIFS(Mapa_Proceso!$N$12:$N$113,$D12,Mapa_Proceso!$U$12:$U$113,H$16)</f>
        <v>1</v>
      </c>
      <c r="I12" s="107"/>
      <c r="J12" s="111">
        <f>COUNTIFS(Mapa_Proceso!$N$12:$N$113,$D12,Mapa_Proceso!$U$12:$U$113,J$16)</f>
        <v>2</v>
      </c>
      <c r="K12" s="107"/>
      <c r="L12" s="168">
        <f>COUNTIFS(Mapa_Proceso!$N$12:$N$113,$D12,Mapa_Proceso!$U$12:$U$113,L$16)</f>
        <v>1</v>
      </c>
      <c r="M12" s="107"/>
      <c r="N12" s="108">
        <f>COUNTIFS(Mapa_Proceso!$N$12:$N$113,$D12,Mapa_Proceso!$U$12:$U$113,N$16)</f>
        <v>1</v>
      </c>
      <c r="O12" s="117"/>
      <c r="Q12" s="170"/>
      <c r="R12" s="172" t="s">
        <v>371</v>
      </c>
    </row>
    <row r="13" spans="2:18" ht="9.75" customHeight="1" thickTop="1" x14ac:dyDescent="0.25">
      <c r="B13" s="102"/>
      <c r="C13" s="249"/>
      <c r="D13" s="109"/>
      <c r="E13" s="104"/>
      <c r="F13" s="110"/>
      <c r="G13" s="107"/>
      <c r="H13" s="110"/>
      <c r="I13" s="107"/>
      <c r="J13" s="110"/>
      <c r="K13" s="107"/>
      <c r="L13" s="110"/>
      <c r="M13" s="107"/>
      <c r="N13" s="110"/>
      <c r="O13" s="117"/>
    </row>
    <row r="14" spans="2:18" ht="40.5" customHeight="1" x14ac:dyDescent="0.25">
      <c r="B14" s="102"/>
      <c r="C14" s="249"/>
      <c r="D14" s="105" t="s">
        <v>144</v>
      </c>
      <c r="E14" s="104"/>
      <c r="F14" s="112">
        <f>COUNTIFS(Mapa_Proceso!$N$12:$N$113,$D14,Mapa_Proceso!$U$12:$U$113,F$16)</f>
        <v>0</v>
      </c>
      <c r="G14" s="107"/>
      <c r="H14" s="112">
        <f>COUNTIFS(Mapa_Proceso!$N$12:$N$113,$D14,Mapa_Proceso!$U$12:$U$113,H$16)</f>
        <v>3</v>
      </c>
      <c r="I14" s="107"/>
      <c r="J14" s="111">
        <f>COUNTIFS(Mapa_Proceso!$N$12:$N$113,$D14,Mapa_Proceso!$U$12:$U$113,J$16)</f>
        <v>25</v>
      </c>
      <c r="K14" s="107"/>
      <c r="L14" s="106">
        <f>COUNTIFS(Mapa_Proceso!$N$12:$N$113,$D14,Mapa_Proceso!$U$12:$U$113,L$16)</f>
        <v>34</v>
      </c>
      <c r="M14" s="107"/>
      <c r="N14" s="108">
        <f>COUNTIFS(Mapa_Proceso!$N$12:$N$113,$D14,Mapa_Proceso!$U$12:$U$113,N$16)</f>
        <v>9</v>
      </c>
      <c r="O14" s="117"/>
    </row>
    <row r="15" spans="2:18" ht="27.75" customHeight="1" x14ac:dyDescent="0.25">
      <c r="B15" s="102"/>
      <c r="C15" s="104"/>
      <c r="D15" s="103"/>
      <c r="E15" s="104"/>
      <c r="F15" s="103"/>
      <c r="G15" s="104"/>
      <c r="H15" s="103"/>
      <c r="I15" s="104"/>
      <c r="J15" s="103"/>
      <c r="K15" s="104"/>
      <c r="L15" s="103"/>
      <c r="M15" s="104"/>
      <c r="N15" s="103"/>
      <c r="O15" s="117"/>
    </row>
    <row r="16" spans="2:18" ht="41.25" customHeight="1" x14ac:dyDescent="0.25">
      <c r="B16" s="102"/>
      <c r="C16" s="104"/>
      <c r="D16" s="104"/>
      <c r="E16" s="104"/>
      <c r="F16" s="105" t="str">
        <f>Datos!U6</f>
        <v>Insignificante (1)</v>
      </c>
      <c r="G16" s="113"/>
      <c r="H16" s="105" t="str">
        <f>Datos!U5</f>
        <v>Menor (2)</v>
      </c>
      <c r="I16" s="113"/>
      <c r="J16" s="105" t="str">
        <f>Datos!U4</f>
        <v>Moderado (3)</v>
      </c>
      <c r="K16" s="113"/>
      <c r="L16" s="105" t="str">
        <f>Datos!U3</f>
        <v>Mayor (4)</v>
      </c>
      <c r="M16" s="113"/>
      <c r="N16" s="105" t="str">
        <f>Datos!U2</f>
        <v>Catastrófico (5)</v>
      </c>
      <c r="O16" s="117"/>
    </row>
    <row r="17" spans="2:15" ht="41.25" customHeight="1" x14ac:dyDescent="0.25">
      <c r="B17" s="102"/>
      <c r="C17" s="104"/>
      <c r="D17" s="104"/>
      <c r="E17" s="104"/>
      <c r="F17" s="114"/>
      <c r="G17" s="115"/>
      <c r="H17" s="114"/>
      <c r="I17" s="115"/>
      <c r="J17" s="116" t="s">
        <v>319</v>
      </c>
      <c r="K17" s="115"/>
      <c r="L17" s="114"/>
      <c r="M17" s="115"/>
      <c r="N17" s="114"/>
      <c r="O17" s="117"/>
    </row>
    <row r="18" spans="2:15" ht="18" customHeight="1" x14ac:dyDescent="0.25">
      <c r="B18" s="102"/>
      <c r="C18" s="104"/>
      <c r="D18" s="104"/>
      <c r="E18" s="104"/>
      <c r="F18" s="104"/>
      <c r="G18" s="104"/>
      <c r="H18" s="104"/>
      <c r="I18" s="104"/>
      <c r="J18" s="104"/>
      <c r="K18" s="104"/>
      <c r="L18" s="104"/>
      <c r="M18" s="104"/>
      <c r="N18" s="104"/>
      <c r="O18" s="117"/>
    </row>
    <row r="19" spans="2:15" ht="26.25" customHeight="1" x14ac:dyDescent="0.25">
      <c r="B19" s="102"/>
      <c r="C19" s="104"/>
      <c r="D19" s="116" t="s">
        <v>237</v>
      </c>
      <c r="E19" s="104"/>
      <c r="F19" s="118">
        <f>F10+F12+F14+H12+H14</f>
        <v>4</v>
      </c>
      <c r="G19" s="107"/>
      <c r="H19" s="118">
        <f>F8+H10+J12+J14</f>
        <v>32</v>
      </c>
      <c r="I19" s="107"/>
      <c r="J19" s="118">
        <f>F6+H6+H8+J8+J10+L12+L14</f>
        <v>46</v>
      </c>
      <c r="K19" s="107"/>
      <c r="L19" s="118">
        <f>J6+L6+N6+L8+N8+L10+N10+N12+N14</f>
        <v>20</v>
      </c>
      <c r="M19" s="115"/>
      <c r="N19" s="115"/>
      <c r="O19" s="117"/>
    </row>
    <row r="20" spans="2:15" ht="26.25" customHeight="1" x14ac:dyDescent="0.3">
      <c r="B20" s="102"/>
      <c r="C20" s="104"/>
      <c r="D20" s="119">
        <f>SUM(F6:N14)</f>
        <v>102</v>
      </c>
      <c r="E20" s="104"/>
      <c r="F20" s="120" t="s">
        <v>321</v>
      </c>
      <c r="G20" s="121"/>
      <c r="H20" s="122" t="s">
        <v>86</v>
      </c>
      <c r="I20" s="121"/>
      <c r="J20" s="123" t="s">
        <v>322</v>
      </c>
      <c r="K20" s="121"/>
      <c r="L20" s="124" t="s">
        <v>323</v>
      </c>
      <c r="M20" s="104"/>
      <c r="N20" s="104"/>
      <c r="O20" s="117"/>
    </row>
    <row r="21" spans="2:15" x14ac:dyDescent="0.25">
      <c r="B21" s="125"/>
      <c r="C21" s="126"/>
      <c r="D21" s="126"/>
      <c r="E21" s="126"/>
      <c r="F21" s="126"/>
      <c r="G21" s="126"/>
      <c r="H21" s="126"/>
      <c r="I21" s="126"/>
      <c r="J21" s="126"/>
      <c r="K21" s="126"/>
      <c r="L21" s="126"/>
      <c r="M21" s="126"/>
      <c r="N21" s="126"/>
      <c r="O21" s="127"/>
    </row>
  </sheetData>
  <sheetProtection algorithmName="SHA-512" hashValue="9tPjn+pj4t3Vk065AIOuaE3/OADW5viF2XkMb7syoSYVoPhoXZNIohO98KbmEjQwfQ7iVZyeeKeIPQQzBaExEg==" saltValue="9LmGJEa0+/j4NMOB8EYh2w=="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301</v>
      </c>
    </row>
    <row r="3" spans="2:5" x14ac:dyDescent="0.25">
      <c r="B3" s="99" t="s">
        <v>2179</v>
      </c>
      <c r="C3" s="99" t="s">
        <v>54</v>
      </c>
      <c r="D3" s="143">
        <v>10</v>
      </c>
    </row>
    <row r="4" spans="2:5" x14ac:dyDescent="0.25">
      <c r="B4" s="99"/>
      <c r="C4" s="99" t="s">
        <v>81</v>
      </c>
      <c r="D4" s="143">
        <v>2</v>
      </c>
    </row>
    <row r="5" spans="2:5" x14ac:dyDescent="0.25">
      <c r="B5" s="99"/>
      <c r="C5" s="99" t="s">
        <v>105</v>
      </c>
      <c r="D5" s="143">
        <v>5</v>
      </c>
    </row>
    <row r="6" spans="2:5" x14ac:dyDescent="0.25">
      <c r="B6" s="185"/>
      <c r="C6" s="185" t="s">
        <v>126</v>
      </c>
      <c r="D6" s="144">
        <v>3</v>
      </c>
    </row>
    <row r="7" spans="2:5" x14ac:dyDescent="0.25">
      <c r="B7" s="186" t="s">
        <v>2178</v>
      </c>
      <c r="C7" s="186" t="s">
        <v>81</v>
      </c>
      <c r="D7" s="145">
        <v>12</v>
      </c>
    </row>
    <row r="8" spans="2:5" x14ac:dyDescent="0.25">
      <c r="B8" s="186"/>
      <c r="C8" s="186" t="s">
        <v>105</v>
      </c>
      <c r="D8" s="145">
        <v>3</v>
      </c>
    </row>
    <row r="9" spans="2:5" x14ac:dyDescent="0.25">
      <c r="B9" s="185"/>
      <c r="C9" s="185" t="s">
        <v>126</v>
      </c>
      <c r="D9" s="144">
        <v>31</v>
      </c>
    </row>
    <row r="10" spans="2:5" x14ac:dyDescent="0.25">
      <c r="B10" s="186" t="s">
        <v>339</v>
      </c>
      <c r="C10" s="186" t="s">
        <v>105</v>
      </c>
      <c r="D10" s="143">
        <v>4</v>
      </c>
    </row>
    <row r="11" spans="2:5" x14ac:dyDescent="0.25">
      <c r="B11" s="99"/>
      <c r="C11" s="186" t="s">
        <v>126</v>
      </c>
      <c r="D11" s="145">
        <v>28</v>
      </c>
    </row>
    <row r="12" spans="2:5" x14ac:dyDescent="0.25">
      <c r="B12" s="187" t="s">
        <v>340</v>
      </c>
      <c r="C12" s="188" t="s">
        <v>126</v>
      </c>
      <c r="D12" s="146">
        <v>4</v>
      </c>
    </row>
    <row r="13" spans="2:5" x14ac:dyDescent="0.25">
      <c r="B13" s="189" t="s">
        <v>302</v>
      </c>
      <c r="C13" s="187"/>
      <c r="D13" s="147">
        <f>SUM(D3:D12)</f>
        <v>102</v>
      </c>
    </row>
    <row r="14" spans="2:5" x14ac:dyDescent="0.25">
      <c r="D14" s="99"/>
    </row>
    <row r="15" spans="2:5" x14ac:dyDescent="0.25">
      <c r="D15" s="99"/>
    </row>
    <row r="16" spans="2:5" x14ac:dyDescent="0.25">
      <c r="B16" s="99"/>
      <c r="C16" s="99"/>
      <c r="D16" s="99"/>
      <c r="E16" s="99"/>
    </row>
    <row r="17" spans="2:5" x14ac:dyDescent="0.25">
      <c r="B17" s="99"/>
      <c r="C17" s="99"/>
      <c r="D17" s="99"/>
      <c r="E17" s="99"/>
    </row>
    <row r="18" spans="2:5" x14ac:dyDescent="0.25">
      <c r="B18" s="99"/>
      <c r="C18" s="99"/>
      <c r="D18" s="99"/>
      <c r="E18" s="99"/>
    </row>
    <row r="19" spans="2:5" x14ac:dyDescent="0.25">
      <c r="B19" s="99"/>
      <c r="C19" s="99"/>
      <c r="D19" s="99"/>
      <c r="E19" s="99"/>
    </row>
    <row r="20" spans="2:5" x14ac:dyDescent="0.25">
      <c r="B20" s="99"/>
      <c r="C20" s="99"/>
      <c r="D20" s="99"/>
      <c r="E20" s="99"/>
    </row>
    <row r="21" spans="2:5" x14ac:dyDescent="0.25">
      <c r="B21" s="99"/>
      <c r="C21" s="99"/>
      <c r="D21" s="99"/>
      <c r="E21" s="99"/>
    </row>
    <row r="22" spans="2:5" x14ac:dyDescent="0.25">
      <c r="B22" s="99"/>
      <c r="C22" s="99"/>
      <c r="D22" s="99"/>
      <c r="E22" s="99"/>
    </row>
    <row r="23" spans="2:5" x14ac:dyDescent="0.25">
      <c r="B23" s="99"/>
      <c r="C23" s="99"/>
      <c r="D23" s="99"/>
      <c r="E23" s="99"/>
    </row>
    <row r="24" spans="2:5" x14ac:dyDescent="0.25">
      <c r="B24" s="99"/>
      <c r="C24" s="99"/>
      <c r="D24" s="99"/>
      <c r="E24" s="99"/>
    </row>
    <row r="25" spans="2:5" x14ac:dyDescent="0.25">
      <c r="B25" s="99"/>
      <c r="C25" s="99"/>
      <c r="D25" s="99"/>
      <c r="E25" s="99"/>
    </row>
    <row r="26" spans="2:5" x14ac:dyDescent="0.25">
      <c r="B26" s="99"/>
      <c r="C26" s="99"/>
      <c r="D26" s="99"/>
      <c r="E26" s="99"/>
    </row>
    <row r="27" spans="2:5" x14ac:dyDescent="0.25">
      <c r="B27" s="99"/>
      <c r="C27" s="99"/>
      <c r="D27" s="99"/>
      <c r="E27" s="99"/>
    </row>
  </sheetData>
  <sheetProtection algorithmName="SHA-512" hashValue="hOJB4NgP11D8Cc+HEoooXonSj1R+7+c3e6qwFPr40pm81pNjKwyKK4W+OT/ZGcqeUUgIPAVe54176d9Y5H7toQ==" saltValue="HUJ7hrApO4/aJp9GrMbTW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100" customWidth="1"/>
    <col min="2" max="2" width="5.7109375" style="100" customWidth="1"/>
    <col min="3" max="3" width="6.85546875" style="100" customWidth="1"/>
    <col min="4" max="4" width="19.28515625" style="100" customWidth="1"/>
    <col min="5" max="5" width="4.140625" style="100" customWidth="1"/>
    <col min="6" max="6" width="19.7109375" style="100" customWidth="1"/>
    <col min="7" max="7" width="2" style="100" customWidth="1"/>
    <col min="8" max="8" width="19.7109375" style="100" customWidth="1"/>
    <col min="9" max="9" width="2" style="100" customWidth="1"/>
    <col min="10" max="10" width="19.7109375" style="100" customWidth="1"/>
    <col min="11" max="11" width="2.42578125" style="100" customWidth="1"/>
    <col min="12" max="12" width="19.7109375" style="100" customWidth="1"/>
    <col min="13" max="13" width="2.5703125" style="100" customWidth="1"/>
    <col min="14" max="14" width="19.7109375" style="100" customWidth="1"/>
    <col min="15" max="15" width="5.7109375" style="100" customWidth="1"/>
    <col min="16" max="16384" width="11.42578125" style="100"/>
  </cols>
  <sheetData>
    <row r="1" spans="2:18" ht="20.25" customHeight="1" x14ac:dyDescent="0.25"/>
    <row r="2" spans="2:18" ht="27" customHeight="1" x14ac:dyDescent="0.25">
      <c r="B2" s="250" t="s">
        <v>370</v>
      </c>
      <c r="C2" s="251"/>
      <c r="D2" s="251"/>
      <c r="E2" s="251"/>
      <c r="F2" s="251"/>
      <c r="G2" s="251"/>
      <c r="H2" s="251"/>
      <c r="I2" s="251"/>
      <c r="J2" s="251"/>
      <c r="K2" s="251"/>
      <c r="L2" s="251"/>
      <c r="M2" s="251"/>
      <c r="N2" s="251"/>
      <c r="O2" s="252"/>
      <c r="P2" s="130"/>
    </row>
    <row r="3" spans="2:18" ht="30" customHeight="1" x14ac:dyDescent="0.25">
      <c r="B3" s="253"/>
      <c r="C3" s="254"/>
      <c r="D3" s="254"/>
      <c r="E3" s="254"/>
      <c r="F3" s="254"/>
      <c r="G3" s="254"/>
      <c r="H3" s="254"/>
      <c r="I3" s="254"/>
      <c r="J3" s="254"/>
      <c r="K3" s="254"/>
      <c r="L3" s="254"/>
      <c r="M3" s="254"/>
      <c r="N3" s="254"/>
      <c r="O3" s="255"/>
      <c r="P3" s="130"/>
    </row>
    <row r="4" spans="2:18" ht="20.25" customHeight="1" x14ac:dyDescent="0.25">
      <c r="B4" s="102"/>
      <c r="C4" s="104"/>
      <c r="D4" s="104"/>
      <c r="E4" s="104"/>
      <c r="F4" s="104"/>
      <c r="G4" s="104"/>
      <c r="H4" s="104"/>
      <c r="I4" s="104"/>
      <c r="J4" s="104"/>
      <c r="K4" s="104"/>
      <c r="L4" s="104"/>
      <c r="M4" s="104"/>
      <c r="N4" s="104"/>
      <c r="O4" s="117"/>
      <c r="P4" s="102"/>
    </row>
    <row r="5" spans="2:18" x14ac:dyDescent="0.25">
      <c r="B5" s="102"/>
      <c r="C5" s="104"/>
      <c r="D5" s="103"/>
      <c r="E5" s="104"/>
      <c r="F5" s="103"/>
      <c r="G5" s="104"/>
      <c r="H5" s="103"/>
      <c r="I5" s="104"/>
      <c r="J5" s="103"/>
      <c r="K5" s="104"/>
      <c r="L5" s="103"/>
      <c r="M5" s="104"/>
      <c r="N5" s="103"/>
      <c r="O5" s="117"/>
      <c r="P5" s="102"/>
    </row>
    <row r="6" spans="2:18" ht="40.5" customHeight="1" x14ac:dyDescent="0.25">
      <c r="B6" s="102"/>
      <c r="C6" s="249" t="s">
        <v>320</v>
      </c>
      <c r="D6" s="105" t="str">
        <f>Datos!T2</f>
        <v>Casi seguro (5)</v>
      </c>
      <c r="E6" s="104"/>
      <c r="F6" s="106">
        <f>COUNTIFS(Mapa_Proceso!$AJ$12:$AJ$113,$D6,Mapa_Proceso!$AK$12:$AK$113,F$16)</f>
        <v>0</v>
      </c>
      <c r="G6" s="107"/>
      <c r="H6" s="106">
        <f>COUNTIFS(Mapa_Proceso!$AJ$12:$AJ$113,$D6,Mapa_Proceso!$AK$12:$AK$113,H$16)</f>
        <v>0</v>
      </c>
      <c r="I6" s="107"/>
      <c r="J6" s="108">
        <f>COUNTIFS(Mapa_Proceso!$AJ$12:$AJ$113,$D6,Mapa_Proceso!$AK$12:$AK$113,J$16)</f>
        <v>0</v>
      </c>
      <c r="K6" s="107"/>
      <c r="L6" s="108">
        <f>COUNTIFS(Mapa_Proceso!$AJ$12:$AJ$113,$D6,Mapa_Proceso!$AK$12:$AK$113,L$16)</f>
        <v>1</v>
      </c>
      <c r="M6" s="107"/>
      <c r="N6" s="108">
        <f>COUNTIFS(Mapa_Proceso!$AJ$12:$AJ$113,$D6,Mapa_Proceso!$AK$12:$AK$113,N$16)</f>
        <v>0</v>
      </c>
      <c r="O6" s="117"/>
      <c r="P6" s="102"/>
    </row>
    <row r="7" spans="2:18" ht="12" customHeight="1" x14ac:dyDescent="0.25">
      <c r="B7" s="102"/>
      <c r="C7" s="249"/>
      <c r="D7" s="109"/>
      <c r="E7" s="104"/>
      <c r="F7" s="110"/>
      <c r="G7" s="107"/>
      <c r="H7" s="110"/>
      <c r="I7" s="107"/>
      <c r="J7" s="110"/>
      <c r="K7" s="107"/>
      <c r="L7" s="110"/>
      <c r="M7" s="107"/>
      <c r="N7" s="110"/>
      <c r="O7" s="117"/>
      <c r="P7" s="102"/>
    </row>
    <row r="8" spans="2:18" ht="40.5" customHeight="1" x14ac:dyDescent="0.25">
      <c r="B8" s="102"/>
      <c r="C8" s="249"/>
      <c r="D8" s="105" t="str">
        <f>Datos!T3</f>
        <v>Probable (4)</v>
      </c>
      <c r="E8" s="104"/>
      <c r="F8" s="111">
        <f>COUNTIFS(Mapa_Proceso!$AJ$12:$AJ$113,$D8,Mapa_Proceso!$AK$12:$AK$113,F$16)</f>
        <v>0</v>
      </c>
      <c r="G8" s="107"/>
      <c r="H8" s="106">
        <f>COUNTIFS(Mapa_Proceso!$AJ$12:$AJ$113,$D8,Mapa_Proceso!$AK$12:$AK$113,H$16)</f>
        <v>0</v>
      </c>
      <c r="I8" s="107"/>
      <c r="J8" s="106">
        <f>COUNTIFS(Mapa_Proceso!$AJ$12:$AJ$113,$D8,Mapa_Proceso!$AK$12:$AK$113,J$16)</f>
        <v>0</v>
      </c>
      <c r="K8" s="107"/>
      <c r="L8" s="108">
        <f>COUNTIFS(Mapa_Proceso!$AJ$12:$AJ$113,$D8,Mapa_Proceso!$AK$12:$AK$113,L$16)</f>
        <v>0</v>
      </c>
      <c r="M8" s="107"/>
      <c r="N8" s="108">
        <f>COUNTIFS(Mapa_Proceso!$AJ$12:$AJ$113,$D8,Mapa_Proceso!$AK$12:$AK$113,N$16)</f>
        <v>1</v>
      </c>
      <c r="O8" s="117"/>
      <c r="P8" s="102"/>
    </row>
    <row r="9" spans="2:18" ht="11.25" customHeight="1" x14ac:dyDescent="0.25">
      <c r="B9" s="102"/>
      <c r="C9" s="249"/>
      <c r="D9" s="109"/>
      <c r="E9" s="104"/>
      <c r="F9" s="110"/>
      <c r="G9" s="107"/>
      <c r="H9" s="110"/>
      <c r="I9" s="107"/>
      <c r="J9" s="110"/>
      <c r="K9" s="107"/>
      <c r="L9" s="110"/>
      <c r="M9" s="107"/>
      <c r="N9" s="110"/>
      <c r="O9" s="117"/>
      <c r="P9" s="102"/>
    </row>
    <row r="10" spans="2:18" ht="40.5" customHeight="1" x14ac:dyDescent="0.25">
      <c r="B10" s="102"/>
      <c r="C10" s="249"/>
      <c r="D10" s="105" t="str">
        <f>Datos!T4</f>
        <v>Posible (3)</v>
      </c>
      <c r="E10" s="104"/>
      <c r="F10" s="112">
        <f>COUNTIFS(Mapa_Proceso!$AJ$12:$AJ$113,$D10,Mapa_Proceso!$AK$12:$AK$113,F$16)</f>
        <v>1</v>
      </c>
      <c r="G10" s="107"/>
      <c r="H10" s="111">
        <f>COUNTIFS(Mapa_Proceso!$AJ$12:$AJ$113,$D10,Mapa_Proceso!$AK$12:$AK$113,H$16)</f>
        <v>1</v>
      </c>
      <c r="I10" s="107"/>
      <c r="J10" s="106">
        <f>COUNTIFS(Mapa_Proceso!$AJ$12:$AJ$113,$D10,Mapa_Proceso!$AK$12:$AK$113,J$16)</f>
        <v>0</v>
      </c>
      <c r="K10" s="107"/>
      <c r="L10" s="108">
        <f>COUNTIFS(Mapa_Proceso!$AJ$12:$AJ$113,$D10,Mapa_Proceso!$AK$12:$AK$113,L$16)</f>
        <v>0</v>
      </c>
      <c r="M10" s="107"/>
      <c r="N10" s="108">
        <f>COUNTIFS(Mapa_Proceso!$AJ$12:$AJ$113,$D10,Mapa_Proceso!$AK$12:$AK$113,N$16)</f>
        <v>0</v>
      </c>
      <c r="O10" s="117"/>
      <c r="P10" s="102"/>
      <c r="R10" s="171"/>
    </row>
    <row r="11" spans="2:18" ht="9" customHeight="1" thickBot="1" x14ac:dyDescent="0.3">
      <c r="B11" s="102"/>
      <c r="C11" s="249"/>
      <c r="D11" s="109"/>
      <c r="E11" s="104"/>
      <c r="F11" s="110"/>
      <c r="G11" s="107"/>
      <c r="H11" s="110"/>
      <c r="I11" s="107"/>
      <c r="J11" s="110"/>
      <c r="K11" s="107"/>
      <c r="L11" s="110"/>
      <c r="M11" s="107"/>
      <c r="N11" s="110"/>
      <c r="O11" s="117"/>
      <c r="P11" s="102"/>
    </row>
    <row r="12" spans="2:18" ht="40.5" customHeight="1" thickTop="1" thickBot="1" x14ac:dyDescent="0.3">
      <c r="B12" s="102"/>
      <c r="C12" s="249"/>
      <c r="D12" s="105" t="str">
        <f>Datos!T5</f>
        <v>Improbable (2)</v>
      </c>
      <c r="E12" s="104"/>
      <c r="F12" s="112">
        <f>COUNTIFS(Mapa_Proceso!$AJ$12:$AJ$113,$D12,Mapa_Proceso!$AK$12:$AK$113,F$16)</f>
        <v>4</v>
      </c>
      <c r="G12" s="107"/>
      <c r="H12" s="112">
        <f>COUNTIFS(Mapa_Proceso!$AJ$12:$AJ$113,$D12,Mapa_Proceso!$AK$12:$AK$113,H$16)</f>
        <v>5</v>
      </c>
      <c r="I12" s="107"/>
      <c r="J12" s="111">
        <f>COUNTIFS(Mapa_Proceso!$AJ$12:$AJ$113,$D12,Mapa_Proceso!$AK$12:$AK$113,J$16)</f>
        <v>1</v>
      </c>
      <c r="K12" s="107"/>
      <c r="L12" s="168">
        <f>COUNTIFS(Mapa_Proceso!$AJ$12:$AJ$113,$D12,Mapa_Proceso!$AK$12:$AK$113,L$16)</f>
        <v>0</v>
      </c>
      <c r="M12" s="107"/>
      <c r="N12" s="108">
        <f>COUNTIFS(Mapa_Proceso!$AJ$12:$AJ$113,$D12,Mapa_Proceso!$AK$12:$AK$113,N$16)</f>
        <v>0</v>
      </c>
      <c r="O12" s="117"/>
      <c r="P12" s="102"/>
      <c r="R12" s="172" t="s">
        <v>372</v>
      </c>
    </row>
    <row r="13" spans="2:18" ht="9.75" customHeight="1" thickTop="1" thickBot="1" x14ac:dyDescent="0.3">
      <c r="B13" s="102"/>
      <c r="C13" s="249"/>
      <c r="D13" s="109"/>
      <c r="E13" s="104"/>
      <c r="F13" s="110"/>
      <c r="G13" s="107"/>
      <c r="H13" s="110"/>
      <c r="I13" s="107"/>
      <c r="J13" s="110"/>
      <c r="K13" s="107"/>
      <c r="L13" s="110"/>
      <c r="M13" s="107"/>
      <c r="N13" s="110"/>
      <c r="O13" s="117"/>
      <c r="P13" s="102"/>
    </row>
    <row r="14" spans="2:18" ht="40.5" customHeight="1" thickTop="1" thickBot="1" x14ac:dyDescent="0.3">
      <c r="B14" s="102"/>
      <c r="C14" s="249"/>
      <c r="D14" s="105" t="s">
        <v>144</v>
      </c>
      <c r="E14" s="104"/>
      <c r="F14" s="112">
        <f>COUNTIFS(Mapa_Proceso!$AJ$12:$AJ$113,$D14,Mapa_Proceso!$AK$12:$AK$113,F$16)</f>
        <v>24</v>
      </c>
      <c r="G14" s="107"/>
      <c r="H14" s="169">
        <f>COUNTIFS(Mapa_Proceso!$AJ$12:$AJ$113,$D14,Mapa_Proceso!$AK$12:$AK$113,H$16)</f>
        <v>32</v>
      </c>
      <c r="I14" s="107"/>
      <c r="J14" s="111">
        <f>COUNTIFS(Mapa_Proceso!$AJ$12:$AJ$113,$D14,Mapa_Proceso!$AK$12:$AK$113,J$16)</f>
        <v>10</v>
      </c>
      <c r="K14" s="107"/>
      <c r="L14" s="106">
        <f>COUNTIFS(Mapa_Proceso!$AJ$12:$AJ$113,$D14,Mapa_Proceso!$AK$12:$AK$113,L$16)</f>
        <v>14</v>
      </c>
      <c r="M14" s="107"/>
      <c r="N14" s="108">
        <f>COUNTIFS(Mapa_Proceso!$AJ$12:$AJ$113,$D14,Mapa_Proceso!$AK$12:$AK$113,N$16)</f>
        <v>8</v>
      </c>
      <c r="O14" s="117"/>
      <c r="P14" s="102"/>
    </row>
    <row r="15" spans="2:18" ht="27.75" customHeight="1" thickTop="1" x14ac:dyDescent="0.25">
      <c r="B15" s="102"/>
      <c r="C15" s="104"/>
      <c r="D15" s="103"/>
      <c r="E15" s="104"/>
      <c r="F15" s="103"/>
      <c r="G15" s="104"/>
      <c r="H15" s="103"/>
      <c r="I15" s="104"/>
      <c r="J15" s="103"/>
      <c r="K15" s="104"/>
      <c r="L15" s="103"/>
      <c r="M15" s="104"/>
      <c r="N15" s="103"/>
      <c r="O15" s="117"/>
      <c r="P15" s="102"/>
    </row>
    <row r="16" spans="2:18" ht="41.25" customHeight="1" x14ac:dyDescent="0.25">
      <c r="B16" s="102"/>
      <c r="C16" s="104"/>
      <c r="D16" s="104"/>
      <c r="E16" s="104"/>
      <c r="F16" s="105" t="str">
        <f>Datos!U6</f>
        <v>Insignificante (1)</v>
      </c>
      <c r="G16" s="113"/>
      <c r="H16" s="105" t="str">
        <f>Datos!U5</f>
        <v>Menor (2)</v>
      </c>
      <c r="I16" s="113"/>
      <c r="J16" s="105" t="str">
        <f>Datos!U4</f>
        <v>Moderado (3)</v>
      </c>
      <c r="K16" s="113"/>
      <c r="L16" s="105" t="str">
        <f>Datos!U3</f>
        <v>Mayor (4)</v>
      </c>
      <c r="M16" s="113"/>
      <c r="N16" s="105" t="str">
        <f>Datos!U2</f>
        <v>Catastrófico (5)</v>
      </c>
      <c r="O16" s="117"/>
      <c r="P16" s="102"/>
    </row>
    <row r="17" spans="2:16" ht="41.25" customHeight="1" x14ac:dyDescent="0.25">
      <c r="B17" s="102"/>
      <c r="C17" s="104"/>
      <c r="D17" s="104"/>
      <c r="E17" s="104"/>
      <c r="F17" s="114"/>
      <c r="G17" s="115"/>
      <c r="H17" s="114"/>
      <c r="I17" s="115"/>
      <c r="J17" s="116" t="s">
        <v>319</v>
      </c>
      <c r="K17" s="115"/>
      <c r="L17" s="114"/>
      <c r="M17" s="115"/>
      <c r="N17" s="114"/>
      <c r="O17" s="117"/>
      <c r="P17" s="102"/>
    </row>
    <row r="18" spans="2:16" ht="18" customHeight="1" x14ac:dyDescent="0.25">
      <c r="B18" s="102"/>
      <c r="C18" s="104"/>
      <c r="D18" s="104"/>
      <c r="E18" s="104"/>
      <c r="F18" s="104"/>
      <c r="G18" s="104"/>
      <c r="H18" s="104"/>
      <c r="I18" s="104"/>
      <c r="J18" s="104"/>
      <c r="K18" s="104"/>
      <c r="L18" s="104"/>
      <c r="M18" s="104"/>
      <c r="N18" s="104"/>
      <c r="O18" s="117"/>
      <c r="P18" s="102"/>
    </row>
    <row r="19" spans="2:16" ht="26.25" x14ac:dyDescent="0.25">
      <c r="B19" s="102"/>
      <c r="C19" s="104"/>
      <c r="D19" s="116" t="s">
        <v>237</v>
      </c>
      <c r="E19" s="104"/>
      <c r="F19" s="118">
        <f>F10+F12+F14+H12+H14</f>
        <v>66</v>
      </c>
      <c r="G19" s="107"/>
      <c r="H19" s="118">
        <f>F8+H10+J12+J14</f>
        <v>12</v>
      </c>
      <c r="I19" s="107"/>
      <c r="J19" s="118">
        <f>F6+H6+H8+J8+J10+L12+L14</f>
        <v>14</v>
      </c>
      <c r="K19" s="107"/>
      <c r="L19" s="118">
        <f>J6+L6+N6+L8+N8+L10+N10+N12+N14</f>
        <v>10</v>
      </c>
      <c r="M19" s="115"/>
      <c r="N19" s="115"/>
      <c r="O19" s="117"/>
      <c r="P19" s="102"/>
    </row>
    <row r="20" spans="2:16" ht="26.25" customHeight="1" x14ac:dyDescent="0.3">
      <c r="B20" s="102"/>
      <c r="C20" s="104"/>
      <c r="D20" s="119">
        <f>SUM(F6:N14)</f>
        <v>102</v>
      </c>
      <c r="E20" s="104"/>
      <c r="F20" s="120" t="s">
        <v>321</v>
      </c>
      <c r="G20" s="121"/>
      <c r="H20" s="122" t="s">
        <v>86</v>
      </c>
      <c r="I20" s="121"/>
      <c r="J20" s="123" t="s">
        <v>322</v>
      </c>
      <c r="K20" s="121"/>
      <c r="L20" s="124" t="s">
        <v>323</v>
      </c>
      <c r="M20" s="104"/>
      <c r="N20" s="104"/>
      <c r="O20" s="117"/>
      <c r="P20" s="102"/>
    </row>
    <row r="21" spans="2:16" x14ac:dyDescent="0.25">
      <c r="B21" s="125"/>
      <c r="C21" s="126"/>
      <c r="D21" s="126"/>
      <c r="E21" s="126"/>
      <c r="F21" s="126"/>
      <c r="G21" s="126"/>
      <c r="H21" s="126"/>
      <c r="I21" s="126"/>
      <c r="J21" s="126"/>
      <c r="K21" s="126"/>
      <c r="L21" s="126"/>
      <c r="M21" s="126"/>
      <c r="N21" s="126"/>
      <c r="O21" s="127"/>
      <c r="P21" s="102"/>
    </row>
  </sheetData>
  <sheetProtection algorithmName="SHA-512" hashValue="wPDjX7MG4SEo18caFi6CZ8UNTLmg85eK2Hl6G3QQV+2BGGTFXMppNXemgwAILNTkNb6kgeTaL++oiwtf/2qtbg==" saltValue="BDa66NKkCL05T3Jp/LfWcg=="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299</v>
      </c>
    </row>
    <row r="2" spans="1:2" x14ac:dyDescent="0.25">
      <c r="A2" s="18" t="s">
        <v>147</v>
      </c>
      <c r="B2" t="s">
        <v>281</v>
      </c>
    </row>
    <row r="3" spans="1:2" x14ac:dyDescent="0.25">
      <c r="A3" s="18" t="s">
        <v>90</v>
      </c>
      <c r="B3" t="s">
        <v>282</v>
      </c>
    </row>
    <row r="4" spans="1:2" x14ac:dyDescent="0.25">
      <c r="A4" s="18" t="s">
        <v>216</v>
      </c>
      <c r="B4" t="s">
        <v>283</v>
      </c>
    </row>
    <row r="5" spans="1:2" x14ac:dyDescent="0.25">
      <c r="A5" s="18" t="s">
        <v>201</v>
      </c>
      <c r="B5" t="s">
        <v>283</v>
      </c>
    </row>
    <row r="6" spans="1:2" x14ac:dyDescent="0.25">
      <c r="A6" s="18" t="s">
        <v>169</v>
      </c>
      <c r="B6" t="s">
        <v>284</v>
      </c>
    </row>
    <row r="7" spans="1:2" ht="25.5" x14ac:dyDescent="0.25">
      <c r="A7" s="18" t="s">
        <v>186</v>
      </c>
      <c r="B7" t="s">
        <v>284</v>
      </c>
    </row>
    <row r="8" spans="1:2" x14ac:dyDescent="0.25">
      <c r="A8" s="18" t="s">
        <v>209</v>
      </c>
      <c r="B8" t="s">
        <v>285</v>
      </c>
    </row>
    <row r="9" spans="1:2" x14ac:dyDescent="0.25">
      <c r="A9" s="18" t="s">
        <v>182</v>
      </c>
      <c r="B9" t="s">
        <v>286</v>
      </c>
    </row>
    <row r="10" spans="1:2" x14ac:dyDescent="0.25">
      <c r="A10" s="18" t="s">
        <v>159</v>
      </c>
      <c r="B10" t="s">
        <v>287</v>
      </c>
    </row>
    <row r="11" spans="1:2" ht="25.5" x14ac:dyDescent="0.25">
      <c r="A11" s="18" t="s">
        <v>189</v>
      </c>
      <c r="B11" t="s">
        <v>288</v>
      </c>
    </row>
    <row r="12" spans="1:2" x14ac:dyDescent="0.25">
      <c r="A12" s="18" t="s">
        <v>225</v>
      </c>
      <c r="B12" t="s">
        <v>289</v>
      </c>
    </row>
    <row r="13" spans="1:2" x14ac:dyDescent="0.25">
      <c r="A13" s="18" t="s">
        <v>36</v>
      </c>
      <c r="B13" t="s">
        <v>290</v>
      </c>
    </row>
    <row r="14" spans="1:2" ht="38.25" x14ac:dyDescent="0.25">
      <c r="A14" s="18" t="s">
        <v>65</v>
      </c>
      <c r="B14" t="s">
        <v>291</v>
      </c>
    </row>
    <row r="15" spans="1:2" x14ac:dyDescent="0.25">
      <c r="A15" s="18" t="s">
        <v>193</v>
      </c>
      <c r="B15" t="s">
        <v>292</v>
      </c>
    </row>
    <row r="16" spans="1:2" x14ac:dyDescent="0.25">
      <c r="A16" s="18" t="s">
        <v>112</v>
      </c>
      <c r="B16" t="s">
        <v>293</v>
      </c>
    </row>
    <row r="17" spans="1:2" x14ac:dyDescent="0.25">
      <c r="A17" s="18" t="s">
        <v>219</v>
      </c>
      <c r="B17" t="s">
        <v>294</v>
      </c>
    </row>
    <row r="18" spans="1:2" x14ac:dyDescent="0.25">
      <c r="A18" s="18" t="s">
        <v>197</v>
      </c>
      <c r="B18" t="s">
        <v>295</v>
      </c>
    </row>
    <row r="19" spans="1:2" x14ac:dyDescent="0.25">
      <c r="A19" s="18" t="s">
        <v>213</v>
      </c>
      <c r="B19" t="s">
        <v>295</v>
      </c>
    </row>
    <row r="20" spans="1:2" x14ac:dyDescent="0.25">
      <c r="A20" s="18" t="s">
        <v>205</v>
      </c>
      <c r="B20" t="s">
        <v>295</v>
      </c>
    </row>
    <row r="21" spans="1:2" x14ac:dyDescent="0.25">
      <c r="A21" s="18" t="s">
        <v>222</v>
      </c>
      <c r="B21" t="s">
        <v>296</v>
      </c>
    </row>
    <row r="22" spans="1:2" x14ac:dyDescent="0.25">
      <c r="A22" s="18" t="s">
        <v>176</v>
      </c>
      <c r="B22" t="s">
        <v>297</v>
      </c>
    </row>
    <row r="23" spans="1:2" x14ac:dyDescent="0.25">
      <c r="A23" s="18" t="s">
        <v>130</v>
      </c>
      <c r="B23" t="s">
        <v>298</v>
      </c>
    </row>
  </sheetData>
  <autoFilter ref="B1:G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3:C19"/>
  <sheetViews>
    <sheetView zoomScale="80" zoomScaleNormal="80" workbookViewId="0">
      <selection activeCell="A12" sqref="A12"/>
    </sheetView>
  </sheetViews>
  <sheetFormatPr baseColWidth="10" defaultColWidth="11.42578125" defaultRowHeight="15" x14ac:dyDescent="0.25"/>
  <cols>
    <col min="1" max="1" width="24.28515625" style="100" bestFit="1" customWidth="1"/>
    <col min="2" max="2" width="56.5703125" style="100" bestFit="1" customWidth="1"/>
    <col min="3" max="3" width="16.7109375" style="100" bestFit="1" customWidth="1"/>
    <col min="4" max="4" width="23.140625" style="100" bestFit="1" customWidth="1"/>
    <col min="5" max="16384" width="11.42578125" style="100"/>
  </cols>
  <sheetData>
    <row r="3" spans="1:3" x14ac:dyDescent="0.25">
      <c r="A3" s="131" t="s">
        <v>277</v>
      </c>
      <c r="B3" s="131" t="s">
        <v>259</v>
      </c>
      <c r="C3" s="100" t="s">
        <v>280</v>
      </c>
    </row>
    <row r="4" spans="1:3" x14ac:dyDescent="0.25">
      <c r="A4" s="100" t="s">
        <v>64</v>
      </c>
      <c r="B4" s="100" t="s">
        <v>40</v>
      </c>
      <c r="C4" s="132">
        <v>10</v>
      </c>
    </row>
    <row r="5" spans="1:3" x14ac:dyDescent="0.25">
      <c r="B5" s="100" t="s">
        <v>68</v>
      </c>
      <c r="C5" s="132">
        <v>7</v>
      </c>
    </row>
    <row r="6" spans="1:3" x14ac:dyDescent="0.25">
      <c r="B6" s="100" t="s">
        <v>116</v>
      </c>
      <c r="C6" s="132">
        <v>3</v>
      </c>
    </row>
    <row r="7" spans="1:3" x14ac:dyDescent="0.25">
      <c r="B7" s="100" t="s">
        <v>150</v>
      </c>
      <c r="C7" s="132">
        <v>3</v>
      </c>
    </row>
    <row r="8" spans="1:3" x14ac:dyDescent="0.25">
      <c r="B8" s="100" t="s">
        <v>94</v>
      </c>
      <c r="C8" s="132">
        <v>1</v>
      </c>
    </row>
    <row r="9" spans="1:3" x14ac:dyDescent="0.25">
      <c r="A9" s="100" t="s">
        <v>303</v>
      </c>
      <c r="C9" s="132">
        <v>24</v>
      </c>
    </row>
    <row r="10" spans="1:3" x14ac:dyDescent="0.25">
      <c r="A10" s="100" t="s">
        <v>35</v>
      </c>
      <c r="B10" s="100" t="s">
        <v>39</v>
      </c>
      <c r="C10" s="132">
        <v>8</v>
      </c>
    </row>
    <row r="11" spans="1:3" x14ac:dyDescent="0.25">
      <c r="B11" s="100" t="s">
        <v>93</v>
      </c>
      <c r="C11" s="132">
        <v>42</v>
      </c>
    </row>
    <row r="12" spans="1:3" x14ac:dyDescent="0.25">
      <c r="B12" s="100" t="s">
        <v>115</v>
      </c>
      <c r="C12" s="132">
        <v>2</v>
      </c>
    </row>
    <row r="13" spans="1:3" x14ac:dyDescent="0.25">
      <c r="B13" s="100" t="s">
        <v>133</v>
      </c>
      <c r="C13" s="132">
        <v>13</v>
      </c>
    </row>
    <row r="14" spans="1:3" x14ac:dyDescent="0.25">
      <c r="B14" s="100" t="s">
        <v>149</v>
      </c>
      <c r="C14" s="132">
        <v>1</v>
      </c>
    </row>
    <row r="15" spans="1:3" x14ac:dyDescent="0.25">
      <c r="B15" s="100" t="s">
        <v>171</v>
      </c>
      <c r="C15" s="132">
        <v>7</v>
      </c>
    </row>
    <row r="16" spans="1:3" x14ac:dyDescent="0.25">
      <c r="B16" s="100" t="s">
        <v>178</v>
      </c>
      <c r="C16" s="132">
        <v>2</v>
      </c>
    </row>
    <row r="17" spans="1:3" x14ac:dyDescent="0.25">
      <c r="B17" s="100" t="s">
        <v>161</v>
      </c>
      <c r="C17" s="132">
        <v>3</v>
      </c>
    </row>
    <row r="18" spans="1:3" x14ac:dyDescent="0.25">
      <c r="A18" s="100" t="s">
        <v>304</v>
      </c>
      <c r="C18" s="132">
        <v>78</v>
      </c>
    </row>
    <row r="19" spans="1:3" x14ac:dyDescent="0.25">
      <c r="A19" s="100" t="s">
        <v>278</v>
      </c>
      <c r="C19" s="132">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100" customWidth="1"/>
    <col min="2" max="2" width="4.28515625" style="100" customWidth="1"/>
    <col min="3" max="3" width="11.85546875" style="100" customWidth="1"/>
    <col min="4" max="4" width="21.140625" style="100" customWidth="1"/>
    <col min="5" max="16384" width="11.42578125" style="100"/>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0" t="s">
        <v>310</v>
      </c>
      <c r="B9" s="100">
        <f>COUNTIF(Mapa_Proceso!$T$12:$T$113,Perpectivas!$A$3)+COUNTIF(Mapa_Proceso!$T$12:$T$113,Perpectivas!$A$4)+COUNTIF(Mapa_Proceso!$T$12:$T$113,Perpectivas!$A$2)</f>
        <v>51</v>
      </c>
    </row>
    <row r="10" spans="1:2" x14ac:dyDescent="0.25">
      <c r="A10" s="100" t="s">
        <v>136</v>
      </c>
      <c r="B10" s="100">
        <f>COUNTIF(Mapa_Proceso!$O$12:$O$113,Perpectivas!$A$3)+COUNTIF(Mapa_Proceso!$O$12:$O$113,Perpectivas!$A$4)+COUNTIF(Mapa_Proceso!$O$12:$O$113,Perpectivas!$A$2)</f>
        <v>28</v>
      </c>
    </row>
    <row r="11" spans="1:2" x14ac:dyDescent="0.25">
      <c r="A11" s="100" t="s">
        <v>70</v>
      </c>
      <c r="B11" s="100">
        <f>COUNTIF(Mapa_Proceso!$P$12:$P$113,Perpectivas!$A$3)+COUNTIF(Mapa_Proceso!$P$12:$P$113,Perpectivas!$A$4)+COUNTIF(Mapa_Proceso!$P$12:$P$113,Perpectivas!$A$2)</f>
        <v>47</v>
      </c>
    </row>
    <row r="12" spans="1:2" x14ac:dyDescent="0.25">
      <c r="A12" s="100" t="s">
        <v>309</v>
      </c>
      <c r="B12" s="100">
        <f>COUNTIF(Mapa_Proceso!$S$12:$S$113,Perpectivas!$A$3)+COUNTIF(Mapa_Proceso!$S$12:$S$113,Perpectivas!$A$4)+COUNTIF(Mapa_Proceso!$S$12:$S$113,Perpectivas!$A$2)</f>
        <v>38</v>
      </c>
    </row>
    <row r="13" spans="1:2" x14ac:dyDescent="0.25">
      <c r="A13" s="100" t="s">
        <v>308</v>
      </c>
      <c r="B13" s="100">
        <f>COUNTIF(Mapa_Proceso!$Q$12:$Q$113,Perpectivas!$A$3)+COUNTIF(Mapa_Proceso!$Q$12:$Q$113,Perpectivas!$A$4)+COUNTIF(Mapa_Proceso!$Q$12:$Q$113,Perpectivas!$A$2)</f>
        <v>42</v>
      </c>
    </row>
    <row r="14" spans="1:2" x14ac:dyDescent="0.25">
      <c r="A14" s="100" t="s">
        <v>152</v>
      </c>
      <c r="B14" s="100">
        <f>COUNTIF(Mapa_Proceso!$R$12:$R$113,Perpectivas!$A$3)+COUNTIF(Mapa_Proceso!$R$12:$R$113,Perpectivas!$A$4)+COUNTIF(Mapa_Proceso!$R$12:$R$113,Perpectivas!$A$2)</f>
        <v>37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324</v>
      </c>
    </row>
    <row r="3" spans="1:8" x14ac:dyDescent="0.25">
      <c r="A3" s="88" t="s">
        <v>280</v>
      </c>
      <c r="B3" s="88" t="s">
        <v>279</v>
      </c>
    </row>
    <row r="4" spans="1:8" x14ac:dyDescent="0.25">
      <c r="A4" s="88" t="s">
        <v>277</v>
      </c>
      <c r="B4" t="s">
        <v>52</v>
      </c>
      <c r="C4" t="s">
        <v>79</v>
      </c>
      <c r="D4" t="s">
        <v>125</v>
      </c>
      <c r="E4" t="s">
        <v>104</v>
      </c>
      <c r="F4" t="s">
        <v>278</v>
      </c>
    </row>
    <row r="5" spans="1:8" x14ac:dyDescent="0.25">
      <c r="A5" s="89" t="s">
        <v>51</v>
      </c>
      <c r="B5" s="90"/>
      <c r="C5" s="90">
        <v>2</v>
      </c>
      <c r="D5" s="90"/>
      <c r="E5" s="90"/>
      <c r="F5" s="90">
        <v>2</v>
      </c>
    </row>
    <row r="6" spans="1:8" x14ac:dyDescent="0.25">
      <c r="A6" s="89" t="s">
        <v>124</v>
      </c>
      <c r="B6" s="90">
        <v>1</v>
      </c>
      <c r="C6" s="90">
        <v>1</v>
      </c>
      <c r="D6" s="90">
        <v>1</v>
      </c>
      <c r="E6" s="90">
        <v>2</v>
      </c>
      <c r="F6" s="90">
        <v>5</v>
      </c>
    </row>
    <row r="7" spans="1:8" x14ac:dyDescent="0.25">
      <c r="A7" s="89" t="s">
        <v>103</v>
      </c>
      <c r="B7" s="90">
        <v>3</v>
      </c>
      <c r="C7" s="90">
        <v>2</v>
      </c>
      <c r="D7" s="90">
        <v>5</v>
      </c>
      <c r="E7" s="90">
        <v>7</v>
      </c>
      <c r="F7" s="90">
        <v>17</v>
      </c>
    </row>
    <row r="8" spans="1:8" x14ac:dyDescent="0.25">
      <c r="A8" s="89" t="s">
        <v>78</v>
      </c>
      <c r="B8" s="90">
        <v>1</v>
      </c>
      <c r="C8" s="90">
        <v>2</v>
      </c>
      <c r="D8" s="90">
        <v>3</v>
      </c>
      <c r="E8" s="90">
        <v>1</v>
      </c>
      <c r="F8" s="90">
        <v>7</v>
      </c>
    </row>
    <row r="9" spans="1:8" x14ac:dyDescent="0.25">
      <c r="A9" s="89" t="s">
        <v>144</v>
      </c>
      <c r="B9" s="90">
        <v>9</v>
      </c>
      <c r="C9" s="90">
        <v>34</v>
      </c>
      <c r="D9" s="90">
        <v>3</v>
      </c>
      <c r="E9" s="90">
        <v>25</v>
      </c>
      <c r="F9" s="90">
        <v>71</v>
      </c>
    </row>
    <row r="10" spans="1:8" x14ac:dyDescent="0.25">
      <c r="A10" s="89" t="s">
        <v>278</v>
      </c>
      <c r="B10" s="90">
        <v>14</v>
      </c>
      <c r="C10" s="90">
        <v>41</v>
      </c>
      <c r="D10" s="90">
        <v>12</v>
      </c>
      <c r="E10" s="90">
        <v>35</v>
      </c>
      <c r="F10" s="90">
        <v>102</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325</v>
      </c>
    </row>
    <row r="19" spans="1:24" x14ac:dyDescent="0.25">
      <c r="A19" s="88" t="s">
        <v>280</v>
      </c>
      <c r="B19" s="88" t="s">
        <v>279</v>
      </c>
    </row>
    <row r="20" spans="1:24" x14ac:dyDescent="0.25">
      <c r="A20" s="88" t="s">
        <v>277</v>
      </c>
      <c r="B20" t="s">
        <v>52</v>
      </c>
      <c r="C20" t="s">
        <v>145</v>
      </c>
      <c r="D20" t="s">
        <v>79</v>
      </c>
      <c r="E20" t="s">
        <v>125</v>
      </c>
      <c r="F20" t="s">
        <v>104</v>
      </c>
      <c r="G20" t="s">
        <v>278</v>
      </c>
    </row>
    <row r="21" spans="1:24" x14ac:dyDescent="0.25">
      <c r="A21" s="89" t="s">
        <v>124</v>
      </c>
      <c r="B21" s="90"/>
      <c r="C21" s="90">
        <v>4</v>
      </c>
      <c r="D21" s="90"/>
      <c r="E21" s="90">
        <v>5</v>
      </c>
      <c r="F21" s="90">
        <v>1</v>
      </c>
      <c r="G21" s="90">
        <v>10</v>
      </c>
    </row>
    <row r="22" spans="1:24" x14ac:dyDescent="0.25">
      <c r="A22" s="89" t="s">
        <v>103</v>
      </c>
      <c r="B22" s="90"/>
      <c r="C22" s="90">
        <v>1</v>
      </c>
      <c r="D22" s="90"/>
      <c r="E22" s="90">
        <v>1</v>
      </c>
      <c r="F22" s="90"/>
      <c r="G22" s="90">
        <v>2</v>
      </c>
    </row>
    <row r="23" spans="1:24" x14ac:dyDescent="0.25">
      <c r="A23" s="89" t="s">
        <v>78</v>
      </c>
      <c r="B23" s="90">
        <v>1</v>
      </c>
      <c r="C23" s="90"/>
      <c r="D23" s="90"/>
      <c r="E23" s="90"/>
      <c r="F23" s="90"/>
      <c r="G23" s="90">
        <v>1</v>
      </c>
    </row>
    <row r="24" spans="1:24" x14ac:dyDescent="0.25">
      <c r="A24" s="89" t="s">
        <v>144</v>
      </c>
      <c r="B24" s="90">
        <v>8</v>
      </c>
      <c r="C24" s="90">
        <v>24</v>
      </c>
      <c r="D24" s="90">
        <v>14</v>
      </c>
      <c r="E24" s="90">
        <v>32</v>
      </c>
      <c r="F24" s="90">
        <v>10</v>
      </c>
      <c r="G24" s="90">
        <v>88</v>
      </c>
    </row>
    <row r="25" spans="1:24" x14ac:dyDescent="0.25">
      <c r="A25" s="89" t="s">
        <v>51</v>
      </c>
      <c r="B25" s="90"/>
      <c r="C25" s="90"/>
      <c r="D25" s="90">
        <v>1</v>
      </c>
      <c r="E25" s="90"/>
      <c r="F25" s="90"/>
      <c r="G25" s="90">
        <v>1</v>
      </c>
    </row>
    <row r="26" spans="1:24" x14ac:dyDescent="0.25">
      <c r="A26" s="89" t="s">
        <v>278</v>
      </c>
      <c r="B26" s="90">
        <v>9</v>
      </c>
      <c r="C26" s="90">
        <v>29</v>
      </c>
      <c r="D26" s="90">
        <v>15</v>
      </c>
      <c r="E26" s="90">
        <v>38</v>
      </c>
      <c r="F26" s="90">
        <v>11</v>
      </c>
      <c r="G26" s="90">
        <v>102</v>
      </c>
    </row>
    <row r="31" spans="1:24" x14ac:dyDescent="0.25">
      <c r="A31" s="88" t="s">
        <v>313</v>
      </c>
      <c r="B31" s="88" t="s">
        <v>318</v>
      </c>
      <c r="C31" t="s">
        <v>280</v>
      </c>
    </row>
    <row r="32" spans="1:24" x14ac:dyDescent="0.25">
      <c r="A32" t="s">
        <v>81</v>
      </c>
      <c r="B32" t="s">
        <v>81</v>
      </c>
      <c r="C32" s="90">
        <v>12</v>
      </c>
      <c r="K32" s="88"/>
      <c r="L32" s="88"/>
      <c r="M32" s="88"/>
      <c r="N32" s="88"/>
      <c r="O32" s="88"/>
      <c r="P32" s="88"/>
      <c r="Q32" s="88"/>
      <c r="R32" s="88"/>
      <c r="S32" s="88"/>
      <c r="T32" s="88"/>
      <c r="U32" s="88"/>
      <c r="V32" s="88"/>
      <c r="W32" s="88"/>
      <c r="X32" s="88"/>
    </row>
    <row r="33" spans="1:3" x14ac:dyDescent="0.25">
      <c r="B33" t="s">
        <v>126</v>
      </c>
      <c r="C33" s="90">
        <v>31</v>
      </c>
    </row>
    <row r="34" spans="1:3" x14ac:dyDescent="0.25">
      <c r="B34" t="s">
        <v>105</v>
      </c>
      <c r="C34" s="90">
        <v>3</v>
      </c>
    </row>
    <row r="35" spans="1:3" x14ac:dyDescent="0.25">
      <c r="A35" t="s">
        <v>126</v>
      </c>
      <c r="B35" t="s">
        <v>126</v>
      </c>
      <c r="C35" s="90">
        <v>4</v>
      </c>
    </row>
    <row r="36" spans="1:3" x14ac:dyDescent="0.25">
      <c r="A36" t="s">
        <v>54</v>
      </c>
      <c r="B36" t="s">
        <v>81</v>
      </c>
      <c r="C36" s="90">
        <v>2</v>
      </c>
    </row>
    <row r="37" spans="1:3" x14ac:dyDescent="0.25">
      <c r="B37" t="s">
        <v>126</v>
      </c>
      <c r="C37" s="90">
        <v>3</v>
      </c>
    </row>
    <row r="38" spans="1:3" x14ac:dyDescent="0.25">
      <c r="B38" t="s">
        <v>54</v>
      </c>
      <c r="C38" s="90">
        <v>10</v>
      </c>
    </row>
    <row r="39" spans="1:3" x14ac:dyDescent="0.25">
      <c r="B39" t="s">
        <v>105</v>
      </c>
      <c r="C39" s="90">
        <v>5</v>
      </c>
    </row>
    <row r="40" spans="1:3" x14ac:dyDescent="0.25">
      <c r="A40" t="s">
        <v>105</v>
      </c>
      <c r="B40" t="s">
        <v>126</v>
      </c>
      <c r="C40" s="90">
        <v>28</v>
      </c>
    </row>
    <row r="41" spans="1:3" x14ac:dyDescent="0.25">
      <c r="B41" t="s">
        <v>105</v>
      </c>
      <c r="C41" s="90">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277</v>
      </c>
      <c r="B3" s="88" t="s">
        <v>307</v>
      </c>
      <c r="C3" t="s">
        <v>280</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278</v>
      </c>
      <c r="C12" s="90">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tint="-0.249977111117893"/>
  </sheetPr>
  <dimension ref="A1:DP277"/>
  <sheetViews>
    <sheetView showGridLines="0" tabSelected="1" view="pageBreakPreview" zoomScale="60" zoomScaleNormal="60" workbookViewId="0">
      <selection sqref="A1:BA1"/>
    </sheetView>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21" width="5.28515625" style="2" customWidth="1"/>
    <col min="22" max="22" width="18.85546875" style="2" customWidth="1"/>
    <col min="23" max="23" width="31.140625" style="2" customWidth="1"/>
    <col min="24" max="24" width="156.7109375" style="2" customWidth="1"/>
    <col min="25" max="28" width="8.85546875" style="2" customWidth="1"/>
    <col min="29" max="54" width="32.140625" style="2" customWidth="1"/>
    <col min="55" max="55" width="31.8554687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4.7109375" style="2" customWidth="1"/>
    <col min="75" max="75" width="23.42578125" style="2" customWidth="1"/>
    <col min="76" max="76" width="31.42578125" style="2" customWidth="1"/>
    <col min="77" max="77" width="14.7109375" style="2" customWidth="1"/>
    <col min="78" max="78" width="23.42578125" style="2" customWidth="1"/>
    <col min="79" max="79" width="31.42578125" style="2" customWidth="1"/>
    <col min="80" max="80" width="14.7109375" style="2" customWidth="1"/>
    <col min="81" max="81" width="23.42578125" style="2" customWidth="1"/>
    <col min="82" max="82" width="31.42578125" style="2" customWidth="1"/>
    <col min="83" max="83" width="14.7109375" style="2" customWidth="1"/>
    <col min="84" max="84" width="23.42578125" style="2" customWidth="1"/>
    <col min="85" max="85" width="31.42578125" style="2" customWidth="1"/>
    <col min="86" max="86" width="14.7109375" style="2" customWidth="1"/>
    <col min="87" max="87" width="23.42578125" style="2" customWidth="1"/>
    <col min="88" max="88" width="31.42578125" style="2" customWidth="1"/>
    <col min="89" max="89" width="14.7109375" style="2" customWidth="1"/>
    <col min="90" max="90" width="23.42578125" style="2" customWidth="1"/>
    <col min="91" max="91" width="31.42578125" style="2" customWidth="1"/>
    <col min="92" max="92" width="11.42578125" style="2"/>
    <col min="93" max="104" width="11.42578125" style="2" hidden="1" customWidth="1"/>
    <col min="105" max="105" width="37.140625" style="2" hidden="1" customWidth="1"/>
    <col min="106" max="113" width="11.42578125" style="2" hidden="1" customWidth="1"/>
    <col min="114" max="114" width="37.140625" style="2" hidden="1" customWidth="1"/>
    <col min="115" max="118" width="11.42578125" style="2" hidden="1" customWidth="1"/>
    <col min="119" max="119" width="32.140625" style="2" hidden="1" customWidth="1"/>
    <col min="120" max="120" width="31.85546875" style="2" hidden="1" customWidth="1"/>
    <col min="121" max="16384" width="11.42578125" style="2"/>
  </cols>
  <sheetData>
    <row r="1" spans="1:120" ht="81" customHeight="1" x14ac:dyDescent="0.2">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173"/>
      <c r="BC1" s="174"/>
      <c r="DO1" s="173"/>
      <c r="DP1" s="174"/>
    </row>
    <row r="2" spans="1:120" ht="9.75" customHeight="1" x14ac:dyDescent="0.2">
      <c r="A2" s="206" t="s">
        <v>276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175"/>
      <c r="BC2" s="176"/>
      <c r="DO2" s="175"/>
      <c r="DP2" s="176"/>
    </row>
    <row r="3" spans="1:120" ht="9.75" customHeight="1" x14ac:dyDescent="0.2">
      <c r="A3" s="206"/>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175"/>
      <c r="BC3" s="176"/>
      <c r="DO3" s="175"/>
      <c r="DP3" s="176"/>
    </row>
    <row r="4" spans="1:120" ht="9.75" customHeight="1" x14ac:dyDescent="0.2">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175"/>
      <c r="BC4" s="176"/>
      <c r="DO4" s="175"/>
      <c r="DP4" s="176"/>
    </row>
    <row r="5" spans="1:120" ht="5.25" customHeight="1" x14ac:dyDescent="0.2">
      <c r="A5" s="207"/>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3"/>
      <c r="BC5" s="177"/>
      <c r="DO5" s="3"/>
      <c r="DP5" s="177"/>
    </row>
    <row r="6" spans="1:120" ht="18" customHeight="1" x14ac:dyDescent="0.2">
      <c r="A6" s="83" t="s">
        <v>247</v>
      </c>
      <c r="B6" s="98">
        <v>44224</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53"/>
      <c r="DO6" s="4"/>
      <c r="DP6" s="53"/>
    </row>
    <row r="7" spans="1:120" ht="4.5" customHeight="1" x14ac:dyDescent="0.2">
      <c r="A7" s="84"/>
      <c r="B7" s="84"/>
      <c r="BC7" s="45"/>
      <c r="DP7" s="45"/>
    </row>
    <row r="8" spans="1:120" ht="5.25" customHeight="1" thickBot="1" x14ac:dyDescent="0.25">
      <c r="A8" s="46"/>
      <c r="B8" s="84"/>
      <c r="BC8" s="45"/>
      <c r="DP8" s="45"/>
    </row>
    <row r="9" spans="1:120" ht="18" customHeight="1" x14ac:dyDescent="0.2">
      <c r="A9" s="86"/>
      <c r="B9" s="222" t="s">
        <v>248</v>
      </c>
      <c r="C9" s="222"/>
      <c r="D9" s="222"/>
      <c r="E9" s="222"/>
      <c r="F9" s="223"/>
      <c r="G9" s="226" t="s">
        <v>249</v>
      </c>
      <c r="H9" s="227"/>
      <c r="I9" s="228"/>
      <c r="J9" s="232" t="s">
        <v>250</v>
      </c>
      <c r="K9" s="233"/>
      <c r="L9" s="233"/>
      <c r="M9" s="234"/>
      <c r="N9" s="246"/>
      <c r="O9" s="247"/>
      <c r="P9" s="247"/>
      <c r="Q9" s="247"/>
      <c r="R9" s="247"/>
      <c r="S9" s="247"/>
      <c r="T9" s="248"/>
      <c r="U9" s="208" t="s">
        <v>251</v>
      </c>
      <c r="V9" s="208"/>
      <c r="W9" s="244"/>
      <c r="X9" s="226" t="s">
        <v>252</v>
      </c>
      <c r="Y9" s="227"/>
      <c r="Z9" s="227"/>
      <c r="AA9" s="227"/>
      <c r="AB9" s="227"/>
      <c r="AC9" s="228"/>
      <c r="AD9" s="190" t="s">
        <v>253</v>
      </c>
      <c r="AE9" s="191"/>
      <c r="AF9" s="191"/>
      <c r="AG9" s="191"/>
      <c r="AH9" s="191"/>
      <c r="AI9" s="192"/>
      <c r="AJ9" s="196" t="s">
        <v>254</v>
      </c>
      <c r="AK9" s="197"/>
      <c r="AL9" s="197"/>
      <c r="AM9" s="198"/>
      <c r="AN9" s="241" t="s">
        <v>246</v>
      </c>
      <c r="AO9" s="222"/>
      <c r="AP9" s="222"/>
      <c r="AQ9" s="222"/>
      <c r="AR9" s="222"/>
      <c r="AS9" s="222"/>
      <c r="AT9" s="222"/>
      <c r="AU9" s="222"/>
      <c r="AV9" s="222"/>
      <c r="AW9" s="222"/>
      <c r="AX9" s="222"/>
      <c r="AY9" s="222"/>
      <c r="AZ9" s="222"/>
      <c r="BA9" s="222"/>
      <c r="BB9" s="202" t="s">
        <v>345</v>
      </c>
      <c r="BC9" s="203"/>
      <c r="BD9" s="216" t="s">
        <v>244</v>
      </c>
      <c r="BE9" s="217"/>
      <c r="BF9" s="217"/>
      <c r="BG9" s="217"/>
      <c r="BH9" s="217"/>
      <c r="BI9" s="217"/>
      <c r="BJ9" s="217"/>
      <c r="BK9" s="217"/>
      <c r="BL9" s="217"/>
      <c r="BM9" s="217"/>
      <c r="BN9" s="217"/>
      <c r="BO9" s="217"/>
      <c r="BP9" s="217"/>
      <c r="BQ9" s="217"/>
      <c r="BR9" s="217"/>
      <c r="BS9" s="217"/>
      <c r="BT9" s="217"/>
      <c r="BU9" s="217"/>
      <c r="BV9" s="217"/>
      <c r="BW9" s="217"/>
      <c r="BX9" s="217"/>
      <c r="BY9" s="217"/>
      <c r="BZ9" s="217"/>
      <c r="CA9" s="217"/>
      <c r="CB9" s="217"/>
      <c r="CC9" s="217"/>
      <c r="CD9" s="217"/>
      <c r="CE9" s="217"/>
      <c r="CF9" s="217"/>
      <c r="CG9" s="217"/>
      <c r="CH9" s="217"/>
      <c r="CI9" s="217"/>
      <c r="CJ9" s="217"/>
      <c r="CK9" s="217"/>
      <c r="CL9" s="217"/>
      <c r="CM9" s="218"/>
      <c r="CP9" s="4"/>
      <c r="CQ9" s="4"/>
      <c r="CR9" s="4"/>
      <c r="CS9" s="158" t="s">
        <v>346</v>
      </c>
      <c r="CT9" s="158"/>
      <c r="CU9" s="161"/>
      <c r="CV9" s="161"/>
      <c r="CW9" s="158"/>
      <c r="CX9" s="158"/>
      <c r="CY9" s="161"/>
      <c r="DO9" s="208" t="s">
        <v>345</v>
      </c>
      <c r="DP9" s="203"/>
    </row>
    <row r="10" spans="1:120" ht="21.95" customHeight="1" x14ac:dyDescent="0.2">
      <c r="A10" s="87"/>
      <c r="B10" s="224"/>
      <c r="C10" s="224"/>
      <c r="D10" s="224"/>
      <c r="E10" s="224"/>
      <c r="F10" s="225"/>
      <c r="G10" s="229"/>
      <c r="H10" s="230"/>
      <c r="I10" s="231"/>
      <c r="J10" s="235"/>
      <c r="K10" s="236"/>
      <c r="L10" s="236"/>
      <c r="M10" s="237"/>
      <c r="N10" s="59"/>
      <c r="O10" s="238" t="s">
        <v>255</v>
      </c>
      <c r="P10" s="239"/>
      <c r="Q10" s="239"/>
      <c r="R10" s="239"/>
      <c r="S10" s="239"/>
      <c r="T10" s="240"/>
      <c r="U10" s="204"/>
      <c r="V10" s="209"/>
      <c r="W10" s="245"/>
      <c r="X10" s="229"/>
      <c r="Y10" s="230"/>
      <c r="Z10" s="230"/>
      <c r="AA10" s="230"/>
      <c r="AB10" s="230"/>
      <c r="AC10" s="231"/>
      <c r="AD10" s="193"/>
      <c r="AE10" s="194"/>
      <c r="AF10" s="194"/>
      <c r="AG10" s="194"/>
      <c r="AH10" s="194"/>
      <c r="AI10" s="195"/>
      <c r="AJ10" s="199"/>
      <c r="AK10" s="200"/>
      <c r="AL10" s="200"/>
      <c r="AM10" s="201"/>
      <c r="AN10" s="64"/>
      <c r="AO10" s="210" t="s">
        <v>256</v>
      </c>
      <c r="AP10" s="211"/>
      <c r="AQ10" s="211"/>
      <c r="AR10" s="211"/>
      <c r="AS10" s="212"/>
      <c r="AT10" s="213" t="s">
        <v>257</v>
      </c>
      <c r="AU10" s="214"/>
      <c r="AV10" s="214"/>
      <c r="AW10" s="214"/>
      <c r="AX10" s="215"/>
      <c r="AY10" s="242" t="s">
        <v>258</v>
      </c>
      <c r="AZ10" s="243"/>
      <c r="BA10" s="243"/>
      <c r="BB10" s="204"/>
      <c r="BC10" s="205"/>
      <c r="BD10" s="219"/>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1"/>
      <c r="CS10" s="162" t="s">
        <v>347</v>
      </c>
      <c r="CT10" s="163"/>
      <c r="CU10" s="158" t="s">
        <v>348</v>
      </c>
      <c r="CV10" s="158"/>
      <c r="CW10" s="163"/>
      <c r="CX10" s="164"/>
      <c r="CY10" s="158"/>
      <c r="CZ10" s="158"/>
      <c r="DA10" s="157" t="s">
        <v>345</v>
      </c>
      <c r="DJ10" s="157" t="s">
        <v>345</v>
      </c>
      <c r="DO10" s="209"/>
      <c r="DP10" s="205"/>
    </row>
    <row r="11" spans="1:120" ht="132" customHeight="1" x14ac:dyDescent="0.2">
      <c r="A11" s="93" t="s">
        <v>228</v>
      </c>
      <c r="B11" s="73" t="s">
        <v>230</v>
      </c>
      <c r="C11" s="57" t="s">
        <v>259</v>
      </c>
      <c r="D11" s="82" t="s">
        <v>231</v>
      </c>
      <c r="E11" s="51" t="s">
        <v>229</v>
      </c>
      <c r="F11" s="51" t="s">
        <v>232</v>
      </c>
      <c r="G11" s="47" t="s">
        <v>234</v>
      </c>
      <c r="H11" s="47" t="s">
        <v>235</v>
      </c>
      <c r="I11" s="51" t="s">
        <v>233</v>
      </c>
      <c r="J11" s="47" t="s">
        <v>260</v>
      </c>
      <c r="K11" s="60" t="s">
        <v>261</v>
      </c>
      <c r="L11" s="47" t="s">
        <v>262</v>
      </c>
      <c r="M11" s="47" t="s">
        <v>326</v>
      </c>
      <c r="N11" s="61" t="s">
        <v>311</v>
      </c>
      <c r="O11" s="48" t="s">
        <v>136</v>
      </c>
      <c r="P11" s="48" t="s">
        <v>70</v>
      </c>
      <c r="Q11" s="48" t="s">
        <v>263</v>
      </c>
      <c r="R11" s="48" t="s">
        <v>152</v>
      </c>
      <c r="S11" s="48" t="s">
        <v>264</v>
      </c>
      <c r="T11" s="48" t="s">
        <v>42</v>
      </c>
      <c r="U11" s="61" t="s">
        <v>312</v>
      </c>
      <c r="V11" s="62" t="s">
        <v>313</v>
      </c>
      <c r="W11" s="62" t="s">
        <v>265</v>
      </c>
      <c r="X11" s="63" t="s">
        <v>266</v>
      </c>
      <c r="Y11" s="61" t="s">
        <v>267</v>
      </c>
      <c r="Z11" s="61" t="s">
        <v>268</v>
      </c>
      <c r="AA11" s="61" t="s">
        <v>269</v>
      </c>
      <c r="AB11" s="61" t="s">
        <v>314</v>
      </c>
      <c r="AC11" s="61" t="s">
        <v>270</v>
      </c>
      <c r="AD11" s="47" t="s">
        <v>266</v>
      </c>
      <c r="AE11" s="48" t="s">
        <v>267</v>
      </c>
      <c r="AF11" s="48" t="s">
        <v>268</v>
      </c>
      <c r="AG11" s="48" t="s">
        <v>269</v>
      </c>
      <c r="AH11" s="48" t="s">
        <v>315</v>
      </c>
      <c r="AI11" s="48" t="s">
        <v>271</v>
      </c>
      <c r="AJ11" s="52" t="s">
        <v>316</v>
      </c>
      <c r="AK11" s="48" t="s">
        <v>317</v>
      </c>
      <c r="AL11" s="51" t="s">
        <v>318</v>
      </c>
      <c r="AM11" s="51" t="s">
        <v>265</v>
      </c>
      <c r="AN11" s="47" t="s">
        <v>272</v>
      </c>
      <c r="AO11" s="51" t="s">
        <v>273</v>
      </c>
      <c r="AP11" s="51" t="s">
        <v>239</v>
      </c>
      <c r="AQ11" s="51" t="s">
        <v>240</v>
      </c>
      <c r="AR11" s="51" t="s">
        <v>241</v>
      </c>
      <c r="AS11" s="51" t="s">
        <v>242</v>
      </c>
      <c r="AT11" s="47" t="s">
        <v>273</v>
      </c>
      <c r="AU11" s="47" t="s">
        <v>239</v>
      </c>
      <c r="AV11" s="47" t="s">
        <v>240</v>
      </c>
      <c r="AW11" s="47" t="s">
        <v>241</v>
      </c>
      <c r="AX11" s="47" t="s">
        <v>242</v>
      </c>
      <c r="AY11" s="51" t="s">
        <v>243</v>
      </c>
      <c r="AZ11" s="51" t="s">
        <v>239</v>
      </c>
      <c r="BA11" s="51" t="s">
        <v>240</v>
      </c>
      <c r="BB11" s="166" t="s">
        <v>349</v>
      </c>
      <c r="BC11" s="167" t="s">
        <v>366</v>
      </c>
      <c r="BD11" s="70" t="s">
        <v>274</v>
      </c>
      <c r="BE11" s="81" t="s">
        <v>275</v>
      </c>
      <c r="BF11" s="75" t="s">
        <v>245</v>
      </c>
      <c r="BG11" s="51" t="s">
        <v>274</v>
      </c>
      <c r="BH11" s="76" t="s">
        <v>275</v>
      </c>
      <c r="BI11" s="73" t="s">
        <v>245</v>
      </c>
      <c r="BJ11" s="47" t="s">
        <v>274</v>
      </c>
      <c r="BK11" s="81" t="s">
        <v>275</v>
      </c>
      <c r="BL11" s="75" t="s">
        <v>245</v>
      </c>
      <c r="BM11" s="51" t="s">
        <v>274</v>
      </c>
      <c r="BN11" s="76" t="s">
        <v>275</v>
      </c>
      <c r="BO11" s="73" t="s">
        <v>245</v>
      </c>
      <c r="BP11" s="47" t="s">
        <v>274</v>
      </c>
      <c r="BQ11" s="81" t="s">
        <v>275</v>
      </c>
      <c r="BR11" s="75" t="s">
        <v>245</v>
      </c>
      <c r="BS11" s="51" t="s">
        <v>274</v>
      </c>
      <c r="BT11" s="76" t="s">
        <v>275</v>
      </c>
      <c r="BU11" s="73" t="s">
        <v>245</v>
      </c>
      <c r="BV11" s="47" t="s">
        <v>274</v>
      </c>
      <c r="BW11" s="81" t="s">
        <v>275</v>
      </c>
      <c r="BX11" s="75" t="s">
        <v>245</v>
      </c>
      <c r="BY11" s="51" t="s">
        <v>274</v>
      </c>
      <c r="BZ11" s="76" t="s">
        <v>275</v>
      </c>
      <c r="CA11" s="73" t="s">
        <v>245</v>
      </c>
      <c r="CB11" s="47" t="s">
        <v>274</v>
      </c>
      <c r="CC11" s="81" t="s">
        <v>275</v>
      </c>
      <c r="CD11" s="75" t="s">
        <v>245</v>
      </c>
      <c r="CE11" s="51" t="s">
        <v>274</v>
      </c>
      <c r="CF11" s="76" t="s">
        <v>275</v>
      </c>
      <c r="CG11" s="73" t="s">
        <v>245</v>
      </c>
      <c r="CH11" s="47" t="s">
        <v>274</v>
      </c>
      <c r="CI11" s="81" t="s">
        <v>275</v>
      </c>
      <c r="CJ11" s="75" t="s">
        <v>245</v>
      </c>
      <c r="CK11" s="51" t="s">
        <v>274</v>
      </c>
      <c r="CL11" s="81" t="s">
        <v>275</v>
      </c>
      <c r="CM11" s="79" t="s">
        <v>245</v>
      </c>
      <c r="CN11" s="2" t="s">
        <v>300</v>
      </c>
      <c r="CO11" s="94" t="s">
        <v>341</v>
      </c>
      <c r="CP11" s="94" t="s">
        <v>342</v>
      </c>
      <c r="CQ11" s="94" t="s">
        <v>343</v>
      </c>
      <c r="CR11" s="94" t="s">
        <v>344</v>
      </c>
      <c r="CS11" s="94" t="s">
        <v>350</v>
      </c>
      <c r="CT11" s="94" t="s">
        <v>351</v>
      </c>
      <c r="CU11" s="94" t="s">
        <v>352</v>
      </c>
      <c r="CV11" s="94" t="s">
        <v>353</v>
      </c>
      <c r="CW11" s="94" t="s">
        <v>354</v>
      </c>
      <c r="CX11" s="94" t="s">
        <v>355</v>
      </c>
      <c r="CY11" s="94" t="s">
        <v>356</v>
      </c>
      <c r="CZ11" s="94" t="s">
        <v>357</v>
      </c>
      <c r="DA11" s="94" t="s">
        <v>367</v>
      </c>
      <c r="DB11" s="94" t="s">
        <v>358</v>
      </c>
      <c r="DC11" s="94" t="s">
        <v>359</v>
      </c>
      <c r="DD11" s="94" t="s">
        <v>360</v>
      </c>
      <c r="DE11" s="94" t="s">
        <v>361</v>
      </c>
      <c r="DF11" s="94" t="s">
        <v>362</v>
      </c>
      <c r="DG11" s="94" t="s">
        <v>363</v>
      </c>
      <c r="DH11" s="94" t="s">
        <v>364</v>
      </c>
      <c r="DI11" s="94" t="s">
        <v>365</v>
      </c>
      <c r="DJ11" s="94" t="s">
        <v>368</v>
      </c>
      <c r="DO11" s="166" t="s">
        <v>349</v>
      </c>
      <c r="DP11" s="167" t="s">
        <v>366</v>
      </c>
    </row>
    <row r="12" spans="1:120" ht="409.5" customHeight="1" x14ac:dyDescent="0.2">
      <c r="A12" s="54" t="s">
        <v>327</v>
      </c>
      <c r="B12" s="97" t="s">
        <v>373</v>
      </c>
      <c r="C12" s="58" t="s">
        <v>39</v>
      </c>
      <c r="D12" s="56" t="s">
        <v>374</v>
      </c>
      <c r="E12" s="94" t="s">
        <v>35</v>
      </c>
      <c r="F12" s="94" t="s">
        <v>92</v>
      </c>
      <c r="G12" s="54" t="s">
        <v>375</v>
      </c>
      <c r="H12" s="54" t="s">
        <v>376</v>
      </c>
      <c r="I12" s="54" t="s">
        <v>377</v>
      </c>
      <c r="J12" s="54" t="s">
        <v>378</v>
      </c>
      <c r="K12" s="54" t="s">
        <v>379</v>
      </c>
      <c r="L12" s="54" t="s">
        <v>380</v>
      </c>
      <c r="M12" s="54" t="s">
        <v>381</v>
      </c>
      <c r="N12" s="96" t="s">
        <v>144</v>
      </c>
      <c r="O12" s="96" t="s">
        <v>145</v>
      </c>
      <c r="P12" s="96" t="s">
        <v>104</v>
      </c>
      <c r="Q12" s="96" t="s">
        <v>145</v>
      </c>
      <c r="R12" s="96" t="s">
        <v>79</v>
      </c>
      <c r="S12" s="96" t="s">
        <v>104</v>
      </c>
      <c r="T12" s="96" t="s">
        <v>79</v>
      </c>
      <c r="U12" s="96" t="s">
        <v>79</v>
      </c>
      <c r="V12" s="94" t="s">
        <v>81</v>
      </c>
      <c r="W12" s="54" t="s">
        <v>382</v>
      </c>
      <c r="X12" s="54" t="s">
        <v>383</v>
      </c>
      <c r="Y12" s="94" t="s">
        <v>384</v>
      </c>
      <c r="Z12" s="94" t="s">
        <v>384</v>
      </c>
      <c r="AA12" s="94" t="s">
        <v>384</v>
      </c>
      <c r="AB12" s="94" t="s">
        <v>61</v>
      </c>
      <c r="AC12" s="94" t="s">
        <v>59</v>
      </c>
      <c r="AD12" s="54" t="s">
        <v>385</v>
      </c>
      <c r="AE12" s="94" t="s">
        <v>384</v>
      </c>
      <c r="AF12" s="94" t="s">
        <v>384</v>
      </c>
      <c r="AG12" s="94" t="s">
        <v>384</v>
      </c>
      <c r="AH12" s="94" t="s">
        <v>61</v>
      </c>
      <c r="AI12" s="94" t="s">
        <v>60</v>
      </c>
      <c r="AJ12" s="96" t="s">
        <v>144</v>
      </c>
      <c r="AK12" s="96" t="s">
        <v>125</v>
      </c>
      <c r="AL12" s="94" t="s">
        <v>126</v>
      </c>
      <c r="AM12" s="54" t="s">
        <v>386</v>
      </c>
      <c r="AN12" s="94" t="s">
        <v>387</v>
      </c>
      <c r="AO12" s="54" t="s">
        <v>388</v>
      </c>
      <c r="AP12" s="54" t="s">
        <v>388</v>
      </c>
      <c r="AQ12" s="54" t="s">
        <v>388</v>
      </c>
      <c r="AR12" s="54" t="s">
        <v>388</v>
      </c>
      <c r="AS12" s="54" t="s">
        <v>388</v>
      </c>
      <c r="AT12" s="54" t="s">
        <v>388</v>
      </c>
      <c r="AU12" s="54" t="s">
        <v>388</v>
      </c>
      <c r="AV12" s="54" t="s">
        <v>388</v>
      </c>
      <c r="AW12" s="54" t="s">
        <v>388</v>
      </c>
      <c r="AX12" s="54" t="s">
        <v>388</v>
      </c>
      <c r="AY12" s="54" t="s">
        <v>389</v>
      </c>
      <c r="AZ12" s="54" t="s">
        <v>390</v>
      </c>
      <c r="BA12" s="54" t="s">
        <v>391</v>
      </c>
      <c r="BB12" s="165" t="s">
        <v>2167</v>
      </c>
      <c r="BC12" s="55" t="s">
        <v>2168</v>
      </c>
      <c r="BD12" s="71">
        <v>43350</v>
      </c>
      <c r="BE12" s="72" t="s">
        <v>392</v>
      </c>
      <c r="BF12" s="77" t="s">
        <v>393</v>
      </c>
      <c r="BG12" s="69">
        <v>43593</v>
      </c>
      <c r="BH12" s="78" t="s">
        <v>394</v>
      </c>
      <c r="BI12" s="74" t="s">
        <v>395</v>
      </c>
      <c r="BJ12" s="69">
        <v>43755</v>
      </c>
      <c r="BK12" s="72" t="s">
        <v>396</v>
      </c>
      <c r="BL12" s="77" t="s">
        <v>397</v>
      </c>
      <c r="BM12" s="69">
        <v>43896</v>
      </c>
      <c r="BN12" s="78" t="s">
        <v>398</v>
      </c>
      <c r="BO12" s="74" t="s">
        <v>399</v>
      </c>
      <c r="BP12" s="69">
        <v>44056</v>
      </c>
      <c r="BQ12" s="72" t="s">
        <v>400</v>
      </c>
      <c r="BR12" s="77" t="s">
        <v>401</v>
      </c>
      <c r="BS12" s="69">
        <v>44168</v>
      </c>
      <c r="BT12" s="78" t="s">
        <v>396</v>
      </c>
      <c r="BU12" s="74" t="s">
        <v>402</v>
      </c>
      <c r="BV12" s="69" t="s">
        <v>403</v>
      </c>
      <c r="BW12" s="72" t="s">
        <v>404</v>
      </c>
      <c r="BX12" s="77" t="s">
        <v>403</v>
      </c>
      <c r="BY12" s="69" t="s">
        <v>403</v>
      </c>
      <c r="BZ12" s="78" t="s">
        <v>404</v>
      </c>
      <c r="CA12" s="74" t="s">
        <v>403</v>
      </c>
      <c r="CB12" s="69" t="s">
        <v>403</v>
      </c>
      <c r="CC12" s="72" t="s">
        <v>404</v>
      </c>
      <c r="CD12" s="77" t="s">
        <v>403</v>
      </c>
      <c r="CE12" s="69" t="s">
        <v>403</v>
      </c>
      <c r="CF12" s="78" t="s">
        <v>404</v>
      </c>
      <c r="CG12" s="74" t="s">
        <v>403</v>
      </c>
      <c r="CH12" s="69" t="s">
        <v>403</v>
      </c>
      <c r="CI12" s="72" t="s">
        <v>404</v>
      </c>
      <c r="CJ12" s="77" t="s">
        <v>403</v>
      </c>
      <c r="CK12" s="69" t="s">
        <v>403</v>
      </c>
      <c r="CL12" s="78" t="s">
        <v>404</v>
      </c>
      <c r="CM12" s="80" t="s">
        <v>403</v>
      </c>
      <c r="CN12" s="159" t="str">
        <f>IFERROR(VLOOKUP(A12,Listas!$A$2:$B$23,2,FALSE),"")</f>
        <v>Alta Consejería Distrital de Tecnologías de Información y Comunicaciones - TIC</v>
      </c>
      <c r="CO12" s="160">
        <f t="shared" ref="CO12:CO43" si="0">_xlfn.NUMBERVALUE(MID(N12,LEN(N12)-1,1))</f>
        <v>1</v>
      </c>
      <c r="CP12" s="160">
        <f t="shared" ref="CP12:CP43" si="1">_xlfn.NUMBERVALUE(MID(U12,LEN(U12)-1,1))</f>
        <v>4</v>
      </c>
      <c r="CQ12" s="160">
        <f t="shared" ref="CQ12:CQ43" si="2">_xlfn.NUMBERVALUE(MID(AJ12,LEN(AJ12)-1,1))</f>
        <v>1</v>
      </c>
      <c r="CR12" s="160">
        <f t="shared" ref="CR12:CR43" si="3">_xlfn.NUMBERVALUE(MID(AK12,LEN(AK12)-1,1))</f>
        <v>2</v>
      </c>
      <c r="CS12" s="94">
        <f t="shared" ref="CS12:CS43" si="4">ROUND(AVERAGEIFS(CO:CO,A:A,A12),0)</f>
        <v>1</v>
      </c>
      <c r="CT12" s="94" t="str">
        <f t="shared" ref="CT12:CT16" si="5">IF(CS12="","",IF(CS12=1,"Rara vez (1)",IF(CS12=2,"Improbable (2)",IF(CS12=3,"Posible (3)",IF(CS12=4,"Probable (4)",IF(CS12=5,"Casi seguro (5)",""))))))</f>
        <v>Rara vez (1)</v>
      </c>
      <c r="CU12" s="94">
        <f t="shared" ref="CU12:CU43" si="6">ROUND(AVERAGEIFS(CP:CP,A:A,A12),0)</f>
        <v>4</v>
      </c>
      <c r="CV12" s="94" t="str">
        <f t="shared" ref="CV12:CV16" si="7">IF(CU12="","",IF(CU12=1,"Insignificante (1)",IF(CU12=2,"Menor (2)",IF(CU12=3,"Moderado (3)",IF(CU12=4,"Mayor (4)",IF(CU12=5,"Catastrófico (5)",""))))))</f>
        <v>Mayor (4)</v>
      </c>
      <c r="CW12" s="94">
        <f t="shared" ref="CW12:CW43" si="8">ROUND(AVERAGEIFS(CQ:CQ,A:A,A12),0)</f>
        <v>1</v>
      </c>
      <c r="CX12" s="94" t="str">
        <f t="shared" ref="CX12:CX16" si="9">IF(CW12="","",IF(CW12=1,"Rara vez (1)",IF(CW12=2,"Improbable (2)",IF(CW12=3,"Posible (3)",IF(CW12=4,"Probable (4)",IF(CW12=5,"Casi seguro (5)",""))))))</f>
        <v>Rara vez (1)</v>
      </c>
      <c r="CY12" s="94">
        <f t="shared" ref="CY12:CY43" si="10">ROUND(AVERAGEIFS(CR:CR,A:A,A12),0)</f>
        <v>3</v>
      </c>
      <c r="CZ12" s="94" t="str">
        <f t="shared" ref="CZ12:CZ16" si="11">IF(CY12="","",IF(CY12=1,"Insignificante (1)",IF(CY12=2,"Menor (2)",IF(CY12=3,"Moderado (3)",IF(CY12=4,"Mayor (4)",IF(CY12=5,"Catastrófico (5)",""))))))</f>
        <v>Moderado (3)</v>
      </c>
      <c r="DA12" s="94" t="str">
        <f t="shared" ref="DA12:DA75" si="12">CONCATENATE("Antes de controles
Desde el cuadrante de probabilidad ",CT12," e impacto ",CV12,"
Después de controles
Hasta el cuadrante de probabilidad ",CX12," e impacto ",CZ12)</f>
        <v>Antes de controles
Desde el cuadrante de probabilidad Rara vez (1) e impacto Mayor (4)
Después de controles
Hasta el cuadrante de probabilidad Rara vez (1) e impacto Moderado (3)</v>
      </c>
      <c r="DB12" s="94">
        <f>ROUND(AVERAGE($CO:$CO),0)</f>
        <v>2</v>
      </c>
      <c r="DC12" s="94" t="str">
        <f>IF(DB12="","",IF(DB12=1,"Rara vez (1)",IF(DB12=2,"Improbable (2)",IF(DB12=3,"Posible (3)",IF(DB12=4,"Probable (4)",IF(DB12=5,"Casi seguro (5)",""))))))</f>
        <v>Improbable (2)</v>
      </c>
      <c r="DD12" s="94">
        <f>ROUND(AVERAGE(CP:CP),0)</f>
        <v>4</v>
      </c>
      <c r="DE12" s="94" t="str">
        <f>IF(DD12="","",IF(DD12=1,"Insignificante (1)",IF(DD12=2,"Menor (2)",IF(DD12=3,"Moderado (3)",IF(DD12=4,"Mayor (4)",IF(DD12=5,"Catastrófico (5)",""))))))</f>
        <v>Mayor (4)</v>
      </c>
      <c r="DF12" s="94">
        <f>ROUND(AVERAGE(CQ:CQ),0)</f>
        <v>1</v>
      </c>
      <c r="DG12" s="94" t="str">
        <f>IF(DF12="","",IF(DF12=1,"Rara vez (1)",IF(DF12=2,"Improbable (2)",IF(DF12=3,"Posible (3)",IF(DF12=4,"Probable (4)",IF(DF12=5,"Casi seguro (5)",""))))))</f>
        <v>Rara vez (1)</v>
      </c>
      <c r="DH12" s="94">
        <f>ROUND(AVERAGE(CR:CR),0)</f>
        <v>2</v>
      </c>
      <c r="DI12" s="94" t="str">
        <f>IF(DH12="","",IF(DH12=1,"Insignificante (1)",IF(DH12=2,"Menor (2)",IF(DH12=3,"Moderado (3)",IF(DH12=4,"Mayor (4)",IF(DH12=5,"Catastrófico (5)",""))))))</f>
        <v>Menor (2)</v>
      </c>
      <c r="DJ12" s="94" t="str">
        <f t="shared" ref="DJ12" si="13">CONCATENATE("Antes de controles
Desde el cuadrante de probabilidad ",DC12," e impacto ",DE12,"
Después de controles
Hasta el cuadrante de probabilidad ",DG12," e impacto ",DI12)</f>
        <v>Antes de controles
Desde el cuadrante de probabilidad Improbable (2) e impacto Mayor (4)
Después de controles
Hasta el cuadrante de probabilidad Rara vez (1) e impacto Menor (2)</v>
      </c>
      <c r="DO12" s="165" t="str">
        <f t="shared" ref="DO12:DO43" si="14">IF(A12="","",DA12)</f>
        <v>Antes de controles
Desde el cuadrante de probabilidad Rara vez (1) e impacto Mayor (4)
Después de controles
Hasta el cuadrante de probabilidad Rara vez (1) e impacto Moderado (3)</v>
      </c>
      <c r="DP12" s="55" t="str">
        <f t="shared" ref="DP12:DP43" si="15">IF($A$12="","",$DJ$12)</f>
        <v>Antes de controles
Desde el cuadrante de probabilidad Improbable (2) e impacto Mayor (4)
Después de controles
Hasta el cuadrante de probabilidad Rara vez (1) e impacto Menor (2)</v>
      </c>
    </row>
    <row r="13" spans="1:120" ht="409.5" customHeight="1" x14ac:dyDescent="0.2">
      <c r="A13" s="54" t="s">
        <v>327</v>
      </c>
      <c r="B13" s="97" t="s">
        <v>405</v>
      </c>
      <c r="C13" s="58" t="s">
        <v>133</v>
      </c>
      <c r="D13" s="56" t="s">
        <v>406</v>
      </c>
      <c r="E13" s="94" t="s">
        <v>35</v>
      </c>
      <c r="F13" s="94" t="s">
        <v>42</v>
      </c>
      <c r="G13" s="54" t="s">
        <v>407</v>
      </c>
      <c r="H13" s="54" t="s">
        <v>408</v>
      </c>
      <c r="I13" s="54" t="s">
        <v>409</v>
      </c>
      <c r="J13" s="54" t="s">
        <v>410</v>
      </c>
      <c r="K13" s="54" t="s">
        <v>379</v>
      </c>
      <c r="L13" s="54" t="s">
        <v>380</v>
      </c>
      <c r="M13" s="54" t="s">
        <v>381</v>
      </c>
      <c r="N13" s="96" t="s">
        <v>144</v>
      </c>
      <c r="O13" s="96" t="s">
        <v>145</v>
      </c>
      <c r="P13" s="96" t="s">
        <v>104</v>
      </c>
      <c r="Q13" s="96" t="s">
        <v>125</v>
      </c>
      <c r="R13" s="96" t="s">
        <v>145</v>
      </c>
      <c r="S13" s="96" t="s">
        <v>145</v>
      </c>
      <c r="T13" s="96" t="s">
        <v>79</v>
      </c>
      <c r="U13" s="96" t="s">
        <v>79</v>
      </c>
      <c r="V13" s="94" t="s">
        <v>81</v>
      </c>
      <c r="W13" s="54" t="s">
        <v>411</v>
      </c>
      <c r="X13" s="54" t="s">
        <v>412</v>
      </c>
      <c r="Y13" s="94" t="s">
        <v>384</v>
      </c>
      <c r="Z13" s="94" t="s">
        <v>384</v>
      </c>
      <c r="AA13" s="94" t="s">
        <v>384</v>
      </c>
      <c r="AB13" s="94" t="s">
        <v>61</v>
      </c>
      <c r="AC13" s="94" t="s">
        <v>59</v>
      </c>
      <c r="AD13" s="54" t="s">
        <v>413</v>
      </c>
      <c r="AE13" s="94" t="s">
        <v>384</v>
      </c>
      <c r="AF13" s="94" t="s">
        <v>384</v>
      </c>
      <c r="AG13" s="94" t="s">
        <v>384</v>
      </c>
      <c r="AH13" s="94" t="s">
        <v>61</v>
      </c>
      <c r="AI13" s="94" t="s">
        <v>60</v>
      </c>
      <c r="AJ13" s="96" t="s">
        <v>144</v>
      </c>
      <c r="AK13" s="96" t="s">
        <v>125</v>
      </c>
      <c r="AL13" s="94" t="s">
        <v>126</v>
      </c>
      <c r="AM13" s="54" t="s">
        <v>414</v>
      </c>
      <c r="AN13" s="94" t="s">
        <v>387</v>
      </c>
      <c r="AO13" s="54" t="s">
        <v>388</v>
      </c>
      <c r="AP13" s="54" t="s">
        <v>388</v>
      </c>
      <c r="AQ13" s="54" t="s">
        <v>388</v>
      </c>
      <c r="AR13" s="54" t="s">
        <v>388</v>
      </c>
      <c r="AS13" s="54" t="s">
        <v>388</v>
      </c>
      <c r="AT13" s="54" t="s">
        <v>388</v>
      </c>
      <c r="AU13" s="54" t="s">
        <v>388</v>
      </c>
      <c r="AV13" s="54" t="s">
        <v>388</v>
      </c>
      <c r="AW13" s="54" t="s">
        <v>388</v>
      </c>
      <c r="AX13" s="54" t="s">
        <v>388</v>
      </c>
      <c r="AY13" s="54" t="s">
        <v>415</v>
      </c>
      <c r="AZ13" s="54" t="s">
        <v>416</v>
      </c>
      <c r="BA13" s="54" t="s">
        <v>417</v>
      </c>
      <c r="BB13" s="165" t="s">
        <v>2167</v>
      </c>
      <c r="BC13" s="55" t="s">
        <v>2168</v>
      </c>
      <c r="BD13" s="71">
        <v>43350</v>
      </c>
      <c r="BE13" s="72" t="s">
        <v>392</v>
      </c>
      <c r="BF13" s="77" t="s">
        <v>393</v>
      </c>
      <c r="BG13" s="69">
        <v>43593</v>
      </c>
      <c r="BH13" s="78" t="s">
        <v>394</v>
      </c>
      <c r="BI13" s="74" t="s">
        <v>395</v>
      </c>
      <c r="BJ13" s="69">
        <v>43755</v>
      </c>
      <c r="BK13" s="72" t="s">
        <v>396</v>
      </c>
      <c r="BL13" s="77" t="s">
        <v>418</v>
      </c>
      <c r="BM13" s="69">
        <v>43896</v>
      </c>
      <c r="BN13" s="78" t="s">
        <v>419</v>
      </c>
      <c r="BO13" s="74" t="s">
        <v>420</v>
      </c>
      <c r="BP13" s="69">
        <v>44056</v>
      </c>
      <c r="BQ13" s="72" t="s">
        <v>400</v>
      </c>
      <c r="BR13" s="77" t="s">
        <v>401</v>
      </c>
      <c r="BS13" s="69">
        <v>44168</v>
      </c>
      <c r="BT13" s="78" t="s">
        <v>396</v>
      </c>
      <c r="BU13" s="74" t="s">
        <v>402</v>
      </c>
      <c r="BV13" s="69" t="s">
        <v>403</v>
      </c>
      <c r="BW13" s="72" t="s">
        <v>404</v>
      </c>
      <c r="BX13" s="77" t="s">
        <v>403</v>
      </c>
      <c r="BY13" s="69" t="s">
        <v>403</v>
      </c>
      <c r="BZ13" s="78" t="s">
        <v>404</v>
      </c>
      <c r="CA13" s="74" t="s">
        <v>403</v>
      </c>
      <c r="CB13" s="69" t="s">
        <v>403</v>
      </c>
      <c r="CC13" s="72" t="s">
        <v>404</v>
      </c>
      <c r="CD13" s="77" t="s">
        <v>403</v>
      </c>
      <c r="CE13" s="69" t="s">
        <v>403</v>
      </c>
      <c r="CF13" s="78" t="s">
        <v>404</v>
      </c>
      <c r="CG13" s="74" t="s">
        <v>403</v>
      </c>
      <c r="CH13" s="69" t="s">
        <v>403</v>
      </c>
      <c r="CI13" s="72" t="s">
        <v>404</v>
      </c>
      <c r="CJ13" s="77" t="s">
        <v>403</v>
      </c>
      <c r="CK13" s="69" t="s">
        <v>403</v>
      </c>
      <c r="CL13" s="78" t="s">
        <v>404</v>
      </c>
      <c r="CM13" s="80" t="s">
        <v>403</v>
      </c>
      <c r="CN13" s="159" t="str">
        <f>IFERROR(VLOOKUP(A13,Listas!$A$2:$B$23,2,FALSE),"")</f>
        <v>Alta Consejería Distrital de Tecnologías de Información y Comunicaciones - TIC</v>
      </c>
      <c r="CO13" s="160">
        <f t="shared" si="0"/>
        <v>1</v>
      </c>
      <c r="CP13" s="160">
        <f t="shared" si="1"/>
        <v>4</v>
      </c>
      <c r="CQ13" s="160">
        <f t="shared" si="2"/>
        <v>1</v>
      </c>
      <c r="CR13" s="160">
        <f t="shared" si="3"/>
        <v>2</v>
      </c>
      <c r="CS13" s="94">
        <f t="shared" si="4"/>
        <v>1</v>
      </c>
      <c r="CT13" s="94" t="str">
        <f t="shared" si="5"/>
        <v>Rara vez (1)</v>
      </c>
      <c r="CU13" s="94">
        <f t="shared" si="6"/>
        <v>4</v>
      </c>
      <c r="CV13" s="94" t="str">
        <f t="shared" si="7"/>
        <v>Mayor (4)</v>
      </c>
      <c r="CW13" s="94">
        <f t="shared" si="8"/>
        <v>1</v>
      </c>
      <c r="CX13" s="94" t="str">
        <f t="shared" si="9"/>
        <v>Rara vez (1)</v>
      </c>
      <c r="CY13" s="94">
        <f t="shared" si="10"/>
        <v>3</v>
      </c>
      <c r="CZ13" s="94" t="str">
        <f t="shared" si="11"/>
        <v>Moderado (3)</v>
      </c>
      <c r="DA13" s="94" t="str">
        <f t="shared" si="12"/>
        <v>Antes de controles
Desde el cuadrante de probabilidad Rara vez (1) e impacto Mayor (4)
Después de controles
Hasta el cuadrante de probabilidad Rara vez (1) e impacto Moderado (3)</v>
      </c>
      <c r="DJ13" s="179"/>
      <c r="DO13" s="165" t="str">
        <f t="shared" si="14"/>
        <v>Antes de controles
Desde el cuadrante de probabilidad Rara vez (1) e impacto Mayor (4)
Después de controles
Hasta el cuadrante de probabilidad Rara vez (1) e impacto Moderado (3)</v>
      </c>
      <c r="DP13" s="55" t="str">
        <f t="shared" si="15"/>
        <v>Antes de controles
Desde el cuadrante de probabilidad Improbable (2) e impacto Mayor (4)
Después de controles
Hasta el cuadrante de probabilidad Rara vez (1) e impacto Menor (2)</v>
      </c>
    </row>
    <row r="14" spans="1:120" ht="409.5" customHeight="1" x14ac:dyDescent="0.2">
      <c r="A14" s="54" t="s">
        <v>327</v>
      </c>
      <c r="B14" s="97" t="s">
        <v>421</v>
      </c>
      <c r="C14" s="58" t="s">
        <v>40</v>
      </c>
      <c r="D14" s="56" t="s">
        <v>422</v>
      </c>
      <c r="E14" s="94" t="s">
        <v>64</v>
      </c>
      <c r="F14" s="94" t="s">
        <v>92</v>
      </c>
      <c r="G14" s="54" t="s">
        <v>423</v>
      </c>
      <c r="H14" s="54" t="s">
        <v>424</v>
      </c>
      <c r="I14" s="54" t="s">
        <v>425</v>
      </c>
      <c r="J14" s="54" t="s">
        <v>426</v>
      </c>
      <c r="K14" s="54" t="s">
        <v>379</v>
      </c>
      <c r="L14" s="54" t="s">
        <v>380</v>
      </c>
      <c r="M14" s="54" t="s">
        <v>381</v>
      </c>
      <c r="N14" s="96" t="s">
        <v>144</v>
      </c>
      <c r="O14" s="96" t="s">
        <v>145</v>
      </c>
      <c r="P14" s="96" t="s">
        <v>104</v>
      </c>
      <c r="Q14" s="96" t="s">
        <v>125</v>
      </c>
      <c r="R14" s="96" t="s">
        <v>125</v>
      </c>
      <c r="S14" s="96" t="s">
        <v>145</v>
      </c>
      <c r="T14" s="96" t="s">
        <v>125</v>
      </c>
      <c r="U14" s="96" t="s">
        <v>52</v>
      </c>
      <c r="V14" s="94" t="s">
        <v>54</v>
      </c>
      <c r="W14" s="54" t="s">
        <v>427</v>
      </c>
      <c r="X14" s="54" t="s">
        <v>428</v>
      </c>
      <c r="Y14" s="94" t="s">
        <v>384</v>
      </c>
      <c r="Z14" s="94" t="s">
        <v>384</v>
      </c>
      <c r="AA14" s="94" t="s">
        <v>384</v>
      </c>
      <c r="AB14" s="94" t="s">
        <v>61</v>
      </c>
      <c r="AC14" s="94" t="s">
        <v>59</v>
      </c>
      <c r="AD14" s="54" t="s">
        <v>429</v>
      </c>
      <c r="AE14" s="94" t="s">
        <v>384</v>
      </c>
      <c r="AF14" s="94" t="s">
        <v>384</v>
      </c>
      <c r="AG14" s="94" t="s">
        <v>384</v>
      </c>
      <c r="AH14" s="94" t="s">
        <v>61</v>
      </c>
      <c r="AI14" s="94" t="s">
        <v>60</v>
      </c>
      <c r="AJ14" s="96" t="s">
        <v>144</v>
      </c>
      <c r="AK14" s="96" t="s">
        <v>52</v>
      </c>
      <c r="AL14" s="94" t="s">
        <v>54</v>
      </c>
      <c r="AM14" s="54" t="s">
        <v>430</v>
      </c>
      <c r="AN14" s="94" t="s">
        <v>431</v>
      </c>
      <c r="AO14" s="54" t="s">
        <v>388</v>
      </c>
      <c r="AP14" s="54" t="s">
        <v>388</v>
      </c>
      <c r="AQ14" s="54" t="s">
        <v>388</v>
      </c>
      <c r="AR14" s="54" t="s">
        <v>388</v>
      </c>
      <c r="AS14" s="54" t="s">
        <v>388</v>
      </c>
      <c r="AT14" s="54" t="s">
        <v>432</v>
      </c>
      <c r="AU14" s="54" t="s">
        <v>433</v>
      </c>
      <c r="AV14" s="54" t="s">
        <v>434</v>
      </c>
      <c r="AW14" s="54" t="s">
        <v>435</v>
      </c>
      <c r="AX14" s="54" t="s">
        <v>436</v>
      </c>
      <c r="AY14" s="54" t="s">
        <v>437</v>
      </c>
      <c r="AZ14" s="54" t="s">
        <v>438</v>
      </c>
      <c r="BA14" s="54" t="s">
        <v>439</v>
      </c>
      <c r="BB14" s="165" t="s">
        <v>2167</v>
      </c>
      <c r="BC14" s="55" t="s">
        <v>2168</v>
      </c>
      <c r="BD14" s="71">
        <v>43593</v>
      </c>
      <c r="BE14" s="72" t="s">
        <v>392</v>
      </c>
      <c r="BF14" s="77" t="s">
        <v>440</v>
      </c>
      <c r="BG14" s="69">
        <v>43755</v>
      </c>
      <c r="BH14" s="78" t="s">
        <v>396</v>
      </c>
      <c r="BI14" s="74" t="s">
        <v>441</v>
      </c>
      <c r="BJ14" s="69" t="s">
        <v>442</v>
      </c>
      <c r="BK14" s="72" t="s">
        <v>443</v>
      </c>
      <c r="BL14" s="77" t="s">
        <v>444</v>
      </c>
      <c r="BM14" s="69">
        <v>44056</v>
      </c>
      <c r="BN14" s="78" t="s">
        <v>445</v>
      </c>
      <c r="BO14" s="74" t="s">
        <v>446</v>
      </c>
      <c r="BP14" s="69">
        <v>44168</v>
      </c>
      <c r="BQ14" s="72" t="s">
        <v>447</v>
      </c>
      <c r="BR14" s="77" t="s">
        <v>448</v>
      </c>
      <c r="BS14" s="69" t="s">
        <v>403</v>
      </c>
      <c r="BT14" s="78" t="s">
        <v>404</v>
      </c>
      <c r="BU14" s="74" t="s">
        <v>403</v>
      </c>
      <c r="BV14" s="69" t="s">
        <v>403</v>
      </c>
      <c r="BW14" s="72" t="s">
        <v>404</v>
      </c>
      <c r="BX14" s="77" t="s">
        <v>403</v>
      </c>
      <c r="BY14" s="69" t="s">
        <v>403</v>
      </c>
      <c r="BZ14" s="78" t="s">
        <v>404</v>
      </c>
      <c r="CA14" s="74" t="s">
        <v>403</v>
      </c>
      <c r="CB14" s="69" t="s">
        <v>403</v>
      </c>
      <c r="CC14" s="72" t="s">
        <v>404</v>
      </c>
      <c r="CD14" s="77" t="s">
        <v>403</v>
      </c>
      <c r="CE14" s="69" t="s">
        <v>403</v>
      </c>
      <c r="CF14" s="78" t="s">
        <v>404</v>
      </c>
      <c r="CG14" s="74" t="s">
        <v>403</v>
      </c>
      <c r="CH14" s="69" t="s">
        <v>403</v>
      </c>
      <c r="CI14" s="72" t="s">
        <v>404</v>
      </c>
      <c r="CJ14" s="77" t="s">
        <v>403</v>
      </c>
      <c r="CK14" s="69" t="s">
        <v>403</v>
      </c>
      <c r="CL14" s="78" t="s">
        <v>404</v>
      </c>
      <c r="CM14" s="80" t="s">
        <v>403</v>
      </c>
      <c r="CN14" s="159" t="str">
        <f>IFERROR(VLOOKUP(A14,Listas!$A$2:$B$23,2,FALSE),"")</f>
        <v>Alta Consejería Distrital de Tecnologías de Información y Comunicaciones - TIC</v>
      </c>
      <c r="CO14" s="160">
        <f t="shared" si="0"/>
        <v>1</v>
      </c>
      <c r="CP14" s="160">
        <f t="shared" si="1"/>
        <v>5</v>
      </c>
      <c r="CQ14" s="160">
        <f t="shared" si="2"/>
        <v>1</v>
      </c>
      <c r="CR14" s="160">
        <f t="shared" si="3"/>
        <v>5</v>
      </c>
      <c r="CS14" s="94">
        <f t="shared" si="4"/>
        <v>1</v>
      </c>
      <c r="CT14" s="94" t="str">
        <f t="shared" si="5"/>
        <v>Rara vez (1)</v>
      </c>
      <c r="CU14" s="94">
        <f t="shared" si="6"/>
        <v>4</v>
      </c>
      <c r="CV14" s="94" t="str">
        <f t="shared" si="7"/>
        <v>Mayor (4)</v>
      </c>
      <c r="CW14" s="94">
        <f t="shared" si="8"/>
        <v>1</v>
      </c>
      <c r="CX14" s="94" t="str">
        <f t="shared" si="9"/>
        <v>Rara vez (1)</v>
      </c>
      <c r="CY14" s="94">
        <f t="shared" si="10"/>
        <v>3</v>
      </c>
      <c r="CZ14" s="94" t="str">
        <f t="shared" si="11"/>
        <v>Moderado (3)</v>
      </c>
      <c r="DA14" s="94" t="str">
        <f t="shared" si="12"/>
        <v>Antes de controles
Desde el cuadrante de probabilidad Rara vez (1) e impacto Mayor (4)
Después de controles
Hasta el cuadrante de probabilidad Rara vez (1) e impacto Moderado (3)</v>
      </c>
      <c r="DJ14" s="178"/>
      <c r="DO14" s="165" t="str">
        <f t="shared" si="14"/>
        <v>Antes de controles
Desde el cuadrante de probabilidad Rara vez (1) e impacto Mayor (4)
Después de controles
Hasta el cuadrante de probabilidad Rara vez (1) e impacto Moderado (3)</v>
      </c>
      <c r="DP14" s="55" t="str">
        <f t="shared" si="15"/>
        <v>Antes de controles
Desde el cuadrante de probabilidad Improbable (2) e impacto Mayor (4)
Después de controles
Hasta el cuadrante de probabilidad Rara vez (1) e impacto Menor (2)</v>
      </c>
    </row>
    <row r="15" spans="1:120" ht="409.5" customHeight="1" x14ac:dyDescent="0.2">
      <c r="A15" s="54" t="s">
        <v>182</v>
      </c>
      <c r="B15" s="97" t="s">
        <v>450</v>
      </c>
      <c r="C15" s="58" t="s">
        <v>93</v>
      </c>
      <c r="D15" s="56" t="s">
        <v>451</v>
      </c>
      <c r="E15" s="94" t="s">
        <v>35</v>
      </c>
      <c r="F15" s="94" t="s">
        <v>152</v>
      </c>
      <c r="G15" s="54" t="s">
        <v>452</v>
      </c>
      <c r="H15" s="54" t="s">
        <v>453</v>
      </c>
      <c r="I15" s="54" t="s">
        <v>454</v>
      </c>
      <c r="J15" s="54" t="s">
        <v>455</v>
      </c>
      <c r="K15" s="54" t="s">
        <v>456</v>
      </c>
      <c r="L15" s="54" t="s">
        <v>457</v>
      </c>
      <c r="M15" s="54" t="s">
        <v>458</v>
      </c>
      <c r="N15" s="96" t="s">
        <v>103</v>
      </c>
      <c r="O15" s="96" t="s">
        <v>104</v>
      </c>
      <c r="P15" s="96" t="s">
        <v>104</v>
      </c>
      <c r="Q15" s="96" t="s">
        <v>125</v>
      </c>
      <c r="R15" s="96" t="s">
        <v>145</v>
      </c>
      <c r="S15" s="96" t="s">
        <v>145</v>
      </c>
      <c r="T15" s="96" t="s">
        <v>79</v>
      </c>
      <c r="U15" s="96" t="s">
        <v>79</v>
      </c>
      <c r="V15" s="94" t="s">
        <v>54</v>
      </c>
      <c r="W15" s="54" t="s">
        <v>459</v>
      </c>
      <c r="X15" s="54" t="s">
        <v>460</v>
      </c>
      <c r="Y15" s="94" t="s">
        <v>461</v>
      </c>
      <c r="Z15" s="94" t="s">
        <v>462</v>
      </c>
      <c r="AA15" s="94" t="s">
        <v>461</v>
      </c>
      <c r="AB15" s="94" t="s">
        <v>86</v>
      </c>
      <c r="AC15" s="94" t="s">
        <v>59</v>
      </c>
      <c r="AD15" s="54" t="s">
        <v>463</v>
      </c>
      <c r="AE15" s="94" t="s">
        <v>464</v>
      </c>
      <c r="AF15" s="94" t="s">
        <v>464</v>
      </c>
      <c r="AG15" s="94" t="s">
        <v>464</v>
      </c>
      <c r="AH15" s="94" t="s">
        <v>61</v>
      </c>
      <c r="AI15" s="94" t="s">
        <v>60</v>
      </c>
      <c r="AJ15" s="96" t="s">
        <v>124</v>
      </c>
      <c r="AK15" s="96" t="s">
        <v>125</v>
      </c>
      <c r="AL15" s="94" t="s">
        <v>126</v>
      </c>
      <c r="AM15" s="54" t="s">
        <v>465</v>
      </c>
      <c r="AN15" s="94" t="s">
        <v>431</v>
      </c>
      <c r="AO15" s="54" t="s">
        <v>466</v>
      </c>
      <c r="AP15" s="54" t="s">
        <v>467</v>
      </c>
      <c r="AQ15" s="54" t="s">
        <v>468</v>
      </c>
      <c r="AR15" s="54" t="s">
        <v>469</v>
      </c>
      <c r="AS15" s="54" t="s">
        <v>470</v>
      </c>
      <c r="AT15" s="54" t="s">
        <v>471</v>
      </c>
      <c r="AU15" s="54" t="s">
        <v>472</v>
      </c>
      <c r="AV15" s="54" t="s">
        <v>473</v>
      </c>
      <c r="AW15" s="54" t="s">
        <v>474</v>
      </c>
      <c r="AX15" s="54" t="s">
        <v>475</v>
      </c>
      <c r="AY15" s="54" t="s">
        <v>476</v>
      </c>
      <c r="AZ15" s="54" t="s">
        <v>477</v>
      </c>
      <c r="BA15" s="54" t="s">
        <v>478</v>
      </c>
      <c r="BB15" s="165" t="s">
        <v>2169</v>
      </c>
      <c r="BC15" s="55" t="s">
        <v>2168</v>
      </c>
      <c r="BD15" s="71">
        <v>43350</v>
      </c>
      <c r="BE15" s="72" t="s">
        <v>392</v>
      </c>
      <c r="BF15" s="77" t="s">
        <v>479</v>
      </c>
      <c r="BG15" s="69">
        <v>43593</v>
      </c>
      <c r="BH15" s="78" t="s">
        <v>480</v>
      </c>
      <c r="BI15" s="74" t="s">
        <v>481</v>
      </c>
      <c r="BJ15" s="69">
        <v>43761</v>
      </c>
      <c r="BK15" s="72" t="s">
        <v>482</v>
      </c>
      <c r="BL15" s="77" t="s">
        <v>483</v>
      </c>
      <c r="BM15" s="69">
        <v>43929</v>
      </c>
      <c r="BN15" s="78" t="s">
        <v>484</v>
      </c>
      <c r="BO15" s="74" t="s">
        <v>485</v>
      </c>
      <c r="BP15" s="69">
        <v>44169</v>
      </c>
      <c r="BQ15" s="72" t="s">
        <v>400</v>
      </c>
      <c r="BR15" s="77" t="s">
        <v>486</v>
      </c>
      <c r="BS15" s="69" t="s">
        <v>403</v>
      </c>
      <c r="BT15" s="78" t="s">
        <v>404</v>
      </c>
      <c r="BU15" s="74" t="s">
        <v>403</v>
      </c>
      <c r="BV15" s="69" t="s">
        <v>403</v>
      </c>
      <c r="BW15" s="72" t="s">
        <v>404</v>
      </c>
      <c r="BX15" s="77" t="s">
        <v>403</v>
      </c>
      <c r="BY15" s="69" t="s">
        <v>403</v>
      </c>
      <c r="BZ15" s="78" t="s">
        <v>404</v>
      </c>
      <c r="CA15" s="74" t="s">
        <v>403</v>
      </c>
      <c r="CB15" s="69" t="s">
        <v>403</v>
      </c>
      <c r="CC15" s="72" t="s">
        <v>404</v>
      </c>
      <c r="CD15" s="77" t="s">
        <v>403</v>
      </c>
      <c r="CE15" s="69" t="s">
        <v>403</v>
      </c>
      <c r="CF15" s="78" t="s">
        <v>404</v>
      </c>
      <c r="CG15" s="74" t="s">
        <v>403</v>
      </c>
      <c r="CH15" s="69" t="s">
        <v>403</v>
      </c>
      <c r="CI15" s="72" t="s">
        <v>404</v>
      </c>
      <c r="CJ15" s="77" t="s">
        <v>403</v>
      </c>
      <c r="CK15" s="69" t="s">
        <v>403</v>
      </c>
      <c r="CL15" s="78" t="s">
        <v>404</v>
      </c>
      <c r="CM15" s="80" t="s">
        <v>403</v>
      </c>
      <c r="CN15" s="159" t="str">
        <f>IFERROR(VLOOKUP(A15,Listas!$A$2:$B$23,2,FALSE),"")</f>
        <v>Dirección Distrital de Desarrollo Institucional</v>
      </c>
      <c r="CO15" s="160">
        <f t="shared" si="0"/>
        <v>3</v>
      </c>
      <c r="CP15" s="160">
        <f t="shared" si="1"/>
        <v>4</v>
      </c>
      <c r="CQ15" s="160">
        <f t="shared" si="2"/>
        <v>2</v>
      </c>
      <c r="CR15" s="160">
        <f t="shared" si="3"/>
        <v>2</v>
      </c>
      <c r="CS15" s="94">
        <f t="shared" si="4"/>
        <v>2</v>
      </c>
      <c r="CT15" s="94" t="str">
        <f t="shared" si="5"/>
        <v>Improbable (2)</v>
      </c>
      <c r="CU15" s="94">
        <f t="shared" si="6"/>
        <v>4</v>
      </c>
      <c r="CV15" s="94" t="str">
        <f t="shared" si="7"/>
        <v>Mayor (4)</v>
      </c>
      <c r="CW15" s="94">
        <f t="shared" si="8"/>
        <v>2</v>
      </c>
      <c r="CX15" s="94" t="str">
        <f t="shared" si="9"/>
        <v>Improbable (2)</v>
      </c>
      <c r="CY15" s="94">
        <f t="shared" si="10"/>
        <v>2</v>
      </c>
      <c r="CZ15" s="94" t="str">
        <f t="shared" si="11"/>
        <v>Menor (2)</v>
      </c>
      <c r="DA15" s="94" t="str">
        <f t="shared" si="12"/>
        <v>Antes de controles
Desde el cuadrante de probabilidad Improbable (2) e impacto Mayor (4)
Después de controles
Hasta el cuadrante de probabilidad Improbable (2) e impacto Menor (2)</v>
      </c>
      <c r="DJ15" s="178"/>
      <c r="DO15" s="165" t="str">
        <f t="shared" si="14"/>
        <v>Antes de controles
Desde el cuadrante de probabilidad Improbable (2) e impacto Mayor (4)
Después de controles
Hasta el cuadrante de probabilidad Improbable (2) e impacto Menor (2)</v>
      </c>
      <c r="DP15" s="55" t="str">
        <f t="shared" si="15"/>
        <v>Antes de controles
Desde el cuadrante de probabilidad Improbable (2) e impacto Mayor (4)
Después de controles
Hasta el cuadrante de probabilidad Rara vez (1) e impacto Menor (2)</v>
      </c>
    </row>
    <row r="16" spans="1:120" ht="409.5" customHeight="1" x14ac:dyDescent="0.2">
      <c r="A16" s="54" t="s">
        <v>182</v>
      </c>
      <c r="B16" s="97" t="s">
        <v>487</v>
      </c>
      <c r="C16" s="58" t="s">
        <v>93</v>
      </c>
      <c r="D16" s="56" t="s">
        <v>488</v>
      </c>
      <c r="E16" s="94" t="s">
        <v>35</v>
      </c>
      <c r="F16" s="94" t="s">
        <v>152</v>
      </c>
      <c r="G16" s="54" t="s">
        <v>489</v>
      </c>
      <c r="H16" s="54" t="s">
        <v>490</v>
      </c>
      <c r="I16" s="54" t="s">
        <v>491</v>
      </c>
      <c r="J16" s="54" t="s">
        <v>492</v>
      </c>
      <c r="K16" s="54" t="s">
        <v>379</v>
      </c>
      <c r="L16" s="54" t="s">
        <v>493</v>
      </c>
      <c r="M16" s="54" t="s">
        <v>458</v>
      </c>
      <c r="N16" s="96" t="s">
        <v>144</v>
      </c>
      <c r="O16" s="96" t="s">
        <v>125</v>
      </c>
      <c r="P16" s="96" t="s">
        <v>79</v>
      </c>
      <c r="Q16" s="96" t="s">
        <v>125</v>
      </c>
      <c r="R16" s="96" t="s">
        <v>145</v>
      </c>
      <c r="S16" s="96" t="s">
        <v>125</v>
      </c>
      <c r="T16" s="96" t="s">
        <v>79</v>
      </c>
      <c r="U16" s="96" t="s">
        <v>79</v>
      </c>
      <c r="V16" s="94" t="s">
        <v>81</v>
      </c>
      <c r="W16" s="54" t="s">
        <v>494</v>
      </c>
      <c r="X16" s="54" t="s">
        <v>495</v>
      </c>
      <c r="Y16" s="94" t="s">
        <v>384</v>
      </c>
      <c r="Z16" s="94" t="s">
        <v>384</v>
      </c>
      <c r="AA16" s="94" t="s">
        <v>384</v>
      </c>
      <c r="AB16" s="94" t="s">
        <v>61</v>
      </c>
      <c r="AC16" s="94" t="s">
        <v>59</v>
      </c>
      <c r="AD16" s="54" t="s">
        <v>496</v>
      </c>
      <c r="AE16" s="94" t="s">
        <v>384</v>
      </c>
      <c r="AF16" s="94" t="s">
        <v>384</v>
      </c>
      <c r="AG16" s="94" t="s">
        <v>384</v>
      </c>
      <c r="AH16" s="94" t="s">
        <v>61</v>
      </c>
      <c r="AI16" s="94" t="s">
        <v>60</v>
      </c>
      <c r="AJ16" s="96" t="s">
        <v>144</v>
      </c>
      <c r="AK16" s="96" t="s">
        <v>125</v>
      </c>
      <c r="AL16" s="94" t="s">
        <v>126</v>
      </c>
      <c r="AM16" s="54" t="s">
        <v>497</v>
      </c>
      <c r="AN16" s="94" t="s">
        <v>387</v>
      </c>
      <c r="AO16" s="54" t="s">
        <v>388</v>
      </c>
      <c r="AP16" s="54" t="s">
        <v>388</v>
      </c>
      <c r="AQ16" s="54" t="s">
        <v>388</v>
      </c>
      <c r="AR16" s="54" t="s">
        <v>388</v>
      </c>
      <c r="AS16" s="54" t="s">
        <v>388</v>
      </c>
      <c r="AT16" s="54" t="s">
        <v>388</v>
      </c>
      <c r="AU16" s="54" t="s">
        <v>388</v>
      </c>
      <c r="AV16" s="54" t="s">
        <v>388</v>
      </c>
      <c r="AW16" s="54" t="s">
        <v>388</v>
      </c>
      <c r="AX16" s="54" t="s">
        <v>388</v>
      </c>
      <c r="AY16" s="54" t="s">
        <v>498</v>
      </c>
      <c r="AZ16" s="54" t="s">
        <v>499</v>
      </c>
      <c r="BA16" s="54" t="s">
        <v>500</v>
      </c>
      <c r="BB16" s="165" t="s">
        <v>2169</v>
      </c>
      <c r="BC16" s="55" t="s">
        <v>2168</v>
      </c>
      <c r="BD16" s="71">
        <v>43350</v>
      </c>
      <c r="BE16" s="72" t="s">
        <v>392</v>
      </c>
      <c r="BF16" s="77" t="s">
        <v>393</v>
      </c>
      <c r="BG16" s="69">
        <v>43593</v>
      </c>
      <c r="BH16" s="78" t="s">
        <v>394</v>
      </c>
      <c r="BI16" s="74" t="s">
        <v>501</v>
      </c>
      <c r="BJ16" s="69">
        <v>43929</v>
      </c>
      <c r="BK16" s="72" t="s">
        <v>502</v>
      </c>
      <c r="BL16" s="77" t="s">
        <v>503</v>
      </c>
      <c r="BM16" s="69">
        <v>44169</v>
      </c>
      <c r="BN16" s="78" t="s">
        <v>400</v>
      </c>
      <c r="BO16" s="74" t="s">
        <v>486</v>
      </c>
      <c r="BP16" s="69" t="s">
        <v>403</v>
      </c>
      <c r="BQ16" s="72" t="s">
        <v>404</v>
      </c>
      <c r="BR16" s="77" t="s">
        <v>403</v>
      </c>
      <c r="BS16" s="69" t="s">
        <v>403</v>
      </c>
      <c r="BT16" s="78" t="s">
        <v>404</v>
      </c>
      <c r="BU16" s="74" t="s">
        <v>403</v>
      </c>
      <c r="BV16" s="69" t="s">
        <v>403</v>
      </c>
      <c r="BW16" s="72" t="s">
        <v>404</v>
      </c>
      <c r="BX16" s="77" t="s">
        <v>403</v>
      </c>
      <c r="BY16" s="69" t="s">
        <v>403</v>
      </c>
      <c r="BZ16" s="78" t="s">
        <v>404</v>
      </c>
      <c r="CA16" s="74" t="s">
        <v>403</v>
      </c>
      <c r="CB16" s="69" t="s">
        <v>403</v>
      </c>
      <c r="CC16" s="72" t="s">
        <v>404</v>
      </c>
      <c r="CD16" s="77" t="s">
        <v>403</v>
      </c>
      <c r="CE16" s="69" t="s">
        <v>403</v>
      </c>
      <c r="CF16" s="78" t="s">
        <v>404</v>
      </c>
      <c r="CG16" s="74" t="s">
        <v>403</v>
      </c>
      <c r="CH16" s="69" t="s">
        <v>403</v>
      </c>
      <c r="CI16" s="72" t="s">
        <v>404</v>
      </c>
      <c r="CJ16" s="77" t="s">
        <v>403</v>
      </c>
      <c r="CK16" s="69" t="s">
        <v>403</v>
      </c>
      <c r="CL16" s="78" t="s">
        <v>404</v>
      </c>
      <c r="CM16" s="80" t="s">
        <v>403</v>
      </c>
      <c r="CN16" s="159" t="str">
        <f>IFERROR(VLOOKUP(A16,Listas!$A$2:$B$23,2,FALSE),"")</f>
        <v>Dirección Distrital de Desarrollo Institucional</v>
      </c>
      <c r="CO16" s="160">
        <f t="shared" si="0"/>
        <v>1</v>
      </c>
      <c r="CP16" s="160">
        <f t="shared" si="1"/>
        <v>4</v>
      </c>
      <c r="CQ16" s="160">
        <f t="shared" si="2"/>
        <v>1</v>
      </c>
      <c r="CR16" s="160">
        <f t="shared" si="3"/>
        <v>2</v>
      </c>
      <c r="CS16" s="94">
        <f t="shared" si="4"/>
        <v>2</v>
      </c>
      <c r="CT16" s="94" t="str">
        <f t="shared" si="5"/>
        <v>Improbable (2)</v>
      </c>
      <c r="CU16" s="94">
        <f t="shared" si="6"/>
        <v>4</v>
      </c>
      <c r="CV16" s="94" t="str">
        <f t="shared" si="7"/>
        <v>Mayor (4)</v>
      </c>
      <c r="CW16" s="94">
        <f t="shared" si="8"/>
        <v>2</v>
      </c>
      <c r="CX16" s="94" t="str">
        <f t="shared" si="9"/>
        <v>Improbable (2)</v>
      </c>
      <c r="CY16" s="94">
        <f t="shared" si="10"/>
        <v>2</v>
      </c>
      <c r="CZ16" s="94" t="str">
        <f t="shared" si="11"/>
        <v>Menor (2)</v>
      </c>
      <c r="DA16" s="94" t="str">
        <f t="shared" si="12"/>
        <v>Antes de controles
Desde el cuadrante de probabilidad Improbable (2) e impacto Mayor (4)
Después de controles
Hasta el cuadrante de probabilidad Improbable (2) e impacto Menor (2)</v>
      </c>
      <c r="DJ16" s="178"/>
      <c r="DO16" s="165" t="str">
        <f t="shared" si="14"/>
        <v>Antes de controles
Desde el cuadrante de probabilidad Improbable (2) e impacto Mayor (4)
Después de controles
Hasta el cuadrante de probabilidad Improbable (2) e impacto Menor (2)</v>
      </c>
      <c r="DP16" s="55" t="str">
        <f t="shared" si="15"/>
        <v>Antes de controles
Desde el cuadrante de probabilidad Improbable (2) e impacto Mayor (4)
Después de controles
Hasta el cuadrante de probabilidad Rara vez (1) e impacto Menor (2)</v>
      </c>
    </row>
    <row r="17" spans="1:120" ht="409.5" customHeight="1" x14ac:dyDescent="0.2">
      <c r="A17" s="54" t="s">
        <v>189</v>
      </c>
      <c r="B17" s="97" t="s">
        <v>504</v>
      </c>
      <c r="C17" s="58" t="s">
        <v>93</v>
      </c>
      <c r="D17" s="56" t="s">
        <v>505</v>
      </c>
      <c r="E17" s="94" t="s">
        <v>35</v>
      </c>
      <c r="F17" s="94" t="s">
        <v>152</v>
      </c>
      <c r="G17" s="54" t="s">
        <v>506</v>
      </c>
      <c r="H17" s="54" t="s">
        <v>507</v>
      </c>
      <c r="I17" s="54" t="s">
        <v>508</v>
      </c>
      <c r="J17" s="54" t="s">
        <v>509</v>
      </c>
      <c r="K17" s="54" t="s">
        <v>510</v>
      </c>
      <c r="L17" s="54" t="s">
        <v>493</v>
      </c>
      <c r="M17" s="54" t="s">
        <v>458</v>
      </c>
      <c r="N17" s="96" t="s">
        <v>144</v>
      </c>
      <c r="O17" s="96" t="s">
        <v>145</v>
      </c>
      <c r="P17" s="96" t="s">
        <v>104</v>
      </c>
      <c r="Q17" s="96" t="s">
        <v>125</v>
      </c>
      <c r="R17" s="96" t="s">
        <v>125</v>
      </c>
      <c r="S17" s="96" t="s">
        <v>52</v>
      </c>
      <c r="T17" s="96" t="s">
        <v>79</v>
      </c>
      <c r="U17" s="96" t="s">
        <v>52</v>
      </c>
      <c r="V17" s="94" t="s">
        <v>54</v>
      </c>
      <c r="W17" s="54" t="s">
        <v>511</v>
      </c>
      <c r="X17" s="54" t="s">
        <v>512</v>
      </c>
      <c r="Y17" s="94" t="s">
        <v>462</v>
      </c>
      <c r="Z17" s="94" t="s">
        <v>462</v>
      </c>
      <c r="AA17" s="94" t="s">
        <v>462</v>
      </c>
      <c r="AB17" s="94" t="s">
        <v>61</v>
      </c>
      <c r="AC17" s="94" t="s">
        <v>85</v>
      </c>
      <c r="AD17" s="54" t="s">
        <v>513</v>
      </c>
      <c r="AE17" s="94" t="s">
        <v>464</v>
      </c>
      <c r="AF17" s="94" t="s">
        <v>464</v>
      </c>
      <c r="AG17" s="94" t="s">
        <v>464</v>
      </c>
      <c r="AH17" s="94" t="s">
        <v>61</v>
      </c>
      <c r="AI17" s="94" t="s">
        <v>85</v>
      </c>
      <c r="AJ17" s="96" t="s">
        <v>144</v>
      </c>
      <c r="AK17" s="96" t="s">
        <v>79</v>
      </c>
      <c r="AL17" s="94" t="s">
        <v>81</v>
      </c>
      <c r="AM17" s="54" t="s">
        <v>514</v>
      </c>
      <c r="AN17" s="94" t="s">
        <v>431</v>
      </c>
      <c r="AO17" s="54" t="s">
        <v>388</v>
      </c>
      <c r="AP17" s="54" t="s">
        <v>388</v>
      </c>
      <c r="AQ17" s="54" t="s">
        <v>388</v>
      </c>
      <c r="AR17" s="54" t="s">
        <v>388</v>
      </c>
      <c r="AS17" s="54" t="s">
        <v>388</v>
      </c>
      <c r="AT17" s="54" t="s">
        <v>515</v>
      </c>
      <c r="AU17" s="54" t="s">
        <v>516</v>
      </c>
      <c r="AV17" s="54" t="s">
        <v>517</v>
      </c>
      <c r="AW17" s="54" t="s">
        <v>518</v>
      </c>
      <c r="AX17" s="54" t="s">
        <v>519</v>
      </c>
      <c r="AY17" s="54" t="s">
        <v>520</v>
      </c>
      <c r="AZ17" s="54" t="s">
        <v>521</v>
      </c>
      <c r="BA17" s="54" t="s">
        <v>522</v>
      </c>
      <c r="BB17" s="165" t="s">
        <v>2170</v>
      </c>
      <c r="BC17" s="55" t="s">
        <v>2168</v>
      </c>
      <c r="BD17" s="71">
        <v>43347</v>
      </c>
      <c r="BE17" s="72" t="s">
        <v>392</v>
      </c>
      <c r="BF17" s="77" t="s">
        <v>523</v>
      </c>
      <c r="BG17" s="69">
        <v>43594</v>
      </c>
      <c r="BH17" s="78" t="s">
        <v>480</v>
      </c>
      <c r="BI17" s="74" t="s">
        <v>524</v>
      </c>
      <c r="BJ17" s="69">
        <v>43787</v>
      </c>
      <c r="BK17" s="72" t="s">
        <v>392</v>
      </c>
      <c r="BL17" s="77" t="s">
        <v>525</v>
      </c>
      <c r="BM17" s="69">
        <v>43347</v>
      </c>
      <c r="BN17" s="78" t="s">
        <v>392</v>
      </c>
      <c r="BO17" s="74" t="s">
        <v>523</v>
      </c>
      <c r="BP17" s="69">
        <v>43594</v>
      </c>
      <c r="BQ17" s="72" t="s">
        <v>480</v>
      </c>
      <c r="BR17" s="77" t="s">
        <v>524</v>
      </c>
      <c r="BS17" s="69">
        <v>43787</v>
      </c>
      <c r="BT17" s="78" t="s">
        <v>392</v>
      </c>
      <c r="BU17" s="74" t="s">
        <v>525</v>
      </c>
      <c r="BV17" s="69">
        <v>43916</v>
      </c>
      <c r="BW17" s="72" t="s">
        <v>392</v>
      </c>
      <c r="BX17" s="77" t="s">
        <v>526</v>
      </c>
      <c r="BY17" s="69">
        <v>44169</v>
      </c>
      <c r="BZ17" s="78" t="s">
        <v>527</v>
      </c>
      <c r="CA17" s="74" t="s">
        <v>528</v>
      </c>
      <c r="CB17" s="69" t="s">
        <v>403</v>
      </c>
      <c r="CC17" s="72" t="s">
        <v>404</v>
      </c>
      <c r="CD17" s="77" t="s">
        <v>403</v>
      </c>
      <c r="CE17" s="69" t="s">
        <v>403</v>
      </c>
      <c r="CF17" s="78" t="s">
        <v>404</v>
      </c>
      <c r="CG17" s="74" t="s">
        <v>403</v>
      </c>
      <c r="CH17" s="69" t="s">
        <v>403</v>
      </c>
      <c r="CI17" s="72" t="s">
        <v>404</v>
      </c>
      <c r="CJ17" s="77" t="s">
        <v>403</v>
      </c>
      <c r="CK17" s="69" t="s">
        <v>403</v>
      </c>
      <c r="CL17" s="78" t="s">
        <v>404</v>
      </c>
      <c r="CM17" s="80" t="s">
        <v>403</v>
      </c>
      <c r="CN17" s="159" t="str">
        <f>IFERROR(VLOOKUP(A17,Listas!$A$2:$B$23,2,FALSE),"")</f>
        <v>Dirección Distrital de Archivo de Bogotá</v>
      </c>
      <c r="CO17" s="160">
        <f t="shared" si="0"/>
        <v>1</v>
      </c>
      <c r="CP17" s="160">
        <f t="shared" si="1"/>
        <v>5</v>
      </c>
      <c r="CQ17" s="160">
        <f t="shared" si="2"/>
        <v>1</v>
      </c>
      <c r="CR17" s="160">
        <f t="shared" si="3"/>
        <v>4</v>
      </c>
      <c r="CS17" s="94">
        <f t="shared" si="4"/>
        <v>1</v>
      </c>
      <c r="CT17" s="94" t="str">
        <f t="shared" ref="CT17:CT29" si="16">IF(CS17="","",IF(CS17=1,"Rara vez (1)",IF(CS17=2,"Improbable (2)",IF(CS17=3,"Posible (3)",IF(CS17=4,"Probable (4)",IF(CS17=5,"Casi seguro (5)",""))))))</f>
        <v>Rara vez (1)</v>
      </c>
      <c r="CU17" s="94">
        <f t="shared" si="6"/>
        <v>4</v>
      </c>
      <c r="CV17" s="94" t="str">
        <f t="shared" ref="CV17:CV29" si="17">IF(CU17="","",IF(CU17=1,"Insignificante (1)",IF(CU17=2,"Menor (2)",IF(CU17=3,"Moderado (3)",IF(CU17=4,"Mayor (4)",IF(CU17=5,"Catastrófico (5)",""))))))</f>
        <v>Mayor (4)</v>
      </c>
      <c r="CW17" s="94">
        <f t="shared" si="8"/>
        <v>1</v>
      </c>
      <c r="CX17" s="94" t="str">
        <f t="shared" ref="CX17:CX29" si="18">IF(CW17="","",IF(CW17=1,"Rara vez (1)",IF(CW17=2,"Improbable (2)",IF(CW17=3,"Posible (3)",IF(CW17=4,"Probable (4)",IF(CW17=5,"Casi seguro (5)",""))))))</f>
        <v>Rara vez (1)</v>
      </c>
      <c r="CY17" s="94">
        <f t="shared" si="10"/>
        <v>4</v>
      </c>
      <c r="CZ17" s="94" t="str">
        <f t="shared" ref="CZ17:CZ29" si="19">IF(CY17="","",IF(CY17=1,"Insignificante (1)",IF(CY17=2,"Menor (2)",IF(CY17=3,"Moderado (3)",IF(CY17=4,"Mayor (4)",IF(CY17=5,"Catastrófico (5)",""))))))</f>
        <v>Mayor (4)</v>
      </c>
      <c r="DA17" s="94" t="str">
        <f t="shared" si="12"/>
        <v>Antes de controles
Desde el cuadrante de probabilidad Rara vez (1) e impacto Mayor (4)
Después de controles
Hasta el cuadrante de probabilidad Rara vez (1) e impacto Mayor (4)</v>
      </c>
      <c r="DJ17" s="178"/>
      <c r="DO17" s="165" t="str">
        <f t="shared" si="14"/>
        <v>Antes de controles
Desde el cuadrante de probabilidad Rara vez (1) e impacto Mayor (4)
Después de controles
Hasta el cuadrante de probabilidad Rara vez (1) e impacto Mayor (4)</v>
      </c>
      <c r="DP17" s="55" t="str">
        <f t="shared" si="15"/>
        <v>Antes de controles
Desde el cuadrante de probabilidad Improbable (2) e impacto Mayor (4)
Después de controles
Hasta el cuadrante de probabilidad Rara vez (1) e impacto Menor (2)</v>
      </c>
    </row>
    <row r="18" spans="1:120" ht="409.5" customHeight="1" x14ac:dyDescent="0.2">
      <c r="A18" s="54" t="s">
        <v>189</v>
      </c>
      <c r="B18" s="97" t="s">
        <v>529</v>
      </c>
      <c r="C18" s="58" t="s">
        <v>93</v>
      </c>
      <c r="D18" s="56" t="s">
        <v>530</v>
      </c>
      <c r="E18" s="94" t="s">
        <v>35</v>
      </c>
      <c r="F18" s="94" t="s">
        <v>152</v>
      </c>
      <c r="G18" s="54" t="s">
        <v>531</v>
      </c>
      <c r="H18" s="54" t="s">
        <v>532</v>
      </c>
      <c r="I18" s="54" t="s">
        <v>533</v>
      </c>
      <c r="J18" s="54" t="s">
        <v>534</v>
      </c>
      <c r="K18" s="54" t="s">
        <v>379</v>
      </c>
      <c r="L18" s="54" t="s">
        <v>380</v>
      </c>
      <c r="M18" s="54" t="s">
        <v>458</v>
      </c>
      <c r="N18" s="96" t="s">
        <v>144</v>
      </c>
      <c r="O18" s="96" t="s">
        <v>145</v>
      </c>
      <c r="P18" s="96" t="s">
        <v>104</v>
      </c>
      <c r="Q18" s="96" t="s">
        <v>125</v>
      </c>
      <c r="R18" s="96" t="s">
        <v>104</v>
      </c>
      <c r="S18" s="96" t="s">
        <v>79</v>
      </c>
      <c r="T18" s="96" t="s">
        <v>145</v>
      </c>
      <c r="U18" s="96" t="s">
        <v>79</v>
      </c>
      <c r="V18" s="94" t="s">
        <v>81</v>
      </c>
      <c r="W18" s="54" t="s">
        <v>535</v>
      </c>
      <c r="X18" s="54" t="s">
        <v>536</v>
      </c>
      <c r="Y18" s="94" t="s">
        <v>462</v>
      </c>
      <c r="Z18" s="94" t="s">
        <v>462</v>
      </c>
      <c r="AA18" s="94" t="s">
        <v>462</v>
      </c>
      <c r="AB18" s="94" t="s">
        <v>61</v>
      </c>
      <c r="AC18" s="94" t="s">
        <v>85</v>
      </c>
      <c r="AD18" s="54" t="s">
        <v>537</v>
      </c>
      <c r="AE18" s="94" t="s">
        <v>464</v>
      </c>
      <c r="AF18" s="94" t="s">
        <v>464</v>
      </c>
      <c r="AG18" s="94" t="s">
        <v>464</v>
      </c>
      <c r="AH18" s="94" t="s">
        <v>61</v>
      </c>
      <c r="AI18" s="94" t="s">
        <v>85</v>
      </c>
      <c r="AJ18" s="96" t="s">
        <v>144</v>
      </c>
      <c r="AK18" s="96" t="s">
        <v>104</v>
      </c>
      <c r="AL18" s="94" t="s">
        <v>105</v>
      </c>
      <c r="AM18" s="54" t="s">
        <v>538</v>
      </c>
      <c r="AN18" s="94" t="s">
        <v>431</v>
      </c>
      <c r="AO18" s="54" t="s">
        <v>388</v>
      </c>
      <c r="AP18" s="54" t="s">
        <v>388</v>
      </c>
      <c r="AQ18" s="54" t="s">
        <v>388</v>
      </c>
      <c r="AR18" s="54" t="s">
        <v>388</v>
      </c>
      <c r="AS18" s="54" t="s">
        <v>388</v>
      </c>
      <c r="AT18" s="54" t="s">
        <v>539</v>
      </c>
      <c r="AU18" s="54" t="s">
        <v>540</v>
      </c>
      <c r="AV18" s="54" t="s">
        <v>541</v>
      </c>
      <c r="AW18" s="54" t="s">
        <v>542</v>
      </c>
      <c r="AX18" s="54" t="s">
        <v>543</v>
      </c>
      <c r="AY18" s="54" t="s">
        <v>544</v>
      </c>
      <c r="AZ18" s="54" t="s">
        <v>545</v>
      </c>
      <c r="BA18" s="54" t="s">
        <v>546</v>
      </c>
      <c r="BB18" s="165" t="s">
        <v>2170</v>
      </c>
      <c r="BC18" s="55" t="s">
        <v>2168</v>
      </c>
      <c r="BD18" s="71">
        <v>43347</v>
      </c>
      <c r="BE18" s="72" t="s">
        <v>392</v>
      </c>
      <c r="BF18" s="77" t="s">
        <v>523</v>
      </c>
      <c r="BG18" s="69">
        <v>43594</v>
      </c>
      <c r="BH18" s="78" t="s">
        <v>480</v>
      </c>
      <c r="BI18" s="74" t="s">
        <v>524</v>
      </c>
      <c r="BJ18" s="69">
        <v>43787</v>
      </c>
      <c r="BK18" s="72" t="s">
        <v>392</v>
      </c>
      <c r="BL18" s="77" t="s">
        <v>525</v>
      </c>
      <c r="BM18" s="69">
        <v>43899</v>
      </c>
      <c r="BN18" s="78" t="s">
        <v>527</v>
      </c>
      <c r="BO18" s="74" t="s">
        <v>547</v>
      </c>
      <c r="BP18" s="69">
        <v>43916</v>
      </c>
      <c r="BQ18" s="72" t="s">
        <v>392</v>
      </c>
      <c r="BR18" s="77" t="s">
        <v>548</v>
      </c>
      <c r="BS18" s="69">
        <v>44169</v>
      </c>
      <c r="BT18" s="78" t="s">
        <v>527</v>
      </c>
      <c r="BU18" s="74" t="s">
        <v>528</v>
      </c>
      <c r="BV18" s="69" t="s">
        <v>403</v>
      </c>
      <c r="BW18" s="72" t="s">
        <v>404</v>
      </c>
      <c r="BX18" s="77" t="s">
        <v>403</v>
      </c>
      <c r="BY18" s="69" t="s">
        <v>403</v>
      </c>
      <c r="BZ18" s="78" t="s">
        <v>404</v>
      </c>
      <c r="CA18" s="74" t="s">
        <v>403</v>
      </c>
      <c r="CB18" s="69" t="s">
        <v>403</v>
      </c>
      <c r="CC18" s="72" t="s">
        <v>404</v>
      </c>
      <c r="CD18" s="77" t="s">
        <v>403</v>
      </c>
      <c r="CE18" s="69" t="s">
        <v>403</v>
      </c>
      <c r="CF18" s="78" t="s">
        <v>404</v>
      </c>
      <c r="CG18" s="74" t="s">
        <v>403</v>
      </c>
      <c r="CH18" s="69" t="s">
        <v>403</v>
      </c>
      <c r="CI18" s="72" t="s">
        <v>404</v>
      </c>
      <c r="CJ18" s="77" t="s">
        <v>403</v>
      </c>
      <c r="CK18" s="69" t="s">
        <v>403</v>
      </c>
      <c r="CL18" s="78" t="s">
        <v>404</v>
      </c>
      <c r="CM18" s="80" t="s">
        <v>403</v>
      </c>
      <c r="CN18" s="159" t="str">
        <f>IFERROR(VLOOKUP(A18,Listas!$A$2:$B$23,2,FALSE),"")</f>
        <v>Dirección Distrital de Archivo de Bogotá</v>
      </c>
      <c r="CO18" s="160">
        <f t="shared" si="0"/>
        <v>1</v>
      </c>
      <c r="CP18" s="160">
        <f t="shared" si="1"/>
        <v>4</v>
      </c>
      <c r="CQ18" s="160">
        <f t="shared" si="2"/>
        <v>1</v>
      </c>
      <c r="CR18" s="160">
        <f t="shared" si="3"/>
        <v>3</v>
      </c>
      <c r="CS18" s="94">
        <f t="shared" si="4"/>
        <v>1</v>
      </c>
      <c r="CT18" s="94" t="str">
        <f t="shared" si="16"/>
        <v>Rara vez (1)</v>
      </c>
      <c r="CU18" s="94">
        <f t="shared" si="6"/>
        <v>4</v>
      </c>
      <c r="CV18" s="94" t="str">
        <f t="shared" si="17"/>
        <v>Mayor (4)</v>
      </c>
      <c r="CW18" s="94">
        <f t="shared" si="8"/>
        <v>1</v>
      </c>
      <c r="CX18" s="94" t="str">
        <f t="shared" si="18"/>
        <v>Rara vez (1)</v>
      </c>
      <c r="CY18" s="94">
        <f t="shared" si="10"/>
        <v>4</v>
      </c>
      <c r="CZ18" s="94" t="str">
        <f t="shared" si="19"/>
        <v>Mayor (4)</v>
      </c>
      <c r="DA18" s="94" t="str">
        <f t="shared" si="12"/>
        <v>Antes de controles
Desde el cuadrante de probabilidad Rara vez (1) e impacto Mayor (4)
Después de controles
Hasta el cuadrante de probabilidad Rara vez (1) e impacto Mayor (4)</v>
      </c>
      <c r="DJ18" s="178"/>
      <c r="DO18" s="165" t="str">
        <f t="shared" si="14"/>
        <v>Antes de controles
Desde el cuadrante de probabilidad Rara vez (1) e impacto Mayor (4)
Después de controles
Hasta el cuadrante de probabilidad Rara vez (1) e impacto Mayor (4)</v>
      </c>
      <c r="DP18" s="55" t="str">
        <f t="shared" si="15"/>
        <v>Antes de controles
Desde el cuadrante de probabilidad Improbable (2) e impacto Mayor (4)
Después de controles
Hasta el cuadrante de probabilidad Rara vez (1) e impacto Menor (2)</v>
      </c>
    </row>
    <row r="19" spans="1:120" ht="409.5" customHeight="1" x14ac:dyDescent="0.2">
      <c r="A19" s="54" t="s">
        <v>189</v>
      </c>
      <c r="B19" s="97" t="s">
        <v>549</v>
      </c>
      <c r="C19" s="58" t="s">
        <v>68</v>
      </c>
      <c r="D19" s="56" t="s">
        <v>550</v>
      </c>
      <c r="E19" s="94" t="s">
        <v>64</v>
      </c>
      <c r="F19" s="94" t="s">
        <v>152</v>
      </c>
      <c r="G19" s="54" t="s">
        <v>551</v>
      </c>
      <c r="H19" s="54" t="s">
        <v>552</v>
      </c>
      <c r="I19" s="54" t="s">
        <v>553</v>
      </c>
      <c r="J19" s="54" t="s">
        <v>554</v>
      </c>
      <c r="K19" s="54" t="s">
        <v>379</v>
      </c>
      <c r="L19" s="54" t="s">
        <v>380</v>
      </c>
      <c r="M19" s="54" t="s">
        <v>458</v>
      </c>
      <c r="N19" s="96" t="s">
        <v>144</v>
      </c>
      <c r="O19" s="96" t="s">
        <v>145</v>
      </c>
      <c r="P19" s="96" t="s">
        <v>104</v>
      </c>
      <c r="Q19" s="96" t="s">
        <v>104</v>
      </c>
      <c r="R19" s="96" t="s">
        <v>104</v>
      </c>
      <c r="S19" s="96" t="s">
        <v>79</v>
      </c>
      <c r="T19" s="96" t="s">
        <v>79</v>
      </c>
      <c r="U19" s="96" t="s">
        <v>79</v>
      </c>
      <c r="V19" s="94" t="s">
        <v>81</v>
      </c>
      <c r="W19" s="54" t="s">
        <v>555</v>
      </c>
      <c r="X19" s="54" t="s">
        <v>556</v>
      </c>
      <c r="Y19" s="94" t="s">
        <v>557</v>
      </c>
      <c r="Z19" s="94" t="s">
        <v>557</v>
      </c>
      <c r="AA19" s="94" t="s">
        <v>557</v>
      </c>
      <c r="AB19" s="94" t="s">
        <v>61</v>
      </c>
      <c r="AC19" s="94" t="s">
        <v>85</v>
      </c>
      <c r="AD19" s="54" t="s">
        <v>558</v>
      </c>
      <c r="AE19" s="94" t="s">
        <v>557</v>
      </c>
      <c r="AF19" s="94" t="s">
        <v>557</v>
      </c>
      <c r="AG19" s="94" t="s">
        <v>557</v>
      </c>
      <c r="AH19" s="94" t="s">
        <v>61</v>
      </c>
      <c r="AI19" s="94" t="s">
        <v>85</v>
      </c>
      <c r="AJ19" s="96" t="s">
        <v>144</v>
      </c>
      <c r="AK19" s="96" t="s">
        <v>79</v>
      </c>
      <c r="AL19" s="94" t="s">
        <v>81</v>
      </c>
      <c r="AM19" s="54" t="s">
        <v>559</v>
      </c>
      <c r="AN19" s="94" t="s">
        <v>431</v>
      </c>
      <c r="AO19" s="54" t="s">
        <v>388</v>
      </c>
      <c r="AP19" s="54" t="s">
        <v>388</v>
      </c>
      <c r="AQ19" s="54" t="s">
        <v>388</v>
      </c>
      <c r="AR19" s="54" t="s">
        <v>388</v>
      </c>
      <c r="AS19" s="54" t="s">
        <v>388</v>
      </c>
      <c r="AT19" s="54" t="s">
        <v>560</v>
      </c>
      <c r="AU19" s="54" t="s">
        <v>561</v>
      </c>
      <c r="AV19" s="54" t="s">
        <v>562</v>
      </c>
      <c r="AW19" s="54" t="s">
        <v>563</v>
      </c>
      <c r="AX19" s="54" t="s">
        <v>564</v>
      </c>
      <c r="AY19" s="54" t="s">
        <v>565</v>
      </c>
      <c r="AZ19" s="54" t="s">
        <v>566</v>
      </c>
      <c r="BA19" s="54" t="s">
        <v>567</v>
      </c>
      <c r="BB19" s="165" t="s">
        <v>2170</v>
      </c>
      <c r="BC19" s="55" t="s">
        <v>2168</v>
      </c>
      <c r="BD19" s="71">
        <v>43496</v>
      </c>
      <c r="BE19" s="72" t="s">
        <v>392</v>
      </c>
      <c r="BF19" s="77" t="s">
        <v>523</v>
      </c>
      <c r="BG19" s="69">
        <v>43594</v>
      </c>
      <c r="BH19" s="78" t="s">
        <v>480</v>
      </c>
      <c r="BI19" s="74" t="s">
        <v>568</v>
      </c>
      <c r="BJ19" s="69">
        <v>43787</v>
      </c>
      <c r="BK19" s="72" t="s">
        <v>392</v>
      </c>
      <c r="BL19" s="77" t="s">
        <v>525</v>
      </c>
      <c r="BM19" s="69">
        <v>43916</v>
      </c>
      <c r="BN19" s="78" t="s">
        <v>392</v>
      </c>
      <c r="BO19" s="74" t="s">
        <v>569</v>
      </c>
      <c r="BP19" s="69">
        <v>44169</v>
      </c>
      <c r="BQ19" s="72" t="s">
        <v>527</v>
      </c>
      <c r="BR19" s="77" t="s">
        <v>570</v>
      </c>
      <c r="BS19" s="69" t="s">
        <v>403</v>
      </c>
      <c r="BT19" s="78" t="s">
        <v>404</v>
      </c>
      <c r="BU19" s="74" t="s">
        <v>403</v>
      </c>
      <c r="BV19" s="69" t="s">
        <v>403</v>
      </c>
      <c r="BW19" s="72" t="s">
        <v>404</v>
      </c>
      <c r="BX19" s="77" t="s">
        <v>403</v>
      </c>
      <c r="BY19" s="69" t="s">
        <v>403</v>
      </c>
      <c r="BZ19" s="78" t="s">
        <v>404</v>
      </c>
      <c r="CA19" s="74" t="s">
        <v>403</v>
      </c>
      <c r="CB19" s="69" t="s">
        <v>403</v>
      </c>
      <c r="CC19" s="72" t="s">
        <v>404</v>
      </c>
      <c r="CD19" s="77" t="s">
        <v>403</v>
      </c>
      <c r="CE19" s="69" t="s">
        <v>403</v>
      </c>
      <c r="CF19" s="78" t="s">
        <v>404</v>
      </c>
      <c r="CG19" s="74" t="s">
        <v>403</v>
      </c>
      <c r="CH19" s="69" t="s">
        <v>403</v>
      </c>
      <c r="CI19" s="72" t="s">
        <v>404</v>
      </c>
      <c r="CJ19" s="77" t="s">
        <v>403</v>
      </c>
      <c r="CK19" s="69" t="s">
        <v>403</v>
      </c>
      <c r="CL19" s="78" t="s">
        <v>404</v>
      </c>
      <c r="CM19" s="80" t="s">
        <v>403</v>
      </c>
      <c r="CN19" s="159" t="str">
        <f>IFERROR(VLOOKUP(A19,Listas!$A$2:$B$23,2,FALSE),"")</f>
        <v>Dirección Distrital de Archivo de Bogotá</v>
      </c>
      <c r="CO19" s="160">
        <f t="shared" si="0"/>
        <v>1</v>
      </c>
      <c r="CP19" s="160">
        <f t="shared" si="1"/>
        <v>4</v>
      </c>
      <c r="CQ19" s="160">
        <f t="shared" si="2"/>
        <v>1</v>
      </c>
      <c r="CR19" s="160">
        <f t="shared" si="3"/>
        <v>4</v>
      </c>
      <c r="CS19" s="94">
        <f t="shared" si="4"/>
        <v>1</v>
      </c>
      <c r="CT19" s="94" t="str">
        <f t="shared" si="16"/>
        <v>Rara vez (1)</v>
      </c>
      <c r="CU19" s="94">
        <f t="shared" si="6"/>
        <v>4</v>
      </c>
      <c r="CV19" s="94" t="str">
        <f t="shared" si="17"/>
        <v>Mayor (4)</v>
      </c>
      <c r="CW19" s="94">
        <f t="shared" si="8"/>
        <v>1</v>
      </c>
      <c r="CX19" s="94" t="str">
        <f t="shared" si="18"/>
        <v>Rara vez (1)</v>
      </c>
      <c r="CY19" s="94">
        <f t="shared" si="10"/>
        <v>4</v>
      </c>
      <c r="CZ19" s="94" t="str">
        <f t="shared" si="19"/>
        <v>Mayor (4)</v>
      </c>
      <c r="DA19" s="94" t="str">
        <f t="shared" si="12"/>
        <v>Antes de controles
Desde el cuadrante de probabilidad Rara vez (1) e impacto Mayor (4)
Después de controles
Hasta el cuadrante de probabilidad Rara vez (1) e impacto Mayor (4)</v>
      </c>
      <c r="DJ19" s="178"/>
      <c r="DO19" s="165" t="str">
        <f t="shared" si="14"/>
        <v>Antes de controles
Desde el cuadrante de probabilidad Rara vez (1) e impacto Mayor (4)
Después de controles
Hasta el cuadrante de probabilidad Rara vez (1) e impacto Mayor (4)</v>
      </c>
      <c r="DP19" s="55" t="str">
        <f t="shared" si="15"/>
        <v>Antes de controles
Desde el cuadrante de probabilidad Improbable (2) e impacto Mayor (4)
Después de controles
Hasta el cuadrante de probabilidad Rara vez (1) e impacto Menor (2)</v>
      </c>
    </row>
    <row r="20" spans="1:120" ht="409.5" customHeight="1" x14ac:dyDescent="0.2">
      <c r="A20" s="54" t="s">
        <v>189</v>
      </c>
      <c r="B20" s="97" t="s">
        <v>571</v>
      </c>
      <c r="C20" s="58" t="s">
        <v>40</v>
      </c>
      <c r="D20" s="56" t="s">
        <v>572</v>
      </c>
      <c r="E20" s="94" t="s">
        <v>64</v>
      </c>
      <c r="F20" s="94" t="s">
        <v>152</v>
      </c>
      <c r="G20" s="54" t="s">
        <v>573</v>
      </c>
      <c r="H20" s="54" t="s">
        <v>574</v>
      </c>
      <c r="I20" s="54" t="s">
        <v>575</v>
      </c>
      <c r="J20" s="54" t="s">
        <v>554</v>
      </c>
      <c r="K20" s="54" t="s">
        <v>379</v>
      </c>
      <c r="L20" s="54" t="s">
        <v>576</v>
      </c>
      <c r="M20" s="54" t="s">
        <v>458</v>
      </c>
      <c r="N20" s="96" t="s">
        <v>144</v>
      </c>
      <c r="O20" s="96" t="s">
        <v>145</v>
      </c>
      <c r="P20" s="96" t="s">
        <v>104</v>
      </c>
      <c r="Q20" s="96" t="s">
        <v>79</v>
      </c>
      <c r="R20" s="96" t="s">
        <v>125</v>
      </c>
      <c r="S20" s="96" t="s">
        <v>52</v>
      </c>
      <c r="T20" s="96" t="s">
        <v>145</v>
      </c>
      <c r="U20" s="96" t="s">
        <v>79</v>
      </c>
      <c r="V20" s="94" t="s">
        <v>81</v>
      </c>
      <c r="W20" s="54" t="s">
        <v>577</v>
      </c>
      <c r="X20" s="54" t="s">
        <v>578</v>
      </c>
      <c r="Y20" s="94" t="s">
        <v>464</v>
      </c>
      <c r="Z20" s="94" t="s">
        <v>464</v>
      </c>
      <c r="AA20" s="94" t="s">
        <v>464</v>
      </c>
      <c r="AB20" s="94" t="s">
        <v>61</v>
      </c>
      <c r="AC20" s="94" t="s">
        <v>85</v>
      </c>
      <c r="AD20" s="54" t="s">
        <v>579</v>
      </c>
      <c r="AE20" s="94" t="s">
        <v>384</v>
      </c>
      <c r="AF20" s="94" t="s">
        <v>384</v>
      </c>
      <c r="AG20" s="94" t="s">
        <v>384</v>
      </c>
      <c r="AH20" s="94" t="s">
        <v>61</v>
      </c>
      <c r="AI20" s="94" t="s">
        <v>60</v>
      </c>
      <c r="AJ20" s="96" t="s">
        <v>144</v>
      </c>
      <c r="AK20" s="96" t="s">
        <v>79</v>
      </c>
      <c r="AL20" s="94" t="s">
        <v>81</v>
      </c>
      <c r="AM20" s="54" t="s">
        <v>580</v>
      </c>
      <c r="AN20" s="94" t="s">
        <v>431</v>
      </c>
      <c r="AO20" s="54" t="s">
        <v>388</v>
      </c>
      <c r="AP20" s="54" t="s">
        <v>388</v>
      </c>
      <c r="AQ20" s="54" t="s">
        <v>388</v>
      </c>
      <c r="AR20" s="54" t="s">
        <v>388</v>
      </c>
      <c r="AS20" s="54" t="s">
        <v>388</v>
      </c>
      <c r="AT20" s="54" t="s">
        <v>581</v>
      </c>
      <c r="AU20" s="54" t="s">
        <v>582</v>
      </c>
      <c r="AV20" s="54" t="s">
        <v>583</v>
      </c>
      <c r="AW20" s="54" t="s">
        <v>469</v>
      </c>
      <c r="AX20" s="54" t="s">
        <v>584</v>
      </c>
      <c r="AY20" s="54" t="s">
        <v>585</v>
      </c>
      <c r="AZ20" s="54" t="s">
        <v>586</v>
      </c>
      <c r="BA20" s="54" t="s">
        <v>587</v>
      </c>
      <c r="BB20" s="165" t="s">
        <v>2170</v>
      </c>
      <c r="BC20" s="55" t="s">
        <v>2168</v>
      </c>
      <c r="BD20" s="71">
        <v>43496</v>
      </c>
      <c r="BE20" s="72" t="s">
        <v>392</v>
      </c>
      <c r="BF20" s="77" t="s">
        <v>523</v>
      </c>
      <c r="BG20" s="69">
        <v>43594</v>
      </c>
      <c r="BH20" s="78" t="s">
        <v>480</v>
      </c>
      <c r="BI20" s="74" t="s">
        <v>588</v>
      </c>
      <c r="BJ20" s="69">
        <v>43787</v>
      </c>
      <c r="BK20" s="72" t="s">
        <v>392</v>
      </c>
      <c r="BL20" s="77" t="s">
        <v>589</v>
      </c>
      <c r="BM20" s="69">
        <v>43916</v>
      </c>
      <c r="BN20" s="78" t="s">
        <v>590</v>
      </c>
      <c r="BO20" s="74" t="s">
        <v>591</v>
      </c>
      <c r="BP20" s="69">
        <v>44169</v>
      </c>
      <c r="BQ20" s="72" t="s">
        <v>527</v>
      </c>
      <c r="BR20" s="77" t="s">
        <v>592</v>
      </c>
      <c r="BS20" s="69" t="s">
        <v>403</v>
      </c>
      <c r="BT20" s="78" t="s">
        <v>404</v>
      </c>
      <c r="BU20" s="74" t="s">
        <v>403</v>
      </c>
      <c r="BV20" s="69" t="s">
        <v>403</v>
      </c>
      <c r="BW20" s="72" t="s">
        <v>404</v>
      </c>
      <c r="BX20" s="77" t="s">
        <v>403</v>
      </c>
      <c r="BY20" s="69" t="s">
        <v>403</v>
      </c>
      <c r="BZ20" s="78" t="s">
        <v>404</v>
      </c>
      <c r="CA20" s="74" t="s">
        <v>403</v>
      </c>
      <c r="CB20" s="69" t="s">
        <v>403</v>
      </c>
      <c r="CC20" s="72" t="s">
        <v>404</v>
      </c>
      <c r="CD20" s="77" t="s">
        <v>403</v>
      </c>
      <c r="CE20" s="69" t="s">
        <v>403</v>
      </c>
      <c r="CF20" s="78" t="s">
        <v>404</v>
      </c>
      <c r="CG20" s="74" t="s">
        <v>403</v>
      </c>
      <c r="CH20" s="69" t="s">
        <v>403</v>
      </c>
      <c r="CI20" s="72" t="s">
        <v>404</v>
      </c>
      <c r="CJ20" s="77" t="s">
        <v>403</v>
      </c>
      <c r="CK20" s="69" t="s">
        <v>403</v>
      </c>
      <c r="CL20" s="78" t="s">
        <v>404</v>
      </c>
      <c r="CM20" s="80" t="s">
        <v>403</v>
      </c>
      <c r="CN20" s="159" t="str">
        <f>IFERROR(VLOOKUP(A20,Listas!$A$2:$B$23,2,FALSE),"")</f>
        <v>Dirección Distrital de Archivo de Bogotá</v>
      </c>
      <c r="CO20" s="160">
        <f t="shared" si="0"/>
        <v>1</v>
      </c>
      <c r="CP20" s="160">
        <f t="shared" si="1"/>
        <v>4</v>
      </c>
      <c r="CQ20" s="160">
        <f t="shared" si="2"/>
        <v>1</v>
      </c>
      <c r="CR20" s="160">
        <f t="shared" si="3"/>
        <v>4</v>
      </c>
      <c r="CS20" s="94">
        <f t="shared" si="4"/>
        <v>1</v>
      </c>
      <c r="CT20" s="94" t="str">
        <f t="shared" si="16"/>
        <v>Rara vez (1)</v>
      </c>
      <c r="CU20" s="94">
        <f t="shared" si="6"/>
        <v>4</v>
      </c>
      <c r="CV20" s="94" t="str">
        <f t="shared" si="17"/>
        <v>Mayor (4)</v>
      </c>
      <c r="CW20" s="94">
        <f t="shared" si="8"/>
        <v>1</v>
      </c>
      <c r="CX20" s="94" t="str">
        <f t="shared" si="18"/>
        <v>Rara vez (1)</v>
      </c>
      <c r="CY20" s="94">
        <f t="shared" si="10"/>
        <v>4</v>
      </c>
      <c r="CZ20" s="94" t="str">
        <f t="shared" si="19"/>
        <v>Mayor (4)</v>
      </c>
      <c r="DA20" s="94" t="str">
        <f t="shared" si="12"/>
        <v>Antes de controles
Desde el cuadrante de probabilidad Rara vez (1) e impacto Mayor (4)
Después de controles
Hasta el cuadrante de probabilidad Rara vez (1) e impacto Mayor (4)</v>
      </c>
      <c r="DJ20" s="178"/>
      <c r="DO20" s="165" t="str">
        <f t="shared" si="14"/>
        <v>Antes de controles
Desde el cuadrante de probabilidad Rara vez (1) e impacto Mayor (4)
Después de controles
Hasta el cuadrante de probabilidad Rara vez (1) e impacto Mayor (4)</v>
      </c>
      <c r="DP20" s="55" t="str">
        <f t="shared" si="15"/>
        <v>Antes de controles
Desde el cuadrante de probabilidad Improbable (2) e impacto Mayor (4)
Después de controles
Hasta el cuadrante de probabilidad Rara vez (1) e impacto Menor (2)</v>
      </c>
    </row>
    <row r="21" spans="1:120" ht="409.5" customHeight="1" x14ac:dyDescent="0.2">
      <c r="A21" s="54" t="s">
        <v>197</v>
      </c>
      <c r="B21" s="97" t="s">
        <v>593</v>
      </c>
      <c r="C21" s="58" t="s">
        <v>68</v>
      </c>
      <c r="D21" s="56" t="s">
        <v>594</v>
      </c>
      <c r="E21" s="94" t="s">
        <v>64</v>
      </c>
      <c r="F21" s="94" t="s">
        <v>136</v>
      </c>
      <c r="G21" s="54" t="s">
        <v>595</v>
      </c>
      <c r="H21" s="54" t="s">
        <v>596</v>
      </c>
      <c r="I21" s="54" t="s">
        <v>597</v>
      </c>
      <c r="J21" s="54" t="s">
        <v>598</v>
      </c>
      <c r="K21" s="54" t="s">
        <v>379</v>
      </c>
      <c r="L21" s="54" t="s">
        <v>493</v>
      </c>
      <c r="M21" s="54" t="s">
        <v>599</v>
      </c>
      <c r="N21" s="96" t="s">
        <v>144</v>
      </c>
      <c r="O21" s="96" t="s">
        <v>104</v>
      </c>
      <c r="P21" s="96" t="s">
        <v>145</v>
      </c>
      <c r="Q21" s="96" t="s">
        <v>79</v>
      </c>
      <c r="R21" s="96" t="s">
        <v>104</v>
      </c>
      <c r="S21" s="96" t="s">
        <v>104</v>
      </c>
      <c r="T21" s="96" t="s">
        <v>104</v>
      </c>
      <c r="U21" s="96" t="s">
        <v>52</v>
      </c>
      <c r="V21" s="94" t="s">
        <v>54</v>
      </c>
      <c r="W21" s="54" t="s">
        <v>600</v>
      </c>
      <c r="X21" s="54" t="s">
        <v>601</v>
      </c>
      <c r="Y21" s="94" t="s">
        <v>602</v>
      </c>
      <c r="Z21" s="94" t="s">
        <v>602</v>
      </c>
      <c r="AA21" s="94" t="s">
        <v>602</v>
      </c>
      <c r="AB21" s="94" t="s">
        <v>61</v>
      </c>
      <c r="AC21" s="94" t="s">
        <v>85</v>
      </c>
      <c r="AD21" s="54" t="s">
        <v>603</v>
      </c>
      <c r="AE21" s="94" t="s">
        <v>384</v>
      </c>
      <c r="AF21" s="94" t="s">
        <v>384</v>
      </c>
      <c r="AG21" s="94" t="s">
        <v>384</v>
      </c>
      <c r="AH21" s="94" t="s">
        <v>61</v>
      </c>
      <c r="AI21" s="94" t="s">
        <v>60</v>
      </c>
      <c r="AJ21" s="96" t="s">
        <v>144</v>
      </c>
      <c r="AK21" s="96" t="s">
        <v>52</v>
      </c>
      <c r="AL21" s="94" t="s">
        <v>54</v>
      </c>
      <c r="AM21" s="54" t="s">
        <v>604</v>
      </c>
      <c r="AN21" s="94" t="s">
        <v>431</v>
      </c>
      <c r="AO21" s="54" t="s">
        <v>388</v>
      </c>
      <c r="AP21" s="54" t="s">
        <v>388</v>
      </c>
      <c r="AQ21" s="54" t="s">
        <v>388</v>
      </c>
      <c r="AR21" s="54" t="s">
        <v>388</v>
      </c>
      <c r="AS21" s="54" t="s">
        <v>388</v>
      </c>
      <c r="AT21" s="54" t="s">
        <v>605</v>
      </c>
      <c r="AU21" s="54" t="s">
        <v>606</v>
      </c>
      <c r="AV21" s="54" t="s">
        <v>607</v>
      </c>
      <c r="AW21" s="54" t="s">
        <v>608</v>
      </c>
      <c r="AX21" s="54" t="s">
        <v>609</v>
      </c>
      <c r="AY21" s="54" t="s">
        <v>610</v>
      </c>
      <c r="AZ21" s="54" t="s">
        <v>611</v>
      </c>
      <c r="BA21" s="54" t="s">
        <v>612</v>
      </c>
      <c r="BB21" s="165" t="s">
        <v>2167</v>
      </c>
      <c r="BC21" s="55" t="s">
        <v>2168</v>
      </c>
      <c r="BD21" s="71">
        <v>43349</v>
      </c>
      <c r="BE21" s="72" t="s">
        <v>392</v>
      </c>
      <c r="BF21" s="77" t="s">
        <v>613</v>
      </c>
      <c r="BG21" s="69">
        <v>43592</v>
      </c>
      <c r="BH21" s="78" t="s">
        <v>482</v>
      </c>
      <c r="BI21" s="74" t="s">
        <v>614</v>
      </c>
      <c r="BJ21" s="69">
        <v>43776</v>
      </c>
      <c r="BK21" s="72" t="s">
        <v>419</v>
      </c>
      <c r="BL21" s="77" t="s">
        <v>615</v>
      </c>
      <c r="BM21" s="69">
        <v>43902</v>
      </c>
      <c r="BN21" s="78" t="s">
        <v>398</v>
      </c>
      <c r="BO21" s="74" t="s">
        <v>616</v>
      </c>
      <c r="BP21" s="69">
        <v>43923</v>
      </c>
      <c r="BQ21" s="72" t="s">
        <v>617</v>
      </c>
      <c r="BR21" s="77" t="s">
        <v>618</v>
      </c>
      <c r="BS21" s="69">
        <v>44112</v>
      </c>
      <c r="BT21" s="78" t="s">
        <v>392</v>
      </c>
      <c r="BU21" s="74" t="s">
        <v>619</v>
      </c>
      <c r="BV21" s="69">
        <v>44168</v>
      </c>
      <c r="BW21" s="72" t="s">
        <v>400</v>
      </c>
      <c r="BX21" s="77" t="s">
        <v>620</v>
      </c>
      <c r="BY21" s="69" t="s">
        <v>403</v>
      </c>
      <c r="BZ21" s="78" t="s">
        <v>404</v>
      </c>
      <c r="CA21" s="74" t="s">
        <v>403</v>
      </c>
      <c r="CB21" s="69" t="s">
        <v>403</v>
      </c>
      <c r="CC21" s="72" t="s">
        <v>404</v>
      </c>
      <c r="CD21" s="77" t="s">
        <v>403</v>
      </c>
      <c r="CE21" s="69" t="s">
        <v>403</v>
      </c>
      <c r="CF21" s="78" t="s">
        <v>404</v>
      </c>
      <c r="CG21" s="74" t="s">
        <v>403</v>
      </c>
      <c r="CH21" s="69" t="s">
        <v>403</v>
      </c>
      <c r="CI21" s="72" t="s">
        <v>404</v>
      </c>
      <c r="CJ21" s="77" t="s">
        <v>403</v>
      </c>
      <c r="CK21" s="69" t="s">
        <v>403</v>
      </c>
      <c r="CL21" s="78" t="s">
        <v>404</v>
      </c>
      <c r="CM21" s="80" t="s">
        <v>403</v>
      </c>
      <c r="CN21" s="159" t="str">
        <f>IFERROR(VLOOKUP(A21,Listas!$A$2:$B$23,2,FALSE),"")</f>
        <v>Subdirección de Servicios Administrativos</v>
      </c>
      <c r="CO21" s="160">
        <f t="shared" si="0"/>
        <v>1</v>
      </c>
      <c r="CP21" s="160">
        <f t="shared" si="1"/>
        <v>5</v>
      </c>
      <c r="CQ21" s="160">
        <f t="shared" si="2"/>
        <v>1</v>
      </c>
      <c r="CR21" s="160">
        <f t="shared" si="3"/>
        <v>5</v>
      </c>
      <c r="CS21" s="94">
        <f t="shared" si="4"/>
        <v>1</v>
      </c>
      <c r="CT21" s="94" t="str">
        <f t="shared" si="16"/>
        <v>Rara vez (1)</v>
      </c>
      <c r="CU21" s="94">
        <f t="shared" si="6"/>
        <v>4</v>
      </c>
      <c r="CV21" s="94" t="str">
        <f t="shared" si="17"/>
        <v>Mayor (4)</v>
      </c>
      <c r="CW21" s="94">
        <f t="shared" si="8"/>
        <v>1</v>
      </c>
      <c r="CX21" s="94" t="str">
        <f t="shared" si="18"/>
        <v>Rara vez (1)</v>
      </c>
      <c r="CY21" s="94">
        <f t="shared" si="10"/>
        <v>3</v>
      </c>
      <c r="CZ21" s="94" t="str">
        <f t="shared" si="19"/>
        <v>Moderado (3)</v>
      </c>
      <c r="DA21" s="94" t="str">
        <f t="shared" si="12"/>
        <v>Antes de controles
Desde el cuadrante de probabilidad Rara vez (1) e impacto Mayor (4)
Después de controles
Hasta el cuadrante de probabilidad Rara vez (1) e impacto Moderado (3)</v>
      </c>
      <c r="DJ21" s="178"/>
      <c r="DO21" s="165" t="str">
        <f t="shared" si="14"/>
        <v>Antes de controles
Desde el cuadrante de probabilidad Rara vez (1) e impacto Mayor (4)
Después de controles
Hasta el cuadrante de probabilidad Rara vez (1) e impacto Moderado (3)</v>
      </c>
      <c r="DP21" s="55" t="str">
        <f t="shared" si="15"/>
        <v>Antes de controles
Desde el cuadrante de probabilidad Improbable (2) e impacto Mayor (4)
Después de controles
Hasta el cuadrante de probabilidad Rara vez (1) e impacto Menor (2)</v>
      </c>
    </row>
    <row r="22" spans="1:120" ht="409.5" customHeight="1" x14ac:dyDescent="0.2">
      <c r="A22" s="54" t="s">
        <v>197</v>
      </c>
      <c r="B22" s="97" t="s">
        <v>621</v>
      </c>
      <c r="C22" s="58" t="s">
        <v>93</v>
      </c>
      <c r="D22" s="56" t="s">
        <v>622</v>
      </c>
      <c r="E22" s="94" t="s">
        <v>35</v>
      </c>
      <c r="F22" s="94" t="s">
        <v>152</v>
      </c>
      <c r="G22" s="54" t="s">
        <v>623</v>
      </c>
      <c r="H22" s="54" t="s">
        <v>624</v>
      </c>
      <c r="I22" s="54" t="s">
        <v>625</v>
      </c>
      <c r="J22" s="54" t="s">
        <v>626</v>
      </c>
      <c r="K22" s="54" t="s">
        <v>379</v>
      </c>
      <c r="L22" s="54" t="s">
        <v>576</v>
      </c>
      <c r="M22" s="54" t="s">
        <v>599</v>
      </c>
      <c r="N22" s="96" t="s">
        <v>144</v>
      </c>
      <c r="O22" s="96" t="s">
        <v>145</v>
      </c>
      <c r="P22" s="96" t="s">
        <v>145</v>
      </c>
      <c r="Q22" s="96" t="s">
        <v>79</v>
      </c>
      <c r="R22" s="96" t="s">
        <v>104</v>
      </c>
      <c r="S22" s="96" t="s">
        <v>104</v>
      </c>
      <c r="T22" s="96" t="s">
        <v>145</v>
      </c>
      <c r="U22" s="96" t="s">
        <v>79</v>
      </c>
      <c r="V22" s="94" t="s">
        <v>81</v>
      </c>
      <c r="W22" s="54" t="s">
        <v>627</v>
      </c>
      <c r="X22" s="54" t="s">
        <v>628</v>
      </c>
      <c r="Y22" s="94" t="s">
        <v>464</v>
      </c>
      <c r="Z22" s="94" t="s">
        <v>464</v>
      </c>
      <c r="AA22" s="94" t="s">
        <v>464</v>
      </c>
      <c r="AB22" s="94" t="s">
        <v>61</v>
      </c>
      <c r="AC22" s="94" t="s">
        <v>59</v>
      </c>
      <c r="AD22" s="54" t="s">
        <v>629</v>
      </c>
      <c r="AE22" s="94" t="s">
        <v>384</v>
      </c>
      <c r="AF22" s="94" t="s">
        <v>384</v>
      </c>
      <c r="AG22" s="94" t="s">
        <v>384</v>
      </c>
      <c r="AH22" s="94" t="s">
        <v>61</v>
      </c>
      <c r="AI22" s="94" t="s">
        <v>60</v>
      </c>
      <c r="AJ22" s="96" t="s">
        <v>144</v>
      </c>
      <c r="AK22" s="96" t="s">
        <v>125</v>
      </c>
      <c r="AL22" s="94" t="s">
        <v>126</v>
      </c>
      <c r="AM22" s="54" t="s">
        <v>630</v>
      </c>
      <c r="AN22" s="94" t="s">
        <v>387</v>
      </c>
      <c r="AO22" s="54" t="s">
        <v>388</v>
      </c>
      <c r="AP22" s="54" t="s">
        <v>388</v>
      </c>
      <c r="AQ22" s="54" t="s">
        <v>388</v>
      </c>
      <c r="AR22" s="54" t="s">
        <v>388</v>
      </c>
      <c r="AS22" s="54" t="s">
        <v>388</v>
      </c>
      <c r="AT22" s="54" t="s">
        <v>388</v>
      </c>
      <c r="AU22" s="54" t="s">
        <v>388</v>
      </c>
      <c r="AV22" s="54" t="s">
        <v>388</v>
      </c>
      <c r="AW22" s="54" t="s">
        <v>388</v>
      </c>
      <c r="AX22" s="54" t="s">
        <v>388</v>
      </c>
      <c r="AY22" s="54" t="s">
        <v>631</v>
      </c>
      <c r="AZ22" s="54" t="s">
        <v>611</v>
      </c>
      <c r="BA22" s="54" t="s">
        <v>632</v>
      </c>
      <c r="BB22" s="165" t="s">
        <v>2167</v>
      </c>
      <c r="BC22" s="55" t="s">
        <v>2168</v>
      </c>
      <c r="BD22" s="71">
        <v>43349</v>
      </c>
      <c r="BE22" s="72" t="s">
        <v>392</v>
      </c>
      <c r="BF22" s="77" t="s">
        <v>613</v>
      </c>
      <c r="BG22" s="69">
        <v>43592</v>
      </c>
      <c r="BH22" s="78" t="s">
        <v>400</v>
      </c>
      <c r="BI22" s="74" t="s">
        <v>633</v>
      </c>
      <c r="BJ22" s="69">
        <v>43776</v>
      </c>
      <c r="BK22" s="72" t="s">
        <v>634</v>
      </c>
      <c r="BL22" s="77" t="s">
        <v>635</v>
      </c>
      <c r="BM22" s="69">
        <v>43902</v>
      </c>
      <c r="BN22" s="78" t="s">
        <v>617</v>
      </c>
      <c r="BO22" s="74" t="s">
        <v>636</v>
      </c>
      <c r="BP22" s="69">
        <v>44112</v>
      </c>
      <c r="BQ22" s="72" t="s">
        <v>482</v>
      </c>
      <c r="BR22" s="77" t="s">
        <v>637</v>
      </c>
      <c r="BS22" s="69">
        <v>44168</v>
      </c>
      <c r="BT22" s="78" t="s">
        <v>400</v>
      </c>
      <c r="BU22" s="74" t="s">
        <v>620</v>
      </c>
      <c r="BV22" s="69" t="s">
        <v>403</v>
      </c>
      <c r="BW22" s="72" t="s">
        <v>404</v>
      </c>
      <c r="BX22" s="77" t="s">
        <v>403</v>
      </c>
      <c r="BY22" s="69" t="s">
        <v>403</v>
      </c>
      <c r="BZ22" s="78" t="s">
        <v>404</v>
      </c>
      <c r="CA22" s="74" t="s">
        <v>403</v>
      </c>
      <c r="CB22" s="69" t="s">
        <v>403</v>
      </c>
      <c r="CC22" s="72" t="s">
        <v>404</v>
      </c>
      <c r="CD22" s="77" t="s">
        <v>403</v>
      </c>
      <c r="CE22" s="69" t="s">
        <v>403</v>
      </c>
      <c r="CF22" s="78" t="s">
        <v>404</v>
      </c>
      <c r="CG22" s="74" t="s">
        <v>403</v>
      </c>
      <c r="CH22" s="69" t="s">
        <v>403</v>
      </c>
      <c r="CI22" s="72" t="s">
        <v>404</v>
      </c>
      <c r="CJ22" s="77" t="s">
        <v>403</v>
      </c>
      <c r="CK22" s="69" t="s">
        <v>403</v>
      </c>
      <c r="CL22" s="78" t="s">
        <v>404</v>
      </c>
      <c r="CM22" s="80" t="s">
        <v>403</v>
      </c>
      <c r="CN22" s="159" t="str">
        <f>IFERROR(VLOOKUP(A22,Listas!$A$2:$B$23,2,FALSE),"")</f>
        <v>Subdirección de Servicios Administrativos</v>
      </c>
      <c r="CO22" s="160">
        <f t="shared" si="0"/>
        <v>1</v>
      </c>
      <c r="CP22" s="160">
        <f t="shared" si="1"/>
        <v>4</v>
      </c>
      <c r="CQ22" s="160">
        <f t="shared" si="2"/>
        <v>1</v>
      </c>
      <c r="CR22" s="160">
        <f t="shared" si="3"/>
        <v>2</v>
      </c>
      <c r="CS22" s="94">
        <f t="shared" si="4"/>
        <v>1</v>
      </c>
      <c r="CT22" s="94" t="str">
        <f t="shared" si="16"/>
        <v>Rara vez (1)</v>
      </c>
      <c r="CU22" s="94">
        <f t="shared" si="6"/>
        <v>4</v>
      </c>
      <c r="CV22" s="94" t="str">
        <f t="shared" si="17"/>
        <v>Mayor (4)</v>
      </c>
      <c r="CW22" s="94">
        <f t="shared" si="8"/>
        <v>1</v>
      </c>
      <c r="CX22" s="94" t="str">
        <f t="shared" si="18"/>
        <v>Rara vez (1)</v>
      </c>
      <c r="CY22" s="94">
        <f t="shared" si="10"/>
        <v>3</v>
      </c>
      <c r="CZ22" s="94" t="str">
        <f t="shared" si="19"/>
        <v>Moderado (3)</v>
      </c>
      <c r="DA22" s="94" t="str">
        <f t="shared" si="12"/>
        <v>Antes de controles
Desde el cuadrante de probabilidad Rara vez (1) e impacto Mayor (4)
Después de controles
Hasta el cuadrante de probabilidad Rara vez (1) e impacto Moderado (3)</v>
      </c>
      <c r="DJ22" s="178"/>
      <c r="DO22" s="165" t="str">
        <f t="shared" si="14"/>
        <v>Antes de controles
Desde el cuadrante de probabilidad Rara vez (1) e impacto Mayor (4)
Después de controles
Hasta el cuadrante de probabilidad Rara vez (1) e impacto Moderado (3)</v>
      </c>
      <c r="DP22" s="55" t="str">
        <f t="shared" si="15"/>
        <v>Antes de controles
Desde el cuadrante de probabilidad Improbable (2) e impacto Mayor (4)
Después de controles
Hasta el cuadrante de probabilidad Rara vez (1) e impacto Menor (2)</v>
      </c>
    </row>
    <row r="23" spans="1:120" ht="409.5" customHeight="1" x14ac:dyDescent="0.2">
      <c r="A23" s="54" t="s">
        <v>197</v>
      </c>
      <c r="B23" s="97" t="s">
        <v>638</v>
      </c>
      <c r="C23" s="58" t="s">
        <v>93</v>
      </c>
      <c r="D23" s="56" t="s">
        <v>639</v>
      </c>
      <c r="E23" s="94" t="s">
        <v>35</v>
      </c>
      <c r="F23" s="94" t="s">
        <v>136</v>
      </c>
      <c r="G23" s="54" t="s">
        <v>640</v>
      </c>
      <c r="H23" s="54" t="s">
        <v>641</v>
      </c>
      <c r="I23" s="54" t="s">
        <v>642</v>
      </c>
      <c r="J23" s="54" t="s">
        <v>626</v>
      </c>
      <c r="K23" s="54" t="s">
        <v>379</v>
      </c>
      <c r="L23" s="54" t="s">
        <v>493</v>
      </c>
      <c r="M23" s="54" t="s">
        <v>599</v>
      </c>
      <c r="N23" s="96" t="s">
        <v>144</v>
      </c>
      <c r="O23" s="96" t="s">
        <v>104</v>
      </c>
      <c r="P23" s="96" t="s">
        <v>145</v>
      </c>
      <c r="Q23" s="96" t="s">
        <v>79</v>
      </c>
      <c r="R23" s="96" t="s">
        <v>104</v>
      </c>
      <c r="S23" s="96" t="s">
        <v>104</v>
      </c>
      <c r="T23" s="96" t="s">
        <v>145</v>
      </c>
      <c r="U23" s="96" t="s">
        <v>79</v>
      </c>
      <c r="V23" s="94" t="s">
        <v>81</v>
      </c>
      <c r="W23" s="54" t="s">
        <v>627</v>
      </c>
      <c r="X23" s="54" t="s">
        <v>643</v>
      </c>
      <c r="Y23" s="94" t="s">
        <v>602</v>
      </c>
      <c r="Z23" s="94" t="s">
        <v>602</v>
      </c>
      <c r="AA23" s="94" t="s">
        <v>602</v>
      </c>
      <c r="AB23" s="94" t="s">
        <v>61</v>
      </c>
      <c r="AC23" s="94" t="s">
        <v>59</v>
      </c>
      <c r="AD23" s="54" t="s">
        <v>644</v>
      </c>
      <c r="AE23" s="94" t="s">
        <v>557</v>
      </c>
      <c r="AF23" s="94" t="s">
        <v>557</v>
      </c>
      <c r="AG23" s="94" t="s">
        <v>557</v>
      </c>
      <c r="AH23" s="94" t="s">
        <v>61</v>
      </c>
      <c r="AI23" s="94" t="s">
        <v>60</v>
      </c>
      <c r="AJ23" s="96" t="s">
        <v>144</v>
      </c>
      <c r="AK23" s="96" t="s">
        <v>125</v>
      </c>
      <c r="AL23" s="94" t="s">
        <v>126</v>
      </c>
      <c r="AM23" s="54" t="s">
        <v>630</v>
      </c>
      <c r="AN23" s="94" t="s">
        <v>387</v>
      </c>
      <c r="AO23" s="54" t="s">
        <v>388</v>
      </c>
      <c r="AP23" s="54" t="s">
        <v>388</v>
      </c>
      <c r="AQ23" s="54" t="s">
        <v>388</v>
      </c>
      <c r="AR23" s="54" t="s">
        <v>388</v>
      </c>
      <c r="AS23" s="54" t="s">
        <v>388</v>
      </c>
      <c r="AT23" s="54" t="s">
        <v>388</v>
      </c>
      <c r="AU23" s="54" t="s">
        <v>388</v>
      </c>
      <c r="AV23" s="54" t="s">
        <v>388</v>
      </c>
      <c r="AW23" s="54" t="s">
        <v>388</v>
      </c>
      <c r="AX23" s="54" t="s">
        <v>388</v>
      </c>
      <c r="AY23" s="54" t="s">
        <v>645</v>
      </c>
      <c r="AZ23" s="54" t="s">
        <v>611</v>
      </c>
      <c r="BA23" s="54" t="s">
        <v>646</v>
      </c>
      <c r="BB23" s="165" t="s">
        <v>2167</v>
      </c>
      <c r="BC23" s="55" t="s">
        <v>2168</v>
      </c>
      <c r="BD23" s="71">
        <v>43349</v>
      </c>
      <c r="BE23" s="72" t="s">
        <v>392</v>
      </c>
      <c r="BF23" s="77" t="s">
        <v>613</v>
      </c>
      <c r="BG23" s="69">
        <v>43592</v>
      </c>
      <c r="BH23" s="78" t="s">
        <v>445</v>
      </c>
      <c r="BI23" s="74" t="s">
        <v>647</v>
      </c>
      <c r="BJ23" s="69">
        <v>43776</v>
      </c>
      <c r="BK23" s="72" t="s">
        <v>617</v>
      </c>
      <c r="BL23" s="77" t="s">
        <v>648</v>
      </c>
      <c r="BM23" s="69">
        <v>43902</v>
      </c>
      <c r="BN23" s="78" t="s">
        <v>617</v>
      </c>
      <c r="BO23" s="74" t="s">
        <v>636</v>
      </c>
      <c r="BP23" s="69">
        <v>44112</v>
      </c>
      <c r="BQ23" s="72" t="s">
        <v>482</v>
      </c>
      <c r="BR23" s="77" t="s">
        <v>649</v>
      </c>
      <c r="BS23" s="69">
        <v>44168</v>
      </c>
      <c r="BT23" s="78" t="s">
        <v>400</v>
      </c>
      <c r="BU23" s="74" t="s">
        <v>620</v>
      </c>
      <c r="BV23" s="69" t="s">
        <v>403</v>
      </c>
      <c r="BW23" s="72" t="s">
        <v>404</v>
      </c>
      <c r="BX23" s="77" t="s">
        <v>403</v>
      </c>
      <c r="BY23" s="69" t="s">
        <v>403</v>
      </c>
      <c r="BZ23" s="78" t="s">
        <v>404</v>
      </c>
      <c r="CA23" s="74" t="s">
        <v>403</v>
      </c>
      <c r="CB23" s="69" t="s">
        <v>403</v>
      </c>
      <c r="CC23" s="72" t="s">
        <v>404</v>
      </c>
      <c r="CD23" s="77" t="s">
        <v>403</v>
      </c>
      <c r="CE23" s="69" t="s">
        <v>403</v>
      </c>
      <c r="CF23" s="78" t="s">
        <v>404</v>
      </c>
      <c r="CG23" s="74" t="s">
        <v>403</v>
      </c>
      <c r="CH23" s="69" t="s">
        <v>403</v>
      </c>
      <c r="CI23" s="72" t="s">
        <v>404</v>
      </c>
      <c r="CJ23" s="77" t="s">
        <v>403</v>
      </c>
      <c r="CK23" s="69" t="s">
        <v>403</v>
      </c>
      <c r="CL23" s="78" t="s">
        <v>404</v>
      </c>
      <c r="CM23" s="80" t="s">
        <v>403</v>
      </c>
      <c r="CN23" s="159" t="str">
        <f>IFERROR(VLOOKUP(A23,Listas!$A$2:$B$23,2,FALSE),"")</f>
        <v>Subdirección de Servicios Administrativos</v>
      </c>
      <c r="CO23" s="160">
        <f t="shared" si="0"/>
        <v>1</v>
      </c>
      <c r="CP23" s="160">
        <f t="shared" si="1"/>
        <v>4</v>
      </c>
      <c r="CQ23" s="160">
        <f t="shared" si="2"/>
        <v>1</v>
      </c>
      <c r="CR23" s="160">
        <f t="shared" si="3"/>
        <v>2</v>
      </c>
      <c r="CS23" s="94">
        <f t="shared" si="4"/>
        <v>1</v>
      </c>
      <c r="CT23" s="94" t="str">
        <f t="shared" si="16"/>
        <v>Rara vez (1)</v>
      </c>
      <c r="CU23" s="94">
        <f t="shared" si="6"/>
        <v>4</v>
      </c>
      <c r="CV23" s="94" t="str">
        <f t="shared" si="17"/>
        <v>Mayor (4)</v>
      </c>
      <c r="CW23" s="94">
        <f t="shared" si="8"/>
        <v>1</v>
      </c>
      <c r="CX23" s="94" t="str">
        <f t="shared" si="18"/>
        <v>Rara vez (1)</v>
      </c>
      <c r="CY23" s="94">
        <f t="shared" si="10"/>
        <v>3</v>
      </c>
      <c r="CZ23" s="94" t="str">
        <f t="shared" si="19"/>
        <v>Moderado (3)</v>
      </c>
      <c r="DA23" s="94" t="str">
        <f t="shared" si="12"/>
        <v>Antes de controles
Desde el cuadrante de probabilidad Rara vez (1) e impacto Mayor (4)
Después de controles
Hasta el cuadrante de probabilidad Rara vez (1) e impacto Moderado (3)</v>
      </c>
      <c r="DJ23" s="178"/>
      <c r="DO23" s="165" t="str">
        <f t="shared" si="14"/>
        <v>Antes de controles
Desde el cuadrante de probabilidad Rara vez (1) e impacto Mayor (4)
Después de controles
Hasta el cuadrante de probabilidad Rara vez (1) e impacto Moderado (3)</v>
      </c>
      <c r="DP23" s="55" t="str">
        <f t="shared" si="15"/>
        <v>Antes de controles
Desde el cuadrante de probabilidad Improbable (2) e impacto Mayor (4)
Después de controles
Hasta el cuadrante de probabilidad Rara vez (1) e impacto Menor (2)</v>
      </c>
    </row>
    <row r="24" spans="1:120" ht="409.5" customHeight="1" x14ac:dyDescent="0.2">
      <c r="A24" s="54" t="s">
        <v>197</v>
      </c>
      <c r="B24" s="97" t="s">
        <v>650</v>
      </c>
      <c r="C24" s="58" t="s">
        <v>68</v>
      </c>
      <c r="D24" s="56" t="s">
        <v>651</v>
      </c>
      <c r="E24" s="94" t="s">
        <v>64</v>
      </c>
      <c r="F24" s="94" t="s">
        <v>136</v>
      </c>
      <c r="G24" s="54" t="s">
        <v>652</v>
      </c>
      <c r="H24" s="54" t="s">
        <v>653</v>
      </c>
      <c r="I24" s="54" t="s">
        <v>654</v>
      </c>
      <c r="J24" s="54" t="s">
        <v>426</v>
      </c>
      <c r="K24" s="54" t="s">
        <v>379</v>
      </c>
      <c r="L24" s="54" t="s">
        <v>493</v>
      </c>
      <c r="M24" s="54" t="s">
        <v>599</v>
      </c>
      <c r="N24" s="96" t="s">
        <v>144</v>
      </c>
      <c r="O24" s="96" t="s">
        <v>104</v>
      </c>
      <c r="P24" s="96" t="s">
        <v>104</v>
      </c>
      <c r="Q24" s="96" t="s">
        <v>125</v>
      </c>
      <c r="R24" s="96" t="s">
        <v>104</v>
      </c>
      <c r="S24" s="96" t="s">
        <v>79</v>
      </c>
      <c r="T24" s="96" t="s">
        <v>104</v>
      </c>
      <c r="U24" s="96" t="s">
        <v>79</v>
      </c>
      <c r="V24" s="94" t="s">
        <v>81</v>
      </c>
      <c r="W24" s="54" t="s">
        <v>655</v>
      </c>
      <c r="X24" s="54" t="s">
        <v>656</v>
      </c>
      <c r="Y24" s="94" t="s">
        <v>464</v>
      </c>
      <c r="Z24" s="94" t="s">
        <v>464</v>
      </c>
      <c r="AA24" s="94" t="s">
        <v>464</v>
      </c>
      <c r="AB24" s="94" t="s">
        <v>61</v>
      </c>
      <c r="AC24" s="94" t="s">
        <v>59</v>
      </c>
      <c r="AD24" s="54" t="s">
        <v>656</v>
      </c>
      <c r="AE24" s="94" t="s">
        <v>464</v>
      </c>
      <c r="AF24" s="94" t="s">
        <v>464</v>
      </c>
      <c r="AG24" s="94" t="s">
        <v>464</v>
      </c>
      <c r="AH24" s="94" t="s">
        <v>61</v>
      </c>
      <c r="AI24" s="94" t="s">
        <v>60</v>
      </c>
      <c r="AJ24" s="96" t="s">
        <v>144</v>
      </c>
      <c r="AK24" s="96" t="s">
        <v>79</v>
      </c>
      <c r="AL24" s="94" t="s">
        <v>81</v>
      </c>
      <c r="AM24" s="54" t="s">
        <v>657</v>
      </c>
      <c r="AN24" s="94" t="s">
        <v>431</v>
      </c>
      <c r="AO24" s="54" t="s">
        <v>388</v>
      </c>
      <c r="AP24" s="54" t="s">
        <v>388</v>
      </c>
      <c r="AQ24" s="54" t="s">
        <v>388</v>
      </c>
      <c r="AR24" s="54" t="s">
        <v>388</v>
      </c>
      <c r="AS24" s="54" t="s">
        <v>388</v>
      </c>
      <c r="AT24" s="54" t="s">
        <v>658</v>
      </c>
      <c r="AU24" s="54" t="s">
        <v>659</v>
      </c>
      <c r="AV24" s="54" t="s">
        <v>660</v>
      </c>
      <c r="AW24" s="54" t="s">
        <v>661</v>
      </c>
      <c r="AX24" s="54" t="s">
        <v>662</v>
      </c>
      <c r="AY24" s="54" t="s">
        <v>663</v>
      </c>
      <c r="AZ24" s="54" t="s">
        <v>664</v>
      </c>
      <c r="BA24" s="54" t="s">
        <v>665</v>
      </c>
      <c r="BB24" s="165" t="s">
        <v>2167</v>
      </c>
      <c r="BC24" s="55" t="s">
        <v>2168</v>
      </c>
      <c r="BD24" s="71">
        <v>43592</v>
      </c>
      <c r="BE24" s="72" t="s">
        <v>392</v>
      </c>
      <c r="BF24" s="77" t="s">
        <v>666</v>
      </c>
      <c r="BG24" s="69">
        <v>43776</v>
      </c>
      <c r="BH24" s="78" t="s">
        <v>447</v>
      </c>
      <c r="BI24" s="74" t="s">
        <v>667</v>
      </c>
      <c r="BJ24" s="69">
        <v>43902</v>
      </c>
      <c r="BK24" s="72" t="s">
        <v>590</v>
      </c>
      <c r="BL24" s="77" t="s">
        <v>668</v>
      </c>
      <c r="BM24" s="69">
        <v>44112</v>
      </c>
      <c r="BN24" s="78" t="s">
        <v>482</v>
      </c>
      <c r="BO24" s="74" t="s">
        <v>669</v>
      </c>
      <c r="BP24" s="69">
        <v>44168</v>
      </c>
      <c r="BQ24" s="72" t="s">
        <v>527</v>
      </c>
      <c r="BR24" s="77" t="s">
        <v>670</v>
      </c>
      <c r="BS24" s="69" t="s">
        <v>403</v>
      </c>
      <c r="BT24" s="78" t="s">
        <v>404</v>
      </c>
      <c r="BU24" s="74" t="s">
        <v>403</v>
      </c>
      <c r="BV24" s="69" t="s">
        <v>403</v>
      </c>
      <c r="BW24" s="72" t="s">
        <v>404</v>
      </c>
      <c r="BX24" s="77" t="s">
        <v>403</v>
      </c>
      <c r="BY24" s="69" t="s">
        <v>403</v>
      </c>
      <c r="BZ24" s="78" t="s">
        <v>404</v>
      </c>
      <c r="CA24" s="74" t="s">
        <v>403</v>
      </c>
      <c r="CB24" s="69" t="s">
        <v>403</v>
      </c>
      <c r="CC24" s="72" t="s">
        <v>404</v>
      </c>
      <c r="CD24" s="77" t="s">
        <v>403</v>
      </c>
      <c r="CE24" s="69" t="s">
        <v>403</v>
      </c>
      <c r="CF24" s="78" t="s">
        <v>404</v>
      </c>
      <c r="CG24" s="74" t="s">
        <v>403</v>
      </c>
      <c r="CH24" s="69" t="s">
        <v>403</v>
      </c>
      <c r="CI24" s="72" t="s">
        <v>404</v>
      </c>
      <c r="CJ24" s="77" t="s">
        <v>403</v>
      </c>
      <c r="CK24" s="69" t="s">
        <v>403</v>
      </c>
      <c r="CL24" s="78" t="s">
        <v>404</v>
      </c>
      <c r="CM24" s="80" t="s">
        <v>403</v>
      </c>
      <c r="CN24" s="159" t="str">
        <f>IFERROR(VLOOKUP(A24,Listas!$A$2:$B$23,2,FALSE),"")</f>
        <v>Subdirección de Servicios Administrativos</v>
      </c>
      <c r="CO24" s="160">
        <f t="shared" si="0"/>
        <v>1</v>
      </c>
      <c r="CP24" s="160">
        <f t="shared" si="1"/>
        <v>4</v>
      </c>
      <c r="CQ24" s="160">
        <f t="shared" si="2"/>
        <v>1</v>
      </c>
      <c r="CR24" s="160">
        <f t="shared" si="3"/>
        <v>4</v>
      </c>
      <c r="CS24" s="94">
        <f t="shared" si="4"/>
        <v>1</v>
      </c>
      <c r="CT24" s="94" t="str">
        <f t="shared" si="16"/>
        <v>Rara vez (1)</v>
      </c>
      <c r="CU24" s="94">
        <f t="shared" si="6"/>
        <v>4</v>
      </c>
      <c r="CV24" s="94" t="str">
        <f t="shared" si="17"/>
        <v>Mayor (4)</v>
      </c>
      <c r="CW24" s="94">
        <f t="shared" si="8"/>
        <v>1</v>
      </c>
      <c r="CX24" s="94" t="str">
        <f t="shared" si="18"/>
        <v>Rara vez (1)</v>
      </c>
      <c r="CY24" s="94">
        <f t="shared" si="10"/>
        <v>3</v>
      </c>
      <c r="CZ24" s="94" t="str">
        <f t="shared" si="19"/>
        <v>Moderado (3)</v>
      </c>
      <c r="DA24" s="94" t="str">
        <f t="shared" si="12"/>
        <v>Antes de controles
Desde el cuadrante de probabilidad Rara vez (1) e impacto Mayor (4)
Después de controles
Hasta el cuadrante de probabilidad Rara vez (1) e impacto Moderado (3)</v>
      </c>
      <c r="DJ24" s="178"/>
      <c r="DO24" s="165" t="str">
        <f t="shared" si="14"/>
        <v>Antes de controles
Desde el cuadrante de probabilidad Rara vez (1) e impacto Mayor (4)
Después de controles
Hasta el cuadrante de probabilidad Rara vez (1) e impacto Moderado (3)</v>
      </c>
      <c r="DP24" s="55" t="str">
        <f t="shared" si="15"/>
        <v>Antes de controles
Desde el cuadrante de probabilidad Improbable (2) e impacto Mayor (4)
Después de controles
Hasta el cuadrante de probabilidad Rara vez (1) e impacto Menor (2)</v>
      </c>
    </row>
    <row r="25" spans="1:120" ht="409.5" customHeight="1" x14ac:dyDescent="0.2">
      <c r="A25" s="54" t="s">
        <v>332</v>
      </c>
      <c r="B25" s="97" t="s">
        <v>671</v>
      </c>
      <c r="C25" s="58" t="s">
        <v>171</v>
      </c>
      <c r="D25" s="56" t="s">
        <v>672</v>
      </c>
      <c r="E25" s="94" t="s">
        <v>35</v>
      </c>
      <c r="F25" s="94" t="s">
        <v>152</v>
      </c>
      <c r="G25" s="54" t="s">
        <v>673</v>
      </c>
      <c r="H25" s="54" t="s">
        <v>674</v>
      </c>
      <c r="I25" s="54" t="s">
        <v>675</v>
      </c>
      <c r="J25" s="54" t="s">
        <v>676</v>
      </c>
      <c r="K25" s="54" t="s">
        <v>379</v>
      </c>
      <c r="L25" s="54" t="s">
        <v>380</v>
      </c>
      <c r="M25" s="54" t="s">
        <v>458</v>
      </c>
      <c r="N25" s="96" t="s">
        <v>78</v>
      </c>
      <c r="O25" s="96" t="s">
        <v>145</v>
      </c>
      <c r="P25" s="96" t="s">
        <v>145</v>
      </c>
      <c r="Q25" s="96" t="s">
        <v>125</v>
      </c>
      <c r="R25" s="96" t="s">
        <v>125</v>
      </c>
      <c r="S25" s="96" t="s">
        <v>145</v>
      </c>
      <c r="T25" s="96" t="s">
        <v>104</v>
      </c>
      <c r="U25" s="96" t="s">
        <v>104</v>
      </c>
      <c r="V25" s="94" t="s">
        <v>81</v>
      </c>
      <c r="W25" s="54" t="s">
        <v>677</v>
      </c>
      <c r="X25" s="54" t="s">
        <v>678</v>
      </c>
      <c r="Y25" s="94" t="s">
        <v>464</v>
      </c>
      <c r="Z25" s="94" t="s">
        <v>464</v>
      </c>
      <c r="AA25" s="94" t="s">
        <v>464</v>
      </c>
      <c r="AB25" s="94" t="s">
        <v>61</v>
      </c>
      <c r="AC25" s="94" t="s">
        <v>59</v>
      </c>
      <c r="AD25" s="54" t="s">
        <v>679</v>
      </c>
      <c r="AE25" s="94" t="s">
        <v>384</v>
      </c>
      <c r="AF25" s="94" t="s">
        <v>384</v>
      </c>
      <c r="AG25" s="94" t="s">
        <v>384</v>
      </c>
      <c r="AH25" s="94" t="s">
        <v>61</v>
      </c>
      <c r="AI25" s="94" t="s">
        <v>85</v>
      </c>
      <c r="AJ25" s="96" t="s">
        <v>124</v>
      </c>
      <c r="AK25" s="96" t="s">
        <v>125</v>
      </c>
      <c r="AL25" s="94" t="s">
        <v>126</v>
      </c>
      <c r="AM25" s="54" t="s">
        <v>680</v>
      </c>
      <c r="AN25" s="94" t="s">
        <v>387</v>
      </c>
      <c r="AO25" s="54" t="s">
        <v>388</v>
      </c>
      <c r="AP25" s="54" t="s">
        <v>388</v>
      </c>
      <c r="AQ25" s="54" t="s">
        <v>388</v>
      </c>
      <c r="AR25" s="54" t="s">
        <v>388</v>
      </c>
      <c r="AS25" s="54" t="s">
        <v>388</v>
      </c>
      <c r="AT25" s="54" t="s">
        <v>388</v>
      </c>
      <c r="AU25" s="54" t="s">
        <v>388</v>
      </c>
      <c r="AV25" s="54" t="s">
        <v>388</v>
      </c>
      <c r="AW25" s="54" t="s">
        <v>388</v>
      </c>
      <c r="AX25" s="54" t="s">
        <v>388</v>
      </c>
      <c r="AY25" s="54" t="s">
        <v>681</v>
      </c>
      <c r="AZ25" s="54" t="s">
        <v>682</v>
      </c>
      <c r="BA25" s="54" t="s">
        <v>683</v>
      </c>
      <c r="BB25" s="165" t="s">
        <v>2171</v>
      </c>
      <c r="BC25" s="55" t="s">
        <v>2168</v>
      </c>
      <c r="BD25" s="71">
        <v>43350</v>
      </c>
      <c r="BE25" s="72" t="s">
        <v>392</v>
      </c>
      <c r="BF25" s="77" t="s">
        <v>684</v>
      </c>
      <c r="BG25" s="69">
        <v>43593</v>
      </c>
      <c r="BH25" s="78" t="s">
        <v>484</v>
      </c>
      <c r="BI25" s="74" t="s">
        <v>685</v>
      </c>
      <c r="BJ25" s="69">
        <v>43768</v>
      </c>
      <c r="BK25" s="72" t="s">
        <v>686</v>
      </c>
      <c r="BL25" s="77" t="s">
        <v>687</v>
      </c>
      <c r="BM25" s="69">
        <v>43921</v>
      </c>
      <c r="BN25" s="78" t="s">
        <v>398</v>
      </c>
      <c r="BO25" s="74" t="s">
        <v>688</v>
      </c>
      <c r="BP25" s="69">
        <v>44169</v>
      </c>
      <c r="BQ25" s="72" t="s">
        <v>502</v>
      </c>
      <c r="BR25" s="77" t="s">
        <v>689</v>
      </c>
      <c r="BS25" s="69" t="s">
        <v>403</v>
      </c>
      <c r="BT25" s="78" t="s">
        <v>404</v>
      </c>
      <c r="BU25" s="74" t="s">
        <v>403</v>
      </c>
      <c r="BV25" s="69" t="s">
        <v>403</v>
      </c>
      <c r="BW25" s="72" t="s">
        <v>404</v>
      </c>
      <c r="BX25" s="77" t="s">
        <v>403</v>
      </c>
      <c r="BY25" s="69" t="s">
        <v>403</v>
      </c>
      <c r="BZ25" s="78" t="s">
        <v>404</v>
      </c>
      <c r="CA25" s="74" t="s">
        <v>403</v>
      </c>
      <c r="CB25" s="69" t="s">
        <v>403</v>
      </c>
      <c r="CC25" s="72" t="s">
        <v>404</v>
      </c>
      <c r="CD25" s="77" t="s">
        <v>403</v>
      </c>
      <c r="CE25" s="69" t="s">
        <v>403</v>
      </c>
      <c r="CF25" s="78" t="s">
        <v>404</v>
      </c>
      <c r="CG25" s="74" t="s">
        <v>403</v>
      </c>
      <c r="CH25" s="69" t="s">
        <v>403</v>
      </c>
      <c r="CI25" s="72" t="s">
        <v>404</v>
      </c>
      <c r="CJ25" s="77" t="s">
        <v>403</v>
      </c>
      <c r="CK25" s="69" t="s">
        <v>403</v>
      </c>
      <c r="CL25" s="78" t="s">
        <v>404</v>
      </c>
      <c r="CM25" s="80" t="s">
        <v>403</v>
      </c>
      <c r="CN25" s="159" t="str">
        <f>IFERROR(VLOOKUP(A25,Listas!$A$2:$B$23,2,FALSE),"")</f>
        <v>Dirección de Talento Humano</v>
      </c>
      <c r="CO25" s="160">
        <f t="shared" si="0"/>
        <v>4</v>
      </c>
      <c r="CP25" s="160">
        <f t="shared" si="1"/>
        <v>3</v>
      </c>
      <c r="CQ25" s="160">
        <f t="shared" si="2"/>
        <v>2</v>
      </c>
      <c r="CR25" s="160">
        <f t="shared" si="3"/>
        <v>2</v>
      </c>
      <c r="CS25" s="94">
        <f t="shared" si="4"/>
        <v>2</v>
      </c>
      <c r="CT25" s="94" t="str">
        <f t="shared" si="16"/>
        <v>Improbable (2)</v>
      </c>
      <c r="CU25" s="94">
        <f t="shared" si="6"/>
        <v>3</v>
      </c>
      <c r="CV25" s="94" t="str">
        <f t="shared" si="17"/>
        <v>Moderado (3)</v>
      </c>
      <c r="CW25" s="94">
        <f t="shared" si="8"/>
        <v>1</v>
      </c>
      <c r="CX25" s="94" t="str">
        <f t="shared" si="18"/>
        <v>Rara vez (1)</v>
      </c>
      <c r="CY25" s="94">
        <f t="shared" si="10"/>
        <v>2</v>
      </c>
      <c r="CZ25" s="94" t="str">
        <f t="shared" si="19"/>
        <v>Menor (2)</v>
      </c>
      <c r="DA25" s="94" t="str">
        <f t="shared" si="12"/>
        <v>Antes de controles
Desde el cuadrante de probabilidad Improbable (2) e impacto Moderado (3)
Después de controles
Hasta el cuadrante de probabilidad Rara vez (1) e impacto Menor (2)</v>
      </c>
      <c r="DJ25" s="178"/>
      <c r="DO25" s="165" t="str">
        <f t="shared" si="14"/>
        <v>Antes de controles
Desde el cuadrante de probabilidad Improbable (2) e impacto Moderado (3)
Después de controles
Hasta el cuadrante de probabilidad Rara vez (1) e impacto Menor (2)</v>
      </c>
      <c r="DP25" s="55" t="str">
        <f t="shared" si="15"/>
        <v>Antes de controles
Desde el cuadrante de probabilidad Improbable (2) e impacto Mayor (4)
Después de controles
Hasta el cuadrante de probabilidad Rara vez (1) e impacto Menor (2)</v>
      </c>
    </row>
    <row r="26" spans="1:120" ht="409.5" customHeight="1" x14ac:dyDescent="0.2">
      <c r="A26" s="54" t="s">
        <v>332</v>
      </c>
      <c r="B26" s="97" t="s">
        <v>690</v>
      </c>
      <c r="C26" s="58" t="s">
        <v>171</v>
      </c>
      <c r="D26" s="56" t="s">
        <v>691</v>
      </c>
      <c r="E26" s="94" t="s">
        <v>35</v>
      </c>
      <c r="F26" s="94" t="s">
        <v>152</v>
      </c>
      <c r="G26" s="54" t="s">
        <v>692</v>
      </c>
      <c r="H26" s="54" t="s">
        <v>693</v>
      </c>
      <c r="I26" s="54" t="s">
        <v>694</v>
      </c>
      <c r="J26" s="54" t="s">
        <v>676</v>
      </c>
      <c r="K26" s="54" t="s">
        <v>379</v>
      </c>
      <c r="L26" s="54" t="s">
        <v>380</v>
      </c>
      <c r="M26" s="54" t="s">
        <v>458</v>
      </c>
      <c r="N26" s="96" t="s">
        <v>144</v>
      </c>
      <c r="O26" s="96" t="s">
        <v>145</v>
      </c>
      <c r="P26" s="96" t="s">
        <v>145</v>
      </c>
      <c r="Q26" s="96" t="s">
        <v>125</v>
      </c>
      <c r="R26" s="96" t="s">
        <v>125</v>
      </c>
      <c r="S26" s="96" t="s">
        <v>145</v>
      </c>
      <c r="T26" s="96" t="s">
        <v>104</v>
      </c>
      <c r="U26" s="96" t="s">
        <v>104</v>
      </c>
      <c r="V26" s="94" t="s">
        <v>105</v>
      </c>
      <c r="W26" s="54" t="s">
        <v>695</v>
      </c>
      <c r="X26" s="54" t="s">
        <v>696</v>
      </c>
      <c r="Y26" s="94" t="s">
        <v>464</v>
      </c>
      <c r="Z26" s="94" t="s">
        <v>464</v>
      </c>
      <c r="AA26" s="94" t="s">
        <v>464</v>
      </c>
      <c r="AB26" s="94" t="s">
        <v>61</v>
      </c>
      <c r="AC26" s="94" t="s">
        <v>85</v>
      </c>
      <c r="AD26" s="148" t="s">
        <v>697</v>
      </c>
      <c r="AE26" s="94" t="s">
        <v>384</v>
      </c>
      <c r="AF26" s="94" t="s">
        <v>384</v>
      </c>
      <c r="AG26" s="94" t="s">
        <v>384</v>
      </c>
      <c r="AH26" s="94" t="s">
        <v>61</v>
      </c>
      <c r="AI26" s="94" t="s">
        <v>85</v>
      </c>
      <c r="AJ26" s="96" t="s">
        <v>144</v>
      </c>
      <c r="AK26" s="96" t="s">
        <v>125</v>
      </c>
      <c r="AL26" s="94" t="s">
        <v>126</v>
      </c>
      <c r="AM26" s="54" t="s">
        <v>698</v>
      </c>
      <c r="AN26" s="94" t="s">
        <v>387</v>
      </c>
      <c r="AO26" s="54" t="s">
        <v>388</v>
      </c>
      <c r="AP26" s="54" t="s">
        <v>388</v>
      </c>
      <c r="AQ26" s="54" t="s">
        <v>388</v>
      </c>
      <c r="AR26" s="54" t="s">
        <v>388</v>
      </c>
      <c r="AS26" s="54" t="s">
        <v>388</v>
      </c>
      <c r="AT26" s="54" t="s">
        <v>388</v>
      </c>
      <c r="AU26" s="54" t="s">
        <v>388</v>
      </c>
      <c r="AV26" s="54" t="s">
        <v>388</v>
      </c>
      <c r="AW26" s="54" t="s">
        <v>388</v>
      </c>
      <c r="AX26" s="54" t="s">
        <v>388</v>
      </c>
      <c r="AY26" s="54" t="s">
        <v>699</v>
      </c>
      <c r="AZ26" s="54" t="s">
        <v>700</v>
      </c>
      <c r="BA26" s="54" t="s">
        <v>701</v>
      </c>
      <c r="BB26" s="165" t="s">
        <v>2171</v>
      </c>
      <c r="BC26" s="55" t="s">
        <v>2168</v>
      </c>
      <c r="BD26" s="71">
        <v>43350</v>
      </c>
      <c r="BE26" s="72" t="s">
        <v>392</v>
      </c>
      <c r="BF26" s="77" t="s">
        <v>684</v>
      </c>
      <c r="BG26" s="69">
        <v>43593</v>
      </c>
      <c r="BH26" s="78" t="s">
        <v>394</v>
      </c>
      <c r="BI26" s="74" t="s">
        <v>702</v>
      </c>
      <c r="BJ26" s="69">
        <v>43769</v>
      </c>
      <c r="BK26" s="72" t="s">
        <v>527</v>
      </c>
      <c r="BL26" s="77" t="s">
        <v>703</v>
      </c>
      <c r="BM26" s="69">
        <v>43921</v>
      </c>
      <c r="BN26" s="78" t="s">
        <v>398</v>
      </c>
      <c r="BO26" s="74" t="s">
        <v>704</v>
      </c>
      <c r="BP26" s="69">
        <v>44169</v>
      </c>
      <c r="BQ26" s="72" t="s">
        <v>400</v>
      </c>
      <c r="BR26" s="77" t="s">
        <v>486</v>
      </c>
      <c r="BS26" s="69" t="s">
        <v>403</v>
      </c>
      <c r="BT26" s="78" t="s">
        <v>404</v>
      </c>
      <c r="BU26" s="74" t="s">
        <v>403</v>
      </c>
      <c r="BV26" s="69" t="s">
        <v>403</v>
      </c>
      <c r="BW26" s="72" t="s">
        <v>404</v>
      </c>
      <c r="BX26" s="77" t="s">
        <v>403</v>
      </c>
      <c r="BY26" s="69" t="s">
        <v>403</v>
      </c>
      <c r="BZ26" s="78" t="s">
        <v>404</v>
      </c>
      <c r="CA26" s="74" t="s">
        <v>403</v>
      </c>
      <c r="CB26" s="69" t="s">
        <v>403</v>
      </c>
      <c r="CC26" s="72" t="s">
        <v>404</v>
      </c>
      <c r="CD26" s="77" t="s">
        <v>403</v>
      </c>
      <c r="CE26" s="69" t="s">
        <v>403</v>
      </c>
      <c r="CF26" s="78" t="s">
        <v>404</v>
      </c>
      <c r="CG26" s="74" t="s">
        <v>403</v>
      </c>
      <c r="CH26" s="69" t="s">
        <v>403</v>
      </c>
      <c r="CI26" s="72" t="s">
        <v>404</v>
      </c>
      <c r="CJ26" s="77" t="s">
        <v>403</v>
      </c>
      <c r="CK26" s="69" t="s">
        <v>403</v>
      </c>
      <c r="CL26" s="78" t="s">
        <v>404</v>
      </c>
      <c r="CM26" s="80" t="s">
        <v>403</v>
      </c>
      <c r="CN26" s="159" t="str">
        <f>IFERROR(VLOOKUP(A26,Listas!$A$2:$B$23,2,FALSE),"")</f>
        <v>Dirección de Talento Humano</v>
      </c>
      <c r="CO26" s="160">
        <f t="shared" si="0"/>
        <v>1</v>
      </c>
      <c r="CP26" s="160">
        <f t="shared" si="1"/>
        <v>3</v>
      </c>
      <c r="CQ26" s="160">
        <f t="shared" si="2"/>
        <v>1</v>
      </c>
      <c r="CR26" s="160">
        <f t="shared" si="3"/>
        <v>2</v>
      </c>
      <c r="CS26" s="94">
        <f t="shared" si="4"/>
        <v>2</v>
      </c>
      <c r="CT26" s="94" t="str">
        <f t="shared" si="16"/>
        <v>Improbable (2)</v>
      </c>
      <c r="CU26" s="94">
        <f t="shared" si="6"/>
        <v>3</v>
      </c>
      <c r="CV26" s="94" t="str">
        <f t="shared" si="17"/>
        <v>Moderado (3)</v>
      </c>
      <c r="CW26" s="94">
        <f t="shared" si="8"/>
        <v>1</v>
      </c>
      <c r="CX26" s="94" t="str">
        <f t="shared" si="18"/>
        <v>Rara vez (1)</v>
      </c>
      <c r="CY26" s="94">
        <f t="shared" si="10"/>
        <v>2</v>
      </c>
      <c r="CZ26" s="94" t="str">
        <f t="shared" si="19"/>
        <v>Menor (2)</v>
      </c>
      <c r="DA26" s="94" t="str">
        <f t="shared" si="12"/>
        <v>Antes de controles
Desde el cuadrante de probabilidad Improbable (2) e impacto Moderado (3)
Después de controles
Hasta el cuadrante de probabilidad Rara vez (1) e impacto Menor (2)</v>
      </c>
      <c r="DJ26" s="178"/>
      <c r="DO26" s="165" t="str">
        <f t="shared" si="14"/>
        <v>Antes de controles
Desde el cuadrante de probabilidad Improbable (2) e impacto Moderado (3)
Después de controles
Hasta el cuadrante de probabilidad Rara vez (1) e impacto Menor (2)</v>
      </c>
      <c r="DP26" s="55" t="str">
        <f t="shared" si="15"/>
        <v>Antes de controles
Desde el cuadrante de probabilidad Improbable (2) e impacto Mayor (4)
Después de controles
Hasta el cuadrante de probabilidad Rara vez (1) e impacto Menor (2)</v>
      </c>
    </row>
    <row r="27" spans="1:120" ht="409.5" customHeight="1" x14ac:dyDescent="0.2">
      <c r="A27" s="54" t="s">
        <v>332</v>
      </c>
      <c r="B27" s="97" t="s">
        <v>705</v>
      </c>
      <c r="C27" s="58" t="s">
        <v>133</v>
      </c>
      <c r="D27" s="56" t="s">
        <v>706</v>
      </c>
      <c r="E27" s="94" t="s">
        <v>35</v>
      </c>
      <c r="F27" s="94" t="s">
        <v>42</v>
      </c>
      <c r="G27" s="54" t="s">
        <v>707</v>
      </c>
      <c r="H27" s="54" t="s">
        <v>708</v>
      </c>
      <c r="I27" s="54" t="s">
        <v>709</v>
      </c>
      <c r="J27" s="54" t="s">
        <v>676</v>
      </c>
      <c r="K27" s="54" t="s">
        <v>379</v>
      </c>
      <c r="L27" s="54" t="s">
        <v>380</v>
      </c>
      <c r="M27" s="54" t="s">
        <v>458</v>
      </c>
      <c r="N27" s="96" t="s">
        <v>124</v>
      </c>
      <c r="O27" s="96" t="s">
        <v>125</v>
      </c>
      <c r="P27" s="96" t="s">
        <v>104</v>
      </c>
      <c r="Q27" s="96" t="s">
        <v>125</v>
      </c>
      <c r="R27" s="96" t="s">
        <v>125</v>
      </c>
      <c r="S27" s="96" t="s">
        <v>145</v>
      </c>
      <c r="T27" s="96" t="s">
        <v>104</v>
      </c>
      <c r="U27" s="96" t="s">
        <v>104</v>
      </c>
      <c r="V27" s="94" t="s">
        <v>105</v>
      </c>
      <c r="W27" s="54" t="s">
        <v>677</v>
      </c>
      <c r="X27" s="54" t="s">
        <v>710</v>
      </c>
      <c r="Y27" s="94" t="s">
        <v>384</v>
      </c>
      <c r="Z27" s="94" t="s">
        <v>384</v>
      </c>
      <c r="AA27" s="94" t="s">
        <v>384</v>
      </c>
      <c r="AB27" s="94" t="s">
        <v>61</v>
      </c>
      <c r="AC27" s="94" t="s">
        <v>85</v>
      </c>
      <c r="AD27" s="54" t="s">
        <v>711</v>
      </c>
      <c r="AE27" s="94" t="s">
        <v>384</v>
      </c>
      <c r="AF27" s="94" t="s">
        <v>384</v>
      </c>
      <c r="AG27" s="94" t="s">
        <v>384</v>
      </c>
      <c r="AH27" s="94" t="s">
        <v>61</v>
      </c>
      <c r="AI27" s="94" t="s">
        <v>85</v>
      </c>
      <c r="AJ27" s="96" t="s">
        <v>144</v>
      </c>
      <c r="AK27" s="96" t="s">
        <v>125</v>
      </c>
      <c r="AL27" s="94" t="s">
        <v>126</v>
      </c>
      <c r="AM27" s="54" t="s">
        <v>712</v>
      </c>
      <c r="AN27" s="94" t="s">
        <v>387</v>
      </c>
      <c r="AO27" s="54" t="s">
        <v>388</v>
      </c>
      <c r="AP27" s="54" t="s">
        <v>388</v>
      </c>
      <c r="AQ27" s="54" t="s">
        <v>388</v>
      </c>
      <c r="AR27" s="54" t="s">
        <v>388</v>
      </c>
      <c r="AS27" s="54" t="s">
        <v>388</v>
      </c>
      <c r="AT27" s="54" t="s">
        <v>388</v>
      </c>
      <c r="AU27" s="54" t="s">
        <v>388</v>
      </c>
      <c r="AV27" s="54" t="s">
        <v>388</v>
      </c>
      <c r="AW27" s="54" t="s">
        <v>388</v>
      </c>
      <c r="AX27" s="54" t="s">
        <v>388</v>
      </c>
      <c r="AY27" s="54" t="s">
        <v>713</v>
      </c>
      <c r="AZ27" s="54" t="s">
        <v>700</v>
      </c>
      <c r="BA27" s="54" t="s">
        <v>714</v>
      </c>
      <c r="BB27" s="165" t="s">
        <v>2171</v>
      </c>
      <c r="BC27" s="55" t="s">
        <v>2168</v>
      </c>
      <c r="BD27" s="71">
        <v>43350</v>
      </c>
      <c r="BE27" s="72" t="s">
        <v>392</v>
      </c>
      <c r="BF27" s="77" t="s">
        <v>684</v>
      </c>
      <c r="BG27" s="69">
        <v>43593</v>
      </c>
      <c r="BH27" s="78" t="s">
        <v>394</v>
      </c>
      <c r="BI27" s="74" t="s">
        <v>715</v>
      </c>
      <c r="BJ27" s="69">
        <v>43769</v>
      </c>
      <c r="BK27" s="72" t="s">
        <v>527</v>
      </c>
      <c r="BL27" s="77" t="s">
        <v>716</v>
      </c>
      <c r="BM27" s="69">
        <v>43921</v>
      </c>
      <c r="BN27" s="78" t="s">
        <v>502</v>
      </c>
      <c r="BO27" s="74" t="s">
        <v>717</v>
      </c>
      <c r="BP27" s="69">
        <v>44169</v>
      </c>
      <c r="BQ27" s="72" t="s">
        <v>400</v>
      </c>
      <c r="BR27" s="77" t="s">
        <v>486</v>
      </c>
      <c r="BS27" s="69" t="s">
        <v>403</v>
      </c>
      <c r="BT27" s="78" t="s">
        <v>404</v>
      </c>
      <c r="BU27" s="74" t="s">
        <v>403</v>
      </c>
      <c r="BV27" s="69" t="s">
        <v>403</v>
      </c>
      <c r="BW27" s="72" t="s">
        <v>404</v>
      </c>
      <c r="BX27" s="77" t="s">
        <v>403</v>
      </c>
      <c r="BY27" s="69" t="s">
        <v>403</v>
      </c>
      <c r="BZ27" s="78" t="s">
        <v>404</v>
      </c>
      <c r="CA27" s="74" t="s">
        <v>403</v>
      </c>
      <c r="CB27" s="69" t="s">
        <v>403</v>
      </c>
      <c r="CC27" s="72" t="s">
        <v>404</v>
      </c>
      <c r="CD27" s="77" t="s">
        <v>403</v>
      </c>
      <c r="CE27" s="69" t="s">
        <v>403</v>
      </c>
      <c r="CF27" s="78" t="s">
        <v>404</v>
      </c>
      <c r="CG27" s="74" t="s">
        <v>403</v>
      </c>
      <c r="CH27" s="69" t="s">
        <v>403</v>
      </c>
      <c r="CI27" s="72" t="s">
        <v>404</v>
      </c>
      <c r="CJ27" s="77" t="s">
        <v>403</v>
      </c>
      <c r="CK27" s="69" t="s">
        <v>403</v>
      </c>
      <c r="CL27" s="78" t="s">
        <v>404</v>
      </c>
      <c r="CM27" s="80" t="s">
        <v>403</v>
      </c>
      <c r="CN27" s="159" t="str">
        <f>IFERROR(VLOOKUP(A27,Listas!$A$2:$B$23,2,FALSE),"")</f>
        <v>Dirección de Talento Humano</v>
      </c>
      <c r="CO27" s="160">
        <f t="shared" si="0"/>
        <v>2</v>
      </c>
      <c r="CP27" s="160">
        <f t="shared" si="1"/>
        <v>3</v>
      </c>
      <c r="CQ27" s="160">
        <f t="shared" si="2"/>
        <v>1</v>
      </c>
      <c r="CR27" s="160">
        <f t="shared" si="3"/>
        <v>2</v>
      </c>
      <c r="CS27" s="94">
        <f t="shared" si="4"/>
        <v>2</v>
      </c>
      <c r="CT27" s="94" t="str">
        <f t="shared" si="16"/>
        <v>Improbable (2)</v>
      </c>
      <c r="CU27" s="94">
        <f t="shared" si="6"/>
        <v>3</v>
      </c>
      <c r="CV27" s="94" t="str">
        <f t="shared" si="17"/>
        <v>Moderado (3)</v>
      </c>
      <c r="CW27" s="94">
        <f t="shared" si="8"/>
        <v>1</v>
      </c>
      <c r="CX27" s="94" t="str">
        <f t="shared" si="18"/>
        <v>Rara vez (1)</v>
      </c>
      <c r="CY27" s="94">
        <f t="shared" si="10"/>
        <v>2</v>
      </c>
      <c r="CZ27" s="94" t="str">
        <f t="shared" si="19"/>
        <v>Menor (2)</v>
      </c>
      <c r="DA27" s="94" t="str">
        <f t="shared" si="12"/>
        <v>Antes de controles
Desde el cuadrante de probabilidad Improbable (2) e impacto Moderado (3)
Después de controles
Hasta el cuadrante de probabilidad Rara vez (1) e impacto Menor (2)</v>
      </c>
      <c r="DJ27" s="178"/>
      <c r="DO27" s="165" t="str">
        <f t="shared" si="14"/>
        <v>Antes de controles
Desde el cuadrante de probabilidad Improbable (2) e impacto Moderado (3)
Después de controles
Hasta el cuadrante de probabilidad Rara vez (1) e impacto Menor (2)</v>
      </c>
      <c r="DP27" s="55" t="str">
        <f t="shared" si="15"/>
        <v>Antes de controles
Desde el cuadrante de probabilidad Improbable (2) e impacto Mayor (4)
Después de controles
Hasta el cuadrante de probabilidad Rara vez (1) e impacto Menor (2)</v>
      </c>
    </row>
    <row r="28" spans="1:120" ht="409.5" customHeight="1" x14ac:dyDescent="0.2">
      <c r="A28" s="54" t="s">
        <v>332</v>
      </c>
      <c r="B28" s="97" t="s">
        <v>718</v>
      </c>
      <c r="C28" s="58" t="s">
        <v>133</v>
      </c>
      <c r="D28" s="56" t="s">
        <v>719</v>
      </c>
      <c r="E28" s="94" t="s">
        <v>35</v>
      </c>
      <c r="F28" s="94" t="s">
        <v>42</v>
      </c>
      <c r="G28" s="54" t="s">
        <v>720</v>
      </c>
      <c r="H28" s="54" t="s">
        <v>721</v>
      </c>
      <c r="I28" s="54" t="s">
        <v>722</v>
      </c>
      <c r="J28" s="54" t="s">
        <v>676</v>
      </c>
      <c r="K28" s="54" t="s">
        <v>379</v>
      </c>
      <c r="L28" s="54" t="s">
        <v>380</v>
      </c>
      <c r="M28" s="54" t="s">
        <v>458</v>
      </c>
      <c r="N28" s="96" t="s">
        <v>144</v>
      </c>
      <c r="O28" s="96" t="s">
        <v>125</v>
      </c>
      <c r="P28" s="96" t="s">
        <v>145</v>
      </c>
      <c r="Q28" s="96" t="s">
        <v>125</v>
      </c>
      <c r="R28" s="96" t="s">
        <v>145</v>
      </c>
      <c r="S28" s="96" t="s">
        <v>145</v>
      </c>
      <c r="T28" s="96" t="s">
        <v>104</v>
      </c>
      <c r="U28" s="96" t="s">
        <v>104</v>
      </c>
      <c r="V28" s="94" t="s">
        <v>105</v>
      </c>
      <c r="W28" s="54" t="s">
        <v>723</v>
      </c>
      <c r="X28" s="54" t="s">
        <v>724</v>
      </c>
      <c r="Y28" s="94" t="s">
        <v>464</v>
      </c>
      <c r="Z28" s="94" t="s">
        <v>464</v>
      </c>
      <c r="AA28" s="94" t="s">
        <v>464</v>
      </c>
      <c r="AB28" s="94" t="s">
        <v>61</v>
      </c>
      <c r="AC28" s="94" t="s">
        <v>85</v>
      </c>
      <c r="AD28" s="54" t="s">
        <v>725</v>
      </c>
      <c r="AE28" s="94" t="s">
        <v>464</v>
      </c>
      <c r="AF28" s="94" t="s">
        <v>464</v>
      </c>
      <c r="AG28" s="94" t="s">
        <v>464</v>
      </c>
      <c r="AH28" s="94" t="s">
        <v>61</v>
      </c>
      <c r="AI28" s="94" t="s">
        <v>85</v>
      </c>
      <c r="AJ28" s="96" t="s">
        <v>144</v>
      </c>
      <c r="AK28" s="96" t="s">
        <v>125</v>
      </c>
      <c r="AL28" s="94" t="s">
        <v>126</v>
      </c>
      <c r="AM28" s="54" t="s">
        <v>726</v>
      </c>
      <c r="AN28" s="94" t="s">
        <v>387</v>
      </c>
      <c r="AO28" s="54" t="s">
        <v>388</v>
      </c>
      <c r="AP28" s="54" t="s">
        <v>388</v>
      </c>
      <c r="AQ28" s="54" t="s">
        <v>388</v>
      </c>
      <c r="AR28" s="54" t="s">
        <v>388</v>
      </c>
      <c r="AS28" s="54" t="s">
        <v>388</v>
      </c>
      <c r="AT28" s="54" t="s">
        <v>388</v>
      </c>
      <c r="AU28" s="54" t="s">
        <v>388</v>
      </c>
      <c r="AV28" s="54" t="s">
        <v>388</v>
      </c>
      <c r="AW28" s="54" t="s">
        <v>388</v>
      </c>
      <c r="AX28" s="54" t="s">
        <v>388</v>
      </c>
      <c r="AY28" s="54" t="s">
        <v>727</v>
      </c>
      <c r="AZ28" s="54" t="s">
        <v>700</v>
      </c>
      <c r="BA28" s="54" t="s">
        <v>728</v>
      </c>
      <c r="BB28" s="165" t="s">
        <v>2171</v>
      </c>
      <c r="BC28" s="55" t="s">
        <v>2168</v>
      </c>
      <c r="BD28" s="71">
        <v>43350</v>
      </c>
      <c r="BE28" s="72" t="s">
        <v>392</v>
      </c>
      <c r="BF28" s="77" t="s">
        <v>684</v>
      </c>
      <c r="BG28" s="69">
        <v>43593</v>
      </c>
      <c r="BH28" s="78" t="s">
        <v>394</v>
      </c>
      <c r="BI28" s="74" t="s">
        <v>715</v>
      </c>
      <c r="BJ28" s="69">
        <v>43769</v>
      </c>
      <c r="BK28" s="72" t="s">
        <v>527</v>
      </c>
      <c r="BL28" s="77" t="s">
        <v>729</v>
      </c>
      <c r="BM28" s="69">
        <v>43921</v>
      </c>
      <c r="BN28" s="78" t="s">
        <v>502</v>
      </c>
      <c r="BO28" s="74" t="s">
        <v>730</v>
      </c>
      <c r="BP28" s="69">
        <v>44169</v>
      </c>
      <c r="BQ28" s="72" t="s">
        <v>400</v>
      </c>
      <c r="BR28" s="77" t="s">
        <v>486</v>
      </c>
      <c r="BS28" s="69" t="s">
        <v>403</v>
      </c>
      <c r="BT28" s="78" t="s">
        <v>404</v>
      </c>
      <c r="BU28" s="74" t="s">
        <v>403</v>
      </c>
      <c r="BV28" s="69" t="s">
        <v>403</v>
      </c>
      <c r="BW28" s="72" t="s">
        <v>404</v>
      </c>
      <c r="BX28" s="77" t="s">
        <v>403</v>
      </c>
      <c r="BY28" s="69" t="s">
        <v>403</v>
      </c>
      <c r="BZ28" s="78" t="s">
        <v>404</v>
      </c>
      <c r="CA28" s="74" t="s">
        <v>403</v>
      </c>
      <c r="CB28" s="69" t="s">
        <v>403</v>
      </c>
      <c r="CC28" s="72" t="s">
        <v>404</v>
      </c>
      <c r="CD28" s="77" t="s">
        <v>403</v>
      </c>
      <c r="CE28" s="69" t="s">
        <v>403</v>
      </c>
      <c r="CF28" s="78" t="s">
        <v>404</v>
      </c>
      <c r="CG28" s="74" t="s">
        <v>403</v>
      </c>
      <c r="CH28" s="69" t="s">
        <v>403</v>
      </c>
      <c r="CI28" s="72" t="s">
        <v>404</v>
      </c>
      <c r="CJ28" s="77" t="s">
        <v>403</v>
      </c>
      <c r="CK28" s="69" t="s">
        <v>403</v>
      </c>
      <c r="CL28" s="78" t="s">
        <v>404</v>
      </c>
      <c r="CM28" s="80" t="s">
        <v>403</v>
      </c>
      <c r="CN28" s="159" t="str">
        <f>IFERROR(VLOOKUP(A28,Listas!$A$2:$B$23,2,FALSE),"")</f>
        <v>Dirección de Talento Humano</v>
      </c>
      <c r="CO28" s="160">
        <f t="shared" si="0"/>
        <v>1</v>
      </c>
      <c r="CP28" s="160">
        <f t="shared" si="1"/>
        <v>3</v>
      </c>
      <c r="CQ28" s="160">
        <f t="shared" si="2"/>
        <v>1</v>
      </c>
      <c r="CR28" s="160">
        <f t="shared" si="3"/>
        <v>2</v>
      </c>
      <c r="CS28" s="94">
        <f t="shared" si="4"/>
        <v>2</v>
      </c>
      <c r="CT28" s="94" t="str">
        <f t="shared" si="16"/>
        <v>Improbable (2)</v>
      </c>
      <c r="CU28" s="94">
        <f t="shared" si="6"/>
        <v>3</v>
      </c>
      <c r="CV28" s="94" t="str">
        <f t="shared" si="17"/>
        <v>Moderado (3)</v>
      </c>
      <c r="CW28" s="94">
        <f t="shared" si="8"/>
        <v>1</v>
      </c>
      <c r="CX28" s="94" t="str">
        <f t="shared" si="18"/>
        <v>Rara vez (1)</v>
      </c>
      <c r="CY28" s="94">
        <f t="shared" si="10"/>
        <v>2</v>
      </c>
      <c r="CZ28" s="94" t="str">
        <f t="shared" si="19"/>
        <v>Menor (2)</v>
      </c>
      <c r="DA28" s="94" t="str">
        <f t="shared" si="12"/>
        <v>Antes de controles
Desde el cuadrante de probabilidad Improbable (2) e impacto Moderado (3)
Después de controles
Hasta el cuadrante de probabilidad Rara vez (1) e impacto Menor (2)</v>
      </c>
      <c r="DJ28" s="178"/>
      <c r="DO28" s="165" t="str">
        <f t="shared" si="14"/>
        <v>Antes de controles
Desde el cuadrante de probabilidad Improbable (2) e impacto Moderado (3)
Después de controles
Hasta el cuadrante de probabilidad Rara vez (1) e impacto Menor (2)</v>
      </c>
      <c r="DP28" s="55" t="str">
        <f t="shared" si="15"/>
        <v>Antes de controles
Desde el cuadrante de probabilidad Improbable (2) e impacto Mayor (4)
Después de controles
Hasta el cuadrante de probabilidad Rara vez (1) e impacto Menor (2)</v>
      </c>
    </row>
    <row r="29" spans="1:120" ht="409.5" customHeight="1" x14ac:dyDescent="0.2">
      <c r="A29" s="54" t="s">
        <v>332</v>
      </c>
      <c r="B29" s="97" t="s">
        <v>731</v>
      </c>
      <c r="C29" s="58" t="s">
        <v>133</v>
      </c>
      <c r="D29" s="56" t="s">
        <v>732</v>
      </c>
      <c r="E29" s="94" t="s">
        <v>35</v>
      </c>
      <c r="F29" s="94" t="s">
        <v>42</v>
      </c>
      <c r="G29" s="54" t="s">
        <v>733</v>
      </c>
      <c r="H29" s="54" t="s">
        <v>734</v>
      </c>
      <c r="I29" s="54" t="s">
        <v>735</v>
      </c>
      <c r="J29" s="54" t="s">
        <v>676</v>
      </c>
      <c r="K29" s="54" t="s">
        <v>379</v>
      </c>
      <c r="L29" s="54" t="s">
        <v>380</v>
      </c>
      <c r="M29" s="54" t="s">
        <v>458</v>
      </c>
      <c r="N29" s="96" t="s">
        <v>103</v>
      </c>
      <c r="O29" s="96" t="s">
        <v>125</v>
      </c>
      <c r="P29" s="96" t="s">
        <v>145</v>
      </c>
      <c r="Q29" s="96" t="s">
        <v>125</v>
      </c>
      <c r="R29" s="96" t="s">
        <v>145</v>
      </c>
      <c r="S29" s="96" t="s">
        <v>145</v>
      </c>
      <c r="T29" s="96" t="s">
        <v>125</v>
      </c>
      <c r="U29" s="96" t="s">
        <v>125</v>
      </c>
      <c r="V29" s="94" t="s">
        <v>105</v>
      </c>
      <c r="W29" s="54" t="s">
        <v>736</v>
      </c>
      <c r="X29" s="54" t="s">
        <v>737</v>
      </c>
      <c r="Y29" s="94" t="s">
        <v>384</v>
      </c>
      <c r="Z29" s="94" t="s">
        <v>384</v>
      </c>
      <c r="AA29" s="94" t="s">
        <v>384</v>
      </c>
      <c r="AB29" s="94" t="s">
        <v>61</v>
      </c>
      <c r="AC29" s="94" t="s">
        <v>85</v>
      </c>
      <c r="AD29" s="54" t="s">
        <v>738</v>
      </c>
      <c r="AE29" s="94" t="s">
        <v>384</v>
      </c>
      <c r="AF29" s="94" t="s">
        <v>384</v>
      </c>
      <c r="AG29" s="94" t="s">
        <v>384</v>
      </c>
      <c r="AH29" s="94" t="s">
        <v>61</v>
      </c>
      <c r="AI29" s="94" t="s">
        <v>85</v>
      </c>
      <c r="AJ29" s="96" t="s">
        <v>144</v>
      </c>
      <c r="AK29" s="96" t="s">
        <v>145</v>
      </c>
      <c r="AL29" s="94" t="s">
        <v>126</v>
      </c>
      <c r="AM29" s="54" t="s">
        <v>726</v>
      </c>
      <c r="AN29" s="94" t="s">
        <v>387</v>
      </c>
      <c r="AO29" s="54" t="s">
        <v>388</v>
      </c>
      <c r="AP29" s="54" t="s">
        <v>388</v>
      </c>
      <c r="AQ29" s="54" t="s">
        <v>388</v>
      </c>
      <c r="AR29" s="54" t="s">
        <v>388</v>
      </c>
      <c r="AS29" s="54" t="s">
        <v>388</v>
      </c>
      <c r="AT29" s="54" t="s">
        <v>388</v>
      </c>
      <c r="AU29" s="54" t="s">
        <v>388</v>
      </c>
      <c r="AV29" s="54" t="s">
        <v>388</v>
      </c>
      <c r="AW29" s="54" t="s">
        <v>388</v>
      </c>
      <c r="AX29" s="54" t="s">
        <v>388</v>
      </c>
      <c r="AY29" s="54" t="s">
        <v>739</v>
      </c>
      <c r="AZ29" s="54" t="s">
        <v>700</v>
      </c>
      <c r="BA29" s="54" t="s">
        <v>740</v>
      </c>
      <c r="BB29" s="165" t="s">
        <v>2171</v>
      </c>
      <c r="BC29" s="55" t="s">
        <v>2168</v>
      </c>
      <c r="BD29" s="71">
        <v>43350</v>
      </c>
      <c r="BE29" s="72" t="s">
        <v>392</v>
      </c>
      <c r="BF29" s="77" t="s">
        <v>684</v>
      </c>
      <c r="BG29" s="69">
        <v>43593</v>
      </c>
      <c r="BH29" s="78" t="s">
        <v>394</v>
      </c>
      <c r="BI29" s="74" t="s">
        <v>741</v>
      </c>
      <c r="BJ29" s="69">
        <v>43769</v>
      </c>
      <c r="BK29" s="72" t="s">
        <v>400</v>
      </c>
      <c r="BL29" s="77" t="s">
        <v>742</v>
      </c>
      <c r="BM29" s="69">
        <v>44169</v>
      </c>
      <c r="BN29" s="78" t="s">
        <v>400</v>
      </c>
      <c r="BO29" s="74" t="s">
        <v>486</v>
      </c>
      <c r="BP29" s="69" t="s">
        <v>403</v>
      </c>
      <c r="BQ29" s="72" t="s">
        <v>404</v>
      </c>
      <c r="BR29" s="77" t="s">
        <v>403</v>
      </c>
      <c r="BS29" s="69" t="s">
        <v>403</v>
      </c>
      <c r="BT29" s="78" t="s">
        <v>404</v>
      </c>
      <c r="BU29" s="74" t="s">
        <v>403</v>
      </c>
      <c r="BV29" s="69" t="s">
        <v>403</v>
      </c>
      <c r="BW29" s="72" t="s">
        <v>404</v>
      </c>
      <c r="BX29" s="77" t="s">
        <v>403</v>
      </c>
      <c r="BY29" s="69" t="s">
        <v>403</v>
      </c>
      <c r="BZ29" s="78" t="s">
        <v>404</v>
      </c>
      <c r="CA29" s="74" t="s">
        <v>403</v>
      </c>
      <c r="CB29" s="69" t="s">
        <v>403</v>
      </c>
      <c r="CC29" s="72" t="s">
        <v>404</v>
      </c>
      <c r="CD29" s="77" t="s">
        <v>403</v>
      </c>
      <c r="CE29" s="69" t="s">
        <v>403</v>
      </c>
      <c r="CF29" s="78" t="s">
        <v>404</v>
      </c>
      <c r="CG29" s="74" t="s">
        <v>403</v>
      </c>
      <c r="CH29" s="69" t="s">
        <v>403</v>
      </c>
      <c r="CI29" s="72" t="s">
        <v>404</v>
      </c>
      <c r="CJ29" s="77" t="s">
        <v>403</v>
      </c>
      <c r="CK29" s="69" t="s">
        <v>403</v>
      </c>
      <c r="CL29" s="78" t="s">
        <v>404</v>
      </c>
      <c r="CM29" s="80" t="s">
        <v>403</v>
      </c>
      <c r="CN29" s="159" t="str">
        <f>IFERROR(VLOOKUP(A29,Listas!$A$2:$B$23,2,FALSE),"")</f>
        <v>Dirección de Talento Humano</v>
      </c>
      <c r="CO29" s="160">
        <f t="shared" si="0"/>
        <v>3</v>
      </c>
      <c r="CP29" s="160">
        <f t="shared" si="1"/>
        <v>2</v>
      </c>
      <c r="CQ29" s="160">
        <f t="shared" si="2"/>
        <v>1</v>
      </c>
      <c r="CR29" s="160">
        <f t="shared" si="3"/>
        <v>1</v>
      </c>
      <c r="CS29" s="94">
        <f t="shared" si="4"/>
        <v>2</v>
      </c>
      <c r="CT29" s="94" t="str">
        <f t="shared" si="16"/>
        <v>Improbable (2)</v>
      </c>
      <c r="CU29" s="94">
        <f t="shared" si="6"/>
        <v>3</v>
      </c>
      <c r="CV29" s="94" t="str">
        <f t="shared" si="17"/>
        <v>Moderado (3)</v>
      </c>
      <c r="CW29" s="94">
        <f t="shared" si="8"/>
        <v>1</v>
      </c>
      <c r="CX29" s="94" t="str">
        <f t="shared" si="18"/>
        <v>Rara vez (1)</v>
      </c>
      <c r="CY29" s="94">
        <f t="shared" si="10"/>
        <v>2</v>
      </c>
      <c r="CZ29" s="94" t="str">
        <f t="shared" si="19"/>
        <v>Menor (2)</v>
      </c>
      <c r="DA29" s="94" t="str">
        <f t="shared" si="12"/>
        <v>Antes de controles
Desde el cuadrante de probabilidad Improbable (2) e impacto Moderado (3)
Después de controles
Hasta el cuadrante de probabilidad Rara vez (1) e impacto Menor (2)</v>
      </c>
      <c r="DJ29" s="178"/>
      <c r="DO29" s="165" t="str">
        <f t="shared" si="14"/>
        <v>Antes de controles
Desde el cuadrante de probabilidad Improbable (2) e impacto Moderado (3)
Después de controles
Hasta el cuadrante de probabilidad Rara vez (1) e impacto Menor (2)</v>
      </c>
      <c r="DP29" s="55" t="str">
        <f t="shared" si="15"/>
        <v>Antes de controles
Desde el cuadrante de probabilidad Improbable (2) e impacto Mayor (4)
Después de controles
Hasta el cuadrante de probabilidad Rara vez (1) e impacto Menor (2)</v>
      </c>
    </row>
    <row r="30" spans="1:120" ht="409.5" customHeight="1" x14ac:dyDescent="0.2">
      <c r="A30" s="54" t="s">
        <v>205</v>
      </c>
      <c r="B30" s="97" t="s">
        <v>743</v>
      </c>
      <c r="C30" s="58" t="s">
        <v>39</v>
      </c>
      <c r="D30" s="56" t="s">
        <v>744</v>
      </c>
      <c r="E30" s="94" t="s">
        <v>35</v>
      </c>
      <c r="F30" s="94" t="s">
        <v>92</v>
      </c>
      <c r="G30" s="54" t="s">
        <v>745</v>
      </c>
      <c r="H30" s="54" t="s">
        <v>746</v>
      </c>
      <c r="I30" s="54" t="s">
        <v>747</v>
      </c>
      <c r="J30" s="54" t="s">
        <v>626</v>
      </c>
      <c r="K30" s="54" t="s">
        <v>379</v>
      </c>
      <c r="L30" s="54" t="s">
        <v>493</v>
      </c>
      <c r="M30" s="54" t="s">
        <v>748</v>
      </c>
      <c r="N30" s="96" t="s">
        <v>144</v>
      </c>
      <c r="O30" s="96" t="s">
        <v>145</v>
      </c>
      <c r="P30" s="96" t="s">
        <v>104</v>
      </c>
      <c r="Q30" s="96" t="s">
        <v>104</v>
      </c>
      <c r="R30" s="96" t="s">
        <v>104</v>
      </c>
      <c r="S30" s="96" t="s">
        <v>145</v>
      </c>
      <c r="T30" s="96" t="s">
        <v>125</v>
      </c>
      <c r="U30" s="96" t="s">
        <v>104</v>
      </c>
      <c r="V30" s="94" t="s">
        <v>105</v>
      </c>
      <c r="W30" s="54" t="s">
        <v>749</v>
      </c>
      <c r="X30" s="54" t="s">
        <v>750</v>
      </c>
      <c r="Y30" s="94" t="s">
        <v>464</v>
      </c>
      <c r="Z30" s="94" t="s">
        <v>464</v>
      </c>
      <c r="AA30" s="94" t="s">
        <v>464</v>
      </c>
      <c r="AB30" s="94" t="s">
        <v>61</v>
      </c>
      <c r="AC30" s="94" t="s">
        <v>85</v>
      </c>
      <c r="AD30" s="54" t="s">
        <v>751</v>
      </c>
      <c r="AE30" s="94" t="s">
        <v>384</v>
      </c>
      <c r="AF30" s="94" t="s">
        <v>384</v>
      </c>
      <c r="AG30" s="94" t="s">
        <v>384</v>
      </c>
      <c r="AH30" s="94" t="s">
        <v>61</v>
      </c>
      <c r="AI30" s="94" t="s">
        <v>85</v>
      </c>
      <c r="AJ30" s="96" t="s">
        <v>144</v>
      </c>
      <c r="AK30" s="96" t="s">
        <v>125</v>
      </c>
      <c r="AL30" s="94" t="s">
        <v>126</v>
      </c>
      <c r="AM30" s="54" t="s">
        <v>630</v>
      </c>
      <c r="AN30" s="94" t="s">
        <v>431</v>
      </c>
      <c r="AO30" s="54" t="s">
        <v>388</v>
      </c>
      <c r="AP30" s="54" t="s">
        <v>388</v>
      </c>
      <c r="AQ30" s="54" t="s">
        <v>388</v>
      </c>
      <c r="AR30" s="54" t="s">
        <v>388</v>
      </c>
      <c r="AS30" s="54" t="s">
        <v>388</v>
      </c>
      <c r="AT30" s="54" t="s">
        <v>752</v>
      </c>
      <c r="AU30" s="54" t="s">
        <v>753</v>
      </c>
      <c r="AV30" s="54" t="s">
        <v>754</v>
      </c>
      <c r="AW30" s="54" t="s">
        <v>755</v>
      </c>
      <c r="AX30" s="54" t="s">
        <v>756</v>
      </c>
      <c r="AY30" s="54" t="s">
        <v>757</v>
      </c>
      <c r="AZ30" s="54" t="s">
        <v>758</v>
      </c>
      <c r="BA30" s="54" t="s">
        <v>759</v>
      </c>
      <c r="BB30" s="165" t="s">
        <v>2168</v>
      </c>
      <c r="BC30" s="55" t="s">
        <v>2168</v>
      </c>
      <c r="BD30" s="71">
        <v>43349</v>
      </c>
      <c r="BE30" s="72" t="s">
        <v>392</v>
      </c>
      <c r="BF30" s="77" t="s">
        <v>613</v>
      </c>
      <c r="BG30" s="69">
        <v>43592</v>
      </c>
      <c r="BH30" s="78" t="s">
        <v>760</v>
      </c>
      <c r="BI30" s="74" t="s">
        <v>761</v>
      </c>
      <c r="BJ30" s="69">
        <v>43768</v>
      </c>
      <c r="BK30" s="72" t="s">
        <v>392</v>
      </c>
      <c r="BL30" s="77" t="s">
        <v>762</v>
      </c>
      <c r="BM30" s="69">
        <v>43902</v>
      </c>
      <c r="BN30" s="78" t="s">
        <v>392</v>
      </c>
      <c r="BO30" s="74" t="s">
        <v>763</v>
      </c>
      <c r="BP30" s="69">
        <v>44071</v>
      </c>
      <c r="BQ30" s="72" t="s">
        <v>527</v>
      </c>
      <c r="BR30" s="77" t="s">
        <v>764</v>
      </c>
      <c r="BS30" s="69">
        <v>44167</v>
      </c>
      <c r="BT30" s="78" t="s">
        <v>765</v>
      </c>
      <c r="BU30" s="74" t="s">
        <v>766</v>
      </c>
      <c r="BV30" s="69" t="s">
        <v>403</v>
      </c>
      <c r="BW30" s="72" t="s">
        <v>404</v>
      </c>
      <c r="BX30" s="77" t="s">
        <v>403</v>
      </c>
      <c r="BY30" s="69" t="s">
        <v>403</v>
      </c>
      <c r="BZ30" s="78" t="s">
        <v>404</v>
      </c>
      <c r="CA30" s="74" t="s">
        <v>403</v>
      </c>
      <c r="CB30" s="69" t="s">
        <v>403</v>
      </c>
      <c r="CC30" s="72" t="s">
        <v>404</v>
      </c>
      <c r="CD30" s="77" t="s">
        <v>403</v>
      </c>
      <c r="CE30" s="69" t="s">
        <v>403</v>
      </c>
      <c r="CF30" s="78" t="s">
        <v>404</v>
      </c>
      <c r="CG30" s="74" t="s">
        <v>403</v>
      </c>
      <c r="CH30" s="69" t="s">
        <v>403</v>
      </c>
      <c r="CI30" s="72" t="s">
        <v>404</v>
      </c>
      <c r="CJ30" s="77" t="s">
        <v>403</v>
      </c>
      <c r="CK30" s="69" t="s">
        <v>403</v>
      </c>
      <c r="CL30" s="78" t="s">
        <v>404</v>
      </c>
      <c r="CM30" s="80" t="s">
        <v>403</v>
      </c>
      <c r="CN30" s="159" t="str">
        <f>IFERROR(VLOOKUP(A30,Listas!$A$2:$B$23,2,FALSE),"")</f>
        <v>Subdirección de Servicios Administrativos</v>
      </c>
      <c r="CO30" s="160">
        <f t="shared" si="0"/>
        <v>1</v>
      </c>
      <c r="CP30" s="160">
        <f t="shared" si="1"/>
        <v>3</v>
      </c>
      <c r="CQ30" s="160">
        <f t="shared" si="2"/>
        <v>1</v>
      </c>
      <c r="CR30" s="160">
        <f t="shared" si="3"/>
        <v>2</v>
      </c>
      <c r="CS30" s="94">
        <f t="shared" si="4"/>
        <v>2</v>
      </c>
      <c r="CT30" s="94" t="str">
        <f t="shared" ref="CT30:CT45" si="20">IF(CS30="","",IF(CS30=1,"Rara vez (1)",IF(CS30=2,"Improbable (2)",IF(CS30=3,"Posible (3)",IF(CS30=4,"Probable (4)",IF(CS30=5,"Casi seguro (5)",""))))))</f>
        <v>Improbable (2)</v>
      </c>
      <c r="CU30" s="94">
        <f t="shared" si="6"/>
        <v>4</v>
      </c>
      <c r="CV30" s="94" t="str">
        <f t="shared" ref="CV30:CV45" si="21">IF(CU30="","",IF(CU30=1,"Insignificante (1)",IF(CU30=2,"Menor (2)",IF(CU30=3,"Moderado (3)",IF(CU30=4,"Mayor (4)",IF(CU30=5,"Catastrófico (5)",""))))))</f>
        <v>Mayor (4)</v>
      </c>
      <c r="CW30" s="94">
        <f t="shared" si="8"/>
        <v>1</v>
      </c>
      <c r="CX30" s="94" t="str">
        <f t="shared" ref="CX30:CX45" si="22">IF(CW30="","",IF(CW30=1,"Rara vez (1)",IF(CW30=2,"Improbable (2)",IF(CW30=3,"Posible (3)",IF(CW30=4,"Probable (4)",IF(CW30=5,"Casi seguro (5)",""))))))</f>
        <v>Rara vez (1)</v>
      </c>
      <c r="CY30" s="94">
        <f t="shared" si="10"/>
        <v>2</v>
      </c>
      <c r="CZ30" s="94" t="str">
        <f t="shared" ref="CZ30:CZ45" si="23">IF(CY30="","",IF(CY30=1,"Insignificante (1)",IF(CY30=2,"Menor (2)",IF(CY30=3,"Moderado (3)",IF(CY30=4,"Mayor (4)",IF(CY30=5,"Catastrófico (5)",""))))))</f>
        <v>Menor (2)</v>
      </c>
      <c r="DA30" s="94" t="str">
        <f t="shared" si="12"/>
        <v>Antes de controles
Desde el cuadrante de probabilidad Improbable (2) e impacto Mayor (4)
Después de controles
Hasta el cuadrante de probabilidad Rara vez (1) e impacto Menor (2)</v>
      </c>
      <c r="DJ30" s="178"/>
      <c r="DO30" s="165" t="str">
        <f t="shared" si="14"/>
        <v>Antes de controles
Desde el cuadrante de probabilidad Improbable (2) e impacto Mayor (4)
Después de controles
Hasta el cuadrante de probabilidad Rara vez (1) e impacto Menor (2)</v>
      </c>
      <c r="DP30" s="55" t="str">
        <f t="shared" si="15"/>
        <v>Antes de controles
Desde el cuadrante de probabilidad Improbable (2) e impacto Mayor (4)
Después de controles
Hasta el cuadrante de probabilidad Rara vez (1) e impacto Menor (2)</v>
      </c>
    </row>
    <row r="31" spans="1:120" ht="409.5" customHeight="1" x14ac:dyDescent="0.2">
      <c r="A31" s="54" t="s">
        <v>205</v>
      </c>
      <c r="B31" s="97" t="s">
        <v>767</v>
      </c>
      <c r="C31" s="58" t="s">
        <v>93</v>
      </c>
      <c r="D31" s="56" t="s">
        <v>768</v>
      </c>
      <c r="E31" s="94" t="s">
        <v>35</v>
      </c>
      <c r="F31" s="94" t="s">
        <v>152</v>
      </c>
      <c r="G31" s="54" t="s">
        <v>769</v>
      </c>
      <c r="H31" s="54" t="s">
        <v>770</v>
      </c>
      <c r="I31" s="54" t="s">
        <v>771</v>
      </c>
      <c r="J31" s="54" t="s">
        <v>509</v>
      </c>
      <c r="K31" s="54" t="s">
        <v>379</v>
      </c>
      <c r="L31" s="54" t="s">
        <v>493</v>
      </c>
      <c r="M31" s="54" t="s">
        <v>772</v>
      </c>
      <c r="N31" s="96" t="s">
        <v>51</v>
      </c>
      <c r="O31" s="96" t="s">
        <v>145</v>
      </c>
      <c r="P31" s="96" t="s">
        <v>104</v>
      </c>
      <c r="Q31" s="96" t="s">
        <v>125</v>
      </c>
      <c r="R31" s="96" t="s">
        <v>104</v>
      </c>
      <c r="S31" s="96" t="s">
        <v>79</v>
      </c>
      <c r="T31" s="96" t="s">
        <v>145</v>
      </c>
      <c r="U31" s="96" t="s">
        <v>79</v>
      </c>
      <c r="V31" s="94" t="s">
        <v>54</v>
      </c>
      <c r="W31" s="54" t="s">
        <v>773</v>
      </c>
      <c r="X31" s="54" t="s">
        <v>774</v>
      </c>
      <c r="Y31" s="94" t="s">
        <v>464</v>
      </c>
      <c r="Z31" s="94" t="s">
        <v>464</v>
      </c>
      <c r="AA31" s="94" t="s">
        <v>464</v>
      </c>
      <c r="AB31" s="94" t="s">
        <v>61</v>
      </c>
      <c r="AC31" s="94" t="s">
        <v>85</v>
      </c>
      <c r="AD31" s="54" t="s">
        <v>775</v>
      </c>
      <c r="AE31" s="94" t="s">
        <v>776</v>
      </c>
      <c r="AF31" s="94" t="s">
        <v>776</v>
      </c>
      <c r="AG31" s="94" t="s">
        <v>776</v>
      </c>
      <c r="AH31" s="94" t="s">
        <v>61</v>
      </c>
      <c r="AI31" s="94" t="s">
        <v>60</v>
      </c>
      <c r="AJ31" s="96" t="s">
        <v>103</v>
      </c>
      <c r="AK31" s="96" t="s">
        <v>125</v>
      </c>
      <c r="AL31" s="94" t="s">
        <v>105</v>
      </c>
      <c r="AM31" s="54" t="s">
        <v>777</v>
      </c>
      <c r="AN31" s="94" t="s">
        <v>431</v>
      </c>
      <c r="AO31" s="54" t="s">
        <v>388</v>
      </c>
      <c r="AP31" s="54" t="s">
        <v>388</v>
      </c>
      <c r="AQ31" s="54" t="s">
        <v>388</v>
      </c>
      <c r="AR31" s="54" t="s">
        <v>388</v>
      </c>
      <c r="AS31" s="54" t="s">
        <v>388</v>
      </c>
      <c r="AT31" s="54" t="s">
        <v>778</v>
      </c>
      <c r="AU31" s="54" t="s">
        <v>779</v>
      </c>
      <c r="AV31" s="54" t="s">
        <v>780</v>
      </c>
      <c r="AW31" s="54" t="s">
        <v>781</v>
      </c>
      <c r="AX31" s="54" t="s">
        <v>782</v>
      </c>
      <c r="AY31" s="54" t="s">
        <v>783</v>
      </c>
      <c r="AZ31" s="54" t="s">
        <v>784</v>
      </c>
      <c r="BA31" s="54" t="s">
        <v>785</v>
      </c>
      <c r="BB31" s="165" t="s">
        <v>2168</v>
      </c>
      <c r="BC31" s="55" t="s">
        <v>2168</v>
      </c>
      <c r="BD31" s="71">
        <v>43349</v>
      </c>
      <c r="BE31" s="72" t="s">
        <v>392</v>
      </c>
      <c r="BF31" s="77" t="s">
        <v>613</v>
      </c>
      <c r="BG31" s="69">
        <v>43592</v>
      </c>
      <c r="BH31" s="78" t="s">
        <v>484</v>
      </c>
      <c r="BI31" s="74" t="s">
        <v>786</v>
      </c>
      <c r="BJ31" s="69">
        <v>43768</v>
      </c>
      <c r="BK31" s="72" t="s">
        <v>392</v>
      </c>
      <c r="BL31" s="77" t="s">
        <v>787</v>
      </c>
      <c r="BM31" s="69">
        <v>43902</v>
      </c>
      <c r="BN31" s="78" t="s">
        <v>788</v>
      </c>
      <c r="BO31" s="74" t="s">
        <v>789</v>
      </c>
      <c r="BP31" s="69">
        <v>44071</v>
      </c>
      <c r="BQ31" s="72" t="s">
        <v>527</v>
      </c>
      <c r="BR31" s="77" t="s">
        <v>790</v>
      </c>
      <c r="BS31" s="69">
        <v>44167</v>
      </c>
      <c r="BT31" s="78" t="s">
        <v>447</v>
      </c>
      <c r="BU31" s="74" t="s">
        <v>791</v>
      </c>
      <c r="BV31" s="69" t="s">
        <v>403</v>
      </c>
      <c r="BW31" s="72" t="s">
        <v>404</v>
      </c>
      <c r="BX31" s="77" t="s">
        <v>403</v>
      </c>
      <c r="BY31" s="69" t="s">
        <v>403</v>
      </c>
      <c r="BZ31" s="78" t="s">
        <v>404</v>
      </c>
      <c r="CA31" s="74" t="s">
        <v>403</v>
      </c>
      <c r="CB31" s="69" t="s">
        <v>403</v>
      </c>
      <c r="CC31" s="72" t="s">
        <v>404</v>
      </c>
      <c r="CD31" s="77" t="s">
        <v>403</v>
      </c>
      <c r="CE31" s="69" t="s">
        <v>403</v>
      </c>
      <c r="CF31" s="78" t="s">
        <v>404</v>
      </c>
      <c r="CG31" s="74" t="s">
        <v>403</v>
      </c>
      <c r="CH31" s="69" t="s">
        <v>403</v>
      </c>
      <c r="CI31" s="72" t="s">
        <v>404</v>
      </c>
      <c r="CJ31" s="77" t="s">
        <v>403</v>
      </c>
      <c r="CK31" s="69" t="s">
        <v>403</v>
      </c>
      <c r="CL31" s="78" t="s">
        <v>404</v>
      </c>
      <c r="CM31" s="80" t="s">
        <v>403</v>
      </c>
      <c r="CN31" s="159" t="str">
        <f>IFERROR(VLOOKUP(A31,Listas!$A$2:$B$23,2,FALSE),"")</f>
        <v>Subdirección de Servicios Administrativos</v>
      </c>
      <c r="CO31" s="160">
        <f t="shared" si="0"/>
        <v>5</v>
      </c>
      <c r="CP31" s="160">
        <f t="shared" si="1"/>
        <v>4</v>
      </c>
      <c r="CQ31" s="160">
        <f t="shared" si="2"/>
        <v>3</v>
      </c>
      <c r="CR31" s="160">
        <f t="shared" si="3"/>
        <v>2</v>
      </c>
      <c r="CS31" s="94">
        <f t="shared" si="4"/>
        <v>2</v>
      </c>
      <c r="CT31" s="94" t="str">
        <f t="shared" si="20"/>
        <v>Improbable (2)</v>
      </c>
      <c r="CU31" s="94">
        <f t="shared" si="6"/>
        <v>4</v>
      </c>
      <c r="CV31" s="94" t="str">
        <f t="shared" si="21"/>
        <v>Mayor (4)</v>
      </c>
      <c r="CW31" s="94">
        <f t="shared" si="8"/>
        <v>1</v>
      </c>
      <c r="CX31" s="94" t="str">
        <f t="shared" si="22"/>
        <v>Rara vez (1)</v>
      </c>
      <c r="CY31" s="94">
        <f t="shared" si="10"/>
        <v>2</v>
      </c>
      <c r="CZ31" s="94" t="str">
        <f t="shared" si="23"/>
        <v>Menor (2)</v>
      </c>
      <c r="DA31" s="94" t="str">
        <f t="shared" si="12"/>
        <v>Antes de controles
Desde el cuadrante de probabilidad Improbable (2) e impacto Mayor (4)
Después de controles
Hasta el cuadrante de probabilidad Rara vez (1) e impacto Menor (2)</v>
      </c>
      <c r="DJ31" s="178"/>
      <c r="DO31" s="165" t="str">
        <f t="shared" si="14"/>
        <v>Antes de controles
Desde el cuadrante de probabilidad Improbable (2) e impacto Mayor (4)
Después de controles
Hasta el cuadrante de probabilidad Rara vez (1) e impacto Menor (2)</v>
      </c>
      <c r="DP31" s="55" t="str">
        <f t="shared" si="15"/>
        <v>Antes de controles
Desde el cuadrante de probabilidad Improbable (2) e impacto Mayor (4)
Después de controles
Hasta el cuadrante de probabilidad Rara vez (1) e impacto Menor (2)</v>
      </c>
    </row>
    <row r="32" spans="1:120" ht="409.5" customHeight="1" x14ac:dyDescent="0.2">
      <c r="A32" s="54" t="s">
        <v>205</v>
      </c>
      <c r="B32" s="97" t="s">
        <v>792</v>
      </c>
      <c r="C32" s="58" t="s">
        <v>93</v>
      </c>
      <c r="D32" s="56" t="s">
        <v>793</v>
      </c>
      <c r="E32" s="94" t="s">
        <v>35</v>
      </c>
      <c r="F32" s="94" t="s">
        <v>136</v>
      </c>
      <c r="G32" s="54" t="s">
        <v>794</v>
      </c>
      <c r="H32" s="54" t="s">
        <v>449</v>
      </c>
      <c r="I32" s="54" t="s">
        <v>795</v>
      </c>
      <c r="J32" s="54" t="s">
        <v>626</v>
      </c>
      <c r="K32" s="54" t="s">
        <v>379</v>
      </c>
      <c r="L32" s="54" t="s">
        <v>493</v>
      </c>
      <c r="M32" s="54" t="s">
        <v>796</v>
      </c>
      <c r="N32" s="96" t="s">
        <v>144</v>
      </c>
      <c r="O32" s="96" t="s">
        <v>145</v>
      </c>
      <c r="P32" s="96" t="s">
        <v>125</v>
      </c>
      <c r="Q32" s="96" t="s">
        <v>104</v>
      </c>
      <c r="R32" s="96" t="s">
        <v>145</v>
      </c>
      <c r="S32" s="96" t="s">
        <v>145</v>
      </c>
      <c r="T32" s="96" t="s">
        <v>145</v>
      </c>
      <c r="U32" s="96" t="s">
        <v>104</v>
      </c>
      <c r="V32" s="94" t="s">
        <v>105</v>
      </c>
      <c r="W32" s="54" t="s">
        <v>797</v>
      </c>
      <c r="X32" s="54" t="s">
        <v>798</v>
      </c>
      <c r="Y32" s="94" t="s">
        <v>464</v>
      </c>
      <c r="Z32" s="94" t="s">
        <v>464</v>
      </c>
      <c r="AA32" s="94" t="s">
        <v>464</v>
      </c>
      <c r="AB32" s="94" t="s">
        <v>61</v>
      </c>
      <c r="AC32" s="94" t="s">
        <v>85</v>
      </c>
      <c r="AD32" s="54" t="s">
        <v>799</v>
      </c>
      <c r="AE32" s="94" t="s">
        <v>384</v>
      </c>
      <c r="AF32" s="94" t="s">
        <v>384</v>
      </c>
      <c r="AG32" s="94" t="s">
        <v>384</v>
      </c>
      <c r="AH32" s="94" t="s">
        <v>61</v>
      </c>
      <c r="AI32" s="94" t="s">
        <v>60</v>
      </c>
      <c r="AJ32" s="96" t="s">
        <v>144</v>
      </c>
      <c r="AK32" s="96" t="s">
        <v>145</v>
      </c>
      <c r="AL32" s="94" t="s">
        <v>126</v>
      </c>
      <c r="AM32" s="54" t="s">
        <v>800</v>
      </c>
      <c r="AN32" s="94" t="s">
        <v>387</v>
      </c>
      <c r="AO32" s="54" t="s">
        <v>388</v>
      </c>
      <c r="AP32" s="54" t="s">
        <v>388</v>
      </c>
      <c r="AQ32" s="54" t="s">
        <v>388</v>
      </c>
      <c r="AR32" s="54" t="s">
        <v>388</v>
      </c>
      <c r="AS32" s="54" t="s">
        <v>388</v>
      </c>
      <c r="AT32" s="54" t="s">
        <v>388</v>
      </c>
      <c r="AU32" s="54" t="s">
        <v>388</v>
      </c>
      <c r="AV32" s="54" t="s">
        <v>388</v>
      </c>
      <c r="AW32" s="54" t="s">
        <v>388</v>
      </c>
      <c r="AX32" s="54" t="s">
        <v>388</v>
      </c>
      <c r="AY32" s="54" t="s">
        <v>801</v>
      </c>
      <c r="AZ32" s="54" t="s">
        <v>802</v>
      </c>
      <c r="BA32" s="54" t="s">
        <v>803</v>
      </c>
      <c r="BB32" s="165" t="s">
        <v>2168</v>
      </c>
      <c r="BC32" s="55" t="s">
        <v>2168</v>
      </c>
      <c r="BD32" s="71">
        <v>43349</v>
      </c>
      <c r="BE32" s="72" t="s">
        <v>392</v>
      </c>
      <c r="BF32" s="77" t="s">
        <v>613</v>
      </c>
      <c r="BG32" s="69">
        <v>43592</v>
      </c>
      <c r="BH32" s="78" t="s">
        <v>482</v>
      </c>
      <c r="BI32" s="74" t="s">
        <v>804</v>
      </c>
      <c r="BJ32" s="69">
        <v>43768</v>
      </c>
      <c r="BK32" s="72" t="s">
        <v>394</v>
      </c>
      <c r="BL32" s="77" t="s">
        <v>805</v>
      </c>
      <c r="BM32" s="69">
        <v>43902</v>
      </c>
      <c r="BN32" s="78" t="s">
        <v>398</v>
      </c>
      <c r="BO32" s="74" t="s">
        <v>806</v>
      </c>
      <c r="BP32" s="69">
        <v>44071</v>
      </c>
      <c r="BQ32" s="72" t="s">
        <v>502</v>
      </c>
      <c r="BR32" s="77" t="s">
        <v>807</v>
      </c>
      <c r="BS32" s="69">
        <v>44167</v>
      </c>
      <c r="BT32" s="78" t="s">
        <v>396</v>
      </c>
      <c r="BU32" s="74" t="s">
        <v>808</v>
      </c>
      <c r="BV32" s="69" t="s">
        <v>403</v>
      </c>
      <c r="BW32" s="72" t="s">
        <v>404</v>
      </c>
      <c r="BX32" s="77" t="s">
        <v>403</v>
      </c>
      <c r="BY32" s="69" t="s">
        <v>403</v>
      </c>
      <c r="BZ32" s="78" t="s">
        <v>404</v>
      </c>
      <c r="CA32" s="74" t="s">
        <v>403</v>
      </c>
      <c r="CB32" s="69" t="s">
        <v>403</v>
      </c>
      <c r="CC32" s="72" t="s">
        <v>404</v>
      </c>
      <c r="CD32" s="77" t="s">
        <v>403</v>
      </c>
      <c r="CE32" s="69" t="s">
        <v>403</v>
      </c>
      <c r="CF32" s="78" t="s">
        <v>404</v>
      </c>
      <c r="CG32" s="74" t="s">
        <v>403</v>
      </c>
      <c r="CH32" s="69" t="s">
        <v>403</v>
      </c>
      <c r="CI32" s="72" t="s">
        <v>404</v>
      </c>
      <c r="CJ32" s="77" t="s">
        <v>403</v>
      </c>
      <c r="CK32" s="69" t="s">
        <v>403</v>
      </c>
      <c r="CL32" s="78" t="s">
        <v>404</v>
      </c>
      <c r="CM32" s="80" t="s">
        <v>403</v>
      </c>
      <c r="CN32" s="159" t="str">
        <f>IFERROR(VLOOKUP(A32,Listas!$A$2:$B$23,2,FALSE),"")</f>
        <v>Subdirección de Servicios Administrativos</v>
      </c>
      <c r="CO32" s="160">
        <f t="shared" si="0"/>
        <v>1</v>
      </c>
      <c r="CP32" s="160">
        <f t="shared" si="1"/>
        <v>3</v>
      </c>
      <c r="CQ32" s="160">
        <f t="shared" si="2"/>
        <v>1</v>
      </c>
      <c r="CR32" s="160">
        <f t="shared" si="3"/>
        <v>1</v>
      </c>
      <c r="CS32" s="94">
        <f t="shared" si="4"/>
        <v>2</v>
      </c>
      <c r="CT32" s="94" t="str">
        <f t="shared" si="20"/>
        <v>Improbable (2)</v>
      </c>
      <c r="CU32" s="94">
        <f t="shared" si="6"/>
        <v>4</v>
      </c>
      <c r="CV32" s="94" t="str">
        <f t="shared" si="21"/>
        <v>Mayor (4)</v>
      </c>
      <c r="CW32" s="94">
        <f t="shared" si="8"/>
        <v>1</v>
      </c>
      <c r="CX32" s="94" t="str">
        <f t="shared" si="22"/>
        <v>Rara vez (1)</v>
      </c>
      <c r="CY32" s="94">
        <f t="shared" si="10"/>
        <v>2</v>
      </c>
      <c r="CZ32" s="94" t="str">
        <f t="shared" si="23"/>
        <v>Menor (2)</v>
      </c>
      <c r="DA32" s="94" t="str">
        <f t="shared" si="12"/>
        <v>Antes de controles
Desde el cuadrante de probabilidad Improbable (2) e impacto Mayor (4)
Después de controles
Hasta el cuadrante de probabilidad Rara vez (1) e impacto Menor (2)</v>
      </c>
      <c r="DJ32" s="178"/>
      <c r="DO32" s="165" t="str">
        <f t="shared" si="14"/>
        <v>Antes de controles
Desde el cuadrante de probabilidad Improbable (2) e impacto Mayor (4)
Después de controles
Hasta el cuadrante de probabilidad Rara vez (1) e impacto Menor (2)</v>
      </c>
      <c r="DP32" s="55" t="str">
        <f t="shared" si="15"/>
        <v>Antes de controles
Desde el cuadrante de probabilidad Improbable (2) e impacto Mayor (4)
Después de controles
Hasta el cuadrante de probabilidad Rara vez (1) e impacto Menor (2)</v>
      </c>
    </row>
    <row r="33" spans="1:120" ht="409.5" customHeight="1" x14ac:dyDescent="0.2">
      <c r="A33" s="54" t="s">
        <v>205</v>
      </c>
      <c r="B33" s="97" t="s">
        <v>809</v>
      </c>
      <c r="C33" s="58" t="s">
        <v>68</v>
      </c>
      <c r="D33" s="56" t="s">
        <v>810</v>
      </c>
      <c r="E33" s="94" t="s">
        <v>64</v>
      </c>
      <c r="F33" s="94" t="s">
        <v>136</v>
      </c>
      <c r="G33" s="54" t="s">
        <v>811</v>
      </c>
      <c r="H33" s="54" t="s">
        <v>424</v>
      </c>
      <c r="I33" s="54" t="s">
        <v>812</v>
      </c>
      <c r="J33" s="54" t="s">
        <v>426</v>
      </c>
      <c r="K33" s="54" t="s">
        <v>379</v>
      </c>
      <c r="L33" s="54" t="s">
        <v>493</v>
      </c>
      <c r="M33" s="54" t="s">
        <v>796</v>
      </c>
      <c r="N33" s="96" t="s">
        <v>144</v>
      </c>
      <c r="O33" s="96" t="s">
        <v>145</v>
      </c>
      <c r="P33" s="96" t="s">
        <v>145</v>
      </c>
      <c r="Q33" s="96" t="s">
        <v>125</v>
      </c>
      <c r="R33" s="96" t="s">
        <v>125</v>
      </c>
      <c r="S33" s="96" t="s">
        <v>145</v>
      </c>
      <c r="T33" s="96" t="s">
        <v>145</v>
      </c>
      <c r="U33" s="96" t="s">
        <v>79</v>
      </c>
      <c r="V33" s="94" t="s">
        <v>81</v>
      </c>
      <c r="W33" s="54" t="s">
        <v>813</v>
      </c>
      <c r="X33" s="54" t="s">
        <v>798</v>
      </c>
      <c r="Y33" s="94" t="s">
        <v>464</v>
      </c>
      <c r="Z33" s="94" t="s">
        <v>464</v>
      </c>
      <c r="AA33" s="94" t="s">
        <v>464</v>
      </c>
      <c r="AB33" s="94" t="s">
        <v>61</v>
      </c>
      <c r="AC33" s="94" t="s">
        <v>85</v>
      </c>
      <c r="AD33" s="54" t="s">
        <v>814</v>
      </c>
      <c r="AE33" s="94" t="s">
        <v>464</v>
      </c>
      <c r="AF33" s="94" t="s">
        <v>464</v>
      </c>
      <c r="AG33" s="94" t="s">
        <v>464</v>
      </c>
      <c r="AH33" s="94" t="s">
        <v>61</v>
      </c>
      <c r="AI33" s="94" t="s">
        <v>60</v>
      </c>
      <c r="AJ33" s="96" t="s">
        <v>144</v>
      </c>
      <c r="AK33" s="96" t="s">
        <v>79</v>
      </c>
      <c r="AL33" s="94" t="s">
        <v>81</v>
      </c>
      <c r="AM33" s="54" t="s">
        <v>815</v>
      </c>
      <c r="AN33" s="94" t="s">
        <v>431</v>
      </c>
      <c r="AO33" s="54" t="s">
        <v>388</v>
      </c>
      <c r="AP33" s="54" t="s">
        <v>388</v>
      </c>
      <c r="AQ33" s="54" t="s">
        <v>388</v>
      </c>
      <c r="AR33" s="54" t="s">
        <v>388</v>
      </c>
      <c r="AS33" s="54" t="s">
        <v>388</v>
      </c>
      <c r="AT33" s="54" t="s">
        <v>778</v>
      </c>
      <c r="AU33" s="54" t="s">
        <v>779</v>
      </c>
      <c r="AV33" s="54" t="s">
        <v>780</v>
      </c>
      <c r="AW33" s="54" t="s">
        <v>781</v>
      </c>
      <c r="AX33" s="54" t="s">
        <v>782</v>
      </c>
      <c r="AY33" s="54" t="s">
        <v>816</v>
      </c>
      <c r="AZ33" s="54" t="s">
        <v>817</v>
      </c>
      <c r="BA33" s="54" t="s">
        <v>818</v>
      </c>
      <c r="BB33" s="165" t="s">
        <v>2168</v>
      </c>
      <c r="BC33" s="55" t="s">
        <v>2168</v>
      </c>
      <c r="BD33" s="71">
        <v>43592</v>
      </c>
      <c r="BE33" s="72" t="s">
        <v>392</v>
      </c>
      <c r="BF33" s="77" t="s">
        <v>819</v>
      </c>
      <c r="BG33" s="69">
        <v>43768</v>
      </c>
      <c r="BH33" s="78" t="s">
        <v>765</v>
      </c>
      <c r="BI33" s="74" t="s">
        <v>820</v>
      </c>
      <c r="BJ33" s="69">
        <v>43902</v>
      </c>
      <c r="BK33" s="72" t="s">
        <v>686</v>
      </c>
      <c r="BL33" s="77" t="s">
        <v>821</v>
      </c>
      <c r="BM33" s="69">
        <v>44071</v>
      </c>
      <c r="BN33" s="78" t="s">
        <v>502</v>
      </c>
      <c r="BO33" s="74" t="s">
        <v>822</v>
      </c>
      <c r="BP33" s="69">
        <v>44167</v>
      </c>
      <c r="BQ33" s="72" t="s">
        <v>447</v>
      </c>
      <c r="BR33" s="77" t="s">
        <v>823</v>
      </c>
      <c r="BS33" s="69" t="s">
        <v>403</v>
      </c>
      <c r="BT33" s="78" t="s">
        <v>404</v>
      </c>
      <c r="BU33" s="74" t="s">
        <v>403</v>
      </c>
      <c r="BV33" s="69" t="s">
        <v>403</v>
      </c>
      <c r="BW33" s="72" t="s">
        <v>404</v>
      </c>
      <c r="BX33" s="77" t="s">
        <v>403</v>
      </c>
      <c r="BY33" s="69" t="s">
        <v>403</v>
      </c>
      <c r="BZ33" s="78" t="s">
        <v>404</v>
      </c>
      <c r="CA33" s="74" t="s">
        <v>403</v>
      </c>
      <c r="CB33" s="69" t="s">
        <v>403</v>
      </c>
      <c r="CC33" s="72" t="s">
        <v>404</v>
      </c>
      <c r="CD33" s="77" t="s">
        <v>403</v>
      </c>
      <c r="CE33" s="69" t="s">
        <v>403</v>
      </c>
      <c r="CF33" s="78" t="s">
        <v>404</v>
      </c>
      <c r="CG33" s="74" t="s">
        <v>403</v>
      </c>
      <c r="CH33" s="69" t="s">
        <v>403</v>
      </c>
      <c r="CI33" s="72" t="s">
        <v>404</v>
      </c>
      <c r="CJ33" s="77" t="s">
        <v>403</v>
      </c>
      <c r="CK33" s="69" t="s">
        <v>403</v>
      </c>
      <c r="CL33" s="78" t="s">
        <v>404</v>
      </c>
      <c r="CM33" s="80" t="s">
        <v>403</v>
      </c>
      <c r="CN33" s="159" t="str">
        <f>IFERROR(VLOOKUP(A33,Listas!$A$2:$B$23,2,FALSE),"")</f>
        <v>Subdirección de Servicios Administrativos</v>
      </c>
      <c r="CO33" s="160">
        <f t="shared" si="0"/>
        <v>1</v>
      </c>
      <c r="CP33" s="160">
        <f t="shared" si="1"/>
        <v>4</v>
      </c>
      <c r="CQ33" s="160">
        <f t="shared" si="2"/>
        <v>1</v>
      </c>
      <c r="CR33" s="160">
        <f t="shared" si="3"/>
        <v>4</v>
      </c>
      <c r="CS33" s="94">
        <f t="shared" si="4"/>
        <v>2</v>
      </c>
      <c r="CT33" s="94" t="str">
        <f t="shared" si="20"/>
        <v>Improbable (2)</v>
      </c>
      <c r="CU33" s="94">
        <f t="shared" si="6"/>
        <v>4</v>
      </c>
      <c r="CV33" s="94" t="str">
        <f t="shared" si="21"/>
        <v>Mayor (4)</v>
      </c>
      <c r="CW33" s="94">
        <f t="shared" si="8"/>
        <v>1</v>
      </c>
      <c r="CX33" s="94" t="str">
        <f t="shared" si="22"/>
        <v>Rara vez (1)</v>
      </c>
      <c r="CY33" s="94">
        <f t="shared" si="10"/>
        <v>2</v>
      </c>
      <c r="CZ33" s="94" t="str">
        <f t="shared" si="23"/>
        <v>Menor (2)</v>
      </c>
      <c r="DA33" s="94" t="str">
        <f t="shared" si="12"/>
        <v>Antes de controles
Desde el cuadrante de probabilidad Improbable (2) e impacto Mayor (4)
Después de controles
Hasta el cuadrante de probabilidad Rara vez (1) e impacto Menor (2)</v>
      </c>
      <c r="DJ33" s="178"/>
      <c r="DO33" s="165" t="str">
        <f t="shared" si="14"/>
        <v>Antes de controles
Desde el cuadrante de probabilidad Improbable (2) e impacto Mayor (4)
Después de controles
Hasta el cuadrante de probabilidad Rara vez (1) e impacto Menor (2)</v>
      </c>
      <c r="DP33" s="55" t="str">
        <f t="shared" si="15"/>
        <v>Antes de controles
Desde el cuadrante de probabilidad Improbable (2) e impacto Mayor (4)
Después de controles
Hasta el cuadrante de probabilidad Rara vez (1) e impacto Menor (2)</v>
      </c>
    </row>
    <row r="34" spans="1:120" ht="409.5" customHeight="1" x14ac:dyDescent="0.2">
      <c r="A34" s="54" t="s">
        <v>205</v>
      </c>
      <c r="B34" s="97" t="s">
        <v>824</v>
      </c>
      <c r="C34" s="58" t="s">
        <v>93</v>
      </c>
      <c r="D34" s="56" t="s">
        <v>825</v>
      </c>
      <c r="E34" s="94" t="s">
        <v>35</v>
      </c>
      <c r="F34" s="94" t="s">
        <v>152</v>
      </c>
      <c r="G34" s="54" t="s">
        <v>826</v>
      </c>
      <c r="H34" s="54" t="s">
        <v>449</v>
      </c>
      <c r="I34" s="54" t="s">
        <v>827</v>
      </c>
      <c r="J34" s="54" t="s">
        <v>828</v>
      </c>
      <c r="K34" s="54" t="s">
        <v>829</v>
      </c>
      <c r="L34" s="54" t="s">
        <v>493</v>
      </c>
      <c r="M34" s="54" t="s">
        <v>830</v>
      </c>
      <c r="N34" s="96" t="s">
        <v>144</v>
      </c>
      <c r="O34" s="96" t="s">
        <v>125</v>
      </c>
      <c r="P34" s="96" t="s">
        <v>104</v>
      </c>
      <c r="Q34" s="96" t="s">
        <v>79</v>
      </c>
      <c r="R34" s="96" t="s">
        <v>79</v>
      </c>
      <c r="S34" s="96" t="s">
        <v>145</v>
      </c>
      <c r="T34" s="153" t="s">
        <v>104</v>
      </c>
      <c r="U34" s="96" t="s">
        <v>79</v>
      </c>
      <c r="V34" s="94" t="s">
        <v>81</v>
      </c>
      <c r="W34" s="54" t="s">
        <v>831</v>
      </c>
      <c r="X34" s="54" t="s">
        <v>832</v>
      </c>
      <c r="Y34" s="94" t="s">
        <v>462</v>
      </c>
      <c r="Z34" s="94" t="s">
        <v>462</v>
      </c>
      <c r="AA34" s="94" t="s">
        <v>462</v>
      </c>
      <c r="AB34" s="94" t="s">
        <v>61</v>
      </c>
      <c r="AC34" s="94" t="s">
        <v>85</v>
      </c>
      <c r="AD34" s="54" t="s">
        <v>833</v>
      </c>
      <c r="AE34" s="94" t="s">
        <v>462</v>
      </c>
      <c r="AF34" s="94" t="s">
        <v>462</v>
      </c>
      <c r="AG34" s="94" t="s">
        <v>462</v>
      </c>
      <c r="AH34" s="94" t="s">
        <v>61</v>
      </c>
      <c r="AI34" s="94" t="s">
        <v>60</v>
      </c>
      <c r="AJ34" s="96" t="s">
        <v>144</v>
      </c>
      <c r="AK34" s="96" t="s">
        <v>125</v>
      </c>
      <c r="AL34" s="94" t="s">
        <v>126</v>
      </c>
      <c r="AM34" s="54" t="s">
        <v>630</v>
      </c>
      <c r="AN34" s="94" t="s">
        <v>431</v>
      </c>
      <c r="AO34" s="54" t="s">
        <v>388</v>
      </c>
      <c r="AP34" s="54" t="s">
        <v>388</v>
      </c>
      <c r="AQ34" s="54" t="s">
        <v>388</v>
      </c>
      <c r="AR34" s="54" t="s">
        <v>388</v>
      </c>
      <c r="AS34" s="54" t="s">
        <v>388</v>
      </c>
      <c r="AT34" s="54" t="s">
        <v>778</v>
      </c>
      <c r="AU34" s="54" t="s">
        <v>779</v>
      </c>
      <c r="AV34" s="54" t="s">
        <v>780</v>
      </c>
      <c r="AW34" s="54" t="s">
        <v>781</v>
      </c>
      <c r="AX34" s="54" t="s">
        <v>782</v>
      </c>
      <c r="AY34" s="54" t="s">
        <v>834</v>
      </c>
      <c r="AZ34" s="54" t="s">
        <v>835</v>
      </c>
      <c r="BA34" s="54" t="s">
        <v>836</v>
      </c>
      <c r="BB34" s="165" t="s">
        <v>2168</v>
      </c>
      <c r="BC34" s="55" t="s">
        <v>2168</v>
      </c>
      <c r="BD34" s="71">
        <v>43592</v>
      </c>
      <c r="BE34" s="72" t="s">
        <v>392</v>
      </c>
      <c r="BF34" s="77" t="s">
        <v>837</v>
      </c>
      <c r="BG34" s="69">
        <v>43768</v>
      </c>
      <c r="BH34" s="78" t="s">
        <v>447</v>
      </c>
      <c r="BI34" s="74" t="s">
        <v>838</v>
      </c>
      <c r="BJ34" s="69">
        <v>43902</v>
      </c>
      <c r="BK34" s="72" t="s">
        <v>590</v>
      </c>
      <c r="BL34" s="77" t="s">
        <v>839</v>
      </c>
      <c r="BM34" s="69">
        <v>44071</v>
      </c>
      <c r="BN34" s="78" t="s">
        <v>443</v>
      </c>
      <c r="BO34" s="74" t="s">
        <v>840</v>
      </c>
      <c r="BP34" s="69">
        <v>44167</v>
      </c>
      <c r="BQ34" s="72" t="s">
        <v>590</v>
      </c>
      <c r="BR34" s="77" t="s">
        <v>823</v>
      </c>
      <c r="BS34" s="69" t="s">
        <v>403</v>
      </c>
      <c r="BT34" s="78" t="s">
        <v>404</v>
      </c>
      <c r="BU34" s="74" t="s">
        <v>403</v>
      </c>
      <c r="BV34" s="69" t="s">
        <v>403</v>
      </c>
      <c r="BW34" s="72" t="s">
        <v>404</v>
      </c>
      <c r="BX34" s="77" t="s">
        <v>403</v>
      </c>
      <c r="BY34" s="69" t="s">
        <v>403</v>
      </c>
      <c r="BZ34" s="78" t="s">
        <v>404</v>
      </c>
      <c r="CA34" s="74" t="s">
        <v>403</v>
      </c>
      <c r="CB34" s="69" t="s">
        <v>403</v>
      </c>
      <c r="CC34" s="72" t="s">
        <v>404</v>
      </c>
      <c r="CD34" s="77" t="s">
        <v>403</v>
      </c>
      <c r="CE34" s="69" t="s">
        <v>403</v>
      </c>
      <c r="CF34" s="78" t="s">
        <v>404</v>
      </c>
      <c r="CG34" s="74" t="s">
        <v>403</v>
      </c>
      <c r="CH34" s="69" t="s">
        <v>403</v>
      </c>
      <c r="CI34" s="72" t="s">
        <v>404</v>
      </c>
      <c r="CJ34" s="77" t="s">
        <v>403</v>
      </c>
      <c r="CK34" s="69" t="s">
        <v>403</v>
      </c>
      <c r="CL34" s="78" t="s">
        <v>404</v>
      </c>
      <c r="CM34" s="80" t="s">
        <v>403</v>
      </c>
      <c r="CN34" s="159" t="str">
        <f>IFERROR(VLOOKUP(A34,Listas!$A$2:$B$23,2,FALSE),"")</f>
        <v>Subdirección de Servicios Administrativos</v>
      </c>
      <c r="CO34" s="160">
        <f t="shared" si="0"/>
        <v>1</v>
      </c>
      <c r="CP34" s="160">
        <f t="shared" si="1"/>
        <v>4</v>
      </c>
      <c r="CQ34" s="160">
        <f t="shared" si="2"/>
        <v>1</v>
      </c>
      <c r="CR34" s="160">
        <f t="shared" si="3"/>
        <v>2</v>
      </c>
      <c r="CS34" s="94">
        <f t="shared" si="4"/>
        <v>2</v>
      </c>
      <c r="CT34" s="94" t="str">
        <f t="shared" si="20"/>
        <v>Improbable (2)</v>
      </c>
      <c r="CU34" s="94">
        <f t="shared" si="6"/>
        <v>4</v>
      </c>
      <c r="CV34" s="94" t="str">
        <f t="shared" si="21"/>
        <v>Mayor (4)</v>
      </c>
      <c r="CW34" s="94">
        <f t="shared" si="8"/>
        <v>1</v>
      </c>
      <c r="CX34" s="94" t="str">
        <f t="shared" si="22"/>
        <v>Rara vez (1)</v>
      </c>
      <c r="CY34" s="94">
        <f t="shared" si="10"/>
        <v>2</v>
      </c>
      <c r="CZ34" s="94" t="str">
        <f t="shared" si="23"/>
        <v>Menor (2)</v>
      </c>
      <c r="DA34" s="94" t="str">
        <f t="shared" si="12"/>
        <v>Antes de controles
Desde el cuadrante de probabilidad Improbable (2) e impacto Mayor (4)
Después de controles
Hasta el cuadrante de probabilidad Rara vez (1) e impacto Menor (2)</v>
      </c>
      <c r="DJ34" s="178"/>
      <c r="DO34" s="165" t="str">
        <f t="shared" si="14"/>
        <v>Antes de controles
Desde el cuadrante de probabilidad Improbable (2) e impacto Mayor (4)
Después de controles
Hasta el cuadrante de probabilidad Rara vez (1) e impacto Menor (2)</v>
      </c>
      <c r="DP34" s="55" t="str">
        <f t="shared" si="15"/>
        <v>Antes de controles
Desde el cuadrante de probabilidad Improbable (2) e impacto Mayor (4)
Después de controles
Hasta el cuadrante de probabilidad Rara vez (1) e impacto Menor (2)</v>
      </c>
    </row>
    <row r="35" spans="1:120" ht="409.5" customHeight="1" x14ac:dyDescent="0.2">
      <c r="A35" s="54" t="s">
        <v>333</v>
      </c>
      <c r="B35" s="97" t="s">
        <v>841</v>
      </c>
      <c r="C35" s="58" t="s">
        <v>93</v>
      </c>
      <c r="D35" s="56" t="s">
        <v>842</v>
      </c>
      <c r="E35" s="94" t="s">
        <v>35</v>
      </c>
      <c r="F35" s="94" t="s">
        <v>152</v>
      </c>
      <c r="G35" s="54" t="s">
        <v>843</v>
      </c>
      <c r="H35" s="54" t="s">
        <v>844</v>
      </c>
      <c r="I35" s="54" t="s">
        <v>845</v>
      </c>
      <c r="J35" s="54" t="s">
        <v>509</v>
      </c>
      <c r="K35" s="54" t="s">
        <v>379</v>
      </c>
      <c r="L35" s="54" t="s">
        <v>493</v>
      </c>
      <c r="M35" s="54" t="s">
        <v>796</v>
      </c>
      <c r="N35" s="96" t="s">
        <v>78</v>
      </c>
      <c r="O35" s="96" t="s">
        <v>145</v>
      </c>
      <c r="P35" s="96" t="s">
        <v>104</v>
      </c>
      <c r="Q35" s="96" t="s">
        <v>104</v>
      </c>
      <c r="R35" s="96" t="s">
        <v>104</v>
      </c>
      <c r="S35" s="96" t="s">
        <v>79</v>
      </c>
      <c r="T35" s="96" t="s">
        <v>125</v>
      </c>
      <c r="U35" s="96" t="s">
        <v>79</v>
      </c>
      <c r="V35" s="94" t="s">
        <v>54</v>
      </c>
      <c r="W35" s="54" t="s">
        <v>846</v>
      </c>
      <c r="X35" s="54" t="s">
        <v>847</v>
      </c>
      <c r="Y35" s="94" t="s">
        <v>464</v>
      </c>
      <c r="Z35" s="94" t="s">
        <v>464</v>
      </c>
      <c r="AA35" s="94" t="s">
        <v>464</v>
      </c>
      <c r="AB35" s="94" t="s">
        <v>61</v>
      </c>
      <c r="AC35" s="94" t="s">
        <v>85</v>
      </c>
      <c r="AD35" s="54" t="s">
        <v>848</v>
      </c>
      <c r="AE35" s="94" t="s">
        <v>464</v>
      </c>
      <c r="AF35" s="94" t="s">
        <v>464</v>
      </c>
      <c r="AG35" s="94" t="s">
        <v>464</v>
      </c>
      <c r="AH35" s="94" t="s">
        <v>61</v>
      </c>
      <c r="AI35" s="94" t="s">
        <v>60</v>
      </c>
      <c r="AJ35" s="96" t="s">
        <v>124</v>
      </c>
      <c r="AK35" s="96" t="s">
        <v>125</v>
      </c>
      <c r="AL35" s="94" t="s">
        <v>126</v>
      </c>
      <c r="AM35" s="54" t="s">
        <v>849</v>
      </c>
      <c r="AN35" s="94" t="s">
        <v>431</v>
      </c>
      <c r="AO35" s="54" t="s">
        <v>388</v>
      </c>
      <c r="AP35" s="54" t="s">
        <v>388</v>
      </c>
      <c r="AQ35" s="54" t="s">
        <v>388</v>
      </c>
      <c r="AR35" s="54" t="s">
        <v>388</v>
      </c>
      <c r="AS35" s="54" t="s">
        <v>388</v>
      </c>
      <c r="AT35" s="54" t="s">
        <v>850</v>
      </c>
      <c r="AU35" s="54" t="s">
        <v>851</v>
      </c>
      <c r="AV35" s="54" t="s">
        <v>852</v>
      </c>
      <c r="AW35" s="54" t="s">
        <v>755</v>
      </c>
      <c r="AX35" s="54" t="s">
        <v>853</v>
      </c>
      <c r="AY35" s="54" t="s">
        <v>854</v>
      </c>
      <c r="AZ35" s="54" t="s">
        <v>855</v>
      </c>
      <c r="BA35" s="54" t="s">
        <v>856</v>
      </c>
      <c r="BB35" s="165" t="s">
        <v>2172</v>
      </c>
      <c r="BC35" s="55" t="s">
        <v>2168</v>
      </c>
      <c r="BD35" s="71">
        <v>43350</v>
      </c>
      <c r="BE35" s="72" t="s">
        <v>392</v>
      </c>
      <c r="BF35" s="77" t="s">
        <v>523</v>
      </c>
      <c r="BG35" s="69">
        <v>43593</v>
      </c>
      <c r="BH35" s="78" t="s">
        <v>480</v>
      </c>
      <c r="BI35" s="74" t="s">
        <v>524</v>
      </c>
      <c r="BJ35" s="69">
        <v>43783</v>
      </c>
      <c r="BK35" s="72" t="s">
        <v>392</v>
      </c>
      <c r="BL35" s="77" t="s">
        <v>857</v>
      </c>
      <c r="BM35" s="69">
        <v>43914</v>
      </c>
      <c r="BN35" s="78" t="s">
        <v>392</v>
      </c>
      <c r="BO35" s="74" t="s">
        <v>858</v>
      </c>
      <c r="BP35" s="69">
        <v>44074</v>
      </c>
      <c r="BQ35" s="72" t="s">
        <v>760</v>
      </c>
      <c r="BR35" s="77" t="s">
        <v>859</v>
      </c>
      <c r="BS35" s="69">
        <v>44168</v>
      </c>
      <c r="BT35" s="78" t="s">
        <v>445</v>
      </c>
      <c r="BU35" s="74" t="s">
        <v>860</v>
      </c>
      <c r="BV35" s="69" t="s">
        <v>403</v>
      </c>
      <c r="BW35" s="72" t="s">
        <v>404</v>
      </c>
      <c r="BX35" s="77" t="s">
        <v>403</v>
      </c>
      <c r="BY35" s="69" t="s">
        <v>403</v>
      </c>
      <c r="BZ35" s="78" t="s">
        <v>404</v>
      </c>
      <c r="CA35" s="74" t="s">
        <v>403</v>
      </c>
      <c r="CB35" s="69" t="s">
        <v>403</v>
      </c>
      <c r="CC35" s="72" t="s">
        <v>404</v>
      </c>
      <c r="CD35" s="77" t="s">
        <v>403</v>
      </c>
      <c r="CE35" s="69" t="s">
        <v>403</v>
      </c>
      <c r="CF35" s="78" t="s">
        <v>404</v>
      </c>
      <c r="CG35" s="74" t="s">
        <v>403</v>
      </c>
      <c r="CH35" s="69" t="s">
        <v>403</v>
      </c>
      <c r="CI35" s="72" t="s">
        <v>404</v>
      </c>
      <c r="CJ35" s="77" t="s">
        <v>403</v>
      </c>
      <c r="CK35" s="69" t="s">
        <v>403</v>
      </c>
      <c r="CL35" s="78" t="s">
        <v>404</v>
      </c>
      <c r="CM35" s="80" t="s">
        <v>403</v>
      </c>
      <c r="CN35" s="159" t="str">
        <f>IFERROR(VLOOKUP(A35,Listas!$A$2:$B$23,2,FALSE),"")</f>
        <v>Subdirección de Servicios Administrativos</v>
      </c>
      <c r="CO35" s="160">
        <f t="shared" si="0"/>
        <v>4</v>
      </c>
      <c r="CP35" s="160">
        <f t="shared" si="1"/>
        <v>4</v>
      </c>
      <c r="CQ35" s="160">
        <f t="shared" si="2"/>
        <v>2</v>
      </c>
      <c r="CR35" s="160">
        <f t="shared" si="3"/>
        <v>2</v>
      </c>
      <c r="CS35" s="94">
        <f t="shared" si="4"/>
        <v>2</v>
      </c>
      <c r="CT35" s="94" t="str">
        <f t="shared" si="20"/>
        <v>Improbable (2)</v>
      </c>
      <c r="CU35" s="94">
        <f t="shared" si="6"/>
        <v>4</v>
      </c>
      <c r="CV35" s="94" t="str">
        <f t="shared" si="21"/>
        <v>Mayor (4)</v>
      </c>
      <c r="CW35" s="94">
        <f t="shared" si="8"/>
        <v>1</v>
      </c>
      <c r="CX35" s="94" t="str">
        <f t="shared" si="22"/>
        <v>Rara vez (1)</v>
      </c>
      <c r="CY35" s="94">
        <f t="shared" si="10"/>
        <v>3</v>
      </c>
      <c r="CZ35" s="94" t="str">
        <f t="shared" si="23"/>
        <v>Moderado (3)</v>
      </c>
      <c r="DA35" s="94" t="str">
        <f t="shared" si="12"/>
        <v>Antes de controles
Desde el cuadrante de probabilidad Improbable (2) e impacto Mayor (4)
Después de controles
Hasta el cuadrante de probabilidad Rara vez (1) e impacto Moderado (3)</v>
      </c>
      <c r="DJ35" s="178"/>
      <c r="DO35" s="165" t="str">
        <f t="shared" si="14"/>
        <v>Antes de controles
Desde el cuadrante de probabilidad Improbable (2) e impacto Mayor (4)
Después de controles
Hasta el cuadrante de probabilidad Rara vez (1) e impacto Moderado (3)</v>
      </c>
      <c r="DP35" s="55" t="str">
        <f t="shared" si="15"/>
        <v>Antes de controles
Desde el cuadrante de probabilidad Improbable (2) e impacto Mayor (4)
Después de controles
Hasta el cuadrante de probabilidad Rara vez (1) e impacto Menor (2)</v>
      </c>
    </row>
    <row r="36" spans="1:120" ht="409.5" customHeight="1" x14ac:dyDescent="0.2">
      <c r="A36" s="54" t="s">
        <v>333</v>
      </c>
      <c r="B36" s="97" t="s">
        <v>841</v>
      </c>
      <c r="C36" s="58" t="s">
        <v>161</v>
      </c>
      <c r="D36" s="56" t="s">
        <v>861</v>
      </c>
      <c r="E36" s="94" t="s">
        <v>35</v>
      </c>
      <c r="F36" s="94" t="s">
        <v>152</v>
      </c>
      <c r="G36" s="54" t="s">
        <v>862</v>
      </c>
      <c r="H36" s="54" t="s">
        <v>863</v>
      </c>
      <c r="I36" s="54" t="s">
        <v>845</v>
      </c>
      <c r="J36" s="54" t="s">
        <v>509</v>
      </c>
      <c r="K36" s="54" t="s">
        <v>379</v>
      </c>
      <c r="L36" s="54" t="s">
        <v>493</v>
      </c>
      <c r="M36" s="54" t="s">
        <v>796</v>
      </c>
      <c r="N36" s="96" t="s">
        <v>144</v>
      </c>
      <c r="O36" s="96" t="s">
        <v>145</v>
      </c>
      <c r="P36" s="96" t="s">
        <v>104</v>
      </c>
      <c r="Q36" s="96" t="s">
        <v>104</v>
      </c>
      <c r="R36" s="96" t="s">
        <v>79</v>
      </c>
      <c r="S36" s="96" t="s">
        <v>79</v>
      </c>
      <c r="T36" s="96" t="s">
        <v>145</v>
      </c>
      <c r="U36" s="96" t="s">
        <v>79</v>
      </c>
      <c r="V36" s="94" t="s">
        <v>81</v>
      </c>
      <c r="W36" s="54" t="s">
        <v>864</v>
      </c>
      <c r="X36" s="54" t="s">
        <v>865</v>
      </c>
      <c r="Y36" s="94" t="s">
        <v>557</v>
      </c>
      <c r="Z36" s="94" t="s">
        <v>557</v>
      </c>
      <c r="AA36" s="94" t="s">
        <v>557</v>
      </c>
      <c r="AB36" s="94" t="s">
        <v>61</v>
      </c>
      <c r="AC36" s="94" t="s">
        <v>85</v>
      </c>
      <c r="AD36" s="54" t="s">
        <v>866</v>
      </c>
      <c r="AE36" s="94" t="s">
        <v>384</v>
      </c>
      <c r="AF36" s="94" t="s">
        <v>384</v>
      </c>
      <c r="AG36" s="94" t="s">
        <v>384</v>
      </c>
      <c r="AH36" s="94" t="s">
        <v>61</v>
      </c>
      <c r="AI36" s="94" t="s">
        <v>60</v>
      </c>
      <c r="AJ36" s="96" t="s">
        <v>144</v>
      </c>
      <c r="AK36" s="96" t="s">
        <v>125</v>
      </c>
      <c r="AL36" s="94" t="s">
        <v>126</v>
      </c>
      <c r="AM36" s="54" t="s">
        <v>867</v>
      </c>
      <c r="AN36" s="94" t="s">
        <v>431</v>
      </c>
      <c r="AO36" s="54" t="s">
        <v>388</v>
      </c>
      <c r="AP36" s="54" t="s">
        <v>388</v>
      </c>
      <c r="AQ36" s="54" t="s">
        <v>388</v>
      </c>
      <c r="AR36" s="54" t="s">
        <v>388</v>
      </c>
      <c r="AS36" s="54" t="s">
        <v>388</v>
      </c>
      <c r="AT36" s="54" t="s">
        <v>850</v>
      </c>
      <c r="AU36" s="54" t="s">
        <v>851</v>
      </c>
      <c r="AV36" s="54" t="s">
        <v>852</v>
      </c>
      <c r="AW36" s="54" t="s">
        <v>755</v>
      </c>
      <c r="AX36" s="54" t="s">
        <v>853</v>
      </c>
      <c r="AY36" s="54" t="s">
        <v>868</v>
      </c>
      <c r="AZ36" s="54" t="s">
        <v>611</v>
      </c>
      <c r="BA36" s="54" t="s">
        <v>869</v>
      </c>
      <c r="BB36" s="165" t="s">
        <v>2172</v>
      </c>
      <c r="BC36" s="55" t="s">
        <v>2168</v>
      </c>
      <c r="BD36" s="71">
        <v>43350</v>
      </c>
      <c r="BE36" s="72" t="s">
        <v>392</v>
      </c>
      <c r="BF36" s="77" t="s">
        <v>523</v>
      </c>
      <c r="BG36" s="69">
        <v>43593</v>
      </c>
      <c r="BH36" s="78" t="s">
        <v>480</v>
      </c>
      <c r="BI36" s="74" t="s">
        <v>524</v>
      </c>
      <c r="BJ36" s="69">
        <v>43783</v>
      </c>
      <c r="BK36" s="72" t="s">
        <v>392</v>
      </c>
      <c r="BL36" s="77" t="s">
        <v>870</v>
      </c>
      <c r="BM36" s="69">
        <v>43914</v>
      </c>
      <c r="BN36" s="78" t="s">
        <v>871</v>
      </c>
      <c r="BO36" s="74" t="s">
        <v>872</v>
      </c>
      <c r="BP36" s="69">
        <v>44074</v>
      </c>
      <c r="BQ36" s="72" t="s">
        <v>760</v>
      </c>
      <c r="BR36" s="77" t="s">
        <v>859</v>
      </c>
      <c r="BS36" s="69">
        <v>44168</v>
      </c>
      <c r="BT36" s="78" t="s">
        <v>445</v>
      </c>
      <c r="BU36" s="74" t="s">
        <v>860</v>
      </c>
      <c r="BV36" s="69" t="s">
        <v>403</v>
      </c>
      <c r="BW36" s="72" t="s">
        <v>404</v>
      </c>
      <c r="BX36" s="77" t="s">
        <v>403</v>
      </c>
      <c r="BY36" s="69" t="s">
        <v>403</v>
      </c>
      <c r="BZ36" s="78" t="s">
        <v>404</v>
      </c>
      <c r="CA36" s="74" t="s">
        <v>403</v>
      </c>
      <c r="CB36" s="69" t="s">
        <v>403</v>
      </c>
      <c r="CC36" s="72" t="s">
        <v>404</v>
      </c>
      <c r="CD36" s="77" t="s">
        <v>403</v>
      </c>
      <c r="CE36" s="69" t="s">
        <v>403</v>
      </c>
      <c r="CF36" s="78" t="s">
        <v>404</v>
      </c>
      <c r="CG36" s="74" t="s">
        <v>403</v>
      </c>
      <c r="CH36" s="69" t="s">
        <v>403</v>
      </c>
      <c r="CI36" s="72" t="s">
        <v>404</v>
      </c>
      <c r="CJ36" s="77" t="s">
        <v>403</v>
      </c>
      <c r="CK36" s="69" t="s">
        <v>403</v>
      </c>
      <c r="CL36" s="78" t="s">
        <v>404</v>
      </c>
      <c r="CM36" s="80" t="s">
        <v>403</v>
      </c>
      <c r="CN36" s="159" t="str">
        <f>IFERROR(VLOOKUP(A36,Listas!$A$2:$B$23,2,FALSE),"")</f>
        <v>Subdirección de Servicios Administrativos</v>
      </c>
      <c r="CO36" s="160">
        <f t="shared" si="0"/>
        <v>1</v>
      </c>
      <c r="CP36" s="160">
        <f t="shared" si="1"/>
        <v>4</v>
      </c>
      <c r="CQ36" s="160">
        <f t="shared" si="2"/>
        <v>1</v>
      </c>
      <c r="CR36" s="160">
        <f t="shared" si="3"/>
        <v>2</v>
      </c>
      <c r="CS36" s="94">
        <f t="shared" si="4"/>
        <v>2</v>
      </c>
      <c r="CT36" s="94" t="str">
        <f t="shared" si="20"/>
        <v>Improbable (2)</v>
      </c>
      <c r="CU36" s="94">
        <f t="shared" si="6"/>
        <v>4</v>
      </c>
      <c r="CV36" s="94" t="str">
        <f t="shared" si="21"/>
        <v>Mayor (4)</v>
      </c>
      <c r="CW36" s="94">
        <f t="shared" si="8"/>
        <v>1</v>
      </c>
      <c r="CX36" s="94" t="str">
        <f t="shared" si="22"/>
        <v>Rara vez (1)</v>
      </c>
      <c r="CY36" s="94">
        <f t="shared" si="10"/>
        <v>3</v>
      </c>
      <c r="CZ36" s="94" t="str">
        <f t="shared" si="23"/>
        <v>Moderado (3)</v>
      </c>
      <c r="DA36" s="94" t="str">
        <f t="shared" si="12"/>
        <v>Antes de controles
Desde el cuadrante de probabilidad Improbable (2) e impacto Mayor (4)
Después de controles
Hasta el cuadrante de probabilidad Rara vez (1) e impacto Moderado (3)</v>
      </c>
      <c r="DJ36" s="178"/>
      <c r="DO36" s="165" t="str">
        <f t="shared" si="14"/>
        <v>Antes de controles
Desde el cuadrante de probabilidad Improbable (2) e impacto Mayor (4)
Después de controles
Hasta el cuadrante de probabilidad Rara vez (1) e impacto Moderado (3)</v>
      </c>
      <c r="DP36" s="55" t="str">
        <f t="shared" si="15"/>
        <v>Antes de controles
Desde el cuadrante de probabilidad Improbable (2) e impacto Mayor (4)
Después de controles
Hasta el cuadrante de probabilidad Rara vez (1) e impacto Menor (2)</v>
      </c>
    </row>
    <row r="37" spans="1:120" ht="409.5" customHeight="1" x14ac:dyDescent="0.2">
      <c r="A37" s="54" t="s">
        <v>333</v>
      </c>
      <c r="B37" s="97" t="s">
        <v>873</v>
      </c>
      <c r="C37" s="58" t="s">
        <v>171</v>
      </c>
      <c r="D37" s="56" t="s">
        <v>874</v>
      </c>
      <c r="E37" s="94" t="s">
        <v>35</v>
      </c>
      <c r="F37" s="94" t="s">
        <v>152</v>
      </c>
      <c r="G37" s="54" t="s">
        <v>875</v>
      </c>
      <c r="H37" s="54" t="s">
        <v>876</v>
      </c>
      <c r="I37" s="54" t="s">
        <v>877</v>
      </c>
      <c r="J37" s="54" t="s">
        <v>509</v>
      </c>
      <c r="K37" s="54" t="s">
        <v>379</v>
      </c>
      <c r="L37" s="54" t="s">
        <v>493</v>
      </c>
      <c r="M37" s="54" t="s">
        <v>796</v>
      </c>
      <c r="N37" s="96" t="s">
        <v>103</v>
      </c>
      <c r="O37" s="96" t="s">
        <v>125</v>
      </c>
      <c r="P37" s="96" t="s">
        <v>125</v>
      </c>
      <c r="Q37" s="96" t="s">
        <v>104</v>
      </c>
      <c r="R37" s="96" t="s">
        <v>145</v>
      </c>
      <c r="S37" s="96" t="s">
        <v>52</v>
      </c>
      <c r="T37" s="96" t="s">
        <v>125</v>
      </c>
      <c r="U37" s="96" t="s">
        <v>52</v>
      </c>
      <c r="V37" s="94" t="s">
        <v>54</v>
      </c>
      <c r="W37" s="54" t="s">
        <v>878</v>
      </c>
      <c r="X37" s="54" t="s">
        <v>879</v>
      </c>
      <c r="Y37" s="94" t="s">
        <v>464</v>
      </c>
      <c r="Z37" s="94" t="s">
        <v>464</v>
      </c>
      <c r="AA37" s="94" t="s">
        <v>464</v>
      </c>
      <c r="AB37" s="94" t="s">
        <v>61</v>
      </c>
      <c r="AC37" s="94" t="s">
        <v>85</v>
      </c>
      <c r="AD37" s="54" t="s">
        <v>880</v>
      </c>
      <c r="AE37" s="94" t="s">
        <v>384</v>
      </c>
      <c r="AF37" s="94" t="s">
        <v>384</v>
      </c>
      <c r="AG37" s="94" t="s">
        <v>384</v>
      </c>
      <c r="AH37" s="94" t="s">
        <v>61</v>
      </c>
      <c r="AI37" s="94" t="s">
        <v>60</v>
      </c>
      <c r="AJ37" s="96" t="s">
        <v>144</v>
      </c>
      <c r="AK37" s="96" t="s">
        <v>104</v>
      </c>
      <c r="AL37" s="94" t="s">
        <v>105</v>
      </c>
      <c r="AM37" s="54" t="s">
        <v>881</v>
      </c>
      <c r="AN37" s="94" t="s">
        <v>431</v>
      </c>
      <c r="AO37" s="54" t="s">
        <v>388</v>
      </c>
      <c r="AP37" s="54" t="s">
        <v>388</v>
      </c>
      <c r="AQ37" s="54" t="s">
        <v>388</v>
      </c>
      <c r="AR37" s="54" t="s">
        <v>388</v>
      </c>
      <c r="AS37" s="54" t="s">
        <v>388</v>
      </c>
      <c r="AT37" s="54" t="s">
        <v>850</v>
      </c>
      <c r="AU37" s="54" t="s">
        <v>851</v>
      </c>
      <c r="AV37" s="54" t="s">
        <v>852</v>
      </c>
      <c r="AW37" s="54" t="s">
        <v>755</v>
      </c>
      <c r="AX37" s="54" t="s">
        <v>853</v>
      </c>
      <c r="AY37" s="54" t="s">
        <v>882</v>
      </c>
      <c r="AZ37" s="54" t="s">
        <v>664</v>
      </c>
      <c r="BA37" s="54" t="s">
        <v>883</v>
      </c>
      <c r="BB37" s="165" t="s">
        <v>2172</v>
      </c>
      <c r="BC37" s="55" t="s">
        <v>2168</v>
      </c>
      <c r="BD37" s="71">
        <v>43350</v>
      </c>
      <c r="BE37" s="72" t="s">
        <v>392</v>
      </c>
      <c r="BF37" s="77" t="s">
        <v>523</v>
      </c>
      <c r="BG37" s="69">
        <v>43593</v>
      </c>
      <c r="BH37" s="78" t="s">
        <v>480</v>
      </c>
      <c r="BI37" s="74" t="s">
        <v>524</v>
      </c>
      <c r="BJ37" s="69">
        <v>43783</v>
      </c>
      <c r="BK37" s="72" t="s">
        <v>392</v>
      </c>
      <c r="BL37" s="77" t="s">
        <v>884</v>
      </c>
      <c r="BM37" s="69">
        <v>43914</v>
      </c>
      <c r="BN37" s="78" t="s">
        <v>419</v>
      </c>
      <c r="BO37" s="74" t="s">
        <v>885</v>
      </c>
      <c r="BP37" s="69">
        <v>44074</v>
      </c>
      <c r="BQ37" s="72" t="s">
        <v>527</v>
      </c>
      <c r="BR37" s="77" t="s">
        <v>886</v>
      </c>
      <c r="BS37" s="69">
        <v>44168</v>
      </c>
      <c r="BT37" s="78" t="s">
        <v>445</v>
      </c>
      <c r="BU37" s="74" t="s">
        <v>860</v>
      </c>
      <c r="BV37" s="69" t="s">
        <v>403</v>
      </c>
      <c r="BW37" s="72" t="s">
        <v>404</v>
      </c>
      <c r="BX37" s="77" t="s">
        <v>403</v>
      </c>
      <c r="BY37" s="69" t="s">
        <v>403</v>
      </c>
      <c r="BZ37" s="78" t="s">
        <v>404</v>
      </c>
      <c r="CA37" s="74" t="s">
        <v>403</v>
      </c>
      <c r="CB37" s="69" t="s">
        <v>403</v>
      </c>
      <c r="CC37" s="72" t="s">
        <v>404</v>
      </c>
      <c r="CD37" s="77" t="s">
        <v>403</v>
      </c>
      <c r="CE37" s="69" t="s">
        <v>403</v>
      </c>
      <c r="CF37" s="78" t="s">
        <v>404</v>
      </c>
      <c r="CG37" s="74" t="s">
        <v>403</v>
      </c>
      <c r="CH37" s="69" t="s">
        <v>403</v>
      </c>
      <c r="CI37" s="72" t="s">
        <v>404</v>
      </c>
      <c r="CJ37" s="77" t="s">
        <v>403</v>
      </c>
      <c r="CK37" s="69" t="s">
        <v>403</v>
      </c>
      <c r="CL37" s="78" t="s">
        <v>404</v>
      </c>
      <c r="CM37" s="80" t="s">
        <v>403</v>
      </c>
      <c r="CN37" s="159" t="str">
        <f>IFERROR(VLOOKUP(A37,Listas!$A$2:$B$23,2,FALSE),"")</f>
        <v>Subdirección de Servicios Administrativos</v>
      </c>
      <c r="CO37" s="160">
        <f t="shared" si="0"/>
        <v>3</v>
      </c>
      <c r="CP37" s="160">
        <f t="shared" si="1"/>
        <v>5</v>
      </c>
      <c r="CQ37" s="160">
        <f t="shared" si="2"/>
        <v>1</v>
      </c>
      <c r="CR37" s="160">
        <f t="shared" si="3"/>
        <v>3</v>
      </c>
      <c r="CS37" s="94">
        <f t="shared" si="4"/>
        <v>2</v>
      </c>
      <c r="CT37" s="94" t="str">
        <f t="shared" si="20"/>
        <v>Improbable (2)</v>
      </c>
      <c r="CU37" s="94">
        <f t="shared" si="6"/>
        <v>4</v>
      </c>
      <c r="CV37" s="94" t="str">
        <f t="shared" si="21"/>
        <v>Mayor (4)</v>
      </c>
      <c r="CW37" s="94">
        <f t="shared" si="8"/>
        <v>1</v>
      </c>
      <c r="CX37" s="94" t="str">
        <f t="shared" si="22"/>
        <v>Rara vez (1)</v>
      </c>
      <c r="CY37" s="94">
        <f t="shared" si="10"/>
        <v>3</v>
      </c>
      <c r="CZ37" s="94" t="str">
        <f t="shared" si="23"/>
        <v>Moderado (3)</v>
      </c>
      <c r="DA37" s="94" t="str">
        <f t="shared" si="12"/>
        <v>Antes de controles
Desde el cuadrante de probabilidad Improbable (2) e impacto Mayor (4)
Después de controles
Hasta el cuadrante de probabilidad Rara vez (1) e impacto Moderado (3)</v>
      </c>
      <c r="DJ37" s="178"/>
      <c r="DO37" s="165" t="str">
        <f t="shared" si="14"/>
        <v>Antes de controles
Desde el cuadrante de probabilidad Improbable (2) e impacto Mayor (4)
Después de controles
Hasta el cuadrante de probabilidad Rara vez (1) e impacto Moderado (3)</v>
      </c>
      <c r="DP37" s="55" t="str">
        <f t="shared" si="15"/>
        <v>Antes de controles
Desde el cuadrante de probabilidad Improbable (2) e impacto Mayor (4)
Después de controles
Hasta el cuadrante de probabilidad Rara vez (1) e impacto Menor (2)</v>
      </c>
    </row>
    <row r="38" spans="1:120" ht="409.5" customHeight="1" x14ac:dyDescent="0.2">
      <c r="A38" s="54" t="s">
        <v>333</v>
      </c>
      <c r="B38" s="97" t="s">
        <v>887</v>
      </c>
      <c r="C38" s="58" t="s">
        <v>93</v>
      </c>
      <c r="D38" s="56" t="s">
        <v>888</v>
      </c>
      <c r="E38" s="94" t="s">
        <v>35</v>
      </c>
      <c r="F38" s="94" t="s">
        <v>152</v>
      </c>
      <c r="G38" s="54" t="s">
        <v>889</v>
      </c>
      <c r="H38" s="54" t="s">
        <v>863</v>
      </c>
      <c r="I38" s="54" t="s">
        <v>890</v>
      </c>
      <c r="J38" s="54" t="s">
        <v>891</v>
      </c>
      <c r="K38" s="54" t="s">
        <v>379</v>
      </c>
      <c r="L38" s="152" t="s">
        <v>493</v>
      </c>
      <c r="M38" s="152" t="s">
        <v>796</v>
      </c>
      <c r="N38" s="96" t="s">
        <v>103</v>
      </c>
      <c r="O38" s="96" t="s">
        <v>145</v>
      </c>
      <c r="P38" s="96" t="s">
        <v>79</v>
      </c>
      <c r="Q38" s="96" t="s">
        <v>79</v>
      </c>
      <c r="R38" s="96" t="s">
        <v>104</v>
      </c>
      <c r="S38" s="96" t="s">
        <v>79</v>
      </c>
      <c r="T38" s="96" t="s">
        <v>145</v>
      </c>
      <c r="U38" s="96" t="s">
        <v>79</v>
      </c>
      <c r="V38" s="94" t="s">
        <v>54</v>
      </c>
      <c r="W38" s="54" t="s">
        <v>892</v>
      </c>
      <c r="X38" s="54" t="s">
        <v>893</v>
      </c>
      <c r="Y38" s="94" t="s">
        <v>384</v>
      </c>
      <c r="Z38" s="94" t="s">
        <v>384</v>
      </c>
      <c r="AA38" s="94" t="s">
        <v>384</v>
      </c>
      <c r="AB38" s="94" t="s">
        <v>61</v>
      </c>
      <c r="AC38" s="94" t="s">
        <v>85</v>
      </c>
      <c r="AD38" s="54" t="s">
        <v>894</v>
      </c>
      <c r="AE38" s="94" t="s">
        <v>384</v>
      </c>
      <c r="AF38" s="94" t="s">
        <v>384</v>
      </c>
      <c r="AG38" s="94" t="s">
        <v>384</v>
      </c>
      <c r="AH38" s="94" t="s">
        <v>61</v>
      </c>
      <c r="AI38" s="94" t="s">
        <v>85</v>
      </c>
      <c r="AJ38" s="96" t="s">
        <v>144</v>
      </c>
      <c r="AK38" s="96" t="s">
        <v>104</v>
      </c>
      <c r="AL38" s="94" t="s">
        <v>105</v>
      </c>
      <c r="AM38" s="54" t="s">
        <v>895</v>
      </c>
      <c r="AN38" s="94" t="s">
        <v>431</v>
      </c>
      <c r="AO38" s="54" t="s">
        <v>388</v>
      </c>
      <c r="AP38" s="54" t="s">
        <v>388</v>
      </c>
      <c r="AQ38" s="54" t="s">
        <v>388</v>
      </c>
      <c r="AR38" s="54" t="s">
        <v>388</v>
      </c>
      <c r="AS38" s="54" t="s">
        <v>388</v>
      </c>
      <c r="AT38" s="54" t="s">
        <v>896</v>
      </c>
      <c r="AU38" s="54" t="s">
        <v>897</v>
      </c>
      <c r="AV38" s="54" t="s">
        <v>898</v>
      </c>
      <c r="AW38" s="54" t="s">
        <v>899</v>
      </c>
      <c r="AX38" s="54" t="s">
        <v>900</v>
      </c>
      <c r="AY38" s="54" t="s">
        <v>901</v>
      </c>
      <c r="AZ38" s="54" t="s">
        <v>902</v>
      </c>
      <c r="BA38" s="54" t="s">
        <v>903</v>
      </c>
      <c r="BB38" s="165" t="s">
        <v>2172</v>
      </c>
      <c r="BC38" s="55" t="s">
        <v>2168</v>
      </c>
      <c r="BD38" s="71">
        <v>43350</v>
      </c>
      <c r="BE38" s="72" t="s">
        <v>392</v>
      </c>
      <c r="BF38" s="77" t="s">
        <v>523</v>
      </c>
      <c r="BG38" s="69">
        <v>43593</v>
      </c>
      <c r="BH38" s="78" t="s">
        <v>480</v>
      </c>
      <c r="BI38" s="74" t="s">
        <v>524</v>
      </c>
      <c r="BJ38" s="69">
        <v>43783</v>
      </c>
      <c r="BK38" s="72" t="s">
        <v>392</v>
      </c>
      <c r="BL38" s="77" t="s">
        <v>904</v>
      </c>
      <c r="BM38" s="69">
        <v>43914</v>
      </c>
      <c r="BN38" s="78" t="s">
        <v>392</v>
      </c>
      <c r="BO38" s="74" t="s">
        <v>905</v>
      </c>
      <c r="BP38" s="69">
        <v>44074</v>
      </c>
      <c r="BQ38" s="72" t="s">
        <v>527</v>
      </c>
      <c r="BR38" s="77" t="s">
        <v>886</v>
      </c>
      <c r="BS38" s="69">
        <v>44168</v>
      </c>
      <c r="BT38" s="78" t="s">
        <v>445</v>
      </c>
      <c r="BU38" s="74" t="s">
        <v>860</v>
      </c>
      <c r="BV38" s="69" t="s">
        <v>403</v>
      </c>
      <c r="BW38" s="72" t="s">
        <v>404</v>
      </c>
      <c r="BX38" s="77" t="s">
        <v>403</v>
      </c>
      <c r="BY38" s="69" t="s">
        <v>403</v>
      </c>
      <c r="BZ38" s="78" t="s">
        <v>404</v>
      </c>
      <c r="CA38" s="74" t="s">
        <v>403</v>
      </c>
      <c r="CB38" s="69" t="s">
        <v>403</v>
      </c>
      <c r="CC38" s="72" t="s">
        <v>404</v>
      </c>
      <c r="CD38" s="77" t="s">
        <v>403</v>
      </c>
      <c r="CE38" s="69" t="s">
        <v>403</v>
      </c>
      <c r="CF38" s="78" t="s">
        <v>404</v>
      </c>
      <c r="CG38" s="74" t="s">
        <v>403</v>
      </c>
      <c r="CH38" s="69" t="s">
        <v>403</v>
      </c>
      <c r="CI38" s="72" t="s">
        <v>404</v>
      </c>
      <c r="CJ38" s="77" t="s">
        <v>403</v>
      </c>
      <c r="CK38" s="69" t="s">
        <v>403</v>
      </c>
      <c r="CL38" s="78" t="s">
        <v>404</v>
      </c>
      <c r="CM38" s="80" t="s">
        <v>403</v>
      </c>
      <c r="CN38" s="159" t="str">
        <f>IFERROR(VLOOKUP(A38,Listas!$A$2:$B$23,2,FALSE),"")</f>
        <v>Subdirección de Servicios Administrativos</v>
      </c>
      <c r="CO38" s="160">
        <f t="shared" si="0"/>
        <v>3</v>
      </c>
      <c r="CP38" s="160">
        <f t="shared" si="1"/>
        <v>4</v>
      </c>
      <c r="CQ38" s="160">
        <f t="shared" si="2"/>
        <v>1</v>
      </c>
      <c r="CR38" s="160">
        <f t="shared" si="3"/>
        <v>3</v>
      </c>
      <c r="CS38" s="94">
        <f t="shared" si="4"/>
        <v>2</v>
      </c>
      <c r="CT38" s="94" t="str">
        <f t="shared" si="20"/>
        <v>Improbable (2)</v>
      </c>
      <c r="CU38" s="94">
        <f t="shared" si="6"/>
        <v>4</v>
      </c>
      <c r="CV38" s="94" t="str">
        <f t="shared" si="21"/>
        <v>Mayor (4)</v>
      </c>
      <c r="CW38" s="94">
        <f t="shared" si="8"/>
        <v>1</v>
      </c>
      <c r="CX38" s="94" t="str">
        <f t="shared" si="22"/>
        <v>Rara vez (1)</v>
      </c>
      <c r="CY38" s="94">
        <f t="shared" si="10"/>
        <v>3</v>
      </c>
      <c r="CZ38" s="94" t="str">
        <f t="shared" si="23"/>
        <v>Moderado (3)</v>
      </c>
      <c r="DA38" s="94" t="str">
        <f t="shared" si="12"/>
        <v>Antes de controles
Desde el cuadrante de probabilidad Improbable (2) e impacto Mayor (4)
Después de controles
Hasta el cuadrante de probabilidad Rara vez (1) e impacto Moderado (3)</v>
      </c>
      <c r="DJ38" s="178"/>
      <c r="DO38" s="165" t="str">
        <f t="shared" si="14"/>
        <v>Antes de controles
Desde el cuadrante de probabilidad Improbable (2) e impacto Mayor (4)
Después de controles
Hasta el cuadrante de probabilidad Rara vez (1) e impacto Moderado (3)</v>
      </c>
      <c r="DP38" s="55" t="str">
        <f t="shared" si="15"/>
        <v>Antes de controles
Desde el cuadrante de probabilidad Improbable (2) e impacto Mayor (4)
Después de controles
Hasta el cuadrante de probabilidad Rara vez (1) e impacto Menor (2)</v>
      </c>
    </row>
    <row r="39" spans="1:120" ht="409.5" customHeight="1" x14ac:dyDescent="0.2">
      <c r="A39" s="54" t="s">
        <v>333</v>
      </c>
      <c r="B39" s="97" t="s">
        <v>906</v>
      </c>
      <c r="C39" s="58" t="s">
        <v>93</v>
      </c>
      <c r="D39" s="56" t="s">
        <v>907</v>
      </c>
      <c r="E39" s="94" t="s">
        <v>35</v>
      </c>
      <c r="F39" s="94" t="s">
        <v>152</v>
      </c>
      <c r="G39" s="54" t="s">
        <v>908</v>
      </c>
      <c r="H39" s="54" t="s">
        <v>876</v>
      </c>
      <c r="I39" s="54" t="s">
        <v>909</v>
      </c>
      <c r="J39" s="54" t="s">
        <v>509</v>
      </c>
      <c r="K39" s="54" t="s">
        <v>379</v>
      </c>
      <c r="L39" s="54" t="s">
        <v>493</v>
      </c>
      <c r="M39" s="54" t="s">
        <v>796</v>
      </c>
      <c r="N39" s="96" t="s">
        <v>103</v>
      </c>
      <c r="O39" s="96" t="s">
        <v>145</v>
      </c>
      <c r="P39" s="96" t="s">
        <v>125</v>
      </c>
      <c r="Q39" s="96" t="s">
        <v>104</v>
      </c>
      <c r="R39" s="96" t="s">
        <v>79</v>
      </c>
      <c r="S39" s="96" t="s">
        <v>52</v>
      </c>
      <c r="T39" s="96" t="s">
        <v>145</v>
      </c>
      <c r="U39" s="96" t="s">
        <v>52</v>
      </c>
      <c r="V39" s="94" t="s">
        <v>54</v>
      </c>
      <c r="W39" s="54" t="s">
        <v>910</v>
      </c>
      <c r="X39" s="54" t="s">
        <v>911</v>
      </c>
      <c r="Y39" s="94" t="s">
        <v>464</v>
      </c>
      <c r="Z39" s="94" t="s">
        <v>464</v>
      </c>
      <c r="AA39" s="94" t="s">
        <v>464</v>
      </c>
      <c r="AB39" s="94" t="s">
        <v>61</v>
      </c>
      <c r="AC39" s="94" t="s">
        <v>85</v>
      </c>
      <c r="AD39" s="54" t="s">
        <v>912</v>
      </c>
      <c r="AE39" s="94" t="s">
        <v>464</v>
      </c>
      <c r="AF39" s="94" t="s">
        <v>464</v>
      </c>
      <c r="AG39" s="94" t="s">
        <v>464</v>
      </c>
      <c r="AH39" s="94" t="s">
        <v>61</v>
      </c>
      <c r="AI39" s="94" t="s">
        <v>85</v>
      </c>
      <c r="AJ39" s="96" t="s">
        <v>144</v>
      </c>
      <c r="AK39" s="96" t="s">
        <v>79</v>
      </c>
      <c r="AL39" s="94" t="s">
        <v>81</v>
      </c>
      <c r="AM39" s="54" t="s">
        <v>913</v>
      </c>
      <c r="AN39" s="94" t="s">
        <v>431</v>
      </c>
      <c r="AO39" s="54" t="s">
        <v>388</v>
      </c>
      <c r="AP39" s="54" t="s">
        <v>388</v>
      </c>
      <c r="AQ39" s="54" t="s">
        <v>388</v>
      </c>
      <c r="AR39" s="54" t="s">
        <v>388</v>
      </c>
      <c r="AS39" s="54" t="s">
        <v>388</v>
      </c>
      <c r="AT39" s="54" t="s">
        <v>850</v>
      </c>
      <c r="AU39" s="54" t="s">
        <v>851</v>
      </c>
      <c r="AV39" s="54" t="s">
        <v>852</v>
      </c>
      <c r="AW39" s="54" t="s">
        <v>755</v>
      </c>
      <c r="AX39" s="54" t="s">
        <v>853</v>
      </c>
      <c r="AY39" s="54" t="s">
        <v>914</v>
      </c>
      <c r="AZ39" s="54" t="s">
        <v>915</v>
      </c>
      <c r="BA39" s="54" t="s">
        <v>916</v>
      </c>
      <c r="BB39" s="165" t="s">
        <v>2172</v>
      </c>
      <c r="BC39" s="55" t="s">
        <v>2168</v>
      </c>
      <c r="BD39" s="71">
        <v>43350</v>
      </c>
      <c r="BE39" s="72" t="s">
        <v>392</v>
      </c>
      <c r="BF39" s="77" t="s">
        <v>523</v>
      </c>
      <c r="BG39" s="69">
        <v>43593</v>
      </c>
      <c r="BH39" s="78" t="s">
        <v>480</v>
      </c>
      <c r="BI39" s="74" t="s">
        <v>524</v>
      </c>
      <c r="BJ39" s="69">
        <v>43783</v>
      </c>
      <c r="BK39" s="72" t="s">
        <v>392</v>
      </c>
      <c r="BL39" s="77" t="s">
        <v>917</v>
      </c>
      <c r="BM39" s="69">
        <v>43914</v>
      </c>
      <c r="BN39" s="78" t="s">
        <v>419</v>
      </c>
      <c r="BO39" s="74" t="s">
        <v>918</v>
      </c>
      <c r="BP39" s="69">
        <v>44074</v>
      </c>
      <c r="BQ39" s="72" t="s">
        <v>760</v>
      </c>
      <c r="BR39" s="77" t="s">
        <v>859</v>
      </c>
      <c r="BS39" s="69">
        <v>44168</v>
      </c>
      <c r="BT39" s="78" t="s">
        <v>445</v>
      </c>
      <c r="BU39" s="74" t="s">
        <v>860</v>
      </c>
      <c r="BV39" s="69" t="s">
        <v>403</v>
      </c>
      <c r="BW39" s="72" t="s">
        <v>404</v>
      </c>
      <c r="BX39" s="77" t="s">
        <v>403</v>
      </c>
      <c r="BY39" s="69" t="s">
        <v>403</v>
      </c>
      <c r="BZ39" s="78" t="s">
        <v>404</v>
      </c>
      <c r="CA39" s="74" t="s">
        <v>403</v>
      </c>
      <c r="CB39" s="69" t="s">
        <v>403</v>
      </c>
      <c r="CC39" s="72" t="s">
        <v>404</v>
      </c>
      <c r="CD39" s="77" t="s">
        <v>403</v>
      </c>
      <c r="CE39" s="69" t="s">
        <v>403</v>
      </c>
      <c r="CF39" s="78" t="s">
        <v>404</v>
      </c>
      <c r="CG39" s="74" t="s">
        <v>403</v>
      </c>
      <c r="CH39" s="69" t="s">
        <v>403</v>
      </c>
      <c r="CI39" s="72" t="s">
        <v>404</v>
      </c>
      <c r="CJ39" s="77" t="s">
        <v>403</v>
      </c>
      <c r="CK39" s="69" t="s">
        <v>403</v>
      </c>
      <c r="CL39" s="78" t="s">
        <v>404</v>
      </c>
      <c r="CM39" s="80" t="s">
        <v>403</v>
      </c>
      <c r="CN39" s="159" t="str">
        <f>IFERROR(VLOOKUP(A39,Listas!$A$2:$B$23,2,FALSE),"")</f>
        <v>Subdirección de Servicios Administrativos</v>
      </c>
      <c r="CO39" s="160">
        <f t="shared" si="0"/>
        <v>3</v>
      </c>
      <c r="CP39" s="160">
        <f t="shared" si="1"/>
        <v>5</v>
      </c>
      <c r="CQ39" s="160">
        <f t="shared" si="2"/>
        <v>1</v>
      </c>
      <c r="CR39" s="160">
        <f t="shared" si="3"/>
        <v>4</v>
      </c>
      <c r="CS39" s="94">
        <f t="shared" si="4"/>
        <v>2</v>
      </c>
      <c r="CT39" s="94" t="str">
        <f t="shared" si="20"/>
        <v>Improbable (2)</v>
      </c>
      <c r="CU39" s="94">
        <f t="shared" si="6"/>
        <v>4</v>
      </c>
      <c r="CV39" s="94" t="str">
        <f t="shared" si="21"/>
        <v>Mayor (4)</v>
      </c>
      <c r="CW39" s="94">
        <f t="shared" si="8"/>
        <v>1</v>
      </c>
      <c r="CX39" s="94" t="str">
        <f t="shared" si="22"/>
        <v>Rara vez (1)</v>
      </c>
      <c r="CY39" s="94">
        <f t="shared" si="10"/>
        <v>3</v>
      </c>
      <c r="CZ39" s="94" t="str">
        <f t="shared" si="23"/>
        <v>Moderado (3)</v>
      </c>
      <c r="DA39" s="94" t="str">
        <f t="shared" si="12"/>
        <v>Antes de controles
Desde el cuadrante de probabilidad Improbable (2) e impacto Mayor (4)
Después de controles
Hasta el cuadrante de probabilidad Rara vez (1) e impacto Moderado (3)</v>
      </c>
      <c r="DJ39" s="178"/>
      <c r="DO39" s="165" t="str">
        <f t="shared" si="14"/>
        <v>Antes de controles
Desde el cuadrante de probabilidad Improbable (2) e impacto Mayor (4)
Después de controles
Hasta el cuadrante de probabilidad Rara vez (1) e impacto Moderado (3)</v>
      </c>
      <c r="DP39" s="55" t="str">
        <f t="shared" si="15"/>
        <v>Antes de controles
Desde el cuadrante de probabilidad Improbable (2) e impacto Mayor (4)
Después de controles
Hasta el cuadrante de probabilidad Rara vez (1) e impacto Menor (2)</v>
      </c>
    </row>
    <row r="40" spans="1:120" ht="409.5" customHeight="1" x14ac:dyDescent="0.2">
      <c r="A40" s="54" t="s">
        <v>333</v>
      </c>
      <c r="B40" s="97" t="s">
        <v>919</v>
      </c>
      <c r="C40" s="58" t="s">
        <v>93</v>
      </c>
      <c r="D40" s="56" t="s">
        <v>920</v>
      </c>
      <c r="E40" s="94" t="s">
        <v>35</v>
      </c>
      <c r="F40" s="94" t="s">
        <v>152</v>
      </c>
      <c r="G40" s="54" t="s">
        <v>921</v>
      </c>
      <c r="H40" s="54" t="s">
        <v>922</v>
      </c>
      <c r="I40" s="54" t="s">
        <v>923</v>
      </c>
      <c r="J40" s="54" t="s">
        <v>924</v>
      </c>
      <c r="K40" s="54" t="s">
        <v>379</v>
      </c>
      <c r="L40" s="54" t="s">
        <v>493</v>
      </c>
      <c r="M40" s="54" t="s">
        <v>796</v>
      </c>
      <c r="N40" s="96" t="s">
        <v>144</v>
      </c>
      <c r="O40" s="96" t="s">
        <v>125</v>
      </c>
      <c r="P40" s="96" t="s">
        <v>104</v>
      </c>
      <c r="Q40" s="96" t="s">
        <v>125</v>
      </c>
      <c r="R40" s="96" t="s">
        <v>104</v>
      </c>
      <c r="S40" s="96" t="s">
        <v>104</v>
      </c>
      <c r="T40" s="96" t="s">
        <v>104</v>
      </c>
      <c r="U40" s="96" t="s">
        <v>104</v>
      </c>
      <c r="V40" s="94" t="s">
        <v>105</v>
      </c>
      <c r="W40" s="54" t="s">
        <v>925</v>
      </c>
      <c r="X40" s="54" t="s">
        <v>926</v>
      </c>
      <c r="Y40" s="94" t="s">
        <v>384</v>
      </c>
      <c r="Z40" s="94" t="s">
        <v>384</v>
      </c>
      <c r="AA40" s="94" t="s">
        <v>384</v>
      </c>
      <c r="AB40" s="94" t="s">
        <v>61</v>
      </c>
      <c r="AC40" s="94" t="s">
        <v>108</v>
      </c>
      <c r="AD40" s="54" t="s">
        <v>927</v>
      </c>
      <c r="AE40" s="94" t="s">
        <v>384</v>
      </c>
      <c r="AF40" s="94" t="s">
        <v>384</v>
      </c>
      <c r="AG40" s="94" t="s">
        <v>384</v>
      </c>
      <c r="AH40" s="94" t="s">
        <v>61</v>
      </c>
      <c r="AI40" s="94" t="s">
        <v>85</v>
      </c>
      <c r="AJ40" s="96" t="s">
        <v>144</v>
      </c>
      <c r="AK40" s="96" t="s">
        <v>125</v>
      </c>
      <c r="AL40" s="94" t="s">
        <v>126</v>
      </c>
      <c r="AM40" s="54" t="s">
        <v>928</v>
      </c>
      <c r="AN40" s="94" t="s">
        <v>431</v>
      </c>
      <c r="AO40" s="54" t="s">
        <v>388</v>
      </c>
      <c r="AP40" s="54" t="s">
        <v>388</v>
      </c>
      <c r="AQ40" s="54" t="s">
        <v>388</v>
      </c>
      <c r="AR40" s="54" t="s">
        <v>388</v>
      </c>
      <c r="AS40" s="54" t="s">
        <v>388</v>
      </c>
      <c r="AT40" s="54" t="s">
        <v>896</v>
      </c>
      <c r="AU40" s="54" t="s">
        <v>897</v>
      </c>
      <c r="AV40" s="54" t="s">
        <v>898</v>
      </c>
      <c r="AW40" s="54" t="s">
        <v>899</v>
      </c>
      <c r="AX40" s="54" t="s">
        <v>900</v>
      </c>
      <c r="AY40" s="54" t="s">
        <v>929</v>
      </c>
      <c r="AZ40" s="54" t="s">
        <v>915</v>
      </c>
      <c r="BA40" s="54" t="s">
        <v>930</v>
      </c>
      <c r="BB40" s="165" t="s">
        <v>2172</v>
      </c>
      <c r="BC40" s="55" t="s">
        <v>2168</v>
      </c>
      <c r="BD40" s="71">
        <v>43350</v>
      </c>
      <c r="BE40" s="72" t="s">
        <v>392</v>
      </c>
      <c r="BF40" s="77" t="s">
        <v>523</v>
      </c>
      <c r="BG40" s="69">
        <v>43593</v>
      </c>
      <c r="BH40" s="78" t="s">
        <v>392</v>
      </c>
      <c r="BI40" s="74" t="s">
        <v>524</v>
      </c>
      <c r="BJ40" s="69">
        <v>43783</v>
      </c>
      <c r="BK40" s="72" t="s">
        <v>392</v>
      </c>
      <c r="BL40" s="77" t="s">
        <v>870</v>
      </c>
      <c r="BM40" s="69">
        <v>43914</v>
      </c>
      <c r="BN40" s="78" t="s">
        <v>443</v>
      </c>
      <c r="BO40" s="74" t="s">
        <v>931</v>
      </c>
      <c r="BP40" s="69">
        <v>44074</v>
      </c>
      <c r="BQ40" s="72" t="s">
        <v>527</v>
      </c>
      <c r="BR40" s="77" t="s">
        <v>886</v>
      </c>
      <c r="BS40" s="69">
        <v>44168</v>
      </c>
      <c r="BT40" s="78" t="s">
        <v>445</v>
      </c>
      <c r="BU40" s="74" t="s">
        <v>860</v>
      </c>
      <c r="BV40" s="69" t="s">
        <v>403</v>
      </c>
      <c r="BW40" s="72" t="s">
        <v>404</v>
      </c>
      <c r="BX40" s="77" t="s">
        <v>403</v>
      </c>
      <c r="BY40" s="69" t="s">
        <v>403</v>
      </c>
      <c r="BZ40" s="78" t="s">
        <v>404</v>
      </c>
      <c r="CA40" s="74" t="s">
        <v>403</v>
      </c>
      <c r="CB40" s="69" t="s">
        <v>403</v>
      </c>
      <c r="CC40" s="72" t="s">
        <v>404</v>
      </c>
      <c r="CD40" s="77" t="s">
        <v>403</v>
      </c>
      <c r="CE40" s="69" t="s">
        <v>403</v>
      </c>
      <c r="CF40" s="78" t="s">
        <v>404</v>
      </c>
      <c r="CG40" s="74" t="s">
        <v>403</v>
      </c>
      <c r="CH40" s="69" t="s">
        <v>403</v>
      </c>
      <c r="CI40" s="72" t="s">
        <v>404</v>
      </c>
      <c r="CJ40" s="77" t="s">
        <v>403</v>
      </c>
      <c r="CK40" s="69" t="s">
        <v>403</v>
      </c>
      <c r="CL40" s="78" t="s">
        <v>404</v>
      </c>
      <c r="CM40" s="80" t="s">
        <v>403</v>
      </c>
      <c r="CN40" s="159" t="str">
        <f>IFERROR(VLOOKUP(A40,Listas!$A$2:$B$23,2,FALSE),"")</f>
        <v>Subdirección de Servicios Administrativos</v>
      </c>
      <c r="CO40" s="160">
        <f t="shared" si="0"/>
        <v>1</v>
      </c>
      <c r="CP40" s="160">
        <f t="shared" si="1"/>
        <v>3</v>
      </c>
      <c r="CQ40" s="160">
        <f t="shared" si="2"/>
        <v>1</v>
      </c>
      <c r="CR40" s="160">
        <f t="shared" si="3"/>
        <v>2</v>
      </c>
      <c r="CS40" s="94">
        <f t="shared" si="4"/>
        <v>2</v>
      </c>
      <c r="CT40" s="94" t="str">
        <f t="shared" si="20"/>
        <v>Improbable (2)</v>
      </c>
      <c r="CU40" s="94">
        <f t="shared" si="6"/>
        <v>4</v>
      </c>
      <c r="CV40" s="94" t="str">
        <f t="shared" si="21"/>
        <v>Mayor (4)</v>
      </c>
      <c r="CW40" s="94">
        <f t="shared" si="8"/>
        <v>1</v>
      </c>
      <c r="CX40" s="94" t="str">
        <f t="shared" si="22"/>
        <v>Rara vez (1)</v>
      </c>
      <c r="CY40" s="94">
        <f t="shared" si="10"/>
        <v>3</v>
      </c>
      <c r="CZ40" s="94" t="str">
        <f t="shared" si="23"/>
        <v>Moderado (3)</v>
      </c>
      <c r="DA40" s="94" t="str">
        <f t="shared" si="12"/>
        <v>Antes de controles
Desde el cuadrante de probabilidad Improbable (2) e impacto Mayor (4)
Después de controles
Hasta el cuadrante de probabilidad Rara vez (1) e impacto Moderado (3)</v>
      </c>
      <c r="DJ40" s="178"/>
      <c r="DO40" s="165" t="str">
        <f t="shared" si="14"/>
        <v>Antes de controles
Desde el cuadrante de probabilidad Improbable (2) e impacto Mayor (4)
Después de controles
Hasta el cuadrante de probabilidad Rara vez (1) e impacto Moderado (3)</v>
      </c>
      <c r="DP40" s="55" t="str">
        <f t="shared" si="15"/>
        <v>Antes de controles
Desde el cuadrante de probabilidad Improbable (2) e impacto Mayor (4)
Después de controles
Hasta el cuadrante de probabilidad Rara vez (1) e impacto Menor (2)</v>
      </c>
    </row>
    <row r="41" spans="1:120" ht="409.5" customHeight="1" x14ac:dyDescent="0.2">
      <c r="A41" s="54" t="s">
        <v>333</v>
      </c>
      <c r="B41" s="97" t="s">
        <v>932</v>
      </c>
      <c r="C41" s="58" t="s">
        <v>93</v>
      </c>
      <c r="D41" s="56" t="s">
        <v>933</v>
      </c>
      <c r="E41" s="94" t="s">
        <v>35</v>
      </c>
      <c r="F41" s="94" t="s">
        <v>152</v>
      </c>
      <c r="G41" s="54" t="s">
        <v>934</v>
      </c>
      <c r="H41" s="54" t="s">
        <v>922</v>
      </c>
      <c r="I41" s="54" t="s">
        <v>935</v>
      </c>
      <c r="J41" s="54" t="s">
        <v>534</v>
      </c>
      <c r="K41" s="54" t="s">
        <v>379</v>
      </c>
      <c r="L41" s="54" t="s">
        <v>380</v>
      </c>
      <c r="M41" s="54" t="s">
        <v>796</v>
      </c>
      <c r="N41" s="96" t="s">
        <v>144</v>
      </c>
      <c r="O41" s="96" t="s">
        <v>145</v>
      </c>
      <c r="P41" s="96" t="s">
        <v>125</v>
      </c>
      <c r="Q41" s="96" t="s">
        <v>104</v>
      </c>
      <c r="R41" s="96" t="s">
        <v>104</v>
      </c>
      <c r="S41" s="96" t="s">
        <v>104</v>
      </c>
      <c r="T41" s="96" t="s">
        <v>125</v>
      </c>
      <c r="U41" s="96" t="s">
        <v>104</v>
      </c>
      <c r="V41" s="94" t="s">
        <v>105</v>
      </c>
      <c r="W41" s="54" t="s">
        <v>936</v>
      </c>
      <c r="X41" s="54" t="s">
        <v>937</v>
      </c>
      <c r="Y41" s="94" t="s">
        <v>384</v>
      </c>
      <c r="Z41" s="94" t="s">
        <v>384</v>
      </c>
      <c r="AA41" s="94" t="s">
        <v>384</v>
      </c>
      <c r="AB41" s="94" t="s">
        <v>61</v>
      </c>
      <c r="AC41" s="94" t="s">
        <v>85</v>
      </c>
      <c r="AD41" s="54" t="s">
        <v>938</v>
      </c>
      <c r="AE41" s="94" t="s">
        <v>384</v>
      </c>
      <c r="AF41" s="94" t="s">
        <v>384</v>
      </c>
      <c r="AG41" s="94" t="s">
        <v>384</v>
      </c>
      <c r="AH41" s="94" t="s">
        <v>61</v>
      </c>
      <c r="AI41" s="94" t="s">
        <v>60</v>
      </c>
      <c r="AJ41" s="96" t="s">
        <v>144</v>
      </c>
      <c r="AK41" s="96" t="s">
        <v>145</v>
      </c>
      <c r="AL41" s="94" t="s">
        <v>126</v>
      </c>
      <c r="AM41" s="54" t="s">
        <v>939</v>
      </c>
      <c r="AN41" s="94" t="s">
        <v>431</v>
      </c>
      <c r="AO41" s="54" t="s">
        <v>388</v>
      </c>
      <c r="AP41" s="54" t="s">
        <v>388</v>
      </c>
      <c r="AQ41" s="54" t="s">
        <v>388</v>
      </c>
      <c r="AR41" s="54" t="s">
        <v>388</v>
      </c>
      <c r="AS41" s="54" t="s">
        <v>388</v>
      </c>
      <c r="AT41" s="54" t="s">
        <v>850</v>
      </c>
      <c r="AU41" s="54" t="s">
        <v>851</v>
      </c>
      <c r="AV41" s="54" t="s">
        <v>852</v>
      </c>
      <c r="AW41" s="54" t="s">
        <v>755</v>
      </c>
      <c r="AX41" s="54" t="s">
        <v>853</v>
      </c>
      <c r="AY41" s="54" t="s">
        <v>940</v>
      </c>
      <c r="AZ41" s="54" t="s">
        <v>664</v>
      </c>
      <c r="BA41" s="54" t="s">
        <v>941</v>
      </c>
      <c r="BB41" s="165" t="s">
        <v>2172</v>
      </c>
      <c r="BC41" s="55" t="s">
        <v>2168</v>
      </c>
      <c r="BD41" s="71">
        <v>43350</v>
      </c>
      <c r="BE41" s="72" t="s">
        <v>392</v>
      </c>
      <c r="BF41" s="77" t="s">
        <v>942</v>
      </c>
      <c r="BG41" s="69">
        <v>43593</v>
      </c>
      <c r="BH41" s="78" t="s">
        <v>480</v>
      </c>
      <c r="BI41" s="74" t="s">
        <v>943</v>
      </c>
      <c r="BJ41" s="69">
        <v>43783</v>
      </c>
      <c r="BK41" s="72" t="s">
        <v>392</v>
      </c>
      <c r="BL41" s="77" t="s">
        <v>870</v>
      </c>
      <c r="BM41" s="69">
        <v>43914</v>
      </c>
      <c r="BN41" s="78" t="s">
        <v>871</v>
      </c>
      <c r="BO41" s="74" t="s">
        <v>944</v>
      </c>
      <c r="BP41" s="69">
        <v>44074</v>
      </c>
      <c r="BQ41" s="72" t="s">
        <v>760</v>
      </c>
      <c r="BR41" s="77" t="s">
        <v>945</v>
      </c>
      <c r="BS41" s="69">
        <v>44168</v>
      </c>
      <c r="BT41" s="78" t="s">
        <v>445</v>
      </c>
      <c r="BU41" s="74" t="s">
        <v>860</v>
      </c>
      <c r="BV41" s="69" t="s">
        <v>403</v>
      </c>
      <c r="BW41" s="72" t="s">
        <v>404</v>
      </c>
      <c r="BX41" s="77" t="s">
        <v>403</v>
      </c>
      <c r="BY41" s="69" t="s">
        <v>403</v>
      </c>
      <c r="BZ41" s="78" t="s">
        <v>404</v>
      </c>
      <c r="CA41" s="74" t="s">
        <v>403</v>
      </c>
      <c r="CB41" s="69" t="s">
        <v>403</v>
      </c>
      <c r="CC41" s="72" t="s">
        <v>404</v>
      </c>
      <c r="CD41" s="77" t="s">
        <v>403</v>
      </c>
      <c r="CE41" s="69" t="s">
        <v>403</v>
      </c>
      <c r="CF41" s="78" t="s">
        <v>404</v>
      </c>
      <c r="CG41" s="74" t="s">
        <v>403</v>
      </c>
      <c r="CH41" s="69" t="s">
        <v>403</v>
      </c>
      <c r="CI41" s="72" t="s">
        <v>404</v>
      </c>
      <c r="CJ41" s="77" t="s">
        <v>403</v>
      </c>
      <c r="CK41" s="69" t="s">
        <v>403</v>
      </c>
      <c r="CL41" s="78" t="s">
        <v>404</v>
      </c>
      <c r="CM41" s="80" t="s">
        <v>403</v>
      </c>
      <c r="CN41" s="159" t="str">
        <f>IFERROR(VLOOKUP(A41,Listas!$A$2:$B$23,2,FALSE),"")</f>
        <v>Subdirección de Servicios Administrativos</v>
      </c>
      <c r="CO41" s="160">
        <f t="shared" si="0"/>
        <v>1</v>
      </c>
      <c r="CP41" s="160">
        <f t="shared" si="1"/>
        <v>3</v>
      </c>
      <c r="CQ41" s="160">
        <f t="shared" si="2"/>
        <v>1</v>
      </c>
      <c r="CR41" s="160">
        <f t="shared" si="3"/>
        <v>1</v>
      </c>
      <c r="CS41" s="94">
        <f t="shared" si="4"/>
        <v>2</v>
      </c>
      <c r="CT41" s="94" t="str">
        <f t="shared" si="20"/>
        <v>Improbable (2)</v>
      </c>
      <c r="CU41" s="94">
        <f t="shared" si="6"/>
        <v>4</v>
      </c>
      <c r="CV41" s="94" t="str">
        <f t="shared" si="21"/>
        <v>Mayor (4)</v>
      </c>
      <c r="CW41" s="94">
        <f t="shared" si="8"/>
        <v>1</v>
      </c>
      <c r="CX41" s="94" t="str">
        <f t="shared" si="22"/>
        <v>Rara vez (1)</v>
      </c>
      <c r="CY41" s="94">
        <f t="shared" si="10"/>
        <v>3</v>
      </c>
      <c r="CZ41" s="94" t="str">
        <f t="shared" si="23"/>
        <v>Moderado (3)</v>
      </c>
      <c r="DA41" s="94" t="str">
        <f t="shared" si="12"/>
        <v>Antes de controles
Desde el cuadrante de probabilidad Improbable (2) e impacto Mayor (4)
Después de controles
Hasta el cuadrante de probabilidad Rara vez (1) e impacto Moderado (3)</v>
      </c>
      <c r="DJ41" s="178"/>
      <c r="DO41" s="165" t="str">
        <f t="shared" si="14"/>
        <v>Antes de controles
Desde el cuadrante de probabilidad Improbable (2) e impacto Mayor (4)
Después de controles
Hasta el cuadrante de probabilidad Rara vez (1) e impacto Moderado (3)</v>
      </c>
      <c r="DP41" s="55" t="str">
        <f t="shared" si="15"/>
        <v>Antes de controles
Desde el cuadrante de probabilidad Improbable (2) e impacto Mayor (4)
Después de controles
Hasta el cuadrante de probabilidad Rara vez (1) e impacto Menor (2)</v>
      </c>
    </row>
    <row r="42" spans="1:120" ht="409.5" customHeight="1" x14ac:dyDescent="0.2">
      <c r="A42" s="54" t="s">
        <v>333</v>
      </c>
      <c r="B42" s="97" t="s">
        <v>946</v>
      </c>
      <c r="C42" s="58" t="s">
        <v>150</v>
      </c>
      <c r="D42" s="56" t="s">
        <v>947</v>
      </c>
      <c r="E42" s="94" t="s">
        <v>64</v>
      </c>
      <c r="F42" s="94" t="s">
        <v>92</v>
      </c>
      <c r="G42" s="54" t="s">
        <v>948</v>
      </c>
      <c r="H42" s="54" t="s">
        <v>424</v>
      </c>
      <c r="I42" s="54" t="s">
        <v>949</v>
      </c>
      <c r="J42" s="54" t="s">
        <v>554</v>
      </c>
      <c r="K42" s="54" t="s">
        <v>379</v>
      </c>
      <c r="L42" s="54" t="s">
        <v>493</v>
      </c>
      <c r="M42" s="54" t="s">
        <v>796</v>
      </c>
      <c r="N42" s="96" t="s">
        <v>144</v>
      </c>
      <c r="O42" s="96" t="s">
        <v>145</v>
      </c>
      <c r="P42" s="96" t="s">
        <v>125</v>
      </c>
      <c r="Q42" s="96" t="s">
        <v>104</v>
      </c>
      <c r="R42" s="96" t="s">
        <v>145</v>
      </c>
      <c r="S42" s="96" t="s">
        <v>52</v>
      </c>
      <c r="T42" s="96" t="s">
        <v>145</v>
      </c>
      <c r="U42" s="96" t="s">
        <v>79</v>
      </c>
      <c r="V42" s="94" t="s">
        <v>81</v>
      </c>
      <c r="W42" s="54" t="s">
        <v>950</v>
      </c>
      <c r="X42" s="54" t="s">
        <v>951</v>
      </c>
      <c r="Y42" s="94" t="s">
        <v>384</v>
      </c>
      <c r="Z42" s="94" t="s">
        <v>384</v>
      </c>
      <c r="AA42" s="94" t="s">
        <v>384</v>
      </c>
      <c r="AB42" s="94" t="s">
        <v>61</v>
      </c>
      <c r="AC42" s="94" t="s">
        <v>85</v>
      </c>
      <c r="AD42" s="54" t="s">
        <v>952</v>
      </c>
      <c r="AE42" s="94" t="s">
        <v>557</v>
      </c>
      <c r="AF42" s="94" t="s">
        <v>557</v>
      </c>
      <c r="AG42" s="94" t="s">
        <v>557</v>
      </c>
      <c r="AH42" s="94" t="s">
        <v>61</v>
      </c>
      <c r="AI42" s="94" t="s">
        <v>60</v>
      </c>
      <c r="AJ42" s="96" t="s">
        <v>144</v>
      </c>
      <c r="AK42" s="96" t="s">
        <v>79</v>
      </c>
      <c r="AL42" s="94" t="s">
        <v>81</v>
      </c>
      <c r="AM42" s="54" t="s">
        <v>953</v>
      </c>
      <c r="AN42" s="94" t="s">
        <v>431</v>
      </c>
      <c r="AO42" s="54" t="s">
        <v>388</v>
      </c>
      <c r="AP42" s="54" t="s">
        <v>388</v>
      </c>
      <c r="AQ42" s="54" t="s">
        <v>388</v>
      </c>
      <c r="AR42" s="54" t="s">
        <v>388</v>
      </c>
      <c r="AS42" s="54" t="s">
        <v>388</v>
      </c>
      <c r="AT42" s="54" t="s">
        <v>896</v>
      </c>
      <c r="AU42" s="54" t="s">
        <v>897</v>
      </c>
      <c r="AV42" s="54" t="s">
        <v>898</v>
      </c>
      <c r="AW42" s="54" t="s">
        <v>899</v>
      </c>
      <c r="AX42" s="54" t="s">
        <v>900</v>
      </c>
      <c r="AY42" s="54" t="s">
        <v>954</v>
      </c>
      <c r="AZ42" s="54" t="s">
        <v>955</v>
      </c>
      <c r="BA42" s="54" t="s">
        <v>956</v>
      </c>
      <c r="BB42" s="165" t="s">
        <v>2172</v>
      </c>
      <c r="BC42" s="55" t="s">
        <v>2168</v>
      </c>
      <c r="BD42" s="71">
        <v>43593</v>
      </c>
      <c r="BE42" s="72" t="s">
        <v>392</v>
      </c>
      <c r="BF42" s="77" t="s">
        <v>523</v>
      </c>
      <c r="BG42" s="69">
        <v>43783</v>
      </c>
      <c r="BH42" s="78" t="s">
        <v>392</v>
      </c>
      <c r="BI42" s="74" t="s">
        <v>957</v>
      </c>
      <c r="BJ42" s="69">
        <v>43914</v>
      </c>
      <c r="BK42" s="72" t="s">
        <v>686</v>
      </c>
      <c r="BL42" s="77" t="s">
        <v>958</v>
      </c>
      <c r="BM42" s="69">
        <v>44074</v>
      </c>
      <c r="BN42" s="78" t="s">
        <v>527</v>
      </c>
      <c r="BO42" s="74" t="s">
        <v>886</v>
      </c>
      <c r="BP42" s="69">
        <v>44168</v>
      </c>
      <c r="BQ42" s="72" t="s">
        <v>445</v>
      </c>
      <c r="BR42" s="77" t="s">
        <v>860</v>
      </c>
      <c r="BS42" s="69" t="s">
        <v>403</v>
      </c>
      <c r="BT42" s="78" t="s">
        <v>404</v>
      </c>
      <c r="BU42" s="74" t="s">
        <v>403</v>
      </c>
      <c r="BV42" s="69" t="s">
        <v>403</v>
      </c>
      <c r="BW42" s="72" t="s">
        <v>404</v>
      </c>
      <c r="BX42" s="77" t="s">
        <v>403</v>
      </c>
      <c r="BY42" s="69" t="s">
        <v>403</v>
      </c>
      <c r="BZ42" s="78" t="s">
        <v>404</v>
      </c>
      <c r="CA42" s="74" t="s">
        <v>403</v>
      </c>
      <c r="CB42" s="69" t="s">
        <v>403</v>
      </c>
      <c r="CC42" s="72" t="s">
        <v>404</v>
      </c>
      <c r="CD42" s="77" t="s">
        <v>403</v>
      </c>
      <c r="CE42" s="69" t="s">
        <v>403</v>
      </c>
      <c r="CF42" s="78" t="s">
        <v>404</v>
      </c>
      <c r="CG42" s="74" t="s">
        <v>403</v>
      </c>
      <c r="CH42" s="69" t="s">
        <v>403</v>
      </c>
      <c r="CI42" s="72" t="s">
        <v>404</v>
      </c>
      <c r="CJ42" s="77" t="s">
        <v>403</v>
      </c>
      <c r="CK42" s="69" t="s">
        <v>403</v>
      </c>
      <c r="CL42" s="78" t="s">
        <v>404</v>
      </c>
      <c r="CM42" s="80" t="s">
        <v>403</v>
      </c>
      <c r="CN42" s="159" t="str">
        <f>IFERROR(VLOOKUP(A42,Listas!$A$2:$B$23,2,FALSE),"")</f>
        <v>Subdirección de Servicios Administrativos</v>
      </c>
      <c r="CO42" s="160">
        <f t="shared" si="0"/>
        <v>1</v>
      </c>
      <c r="CP42" s="160">
        <f t="shared" si="1"/>
        <v>4</v>
      </c>
      <c r="CQ42" s="160">
        <f t="shared" si="2"/>
        <v>1</v>
      </c>
      <c r="CR42" s="160">
        <f t="shared" si="3"/>
        <v>4</v>
      </c>
      <c r="CS42" s="94">
        <f t="shared" si="4"/>
        <v>2</v>
      </c>
      <c r="CT42" s="94" t="str">
        <f t="shared" si="20"/>
        <v>Improbable (2)</v>
      </c>
      <c r="CU42" s="94">
        <f t="shared" si="6"/>
        <v>4</v>
      </c>
      <c r="CV42" s="94" t="str">
        <f t="shared" si="21"/>
        <v>Mayor (4)</v>
      </c>
      <c r="CW42" s="94">
        <f t="shared" si="8"/>
        <v>1</v>
      </c>
      <c r="CX42" s="94" t="str">
        <f t="shared" si="22"/>
        <v>Rara vez (1)</v>
      </c>
      <c r="CY42" s="94">
        <f t="shared" si="10"/>
        <v>3</v>
      </c>
      <c r="CZ42" s="94" t="str">
        <f t="shared" si="23"/>
        <v>Moderado (3)</v>
      </c>
      <c r="DA42" s="94" t="str">
        <f t="shared" si="12"/>
        <v>Antes de controles
Desde el cuadrante de probabilidad Improbable (2) e impacto Mayor (4)
Después de controles
Hasta el cuadrante de probabilidad Rara vez (1) e impacto Moderado (3)</v>
      </c>
      <c r="DJ42" s="178"/>
      <c r="DO42" s="165" t="str">
        <f t="shared" si="14"/>
        <v>Antes de controles
Desde el cuadrante de probabilidad Improbable (2) e impacto Mayor (4)
Después de controles
Hasta el cuadrante de probabilidad Rara vez (1) e impacto Moderado (3)</v>
      </c>
      <c r="DP42" s="55" t="str">
        <f t="shared" si="15"/>
        <v>Antes de controles
Desde el cuadrante de probabilidad Improbable (2) e impacto Mayor (4)
Después de controles
Hasta el cuadrante de probabilidad Rara vez (1) e impacto Menor (2)</v>
      </c>
    </row>
    <row r="43" spans="1:120" ht="409.5" customHeight="1" x14ac:dyDescent="0.2">
      <c r="A43" s="54" t="s">
        <v>334</v>
      </c>
      <c r="B43" s="97" t="s">
        <v>959</v>
      </c>
      <c r="C43" s="58" t="s">
        <v>93</v>
      </c>
      <c r="D43" s="56" t="s">
        <v>960</v>
      </c>
      <c r="E43" s="94" t="s">
        <v>35</v>
      </c>
      <c r="F43" s="94" t="s">
        <v>152</v>
      </c>
      <c r="G43" s="54" t="s">
        <v>961</v>
      </c>
      <c r="H43" s="54" t="s">
        <v>962</v>
      </c>
      <c r="I43" s="54" t="s">
        <v>963</v>
      </c>
      <c r="J43" s="54" t="s">
        <v>676</v>
      </c>
      <c r="K43" s="54" t="s">
        <v>379</v>
      </c>
      <c r="L43" s="54" t="s">
        <v>380</v>
      </c>
      <c r="M43" s="54" t="s">
        <v>458</v>
      </c>
      <c r="N43" s="96" t="s">
        <v>78</v>
      </c>
      <c r="O43" s="96" t="s">
        <v>145</v>
      </c>
      <c r="P43" s="96" t="s">
        <v>145</v>
      </c>
      <c r="Q43" s="96" t="s">
        <v>145</v>
      </c>
      <c r="R43" s="96" t="s">
        <v>125</v>
      </c>
      <c r="S43" s="96" t="s">
        <v>145</v>
      </c>
      <c r="T43" s="96" t="s">
        <v>145</v>
      </c>
      <c r="U43" s="96" t="s">
        <v>125</v>
      </c>
      <c r="V43" s="94" t="s">
        <v>81</v>
      </c>
      <c r="W43" s="54" t="s">
        <v>964</v>
      </c>
      <c r="X43" s="54" t="s">
        <v>965</v>
      </c>
      <c r="Y43" s="94" t="s">
        <v>384</v>
      </c>
      <c r="Z43" s="94" t="s">
        <v>384</v>
      </c>
      <c r="AA43" s="94" t="s">
        <v>384</v>
      </c>
      <c r="AB43" s="94" t="s">
        <v>61</v>
      </c>
      <c r="AC43" s="94" t="s">
        <v>85</v>
      </c>
      <c r="AD43" s="54" t="s">
        <v>966</v>
      </c>
      <c r="AE43" s="94" t="s">
        <v>384</v>
      </c>
      <c r="AF43" s="94" t="s">
        <v>384</v>
      </c>
      <c r="AG43" s="94" t="s">
        <v>384</v>
      </c>
      <c r="AH43" s="94" t="s">
        <v>61</v>
      </c>
      <c r="AI43" s="94" t="s">
        <v>85</v>
      </c>
      <c r="AJ43" s="96" t="s">
        <v>124</v>
      </c>
      <c r="AK43" s="96" t="s">
        <v>145</v>
      </c>
      <c r="AL43" s="94" t="s">
        <v>126</v>
      </c>
      <c r="AM43" s="54" t="s">
        <v>967</v>
      </c>
      <c r="AN43" s="94" t="s">
        <v>387</v>
      </c>
      <c r="AO43" s="54" t="s">
        <v>388</v>
      </c>
      <c r="AP43" s="54" t="s">
        <v>388</v>
      </c>
      <c r="AQ43" s="54" t="s">
        <v>388</v>
      </c>
      <c r="AR43" s="54" t="s">
        <v>388</v>
      </c>
      <c r="AS43" s="54" t="s">
        <v>388</v>
      </c>
      <c r="AT43" s="54" t="s">
        <v>388</v>
      </c>
      <c r="AU43" s="54" t="s">
        <v>388</v>
      </c>
      <c r="AV43" s="54" t="s">
        <v>388</v>
      </c>
      <c r="AW43" s="54" t="s">
        <v>388</v>
      </c>
      <c r="AX43" s="54" t="s">
        <v>388</v>
      </c>
      <c r="AY43" s="54" t="s">
        <v>968</v>
      </c>
      <c r="AZ43" s="54" t="s">
        <v>969</v>
      </c>
      <c r="BA43" s="54" t="s">
        <v>970</v>
      </c>
      <c r="BB43" s="165" t="s">
        <v>2171</v>
      </c>
      <c r="BC43" s="55" t="s">
        <v>2168</v>
      </c>
      <c r="BD43" s="71">
        <v>43350</v>
      </c>
      <c r="BE43" s="72" t="s">
        <v>392</v>
      </c>
      <c r="BF43" s="77" t="s">
        <v>684</v>
      </c>
      <c r="BG43" s="69">
        <v>43594</v>
      </c>
      <c r="BH43" s="78" t="s">
        <v>484</v>
      </c>
      <c r="BI43" s="74" t="s">
        <v>971</v>
      </c>
      <c r="BJ43" s="69">
        <v>43769</v>
      </c>
      <c r="BK43" s="72" t="s">
        <v>400</v>
      </c>
      <c r="BL43" s="77" t="s">
        <v>972</v>
      </c>
      <c r="BM43" s="69">
        <v>43921</v>
      </c>
      <c r="BN43" s="78" t="s">
        <v>484</v>
      </c>
      <c r="BO43" s="74" t="s">
        <v>973</v>
      </c>
      <c r="BP43" s="69">
        <v>44169</v>
      </c>
      <c r="BQ43" s="72" t="s">
        <v>400</v>
      </c>
      <c r="BR43" s="77" t="s">
        <v>486</v>
      </c>
      <c r="BS43" s="69" t="s">
        <v>403</v>
      </c>
      <c r="BT43" s="78" t="s">
        <v>404</v>
      </c>
      <c r="BU43" s="74" t="s">
        <v>403</v>
      </c>
      <c r="BV43" s="69" t="s">
        <v>403</v>
      </c>
      <c r="BW43" s="72" t="s">
        <v>404</v>
      </c>
      <c r="BX43" s="77" t="s">
        <v>403</v>
      </c>
      <c r="BY43" s="69" t="s">
        <v>403</v>
      </c>
      <c r="BZ43" s="78" t="s">
        <v>404</v>
      </c>
      <c r="CA43" s="74" t="s">
        <v>403</v>
      </c>
      <c r="CB43" s="69" t="s">
        <v>403</v>
      </c>
      <c r="CC43" s="72" t="s">
        <v>404</v>
      </c>
      <c r="CD43" s="77" t="s">
        <v>403</v>
      </c>
      <c r="CE43" s="69" t="s">
        <v>403</v>
      </c>
      <c r="CF43" s="78" t="s">
        <v>404</v>
      </c>
      <c r="CG43" s="74" t="s">
        <v>403</v>
      </c>
      <c r="CH43" s="69" t="s">
        <v>403</v>
      </c>
      <c r="CI43" s="72" t="s">
        <v>404</v>
      </c>
      <c r="CJ43" s="77" t="s">
        <v>403</v>
      </c>
      <c r="CK43" s="69" t="s">
        <v>403</v>
      </c>
      <c r="CL43" s="78" t="s">
        <v>404</v>
      </c>
      <c r="CM43" s="80" t="s">
        <v>403</v>
      </c>
      <c r="CN43" s="159" t="str">
        <f>IFERROR(VLOOKUP(A43,Listas!$A$2:$B$23,2,FALSE),"")</f>
        <v>Dirección de Talento Humano</v>
      </c>
      <c r="CO43" s="160">
        <f t="shared" si="0"/>
        <v>4</v>
      </c>
      <c r="CP43" s="160">
        <f t="shared" si="1"/>
        <v>2</v>
      </c>
      <c r="CQ43" s="160">
        <f t="shared" si="2"/>
        <v>2</v>
      </c>
      <c r="CR43" s="160">
        <f t="shared" si="3"/>
        <v>1</v>
      </c>
      <c r="CS43" s="94">
        <f t="shared" si="4"/>
        <v>2</v>
      </c>
      <c r="CT43" s="94" t="str">
        <f t="shared" si="20"/>
        <v>Improbable (2)</v>
      </c>
      <c r="CU43" s="94">
        <f t="shared" si="6"/>
        <v>3</v>
      </c>
      <c r="CV43" s="94" t="str">
        <f t="shared" si="21"/>
        <v>Moderado (3)</v>
      </c>
      <c r="CW43" s="94">
        <f t="shared" si="8"/>
        <v>1</v>
      </c>
      <c r="CX43" s="94" t="str">
        <f t="shared" si="22"/>
        <v>Rara vez (1)</v>
      </c>
      <c r="CY43" s="94">
        <f t="shared" si="10"/>
        <v>2</v>
      </c>
      <c r="CZ43" s="94" t="str">
        <f t="shared" si="23"/>
        <v>Menor (2)</v>
      </c>
      <c r="DA43" s="94" t="str">
        <f t="shared" si="12"/>
        <v>Antes de controles
Desde el cuadrante de probabilidad Improbable (2) e impacto Moderado (3)
Después de controles
Hasta el cuadrante de probabilidad Rara vez (1) e impacto Menor (2)</v>
      </c>
      <c r="DJ43" s="178"/>
      <c r="DO43" s="165" t="str">
        <f t="shared" si="14"/>
        <v>Antes de controles
Desde el cuadrante de probabilidad Improbable (2) e impacto Moderado (3)
Después de controles
Hasta el cuadrante de probabilidad Rara vez (1) e impacto Menor (2)</v>
      </c>
      <c r="DP43" s="55" t="str">
        <f t="shared" si="15"/>
        <v>Antes de controles
Desde el cuadrante de probabilidad Improbable (2) e impacto Mayor (4)
Después de controles
Hasta el cuadrante de probabilidad Rara vez (1) e impacto Menor (2)</v>
      </c>
    </row>
    <row r="44" spans="1:120" ht="409.5" customHeight="1" x14ac:dyDescent="0.2">
      <c r="A44" s="54" t="s">
        <v>334</v>
      </c>
      <c r="B44" s="97" t="s">
        <v>974</v>
      </c>
      <c r="C44" s="58" t="s">
        <v>171</v>
      </c>
      <c r="D44" s="56" t="s">
        <v>975</v>
      </c>
      <c r="E44" s="94" t="s">
        <v>35</v>
      </c>
      <c r="F44" s="94" t="s">
        <v>152</v>
      </c>
      <c r="G44" s="54" t="s">
        <v>976</v>
      </c>
      <c r="H44" s="54" t="s">
        <v>976</v>
      </c>
      <c r="I44" s="54" t="s">
        <v>977</v>
      </c>
      <c r="J44" s="54" t="s">
        <v>676</v>
      </c>
      <c r="K44" s="54" t="s">
        <v>379</v>
      </c>
      <c r="L44" s="54" t="s">
        <v>380</v>
      </c>
      <c r="M44" s="54" t="s">
        <v>458</v>
      </c>
      <c r="N44" s="96" t="s">
        <v>103</v>
      </c>
      <c r="O44" s="96" t="s">
        <v>104</v>
      </c>
      <c r="P44" s="96" t="s">
        <v>145</v>
      </c>
      <c r="Q44" s="96" t="s">
        <v>145</v>
      </c>
      <c r="R44" s="96" t="s">
        <v>145</v>
      </c>
      <c r="S44" s="96" t="s">
        <v>145</v>
      </c>
      <c r="T44" s="96" t="s">
        <v>145</v>
      </c>
      <c r="U44" s="96" t="s">
        <v>104</v>
      </c>
      <c r="V44" s="94" t="s">
        <v>81</v>
      </c>
      <c r="W44" s="54" t="s">
        <v>978</v>
      </c>
      <c r="X44" s="54" t="s">
        <v>979</v>
      </c>
      <c r="Y44" s="94" t="s">
        <v>384</v>
      </c>
      <c r="Z44" s="94" t="s">
        <v>384</v>
      </c>
      <c r="AA44" s="94" t="s">
        <v>384</v>
      </c>
      <c r="AB44" s="94" t="s">
        <v>61</v>
      </c>
      <c r="AC44" s="94" t="s">
        <v>59</v>
      </c>
      <c r="AD44" s="54" t="s">
        <v>980</v>
      </c>
      <c r="AE44" s="94" t="s">
        <v>384</v>
      </c>
      <c r="AF44" s="94" t="s">
        <v>384</v>
      </c>
      <c r="AG44" s="94" t="s">
        <v>384</v>
      </c>
      <c r="AH44" s="94" t="s">
        <v>61</v>
      </c>
      <c r="AI44" s="94" t="s">
        <v>85</v>
      </c>
      <c r="AJ44" s="96" t="s">
        <v>144</v>
      </c>
      <c r="AK44" s="96" t="s">
        <v>125</v>
      </c>
      <c r="AL44" s="94" t="s">
        <v>126</v>
      </c>
      <c r="AM44" s="54" t="s">
        <v>981</v>
      </c>
      <c r="AN44" s="94" t="s">
        <v>387</v>
      </c>
      <c r="AO44" s="54" t="s">
        <v>388</v>
      </c>
      <c r="AP44" s="54" t="s">
        <v>388</v>
      </c>
      <c r="AQ44" s="54" t="s">
        <v>388</v>
      </c>
      <c r="AR44" s="54" t="s">
        <v>388</v>
      </c>
      <c r="AS44" s="54" t="s">
        <v>388</v>
      </c>
      <c r="AT44" s="54" t="s">
        <v>388</v>
      </c>
      <c r="AU44" s="54" t="s">
        <v>388</v>
      </c>
      <c r="AV44" s="54" t="s">
        <v>388</v>
      </c>
      <c r="AW44" s="54" t="s">
        <v>388</v>
      </c>
      <c r="AX44" s="54" t="s">
        <v>388</v>
      </c>
      <c r="AY44" s="54" t="s">
        <v>982</v>
      </c>
      <c r="AZ44" s="54" t="s">
        <v>969</v>
      </c>
      <c r="BA44" s="54" t="s">
        <v>983</v>
      </c>
      <c r="BB44" s="165" t="s">
        <v>2171</v>
      </c>
      <c r="BC44" s="55" t="s">
        <v>2168</v>
      </c>
      <c r="BD44" s="71">
        <v>43350</v>
      </c>
      <c r="BE44" s="72" t="s">
        <v>392</v>
      </c>
      <c r="BF44" s="77" t="s">
        <v>684</v>
      </c>
      <c r="BG44" s="69">
        <v>43594</v>
      </c>
      <c r="BH44" s="78" t="s">
        <v>484</v>
      </c>
      <c r="BI44" s="74" t="s">
        <v>984</v>
      </c>
      <c r="BJ44" s="69">
        <v>43769</v>
      </c>
      <c r="BK44" s="72" t="s">
        <v>400</v>
      </c>
      <c r="BL44" s="77" t="s">
        <v>972</v>
      </c>
      <c r="BM44" s="69">
        <v>43921</v>
      </c>
      <c r="BN44" s="78" t="s">
        <v>617</v>
      </c>
      <c r="BO44" s="74" t="s">
        <v>985</v>
      </c>
      <c r="BP44" s="69">
        <v>44169</v>
      </c>
      <c r="BQ44" s="72" t="s">
        <v>400</v>
      </c>
      <c r="BR44" s="77" t="s">
        <v>986</v>
      </c>
      <c r="BS44" s="69" t="s">
        <v>403</v>
      </c>
      <c r="BT44" s="78" t="s">
        <v>404</v>
      </c>
      <c r="BU44" s="74" t="s">
        <v>403</v>
      </c>
      <c r="BV44" s="69" t="s">
        <v>403</v>
      </c>
      <c r="BW44" s="72" t="s">
        <v>404</v>
      </c>
      <c r="BX44" s="77" t="s">
        <v>403</v>
      </c>
      <c r="BY44" s="69" t="s">
        <v>403</v>
      </c>
      <c r="BZ44" s="78" t="s">
        <v>404</v>
      </c>
      <c r="CA44" s="74" t="s">
        <v>403</v>
      </c>
      <c r="CB44" s="69" t="s">
        <v>403</v>
      </c>
      <c r="CC44" s="72" t="s">
        <v>404</v>
      </c>
      <c r="CD44" s="77" t="s">
        <v>403</v>
      </c>
      <c r="CE44" s="69" t="s">
        <v>403</v>
      </c>
      <c r="CF44" s="78" t="s">
        <v>404</v>
      </c>
      <c r="CG44" s="74" t="s">
        <v>403</v>
      </c>
      <c r="CH44" s="69" t="s">
        <v>403</v>
      </c>
      <c r="CI44" s="72" t="s">
        <v>404</v>
      </c>
      <c r="CJ44" s="77" t="s">
        <v>403</v>
      </c>
      <c r="CK44" s="69" t="s">
        <v>403</v>
      </c>
      <c r="CL44" s="78" t="s">
        <v>404</v>
      </c>
      <c r="CM44" s="80" t="s">
        <v>403</v>
      </c>
      <c r="CN44" s="159" t="str">
        <f>IFERROR(VLOOKUP(A44,Listas!$A$2:$B$23,2,FALSE),"")</f>
        <v>Dirección de Talento Humano</v>
      </c>
      <c r="CO44" s="160">
        <f t="shared" ref="CO44:CO75" si="24">_xlfn.NUMBERVALUE(MID(N44,LEN(N44)-1,1))</f>
        <v>3</v>
      </c>
      <c r="CP44" s="160">
        <f t="shared" ref="CP44:CP75" si="25">_xlfn.NUMBERVALUE(MID(U44,LEN(U44)-1,1))</f>
        <v>3</v>
      </c>
      <c r="CQ44" s="160">
        <f t="shared" ref="CQ44:CQ75" si="26">_xlfn.NUMBERVALUE(MID(AJ44,LEN(AJ44)-1,1))</f>
        <v>1</v>
      </c>
      <c r="CR44" s="160">
        <f t="shared" ref="CR44:CR75" si="27">_xlfn.NUMBERVALUE(MID(AK44,LEN(AK44)-1,1))</f>
        <v>2</v>
      </c>
      <c r="CS44" s="94">
        <f t="shared" ref="CS44:CS75" si="28">ROUND(AVERAGEIFS(CO:CO,A:A,A44),0)</f>
        <v>2</v>
      </c>
      <c r="CT44" s="94" t="str">
        <f t="shared" si="20"/>
        <v>Improbable (2)</v>
      </c>
      <c r="CU44" s="94">
        <f t="shared" ref="CU44:CU75" si="29">ROUND(AVERAGEIFS(CP:CP,A:A,A44),0)</f>
        <v>3</v>
      </c>
      <c r="CV44" s="94" t="str">
        <f t="shared" si="21"/>
        <v>Moderado (3)</v>
      </c>
      <c r="CW44" s="94">
        <f t="shared" ref="CW44:CW75" si="30">ROUND(AVERAGEIFS(CQ:CQ,A:A,A44),0)</f>
        <v>1</v>
      </c>
      <c r="CX44" s="94" t="str">
        <f t="shared" si="22"/>
        <v>Rara vez (1)</v>
      </c>
      <c r="CY44" s="94">
        <f t="shared" ref="CY44:CY75" si="31">ROUND(AVERAGEIFS(CR:CR,A:A,A44),0)</f>
        <v>2</v>
      </c>
      <c r="CZ44" s="94" t="str">
        <f t="shared" si="23"/>
        <v>Menor (2)</v>
      </c>
      <c r="DA44" s="94" t="str">
        <f t="shared" si="12"/>
        <v>Antes de controles
Desde el cuadrante de probabilidad Improbable (2) e impacto Moderado (3)
Después de controles
Hasta el cuadrante de probabilidad Rara vez (1) e impacto Menor (2)</v>
      </c>
      <c r="DJ44" s="178"/>
      <c r="DO44" s="165" t="str">
        <f t="shared" ref="DO44:DO75" si="32">IF(A44="","",DA44)</f>
        <v>Antes de controles
Desde el cuadrante de probabilidad Improbable (2) e impacto Moderado (3)
Después de controles
Hasta el cuadrante de probabilidad Rara vez (1) e impacto Menor (2)</v>
      </c>
      <c r="DP44" s="55" t="str">
        <f t="shared" ref="DP44:DP75" si="33">IF($A$12="","",$DJ$12)</f>
        <v>Antes de controles
Desde el cuadrante de probabilidad Improbable (2) e impacto Mayor (4)
Después de controles
Hasta el cuadrante de probabilidad Rara vez (1) e impacto Menor (2)</v>
      </c>
    </row>
    <row r="45" spans="1:120" ht="409.5" customHeight="1" x14ac:dyDescent="0.2">
      <c r="A45" s="54" t="s">
        <v>334</v>
      </c>
      <c r="B45" s="97" t="s">
        <v>987</v>
      </c>
      <c r="C45" s="58" t="s">
        <v>133</v>
      </c>
      <c r="D45" s="56" t="s">
        <v>988</v>
      </c>
      <c r="E45" s="94" t="s">
        <v>35</v>
      </c>
      <c r="F45" s="94" t="s">
        <v>42</v>
      </c>
      <c r="G45" s="54" t="s">
        <v>989</v>
      </c>
      <c r="H45" s="54" t="s">
        <v>990</v>
      </c>
      <c r="I45" s="54" t="s">
        <v>991</v>
      </c>
      <c r="J45" s="54" t="s">
        <v>992</v>
      </c>
      <c r="K45" s="54" t="s">
        <v>379</v>
      </c>
      <c r="L45" s="54" t="s">
        <v>380</v>
      </c>
      <c r="M45" s="54" t="s">
        <v>458</v>
      </c>
      <c r="N45" s="96" t="s">
        <v>144</v>
      </c>
      <c r="O45" s="96" t="s">
        <v>125</v>
      </c>
      <c r="P45" s="96" t="s">
        <v>125</v>
      </c>
      <c r="Q45" s="96" t="s">
        <v>125</v>
      </c>
      <c r="R45" s="96" t="s">
        <v>125</v>
      </c>
      <c r="S45" s="96" t="s">
        <v>145</v>
      </c>
      <c r="T45" s="96" t="s">
        <v>104</v>
      </c>
      <c r="U45" s="96" t="s">
        <v>104</v>
      </c>
      <c r="V45" s="94" t="s">
        <v>105</v>
      </c>
      <c r="W45" s="54" t="s">
        <v>993</v>
      </c>
      <c r="X45" s="54" t="s">
        <v>994</v>
      </c>
      <c r="Y45" s="94" t="s">
        <v>462</v>
      </c>
      <c r="Z45" s="94" t="s">
        <v>462</v>
      </c>
      <c r="AA45" s="94" t="s">
        <v>462</v>
      </c>
      <c r="AB45" s="94" t="s">
        <v>61</v>
      </c>
      <c r="AC45" s="94" t="s">
        <v>85</v>
      </c>
      <c r="AD45" s="54" t="s">
        <v>995</v>
      </c>
      <c r="AE45" s="94" t="s">
        <v>557</v>
      </c>
      <c r="AF45" s="94" t="s">
        <v>557</v>
      </c>
      <c r="AG45" s="94" t="s">
        <v>557</v>
      </c>
      <c r="AH45" s="94" t="s">
        <v>61</v>
      </c>
      <c r="AI45" s="94" t="s">
        <v>85</v>
      </c>
      <c r="AJ45" s="96" t="s">
        <v>144</v>
      </c>
      <c r="AK45" s="96" t="s">
        <v>125</v>
      </c>
      <c r="AL45" s="94" t="s">
        <v>126</v>
      </c>
      <c r="AM45" s="54" t="s">
        <v>996</v>
      </c>
      <c r="AN45" s="94" t="s">
        <v>387</v>
      </c>
      <c r="AO45" s="54" t="s">
        <v>388</v>
      </c>
      <c r="AP45" s="54" t="s">
        <v>388</v>
      </c>
      <c r="AQ45" s="54" t="s">
        <v>388</v>
      </c>
      <c r="AR45" s="54" t="s">
        <v>388</v>
      </c>
      <c r="AS45" s="54" t="s">
        <v>388</v>
      </c>
      <c r="AT45" s="54" t="s">
        <v>388</v>
      </c>
      <c r="AU45" s="54" t="s">
        <v>388</v>
      </c>
      <c r="AV45" s="54" t="s">
        <v>388</v>
      </c>
      <c r="AW45" s="54" t="s">
        <v>388</v>
      </c>
      <c r="AX45" s="54" t="s">
        <v>388</v>
      </c>
      <c r="AY45" s="54" t="s">
        <v>997</v>
      </c>
      <c r="AZ45" s="54" t="s">
        <v>998</v>
      </c>
      <c r="BA45" s="54" t="s">
        <v>999</v>
      </c>
      <c r="BB45" s="165" t="s">
        <v>2171</v>
      </c>
      <c r="BC45" s="55" t="s">
        <v>2168</v>
      </c>
      <c r="BD45" s="71">
        <v>43350</v>
      </c>
      <c r="BE45" s="72" t="s">
        <v>392</v>
      </c>
      <c r="BF45" s="77" t="s">
        <v>684</v>
      </c>
      <c r="BG45" s="69">
        <v>43594</v>
      </c>
      <c r="BH45" s="78" t="s">
        <v>484</v>
      </c>
      <c r="BI45" s="74" t="s">
        <v>1000</v>
      </c>
      <c r="BJ45" s="69">
        <v>43921</v>
      </c>
      <c r="BK45" s="72" t="s">
        <v>484</v>
      </c>
      <c r="BL45" s="77" t="s">
        <v>1001</v>
      </c>
      <c r="BM45" s="69">
        <v>44169</v>
      </c>
      <c r="BN45" s="78" t="s">
        <v>400</v>
      </c>
      <c r="BO45" s="74" t="s">
        <v>1002</v>
      </c>
      <c r="BP45" s="69" t="s">
        <v>403</v>
      </c>
      <c r="BQ45" s="72" t="s">
        <v>404</v>
      </c>
      <c r="BR45" s="77" t="s">
        <v>403</v>
      </c>
      <c r="BS45" s="69" t="s">
        <v>403</v>
      </c>
      <c r="BT45" s="78" t="s">
        <v>404</v>
      </c>
      <c r="BU45" s="74" t="s">
        <v>403</v>
      </c>
      <c r="BV45" s="69" t="s">
        <v>403</v>
      </c>
      <c r="BW45" s="72" t="s">
        <v>404</v>
      </c>
      <c r="BX45" s="77" t="s">
        <v>403</v>
      </c>
      <c r="BY45" s="69" t="s">
        <v>403</v>
      </c>
      <c r="BZ45" s="78" t="s">
        <v>404</v>
      </c>
      <c r="CA45" s="74" t="s">
        <v>403</v>
      </c>
      <c r="CB45" s="69" t="s">
        <v>403</v>
      </c>
      <c r="CC45" s="72" t="s">
        <v>404</v>
      </c>
      <c r="CD45" s="77" t="s">
        <v>403</v>
      </c>
      <c r="CE45" s="69" t="s">
        <v>403</v>
      </c>
      <c r="CF45" s="78" t="s">
        <v>404</v>
      </c>
      <c r="CG45" s="74" t="s">
        <v>403</v>
      </c>
      <c r="CH45" s="69" t="s">
        <v>403</v>
      </c>
      <c r="CI45" s="72" t="s">
        <v>404</v>
      </c>
      <c r="CJ45" s="77" t="s">
        <v>403</v>
      </c>
      <c r="CK45" s="69" t="s">
        <v>403</v>
      </c>
      <c r="CL45" s="78" t="s">
        <v>404</v>
      </c>
      <c r="CM45" s="80" t="s">
        <v>403</v>
      </c>
      <c r="CN45" s="159" t="str">
        <f>IFERROR(VLOOKUP(A45,Listas!$A$2:$B$23,2,FALSE),"")</f>
        <v>Dirección de Talento Humano</v>
      </c>
      <c r="CO45" s="160">
        <f t="shared" si="24"/>
        <v>1</v>
      </c>
      <c r="CP45" s="160">
        <f t="shared" si="25"/>
        <v>3</v>
      </c>
      <c r="CQ45" s="160">
        <f t="shared" si="26"/>
        <v>1</v>
      </c>
      <c r="CR45" s="160">
        <f t="shared" si="27"/>
        <v>2</v>
      </c>
      <c r="CS45" s="94">
        <f t="shared" si="28"/>
        <v>2</v>
      </c>
      <c r="CT45" s="94" t="str">
        <f t="shared" si="20"/>
        <v>Improbable (2)</v>
      </c>
      <c r="CU45" s="94">
        <f t="shared" si="29"/>
        <v>3</v>
      </c>
      <c r="CV45" s="94" t="str">
        <f t="shared" si="21"/>
        <v>Moderado (3)</v>
      </c>
      <c r="CW45" s="94">
        <f t="shared" si="30"/>
        <v>1</v>
      </c>
      <c r="CX45" s="94" t="str">
        <f t="shared" si="22"/>
        <v>Rara vez (1)</v>
      </c>
      <c r="CY45" s="94">
        <f t="shared" si="31"/>
        <v>2</v>
      </c>
      <c r="CZ45" s="94" t="str">
        <f t="shared" si="23"/>
        <v>Menor (2)</v>
      </c>
      <c r="DA45" s="94" t="str">
        <f t="shared" si="12"/>
        <v>Antes de controles
Desde el cuadrante de probabilidad Improbable (2) e impacto Moderado (3)
Después de controles
Hasta el cuadrante de probabilidad Rara vez (1) e impacto Menor (2)</v>
      </c>
      <c r="DJ45" s="178"/>
      <c r="DO45" s="165" t="str">
        <f t="shared" si="32"/>
        <v>Antes de controles
Desde el cuadrante de probabilidad Improbable (2) e impacto Moderado (3)
Después de controles
Hasta el cuadrante de probabilidad Rara vez (1) e impacto Menor (2)</v>
      </c>
      <c r="DP45" s="55" t="str">
        <f t="shared" si="33"/>
        <v>Antes de controles
Desde el cuadrante de probabilidad Improbable (2) e impacto Mayor (4)
Después de controles
Hasta el cuadrante de probabilidad Rara vez (1) e impacto Menor (2)</v>
      </c>
    </row>
    <row r="46" spans="1:120" ht="409.5" customHeight="1" x14ac:dyDescent="0.2">
      <c r="A46" s="54" t="s">
        <v>334</v>
      </c>
      <c r="B46" s="97" t="s">
        <v>1003</v>
      </c>
      <c r="C46" s="58" t="s">
        <v>40</v>
      </c>
      <c r="D46" s="56" t="s">
        <v>1004</v>
      </c>
      <c r="E46" s="94" t="s">
        <v>64</v>
      </c>
      <c r="F46" s="94" t="s">
        <v>70</v>
      </c>
      <c r="G46" s="54" t="s">
        <v>1005</v>
      </c>
      <c r="H46" s="54" t="s">
        <v>1006</v>
      </c>
      <c r="I46" s="54" t="s">
        <v>1007</v>
      </c>
      <c r="J46" s="54" t="s">
        <v>1008</v>
      </c>
      <c r="K46" s="54" t="s">
        <v>1009</v>
      </c>
      <c r="L46" s="54" t="s">
        <v>493</v>
      </c>
      <c r="M46" s="54" t="s">
        <v>458</v>
      </c>
      <c r="N46" s="96" t="s">
        <v>144</v>
      </c>
      <c r="O46" s="96" t="s">
        <v>79</v>
      </c>
      <c r="P46" s="96" t="s">
        <v>79</v>
      </c>
      <c r="Q46" s="96" t="s">
        <v>125</v>
      </c>
      <c r="R46" s="96" t="s">
        <v>104</v>
      </c>
      <c r="S46" s="96" t="s">
        <v>145</v>
      </c>
      <c r="T46" s="96" t="s">
        <v>104</v>
      </c>
      <c r="U46" s="96" t="s">
        <v>79</v>
      </c>
      <c r="V46" s="94" t="s">
        <v>81</v>
      </c>
      <c r="W46" s="54" t="s">
        <v>1010</v>
      </c>
      <c r="X46" s="148" t="s">
        <v>1011</v>
      </c>
      <c r="Y46" s="94" t="s">
        <v>776</v>
      </c>
      <c r="Z46" s="94" t="s">
        <v>776</v>
      </c>
      <c r="AA46" s="94" t="s">
        <v>776</v>
      </c>
      <c r="AB46" s="94" t="s">
        <v>61</v>
      </c>
      <c r="AC46" s="94" t="s">
        <v>59</v>
      </c>
      <c r="AD46" s="54" t="s">
        <v>1012</v>
      </c>
      <c r="AE46" s="94" t="s">
        <v>384</v>
      </c>
      <c r="AF46" s="94" t="s">
        <v>384</v>
      </c>
      <c r="AG46" s="94" t="s">
        <v>384</v>
      </c>
      <c r="AH46" s="94" t="s">
        <v>61</v>
      </c>
      <c r="AI46" s="94" t="s">
        <v>60</v>
      </c>
      <c r="AJ46" s="96" t="s">
        <v>144</v>
      </c>
      <c r="AK46" s="96" t="s">
        <v>79</v>
      </c>
      <c r="AL46" s="94" t="s">
        <v>81</v>
      </c>
      <c r="AM46" s="54" t="s">
        <v>1013</v>
      </c>
      <c r="AN46" s="94" t="s">
        <v>431</v>
      </c>
      <c r="AO46" s="54" t="s">
        <v>388</v>
      </c>
      <c r="AP46" s="54" t="s">
        <v>388</v>
      </c>
      <c r="AQ46" s="54" t="s">
        <v>388</v>
      </c>
      <c r="AR46" s="54" t="s">
        <v>388</v>
      </c>
      <c r="AS46" s="54" t="s">
        <v>388</v>
      </c>
      <c r="AT46" s="54" t="s">
        <v>1014</v>
      </c>
      <c r="AU46" s="54" t="s">
        <v>1015</v>
      </c>
      <c r="AV46" s="54" t="s">
        <v>1016</v>
      </c>
      <c r="AW46" s="54" t="s">
        <v>1017</v>
      </c>
      <c r="AX46" s="54" t="s">
        <v>1018</v>
      </c>
      <c r="AY46" s="54" t="s">
        <v>1019</v>
      </c>
      <c r="AZ46" s="54" t="s">
        <v>998</v>
      </c>
      <c r="BA46" s="54" t="s">
        <v>1020</v>
      </c>
      <c r="BB46" s="165" t="s">
        <v>2171</v>
      </c>
      <c r="BC46" s="55" t="s">
        <v>2168</v>
      </c>
      <c r="BD46" s="71">
        <v>43496</v>
      </c>
      <c r="BE46" s="72" t="s">
        <v>392</v>
      </c>
      <c r="BF46" s="77" t="s">
        <v>684</v>
      </c>
      <c r="BG46" s="69">
        <v>43594</v>
      </c>
      <c r="BH46" s="78" t="s">
        <v>484</v>
      </c>
      <c r="BI46" s="74" t="s">
        <v>1021</v>
      </c>
      <c r="BJ46" s="69">
        <v>43769</v>
      </c>
      <c r="BK46" s="72" t="s">
        <v>527</v>
      </c>
      <c r="BL46" s="77" t="s">
        <v>1022</v>
      </c>
      <c r="BM46" s="69">
        <v>43921</v>
      </c>
      <c r="BN46" s="78" t="s">
        <v>1023</v>
      </c>
      <c r="BO46" s="74" t="s">
        <v>1024</v>
      </c>
      <c r="BP46" s="69">
        <v>44025</v>
      </c>
      <c r="BQ46" s="72" t="s">
        <v>398</v>
      </c>
      <c r="BR46" s="77" t="s">
        <v>1025</v>
      </c>
      <c r="BS46" s="69">
        <v>44169</v>
      </c>
      <c r="BT46" s="78" t="s">
        <v>527</v>
      </c>
      <c r="BU46" s="74" t="s">
        <v>1026</v>
      </c>
      <c r="BV46" s="69" t="s">
        <v>403</v>
      </c>
      <c r="BW46" s="72" t="s">
        <v>404</v>
      </c>
      <c r="BX46" s="77" t="s">
        <v>403</v>
      </c>
      <c r="BY46" s="69" t="s">
        <v>403</v>
      </c>
      <c r="BZ46" s="78" t="s">
        <v>404</v>
      </c>
      <c r="CA46" s="74" t="s">
        <v>403</v>
      </c>
      <c r="CB46" s="69" t="s">
        <v>403</v>
      </c>
      <c r="CC46" s="72" t="s">
        <v>404</v>
      </c>
      <c r="CD46" s="77" t="s">
        <v>403</v>
      </c>
      <c r="CE46" s="69" t="s">
        <v>403</v>
      </c>
      <c r="CF46" s="78" t="s">
        <v>404</v>
      </c>
      <c r="CG46" s="74" t="s">
        <v>403</v>
      </c>
      <c r="CH46" s="69" t="s">
        <v>403</v>
      </c>
      <c r="CI46" s="72" t="s">
        <v>404</v>
      </c>
      <c r="CJ46" s="77" t="s">
        <v>403</v>
      </c>
      <c r="CK46" s="69" t="s">
        <v>403</v>
      </c>
      <c r="CL46" s="78" t="s">
        <v>404</v>
      </c>
      <c r="CM46" s="80" t="s">
        <v>403</v>
      </c>
      <c r="CN46" s="159" t="str">
        <f>IFERROR(VLOOKUP(A46,Listas!$A$2:$B$23,2,FALSE),"")</f>
        <v>Dirección de Talento Humano</v>
      </c>
      <c r="CO46" s="160">
        <f t="shared" si="24"/>
        <v>1</v>
      </c>
      <c r="CP46" s="160">
        <f t="shared" si="25"/>
        <v>4</v>
      </c>
      <c r="CQ46" s="160">
        <f t="shared" si="26"/>
        <v>1</v>
      </c>
      <c r="CR46" s="160">
        <f t="shared" si="27"/>
        <v>4</v>
      </c>
      <c r="CS46" s="94">
        <f t="shared" si="28"/>
        <v>2</v>
      </c>
      <c r="CT46" s="94" t="str">
        <f t="shared" ref="CT46:CT61" si="34">IF(CS46="","",IF(CS46=1,"Rara vez (1)",IF(CS46=2,"Improbable (2)",IF(CS46=3,"Posible (3)",IF(CS46=4,"Probable (4)",IF(CS46=5,"Casi seguro (5)",""))))))</f>
        <v>Improbable (2)</v>
      </c>
      <c r="CU46" s="94">
        <f t="shared" si="29"/>
        <v>3</v>
      </c>
      <c r="CV46" s="94" t="str">
        <f t="shared" ref="CV46:CV61" si="35">IF(CU46="","",IF(CU46=1,"Insignificante (1)",IF(CU46=2,"Menor (2)",IF(CU46=3,"Moderado (3)",IF(CU46=4,"Mayor (4)",IF(CU46=5,"Catastrófico (5)",""))))))</f>
        <v>Moderado (3)</v>
      </c>
      <c r="CW46" s="94">
        <f t="shared" si="30"/>
        <v>1</v>
      </c>
      <c r="CX46" s="94" t="str">
        <f t="shared" ref="CX46:CX61" si="36">IF(CW46="","",IF(CW46=1,"Rara vez (1)",IF(CW46=2,"Improbable (2)",IF(CW46=3,"Posible (3)",IF(CW46=4,"Probable (4)",IF(CW46=5,"Casi seguro (5)",""))))))</f>
        <v>Rara vez (1)</v>
      </c>
      <c r="CY46" s="94">
        <f t="shared" si="31"/>
        <v>2</v>
      </c>
      <c r="CZ46" s="94" t="str">
        <f t="shared" ref="CZ46:CZ61" si="37">IF(CY46="","",IF(CY46=1,"Insignificante (1)",IF(CY46=2,"Menor (2)",IF(CY46=3,"Moderado (3)",IF(CY46=4,"Mayor (4)",IF(CY46=5,"Catastrófico (5)",""))))))</f>
        <v>Menor (2)</v>
      </c>
      <c r="DA46" s="94" t="str">
        <f t="shared" si="12"/>
        <v>Antes de controles
Desde el cuadrante de probabilidad Improbable (2) e impacto Moderado (3)
Después de controles
Hasta el cuadrante de probabilidad Rara vez (1) e impacto Menor (2)</v>
      </c>
      <c r="DJ46" s="178"/>
      <c r="DO46" s="165" t="str">
        <f t="shared" si="32"/>
        <v>Antes de controles
Desde el cuadrante de probabilidad Improbable (2) e impacto Moderado (3)
Después de controles
Hasta el cuadrante de probabilidad Rara vez (1) e impacto Menor (2)</v>
      </c>
      <c r="DP46" s="55" t="str">
        <f t="shared" si="33"/>
        <v>Antes de controles
Desde el cuadrante de probabilidad Improbable (2) e impacto Mayor (4)
Después de controles
Hasta el cuadrante de probabilidad Rara vez (1) e impacto Menor (2)</v>
      </c>
    </row>
    <row r="47" spans="1:120" ht="409.5" customHeight="1" x14ac:dyDescent="0.2">
      <c r="A47" s="54" t="s">
        <v>334</v>
      </c>
      <c r="B47" s="97" t="s">
        <v>1027</v>
      </c>
      <c r="C47" s="58" t="s">
        <v>68</v>
      </c>
      <c r="D47" s="56" t="s">
        <v>1028</v>
      </c>
      <c r="E47" s="94" t="s">
        <v>64</v>
      </c>
      <c r="F47" s="94" t="s">
        <v>136</v>
      </c>
      <c r="G47" s="54" t="s">
        <v>1029</v>
      </c>
      <c r="H47" s="54" t="s">
        <v>1030</v>
      </c>
      <c r="I47" s="54" t="s">
        <v>1031</v>
      </c>
      <c r="J47" s="54" t="s">
        <v>1032</v>
      </c>
      <c r="K47" s="54" t="s">
        <v>379</v>
      </c>
      <c r="L47" s="54" t="s">
        <v>380</v>
      </c>
      <c r="M47" s="54" t="s">
        <v>458</v>
      </c>
      <c r="N47" s="96" t="s">
        <v>144</v>
      </c>
      <c r="O47" s="96" t="s">
        <v>79</v>
      </c>
      <c r="P47" s="96" t="s">
        <v>79</v>
      </c>
      <c r="Q47" s="96" t="s">
        <v>125</v>
      </c>
      <c r="R47" s="96" t="s">
        <v>104</v>
      </c>
      <c r="S47" s="96" t="s">
        <v>145</v>
      </c>
      <c r="T47" s="96" t="s">
        <v>104</v>
      </c>
      <c r="U47" s="96" t="s">
        <v>79</v>
      </c>
      <c r="V47" s="94" t="s">
        <v>81</v>
      </c>
      <c r="W47" s="54" t="s">
        <v>1033</v>
      </c>
      <c r="X47" s="54" t="s">
        <v>1034</v>
      </c>
      <c r="Y47" s="94" t="s">
        <v>1035</v>
      </c>
      <c r="Z47" s="94" t="s">
        <v>1035</v>
      </c>
      <c r="AA47" s="94" t="s">
        <v>1035</v>
      </c>
      <c r="AB47" s="94" t="s">
        <v>61</v>
      </c>
      <c r="AC47" s="94" t="s">
        <v>59</v>
      </c>
      <c r="AD47" s="54" t="s">
        <v>1036</v>
      </c>
      <c r="AE47" s="94" t="s">
        <v>384</v>
      </c>
      <c r="AF47" s="94" t="s">
        <v>384</v>
      </c>
      <c r="AG47" s="94" t="s">
        <v>384</v>
      </c>
      <c r="AH47" s="94" t="s">
        <v>61</v>
      </c>
      <c r="AI47" s="94" t="s">
        <v>60</v>
      </c>
      <c r="AJ47" s="96" t="s">
        <v>144</v>
      </c>
      <c r="AK47" s="96" t="s">
        <v>79</v>
      </c>
      <c r="AL47" s="94" t="s">
        <v>81</v>
      </c>
      <c r="AM47" s="54" t="s">
        <v>1013</v>
      </c>
      <c r="AN47" s="94" t="s">
        <v>431</v>
      </c>
      <c r="AO47" s="54" t="s">
        <v>388</v>
      </c>
      <c r="AP47" s="54" t="s">
        <v>388</v>
      </c>
      <c r="AQ47" s="54" t="s">
        <v>388</v>
      </c>
      <c r="AR47" s="54" t="s">
        <v>388</v>
      </c>
      <c r="AS47" s="54" t="s">
        <v>388</v>
      </c>
      <c r="AT47" s="54" t="s">
        <v>1037</v>
      </c>
      <c r="AU47" s="54" t="s">
        <v>1038</v>
      </c>
      <c r="AV47" s="54" t="s">
        <v>1039</v>
      </c>
      <c r="AW47" s="54" t="s">
        <v>1017</v>
      </c>
      <c r="AX47" s="54" t="s">
        <v>1018</v>
      </c>
      <c r="AY47" s="54" t="s">
        <v>1040</v>
      </c>
      <c r="AZ47" s="54" t="s">
        <v>1041</v>
      </c>
      <c r="BA47" s="54" t="s">
        <v>1042</v>
      </c>
      <c r="BB47" s="165" t="s">
        <v>2171</v>
      </c>
      <c r="BC47" s="55" t="s">
        <v>2168</v>
      </c>
      <c r="BD47" s="71">
        <v>43496</v>
      </c>
      <c r="BE47" s="72" t="s">
        <v>392</v>
      </c>
      <c r="BF47" s="77" t="s">
        <v>684</v>
      </c>
      <c r="BG47" s="69">
        <v>43593</v>
      </c>
      <c r="BH47" s="78" t="s">
        <v>484</v>
      </c>
      <c r="BI47" s="74" t="s">
        <v>1043</v>
      </c>
      <c r="BJ47" s="69">
        <v>43769</v>
      </c>
      <c r="BK47" s="72" t="s">
        <v>443</v>
      </c>
      <c r="BL47" s="77" t="s">
        <v>1044</v>
      </c>
      <c r="BM47" s="69">
        <v>43921</v>
      </c>
      <c r="BN47" s="78" t="s">
        <v>1023</v>
      </c>
      <c r="BO47" s="74" t="s">
        <v>1045</v>
      </c>
      <c r="BP47" s="69">
        <v>44025</v>
      </c>
      <c r="BQ47" s="72" t="s">
        <v>398</v>
      </c>
      <c r="BR47" s="77" t="s">
        <v>1046</v>
      </c>
      <c r="BS47" s="69">
        <v>44169</v>
      </c>
      <c r="BT47" s="78" t="s">
        <v>443</v>
      </c>
      <c r="BU47" s="74" t="s">
        <v>1047</v>
      </c>
      <c r="BV47" s="69" t="s">
        <v>403</v>
      </c>
      <c r="BW47" s="72" t="s">
        <v>404</v>
      </c>
      <c r="BX47" s="77" t="s">
        <v>403</v>
      </c>
      <c r="BY47" s="69" t="s">
        <v>403</v>
      </c>
      <c r="BZ47" s="78" t="s">
        <v>404</v>
      </c>
      <c r="CA47" s="74" t="s">
        <v>403</v>
      </c>
      <c r="CB47" s="69" t="s">
        <v>403</v>
      </c>
      <c r="CC47" s="72" t="s">
        <v>404</v>
      </c>
      <c r="CD47" s="77" t="s">
        <v>403</v>
      </c>
      <c r="CE47" s="69" t="s">
        <v>403</v>
      </c>
      <c r="CF47" s="78" t="s">
        <v>404</v>
      </c>
      <c r="CG47" s="74" t="s">
        <v>403</v>
      </c>
      <c r="CH47" s="69" t="s">
        <v>403</v>
      </c>
      <c r="CI47" s="72" t="s">
        <v>404</v>
      </c>
      <c r="CJ47" s="77" t="s">
        <v>403</v>
      </c>
      <c r="CK47" s="69" t="s">
        <v>403</v>
      </c>
      <c r="CL47" s="78" t="s">
        <v>404</v>
      </c>
      <c r="CM47" s="80" t="s">
        <v>403</v>
      </c>
      <c r="CN47" s="159" t="str">
        <f>IFERROR(VLOOKUP(A47,Listas!$A$2:$B$23,2,FALSE),"")</f>
        <v>Dirección de Talento Humano</v>
      </c>
      <c r="CO47" s="160">
        <f t="shared" si="24"/>
        <v>1</v>
      </c>
      <c r="CP47" s="160">
        <f t="shared" si="25"/>
        <v>4</v>
      </c>
      <c r="CQ47" s="160">
        <f t="shared" si="26"/>
        <v>1</v>
      </c>
      <c r="CR47" s="160">
        <f t="shared" si="27"/>
        <v>4</v>
      </c>
      <c r="CS47" s="94">
        <f t="shared" si="28"/>
        <v>2</v>
      </c>
      <c r="CT47" s="94" t="str">
        <f t="shared" si="34"/>
        <v>Improbable (2)</v>
      </c>
      <c r="CU47" s="94">
        <f t="shared" si="29"/>
        <v>3</v>
      </c>
      <c r="CV47" s="94" t="str">
        <f t="shared" si="35"/>
        <v>Moderado (3)</v>
      </c>
      <c r="CW47" s="94">
        <f t="shared" si="30"/>
        <v>1</v>
      </c>
      <c r="CX47" s="94" t="str">
        <f t="shared" si="36"/>
        <v>Rara vez (1)</v>
      </c>
      <c r="CY47" s="94">
        <f t="shared" si="31"/>
        <v>2</v>
      </c>
      <c r="CZ47" s="94" t="str">
        <f t="shared" si="37"/>
        <v>Menor (2)</v>
      </c>
      <c r="DA47" s="94" t="str">
        <f t="shared" si="12"/>
        <v>Antes de controles
Desde el cuadrante de probabilidad Improbable (2) e impacto Moderado (3)
Después de controles
Hasta el cuadrante de probabilidad Rara vez (1) e impacto Menor (2)</v>
      </c>
      <c r="DJ47" s="178"/>
      <c r="DO47" s="165" t="str">
        <f t="shared" si="32"/>
        <v>Antes de controles
Desde el cuadrante de probabilidad Improbable (2) e impacto Moderado (3)
Después de controles
Hasta el cuadrante de probabilidad Rara vez (1) e impacto Menor (2)</v>
      </c>
      <c r="DP47" s="55" t="str">
        <f t="shared" si="33"/>
        <v>Antes de controles
Desde el cuadrante de probabilidad Improbable (2) e impacto Mayor (4)
Después de controles
Hasta el cuadrante de probabilidad Rara vez (1) e impacto Menor (2)</v>
      </c>
    </row>
    <row r="48" spans="1:120" ht="409.5" customHeight="1" x14ac:dyDescent="0.2">
      <c r="A48" s="54" t="s">
        <v>334</v>
      </c>
      <c r="B48" s="97" t="s">
        <v>1048</v>
      </c>
      <c r="C48" s="58" t="s">
        <v>39</v>
      </c>
      <c r="D48" s="56" t="s">
        <v>1049</v>
      </c>
      <c r="E48" s="94" t="s">
        <v>35</v>
      </c>
      <c r="F48" s="94" t="s">
        <v>92</v>
      </c>
      <c r="G48" s="54" t="s">
        <v>1050</v>
      </c>
      <c r="H48" s="54" t="s">
        <v>1051</v>
      </c>
      <c r="I48" s="54" t="s">
        <v>1052</v>
      </c>
      <c r="J48" s="54" t="s">
        <v>992</v>
      </c>
      <c r="K48" s="54" t="s">
        <v>379</v>
      </c>
      <c r="L48" s="54" t="s">
        <v>576</v>
      </c>
      <c r="M48" s="54" t="s">
        <v>458</v>
      </c>
      <c r="N48" s="96" t="s">
        <v>144</v>
      </c>
      <c r="O48" s="96" t="s">
        <v>145</v>
      </c>
      <c r="P48" s="96" t="s">
        <v>125</v>
      </c>
      <c r="Q48" s="96" t="s">
        <v>145</v>
      </c>
      <c r="R48" s="96" t="s">
        <v>125</v>
      </c>
      <c r="S48" s="96" t="s">
        <v>145</v>
      </c>
      <c r="T48" s="96" t="s">
        <v>104</v>
      </c>
      <c r="U48" s="96" t="s">
        <v>104</v>
      </c>
      <c r="V48" s="94" t="s">
        <v>105</v>
      </c>
      <c r="W48" s="54" t="s">
        <v>1053</v>
      </c>
      <c r="X48" s="54" t="s">
        <v>1054</v>
      </c>
      <c r="Y48" s="94" t="s">
        <v>462</v>
      </c>
      <c r="Z48" s="94" t="s">
        <v>462</v>
      </c>
      <c r="AA48" s="94" t="s">
        <v>462</v>
      </c>
      <c r="AB48" s="94" t="s">
        <v>61</v>
      </c>
      <c r="AC48" s="94" t="s">
        <v>59</v>
      </c>
      <c r="AD48" s="54" t="s">
        <v>1055</v>
      </c>
      <c r="AE48" s="94" t="s">
        <v>557</v>
      </c>
      <c r="AF48" s="94" t="s">
        <v>557</v>
      </c>
      <c r="AG48" s="94" t="s">
        <v>557</v>
      </c>
      <c r="AH48" s="94" t="s">
        <v>61</v>
      </c>
      <c r="AI48" s="94" t="s">
        <v>60</v>
      </c>
      <c r="AJ48" s="96" t="s">
        <v>144</v>
      </c>
      <c r="AK48" s="96" t="s">
        <v>145</v>
      </c>
      <c r="AL48" s="94" t="s">
        <v>126</v>
      </c>
      <c r="AM48" s="54" t="s">
        <v>1056</v>
      </c>
      <c r="AN48" s="94" t="s">
        <v>387</v>
      </c>
      <c r="AO48" s="54" t="s">
        <v>388</v>
      </c>
      <c r="AP48" s="54" t="s">
        <v>388</v>
      </c>
      <c r="AQ48" s="54" t="s">
        <v>388</v>
      </c>
      <c r="AR48" s="54" t="s">
        <v>388</v>
      </c>
      <c r="AS48" s="54" t="s">
        <v>388</v>
      </c>
      <c r="AT48" s="54" t="s">
        <v>388</v>
      </c>
      <c r="AU48" s="54" t="s">
        <v>388</v>
      </c>
      <c r="AV48" s="54" t="s">
        <v>388</v>
      </c>
      <c r="AW48" s="54" t="s">
        <v>388</v>
      </c>
      <c r="AX48" s="54" t="s">
        <v>388</v>
      </c>
      <c r="AY48" s="54" t="s">
        <v>1057</v>
      </c>
      <c r="AZ48" s="54" t="s">
        <v>1058</v>
      </c>
      <c r="BA48" s="54" t="s">
        <v>1059</v>
      </c>
      <c r="BB48" s="165" t="s">
        <v>2171</v>
      </c>
      <c r="BC48" s="55" t="s">
        <v>2168</v>
      </c>
      <c r="BD48" s="71">
        <v>43921</v>
      </c>
      <c r="BE48" s="72" t="s">
        <v>392</v>
      </c>
      <c r="BF48" s="77" t="s">
        <v>971</v>
      </c>
      <c r="BG48" s="69">
        <v>44169</v>
      </c>
      <c r="BH48" s="78" t="s">
        <v>400</v>
      </c>
      <c r="BI48" s="74" t="s">
        <v>486</v>
      </c>
      <c r="BJ48" s="69" t="s">
        <v>403</v>
      </c>
      <c r="BK48" s="72" t="s">
        <v>404</v>
      </c>
      <c r="BL48" s="77" t="s">
        <v>403</v>
      </c>
      <c r="BM48" s="69" t="s">
        <v>403</v>
      </c>
      <c r="BN48" s="78" t="s">
        <v>404</v>
      </c>
      <c r="BO48" s="74" t="s">
        <v>403</v>
      </c>
      <c r="BP48" s="69" t="s">
        <v>403</v>
      </c>
      <c r="BQ48" s="72" t="s">
        <v>404</v>
      </c>
      <c r="BR48" s="77" t="s">
        <v>403</v>
      </c>
      <c r="BS48" s="69" t="s">
        <v>403</v>
      </c>
      <c r="BT48" s="78" t="s">
        <v>404</v>
      </c>
      <c r="BU48" s="74" t="s">
        <v>403</v>
      </c>
      <c r="BV48" s="69" t="s">
        <v>403</v>
      </c>
      <c r="BW48" s="72" t="s">
        <v>404</v>
      </c>
      <c r="BX48" s="77" t="s">
        <v>403</v>
      </c>
      <c r="BY48" s="69" t="s">
        <v>403</v>
      </c>
      <c r="BZ48" s="78" t="s">
        <v>404</v>
      </c>
      <c r="CA48" s="74" t="s">
        <v>403</v>
      </c>
      <c r="CB48" s="69" t="s">
        <v>403</v>
      </c>
      <c r="CC48" s="72" t="s">
        <v>404</v>
      </c>
      <c r="CD48" s="77" t="s">
        <v>403</v>
      </c>
      <c r="CE48" s="69" t="s">
        <v>403</v>
      </c>
      <c r="CF48" s="78" t="s">
        <v>404</v>
      </c>
      <c r="CG48" s="74" t="s">
        <v>403</v>
      </c>
      <c r="CH48" s="69" t="s">
        <v>403</v>
      </c>
      <c r="CI48" s="72" t="s">
        <v>404</v>
      </c>
      <c r="CJ48" s="77" t="s">
        <v>403</v>
      </c>
      <c r="CK48" s="69" t="s">
        <v>403</v>
      </c>
      <c r="CL48" s="78" t="s">
        <v>404</v>
      </c>
      <c r="CM48" s="80" t="s">
        <v>403</v>
      </c>
      <c r="CN48" s="159" t="str">
        <f>IFERROR(VLOOKUP(A48,Listas!$A$2:$B$23,2,FALSE),"")</f>
        <v>Dirección de Talento Humano</v>
      </c>
      <c r="CO48" s="160">
        <f t="shared" si="24"/>
        <v>1</v>
      </c>
      <c r="CP48" s="160">
        <f t="shared" si="25"/>
        <v>3</v>
      </c>
      <c r="CQ48" s="160">
        <f t="shared" si="26"/>
        <v>1</v>
      </c>
      <c r="CR48" s="160">
        <f t="shared" si="27"/>
        <v>1</v>
      </c>
      <c r="CS48" s="94">
        <f t="shared" si="28"/>
        <v>2</v>
      </c>
      <c r="CT48" s="94" t="str">
        <f t="shared" si="34"/>
        <v>Improbable (2)</v>
      </c>
      <c r="CU48" s="94">
        <f t="shared" si="29"/>
        <v>3</v>
      </c>
      <c r="CV48" s="94" t="str">
        <f t="shared" si="35"/>
        <v>Moderado (3)</v>
      </c>
      <c r="CW48" s="94">
        <f t="shared" si="30"/>
        <v>1</v>
      </c>
      <c r="CX48" s="94" t="str">
        <f t="shared" si="36"/>
        <v>Rara vez (1)</v>
      </c>
      <c r="CY48" s="94">
        <f t="shared" si="31"/>
        <v>2</v>
      </c>
      <c r="CZ48" s="94" t="str">
        <f t="shared" si="37"/>
        <v>Menor (2)</v>
      </c>
      <c r="DA48" s="94" t="str">
        <f t="shared" si="12"/>
        <v>Antes de controles
Desde el cuadrante de probabilidad Improbable (2) e impacto Moderado (3)
Después de controles
Hasta el cuadrante de probabilidad Rara vez (1) e impacto Menor (2)</v>
      </c>
      <c r="DJ48" s="178"/>
      <c r="DO48" s="165" t="str">
        <f t="shared" si="32"/>
        <v>Antes de controles
Desde el cuadrante de probabilidad Improbable (2) e impacto Moderado (3)
Después de controles
Hasta el cuadrante de probabilidad Rara vez (1) e impacto Menor (2)</v>
      </c>
      <c r="DP48" s="55" t="str">
        <f t="shared" si="33"/>
        <v>Antes de controles
Desde el cuadrante de probabilidad Improbable (2) e impacto Mayor (4)
Después de controles
Hasta el cuadrante de probabilidad Rara vez (1) e impacto Menor (2)</v>
      </c>
    </row>
    <row r="49" spans="1:120" ht="409.5" customHeight="1" x14ac:dyDescent="0.2">
      <c r="A49" s="54" t="s">
        <v>334</v>
      </c>
      <c r="B49" s="97" t="s">
        <v>1060</v>
      </c>
      <c r="C49" s="58" t="s">
        <v>133</v>
      </c>
      <c r="D49" s="56" t="s">
        <v>1061</v>
      </c>
      <c r="E49" s="94" t="s">
        <v>35</v>
      </c>
      <c r="F49" s="94" t="s">
        <v>92</v>
      </c>
      <c r="G49" s="54" t="s">
        <v>1062</v>
      </c>
      <c r="H49" s="54" t="s">
        <v>1063</v>
      </c>
      <c r="I49" s="54" t="s">
        <v>1064</v>
      </c>
      <c r="J49" s="54" t="s">
        <v>992</v>
      </c>
      <c r="K49" s="54" t="s">
        <v>379</v>
      </c>
      <c r="L49" s="54" t="s">
        <v>493</v>
      </c>
      <c r="M49" s="54" t="s">
        <v>458</v>
      </c>
      <c r="N49" s="96" t="s">
        <v>144</v>
      </c>
      <c r="O49" s="96" t="s">
        <v>145</v>
      </c>
      <c r="P49" s="96" t="s">
        <v>125</v>
      </c>
      <c r="Q49" s="96" t="s">
        <v>145</v>
      </c>
      <c r="R49" s="96" t="s">
        <v>125</v>
      </c>
      <c r="S49" s="96" t="s">
        <v>145</v>
      </c>
      <c r="T49" s="96" t="s">
        <v>104</v>
      </c>
      <c r="U49" s="96" t="s">
        <v>104</v>
      </c>
      <c r="V49" s="94" t="s">
        <v>105</v>
      </c>
      <c r="W49" s="54" t="s">
        <v>1065</v>
      </c>
      <c r="X49" s="54" t="s">
        <v>1066</v>
      </c>
      <c r="Y49" s="94" t="s">
        <v>384</v>
      </c>
      <c r="Z49" s="94" t="s">
        <v>384</v>
      </c>
      <c r="AA49" s="94" t="s">
        <v>384</v>
      </c>
      <c r="AB49" s="94" t="s">
        <v>61</v>
      </c>
      <c r="AC49" s="94" t="s">
        <v>59</v>
      </c>
      <c r="AD49" s="54" t="s">
        <v>1067</v>
      </c>
      <c r="AE49" s="94" t="s">
        <v>384</v>
      </c>
      <c r="AF49" s="94" t="s">
        <v>384</v>
      </c>
      <c r="AG49" s="94" t="s">
        <v>384</v>
      </c>
      <c r="AH49" s="94" t="s">
        <v>61</v>
      </c>
      <c r="AI49" s="94" t="s">
        <v>60</v>
      </c>
      <c r="AJ49" s="96" t="s">
        <v>144</v>
      </c>
      <c r="AK49" s="96" t="s">
        <v>145</v>
      </c>
      <c r="AL49" s="94" t="s">
        <v>126</v>
      </c>
      <c r="AM49" s="54" t="s">
        <v>1068</v>
      </c>
      <c r="AN49" s="94" t="s">
        <v>387</v>
      </c>
      <c r="AO49" s="54" t="s">
        <v>388</v>
      </c>
      <c r="AP49" s="54" t="s">
        <v>388</v>
      </c>
      <c r="AQ49" s="54" t="s">
        <v>388</v>
      </c>
      <c r="AR49" s="54" t="s">
        <v>388</v>
      </c>
      <c r="AS49" s="54" t="s">
        <v>388</v>
      </c>
      <c r="AT49" s="54" t="s">
        <v>388</v>
      </c>
      <c r="AU49" s="54" t="s">
        <v>388</v>
      </c>
      <c r="AV49" s="54" t="s">
        <v>388</v>
      </c>
      <c r="AW49" s="54" t="s">
        <v>388</v>
      </c>
      <c r="AX49" s="54" t="s">
        <v>388</v>
      </c>
      <c r="AY49" s="54" t="s">
        <v>1069</v>
      </c>
      <c r="AZ49" s="54" t="s">
        <v>1070</v>
      </c>
      <c r="BA49" s="54" t="s">
        <v>1071</v>
      </c>
      <c r="BB49" s="165" t="s">
        <v>2171</v>
      </c>
      <c r="BC49" s="55" t="s">
        <v>2168</v>
      </c>
      <c r="BD49" s="71">
        <v>43921</v>
      </c>
      <c r="BE49" s="72" t="s">
        <v>392</v>
      </c>
      <c r="BF49" s="77" t="s">
        <v>971</v>
      </c>
      <c r="BG49" s="69">
        <v>44169</v>
      </c>
      <c r="BH49" s="78" t="s">
        <v>400</v>
      </c>
      <c r="BI49" s="74" t="s">
        <v>1072</v>
      </c>
      <c r="BJ49" s="69" t="s">
        <v>403</v>
      </c>
      <c r="BK49" s="72" t="s">
        <v>404</v>
      </c>
      <c r="BL49" s="77" t="s">
        <v>403</v>
      </c>
      <c r="BM49" s="69" t="s">
        <v>403</v>
      </c>
      <c r="BN49" s="78" t="s">
        <v>404</v>
      </c>
      <c r="BO49" s="74" t="s">
        <v>403</v>
      </c>
      <c r="BP49" s="69" t="s">
        <v>403</v>
      </c>
      <c r="BQ49" s="72" t="s">
        <v>404</v>
      </c>
      <c r="BR49" s="77" t="s">
        <v>403</v>
      </c>
      <c r="BS49" s="69" t="s">
        <v>403</v>
      </c>
      <c r="BT49" s="78" t="s">
        <v>404</v>
      </c>
      <c r="BU49" s="74" t="s">
        <v>403</v>
      </c>
      <c r="BV49" s="69" t="s">
        <v>403</v>
      </c>
      <c r="BW49" s="72" t="s">
        <v>404</v>
      </c>
      <c r="BX49" s="77" t="s">
        <v>403</v>
      </c>
      <c r="BY49" s="69" t="s">
        <v>403</v>
      </c>
      <c r="BZ49" s="78" t="s">
        <v>404</v>
      </c>
      <c r="CA49" s="74" t="s">
        <v>403</v>
      </c>
      <c r="CB49" s="69" t="s">
        <v>403</v>
      </c>
      <c r="CC49" s="72" t="s">
        <v>404</v>
      </c>
      <c r="CD49" s="77" t="s">
        <v>403</v>
      </c>
      <c r="CE49" s="69" t="s">
        <v>403</v>
      </c>
      <c r="CF49" s="78" t="s">
        <v>404</v>
      </c>
      <c r="CG49" s="74" t="s">
        <v>403</v>
      </c>
      <c r="CH49" s="69" t="s">
        <v>403</v>
      </c>
      <c r="CI49" s="72" t="s">
        <v>404</v>
      </c>
      <c r="CJ49" s="77" t="s">
        <v>403</v>
      </c>
      <c r="CK49" s="69" t="s">
        <v>403</v>
      </c>
      <c r="CL49" s="78" t="s">
        <v>404</v>
      </c>
      <c r="CM49" s="80" t="s">
        <v>403</v>
      </c>
      <c r="CN49" s="159" t="str">
        <f>IFERROR(VLOOKUP(A49,Listas!$A$2:$B$23,2,FALSE),"")</f>
        <v>Dirección de Talento Humano</v>
      </c>
      <c r="CO49" s="160">
        <f t="shared" si="24"/>
        <v>1</v>
      </c>
      <c r="CP49" s="160">
        <f t="shared" si="25"/>
        <v>3</v>
      </c>
      <c r="CQ49" s="160">
        <f t="shared" si="26"/>
        <v>1</v>
      </c>
      <c r="CR49" s="160">
        <f t="shared" si="27"/>
        <v>1</v>
      </c>
      <c r="CS49" s="94">
        <f t="shared" si="28"/>
        <v>2</v>
      </c>
      <c r="CT49" s="94" t="str">
        <f t="shared" si="34"/>
        <v>Improbable (2)</v>
      </c>
      <c r="CU49" s="94">
        <f t="shared" si="29"/>
        <v>3</v>
      </c>
      <c r="CV49" s="94" t="str">
        <f t="shared" si="35"/>
        <v>Moderado (3)</v>
      </c>
      <c r="CW49" s="94">
        <f t="shared" si="30"/>
        <v>1</v>
      </c>
      <c r="CX49" s="94" t="str">
        <f t="shared" si="36"/>
        <v>Rara vez (1)</v>
      </c>
      <c r="CY49" s="94">
        <f t="shared" si="31"/>
        <v>2</v>
      </c>
      <c r="CZ49" s="94" t="str">
        <f t="shared" si="37"/>
        <v>Menor (2)</v>
      </c>
      <c r="DA49" s="94" t="str">
        <f t="shared" si="12"/>
        <v>Antes de controles
Desde el cuadrante de probabilidad Improbable (2) e impacto Moderado (3)
Después de controles
Hasta el cuadrante de probabilidad Rara vez (1) e impacto Menor (2)</v>
      </c>
      <c r="DJ49" s="178"/>
      <c r="DO49" s="165" t="str">
        <f t="shared" si="32"/>
        <v>Antes de controles
Desde el cuadrante de probabilidad Improbable (2) e impacto Moderado (3)
Después de controles
Hasta el cuadrante de probabilidad Rara vez (1) e impacto Menor (2)</v>
      </c>
      <c r="DP49" s="55" t="str">
        <f t="shared" si="33"/>
        <v>Antes de controles
Desde el cuadrante de probabilidad Improbable (2) e impacto Mayor (4)
Después de controles
Hasta el cuadrante de probabilidad Rara vez (1) e impacto Menor (2)</v>
      </c>
    </row>
    <row r="50" spans="1:120" ht="409.5" customHeight="1" x14ac:dyDescent="0.2">
      <c r="A50" s="54" t="s">
        <v>334</v>
      </c>
      <c r="B50" s="97" t="s">
        <v>1073</v>
      </c>
      <c r="C50" s="58" t="s">
        <v>133</v>
      </c>
      <c r="D50" s="56" t="s">
        <v>1074</v>
      </c>
      <c r="E50" s="94" t="s">
        <v>35</v>
      </c>
      <c r="F50" s="94" t="s">
        <v>92</v>
      </c>
      <c r="G50" s="54" t="s">
        <v>1075</v>
      </c>
      <c r="H50" s="54" t="s">
        <v>1076</v>
      </c>
      <c r="I50" s="54" t="s">
        <v>1077</v>
      </c>
      <c r="J50" s="54" t="s">
        <v>992</v>
      </c>
      <c r="K50" s="54" t="s">
        <v>379</v>
      </c>
      <c r="L50" s="54" t="s">
        <v>380</v>
      </c>
      <c r="M50" s="54" t="s">
        <v>458</v>
      </c>
      <c r="N50" s="96" t="s">
        <v>144</v>
      </c>
      <c r="O50" s="96" t="s">
        <v>145</v>
      </c>
      <c r="P50" s="96" t="s">
        <v>104</v>
      </c>
      <c r="Q50" s="96" t="s">
        <v>145</v>
      </c>
      <c r="R50" s="96" t="s">
        <v>125</v>
      </c>
      <c r="S50" s="96" t="s">
        <v>145</v>
      </c>
      <c r="T50" s="96" t="s">
        <v>145</v>
      </c>
      <c r="U50" s="96" t="s">
        <v>104</v>
      </c>
      <c r="V50" s="94" t="s">
        <v>105</v>
      </c>
      <c r="W50" s="54" t="s">
        <v>1078</v>
      </c>
      <c r="X50" s="54" t="s">
        <v>1079</v>
      </c>
      <c r="Y50" s="94" t="s">
        <v>384</v>
      </c>
      <c r="Z50" s="94" t="s">
        <v>384</v>
      </c>
      <c r="AA50" s="94" t="s">
        <v>384</v>
      </c>
      <c r="AB50" s="94" t="s">
        <v>61</v>
      </c>
      <c r="AC50" s="94" t="s">
        <v>59</v>
      </c>
      <c r="AD50" s="54" t="s">
        <v>1080</v>
      </c>
      <c r="AE50" s="94" t="s">
        <v>384</v>
      </c>
      <c r="AF50" s="94" t="s">
        <v>384</v>
      </c>
      <c r="AG50" s="94" t="s">
        <v>384</v>
      </c>
      <c r="AH50" s="94" t="s">
        <v>61</v>
      </c>
      <c r="AI50" s="94" t="s">
        <v>60</v>
      </c>
      <c r="AJ50" s="96" t="s">
        <v>144</v>
      </c>
      <c r="AK50" s="96" t="s">
        <v>145</v>
      </c>
      <c r="AL50" s="94" t="s">
        <v>126</v>
      </c>
      <c r="AM50" s="54" t="s">
        <v>1081</v>
      </c>
      <c r="AN50" s="94" t="s">
        <v>387</v>
      </c>
      <c r="AO50" s="54" t="s">
        <v>388</v>
      </c>
      <c r="AP50" s="54" t="s">
        <v>388</v>
      </c>
      <c r="AQ50" s="54" t="s">
        <v>388</v>
      </c>
      <c r="AR50" s="54" t="s">
        <v>388</v>
      </c>
      <c r="AS50" s="54" t="s">
        <v>388</v>
      </c>
      <c r="AT50" s="54" t="s">
        <v>388</v>
      </c>
      <c r="AU50" s="54" t="s">
        <v>388</v>
      </c>
      <c r="AV50" s="54" t="s">
        <v>388</v>
      </c>
      <c r="AW50" s="54" t="s">
        <v>388</v>
      </c>
      <c r="AX50" s="54" t="s">
        <v>388</v>
      </c>
      <c r="AY50" s="54" t="s">
        <v>1082</v>
      </c>
      <c r="AZ50" s="54" t="s">
        <v>1070</v>
      </c>
      <c r="BA50" s="54" t="s">
        <v>1083</v>
      </c>
      <c r="BB50" s="165" t="s">
        <v>2171</v>
      </c>
      <c r="BC50" s="55" t="s">
        <v>2168</v>
      </c>
      <c r="BD50" s="71">
        <v>43921</v>
      </c>
      <c r="BE50" s="72" t="s">
        <v>392</v>
      </c>
      <c r="BF50" s="77" t="s">
        <v>971</v>
      </c>
      <c r="BG50" s="69">
        <v>44169</v>
      </c>
      <c r="BH50" s="78" t="s">
        <v>400</v>
      </c>
      <c r="BI50" s="74" t="s">
        <v>486</v>
      </c>
      <c r="BJ50" s="69" t="s">
        <v>403</v>
      </c>
      <c r="BK50" s="72" t="s">
        <v>404</v>
      </c>
      <c r="BL50" s="77" t="s">
        <v>403</v>
      </c>
      <c r="BM50" s="69" t="s">
        <v>403</v>
      </c>
      <c r="BN50" s="78" t="s">
        <v>404</v>
      </c>
      <c r="BO50" s="74" t="s">
        <v>403</v>
      </c>
      <c r="BP50" s="69" t="s">
        <v>403</v>
      </c>
      <c r="BQ50" s="72" t="s">
        <v>404</v>
      </c>
      <c r="BR50" s="77" t="s">
        <v>403</v>
      </c>
      <c r="BS50" s="69" t="s">
        <v>403</v>
      </c>
      <c r="BT50" s="78" t="s">
        <v>404</v>
      </c>
      <c r="BU50" s="74" t="s">
        <v>403</v>
      </c>
      <c r="BV50" s="69" t="s">
        <v>403</v>
      </c>
      <c r="BW50" s="72" t="s">
        <v>404</v>
      </c>
      <c r="BX50" s="77" t="s">
        <v>403</v>
      </c>
      <c r="BY50" s="69" t="s">
        <v>403</v>
      </c>
      <c r="BZ50" s="78" t="s">
        <v>404</v>
      </c>
      <c r="CA50" s="74" t="s">
        <v>403</v>
      </c>
      <c r="CB50" s="69" t="s">
        <v>403</v>
      </c>
      <c r="CC50" s="72" t="s">
        <v>404</v>
      </c>
      <c r="CD50" s="77" t="s">
        <v>403</v>
      </c>
      <c r="CE50" s="69" t="s">
        <v>403</v>
      </c>
      <c r="CF50" s="78" t="s">
        <v>404</v>
      </c>
      <c r="CG50" s="74" t="s">
        <v>403</v>
      </c>
      <c r="CH50" s="69" t="s">
        <v>403</v>
      </c>
      <c r="CI50" s="72" t="s">
        <v>404</v>
      </c>
      <c r="CJ50" s="77" t="s">
        <v>403</v>
      </c>
      <c r="CK50" s="69" t="s">
        <v>403</v>
      </c>
      <c r="CL50" s="78" t="s">
        <v>404</v>
      </c>
      <c r="CM50" s="80" t="s">
        <v>403</v>
      </c>
      <c r="CN50" s="159" t="str">
        <f>IFERROR(VLOOKUP(A50,Listas!$A$2:$B$23,2,FALSE),"")</f>
        <v>Dirección de Talento Humano</v>
      </c>
      <c r="CO50" s="160">
        <f t="shared" si="24"/>
        <v>1</v>
      </c>
      <c r="CP50" s="160">
        <f t="shared" si="25"/>
        <v>3</v>
      </c>
      <c r="CQ50" s="160">
        <f t="shared" si="26"/>
        <v>1</v>
      </c>
      <c r="CR50" s="160">
        <f t="shared" si="27"/>
        <v>1</v>
      </c>
      <c r="CS50" s="94">
        <f t="shared" si="28"/>
        <v>2</v>
      </c>
      <c r="CT50" s="94" t="str">
        <f t="shared" si="34"/>
        <v>Improbable (2)</v>
      </c>
      <c r="CU50" s="94">
        <f t="shared" si="29"/>
        <v>3</v>
      </c>
      <c r="CV50" s="94" t="str">
        <f t="shared" si="35"/>
        <v>Moderado (3)</v>
      </c>
      <c r="CW50" s="94">
        <f t="shared" si="30"/>
        <v>1</v>
      </c>
      <c r="CX50" s="94" t="str">
        <f t="shared" si="36"/>
        <v>Rara vez (1)</v>
      </c>
      <c r="CY50" s="94">
        <f t="shared" si="31"/>
        <v>2</v>
      </c>
      <c r="CZ50" s="94" t="str">
        <f t="shared" si="37"/>
        <v>Menor (2)</v>
      </c>
      <c r="DA50" s="94" t="str">
        <f t="shared" si="12"/>
        <v>Antes de controles
Desde el cuadrante de probabilidad Improbable (2) e impacto Moderado (3)
Después de controles
Hasta el cuadrante de probabilidad Rara vez (1) e impacto Menor (2)</v>
      </c>
      <c r="DJ50" s="178"/>
      <c r="DO50" s="165" t="str">
        <f t="shared" si="32"/>
        <v>Antes de controles
Desde el cuadrante de probabilidad Improbable (2) e impacto Moderado (3)
Después de controles
Hasta el cuadrante de probabilidad Rara vez (1) e impacto Menor (2)</v>
      </c>
      <c r="DP50" s="55" t="str">
        <f t="shared" si="33"/>
        <v>Antes de controles
Desde el cuadrante de probabilidad Improbable (2) e impacto Mayor (4)
Después de controles
Hasta el cuadrante de probabilidad Rara vez (1) e impacto Menor (2)</v>
      </c>
    </row>
    <row r="51" spans="1:120" ht="409.5" customHeight="1" x14ac:dyDescent="0.2">
      <c r="A51" s="54" t="s">
        <v>334</v>
      </c>
      <c r="B51" s="97" t="s">
        <v>1027</v>
      </c>
      <c r="C51" s="58" t="s">
        <v>93</v>
      </c>
      <c r="D51" s="56" t="s">
        <v>1084</v>
      </c>
      <c r="E51" s="94" t="s">
        <v>35</v>
      </c>
      <c r="F51" s="94" t="s">
        <v>136</v>
      </c>
      <c r="G51" s="54" t="s">
        <v>1085</v>
      </c>
      <c r="H51" s="54" t="s">
        <v>1086</v>
      </c>
      <c r="I51" s="54" t="s">
        <v>1087</v>
      </c>
      <c r="J51" s="54" t="s">
        <v>1032</v>
      </c>
      <c r="K51" s="54" t="s">
        <v>379</v>
      </c>
      <c r="L51" s="54" t="s">
        <v>380</v>
      </c>
      <c r="M51" s="54" t="s">
        <v>458</v>
      </c>
      <c r="N51" s="96" t="s">
        <v>78</v>
      </c>
      <c r="O51" s="96" t="s">
        <v>79</v>
      </c>
      <c r="P51" s="96" t="s">
        <v>79</v>
      </c>
      <c r="Q51" s="96" t="s">
        <v>125</v>
      </c>
      <c r="R51" s="96" t="s">
        <v>104</v>
      </c>
      <c r="S51" s="96" t="s">
        <v>145</v>
      </c>
      <c r="T51" s="96" t="s">
        <v>104</v>
      </c>
      <c r="U51" s="96" t="s">
        <v>79</v>
      </c>
      <c r="V51" s="94" t="s">
        <v>54</v>
      </c>
      <c r="W51" s="54" t="s">
        <v>1088</v>
      </c>
      <c r="X51" s="54" t="s">
        <v>1034</v>
      </c>
      <c r="Y51" s="94" t="s">
        <v>1035</v>
      </c>
      <c r="Z51" s="94" t="s">
        <v>1035</v>
      </c>
      <c r="AA51" s="94" t="s">
        <v>1035</v>
      </c>
      <c r="AB51" s="94" t="s">
        <v>61</v>
      </c>
      <c r="AC51" s="94" t="s">
        <v>59</v>
      </c>
      <c r="AD51" s="54" t="s">
        <v>1036</v>
      </c>
      <c r="AE51" s="94" t="s">
        <v>384</v>
      </c>
      <c r="AF51" s="94" t="s">
        <v>384</v>
      </c>
      <c r="AG51" s="94" t="s">
        <v>384</v>
      </c>
      <c r="AH51" s="94" t="s">
        <v>61</v>
      </c>
      <c r="AI51" s="94" t="s">
        <v>60</v>
      </c>
      <c r="AJ51" s="96" t="s">
        <v>124</v>
      </c>
      <c r="AK51" s="96" t="s">
        <v>125</v>
      </c>
      <c r="AL51" s="94" t="s">
        <v>126</v>
      </c>
      <c r="AM51" s="54" t="s">
        <v>1089</v>
      </c>
      <c r="AN51" s="94" t="s">
        <v>387</v>
      </c>
      <c r="AO51" s="54" t="s">
        <v>388</v>
      </c>
      <c r="AP51" s="54" t="s">
        <v>388</v>
      </c>
      <c r="AQ51" s="54" t="s">
        <v>388</v>
      </c>
      <c r="AR51" s="54" t="s">
        <v>388</v>
      </c>
      <c r="AS51" s="54" t="s">
        <v>388</v>
      </c>
      <c r="AT51" s="54" t="s">
        <v>388</v>
      </c>
      <c r="AU51" s="54" t="s">
        <v>388</v>
      </c>
      <c r="AV51" s="54" t="s">
        <v>388</v>
      </c>
      <c r="AW51" s="54" t="s">
        <v>388</v>
      </c>
      <c r="AX51" s="54" t="s">
        <v>388</v>
      </c>
      <c r="AY51" s="54" t="s">
        <v>1090</v>
      </c>
      <c r="AZ51" s="54" t="s">
        <v>1091</v>
      </c>
      <c r="BA51" s="54" t="s">
        <v>1092</v>
      </c>
      <c r="BB51" s="165" t="s">
        <v>2171</v>
      </c>
      <c r="BC51" s="55" t="s">
        <v>2168</v>
      </c>
      <c r="BD51" s="71">
        <v>44169</v>
      </c>
      <c r="BE51" s="72" t="s">
        <v>392</v>
      </c>
      <c r="BF51" s="77" t="s">
        <v>1093</v>
      </c>
      <c r="BG51" s="69" t="s">
        <v>403</v>
      </c>
      <c r="BH51" s="78" t="s">
        <v>404</v>
      </c>
      <c r="BI51" s="74" t="s">
        <v>403</v>
      </c>
      <c r="BJ51" s="69" t="s">
        <v>403</v>
      </c>
      <c r="BK51" s="72" t="s">
        <v>404</v>
      </c>
      <c r="BL51" s="77" t="s">
        <v>403</v>
      </c>
      <c r="BM51" s="69" t="s">
        <v>403</v>
      </c>
      <c r="BN51" s="78" t="s">
        <v>404</v>
      </c>
      <c r="BO51" s="74" t="s">
        <v>403</v>
      </c>
      <c r="BP51" s="69" t="s">
        <v>403</v>
      </c>
      <c r="BQ51" s="72" t="s">
        <v>404</v>
      </c>
      <c r="BR51" s="77" t="s">
        <v>403</v>
      </c>
      <c r="BS51" s="69" t="s">
        <v>403</v>
      </c>
      <c r="BT51" s="78" t="s">
        <v>404</v>
      </c>
      <c r="BU51" s="74" t="s">
        <v>403</v>
      </c>
      <c r="BV51" s="69" t="s">
        <v>403</v>
      </c>
      <c r="BW51" s="72" t="s">
        <v>404</v>
      </c>
      <c r="BX51" s="77" t="s">
        <v>403</v>
      </c>
      <c r="BY51" s="69" t="s">
        <v>403</v>
      </c>
      <c r="BZ51" s="78" t="s">
        <v>404</v>
      </c>
      <c r="CA51" s="74" t="s">
        <v>403</v>
      </c>
      <c r="CB51" s="69" t="s">
        <v>403</v>
      </c>
      <c r="CC51" s="72" t="s">
        <v>404</v>
      </c>
      <c r="CD51" s="77" t="s">
        <v>403</v>
      </c>
      <c r="CE51" s="69" t="s">
        <v>403</v>
      </c>
      <c r="CF51" s="78" t="s">
        <v>404</v>
      </c>
      <c r="CG51" s="74" t="s">
        <v>403</v>
      </c>
      <c r="CH51" s="69" t="s">
        <v>403</v>
      </c>
      <c r="CI51" s="72" t="s">
        <v>404</v>
      </c>
      <c r="CJ51" s="77" t="s">
        <v>403</v>
      </c>
      <c r="CK51" s="69" t="s">
        <v>403</v>
      </c>
      <c r="CL51" s="78" t="s">
        <v>404</v>
      </c>
      <c r="CM51" s="80" t="s">
        <v>403</v>
      </c>
      <c r="CN51" s="159" t="str">
        <f>IFERROR(VLOOKUP(A51,Listas!$A$2:$B$23,2,FALSE),"")</f>
        <v>Dirección de Talento Humano</v>
      </c>
      <c r="CO51" s="160">
        <f t="shared" si="24"/>
        <v>4</v>
      </c>
      <c r="CP51" s="160">
        <f t="shared" si="25"/>
        <v>4</v>
      </c>
      <c r="CQ51" s="160">
        <f t="shared" si="26"/>
        <v>2</v>
      </c>
      <c r="CR51" s="160">
        <f t="shared" si="27"/>
        <v>2</v>
      </c>
      <c r="CS51" s="94">
        <f t="shared" si="28"/>
        <v>2</v>
      </c>
      <c r="CT51" s="94" t="str">
        <f t="shared" si="34"/>
        <v>Improbable (2)</v>
      </c>
      <c r="CU51" s="94">
        <f t="shared" si="29"/>
        <v>3</v>
      </c>
      <c r="CV51" s="94" t="str">
        <f t="shared" si="35"/>
        <v>Moderado (3)</v>
      </c>
      <c r="CW51" s="94">
        <f t="shared" si="30"/>
        <v>1</v>
      </c>
      <c r="CX51" s="94" t="str">
        <f t="shared" si="36"/>
        <v>Rara vez (1)</v>
      </c>
      <c r="CY51" s="94">
        <f t="shared" si="31"/>
        <v>2</v>
      </c>
      <c r="CZ51" s="94" t="str">
        <f t="shared" si="37"/>
        <v>Menor (2)</v>
      </c>
      <c r="DA51" s="94" t="str">
        <f t="shared" si="12"/>
        <v>Antes de controles
Desde el cuadrante de probabilidad Improbable (2) e impacto Moderado (3)
Después de controles
Hasta el cuadrante de probabilidad Rara vez (1) e impacto Menor (2)</v>
      </c>
      <c r="DJ51" s="178"/>
      <c r="DO51" s="165" t="str">
        <f t="shared" si="32"/>
        <v>Antes de controles
Desde el cuadrante de probabilidad Improbable (2) e impacto Moderado (3)
Después de controles
Hasta el cuadrante de probabilidad Rara vez (1) e impacto Menor (2)</v>
      </c>
      <c r="DP51" s="55" t="str">
        <f t="shared" si="33"/>
        <v>Antes de controles
Desde el cuadrante de probabilidad Improbable (2) e impacto Mayor (4)
Después de controles
Hasta el cuadrante de probabilidad Rara vez (1) e impacto Menor (2)</v>
      </c>
    </row>
    <row r="52" spans="1:120" ht="409.5" customHeight="1" x14ac:dyDescent="0.2">
      <c r="A52" s="54" t="s">
        <v>335</v>
      </c>
      <c r="B52" s="97" t="s">
        <v>1094</v>
      </c>
      <c r="C52" s="58" t="s">
        <v>93</v>
      </c>
      <c r="D52" s="56" t="s">
        <v>1095</v>
      </c>
      <c r="E52" s="94" t="s">
        <v>35</v>
      </c>
      <c r="F52" s="94" t="s">
        <v>136</v>
      </c>
      <c r="G52" s="54" t="s">
        <v>1096</v>
      </c>
      <c r="H52" s="54" t="s">
        <v>1097</v>
      </c>
      <c r="I52" s="54" t="s">
        <v>1098</v>
      </c>
      <c r="J52" s="54" t="s">
        <v>626</v>
      </c>
      <c r="K52" s="54" t="s">
        <v>379</v>
      </c>
      <c r="L52" s="152" t="s">
        <v>380</v>
      </c>
      <c r="M52" s="152" t="s">
        <v>796</v>
      </c>
      <c r="N52" s="96" t="s">
        <v>144</v>
      </c>
      <c r="O52" s="96" t="s">
        <v>145</v>
      </c>
      <c r="P52" s="96" t="s">
        <v>104</v>
      </c>
      <c r="Q52" s="96" t="s">
        <v>125</v>
      </c>
      <c r="R52" s="96" t="s">
        <v>145</v>
      </c>
      <c r="S52" s="96" t="s">
        <v>104</v>
      </c>
      <c r="T52" s="96" t="s">
        <v>104</v>
      </c>
      <c r="U52" s="96" t="s">
        <v>104</v>
      </c>
      <c r="V52" s="94" t="s">
        <v>105</v>
      </c>
      <c r="W52" s="54" t="s">
        <v>1099</v>
      </c>
      <c r="X52" s="54" t="s">
        <v>1100</v>
      </c>
      <c r="Y52" s="94" t="s">
        <v>384</v>
      </c>
      <c r="Z52" s="94" t="s">
        <v>384</v>
      </c>
      <c r="AA52" s="94" t="s">
        <v>384</v>
      </c>
      <c r="AB52" s="94" t="s">
        <v>61</v>
      </c>
      <c r="AC52" s="94" t="s">
        <v>59</v>
      </c>
      <c r="AD52" s="54" t="s">
        <v>1101</v>
      </c>
      <c r="AE52" s="94" t="s">
        <v>464</v>
      </c>
      <c r="AF52" s="94" t="s">
        <v>464</v>
      </c>
      <c r="AG52" s="94" t="s">
        <v>464</v>
      </c>
      <c r="AH52" s="94" t="s">
        <v>61</v>
      </c>
      <c r="AI52" s="94" t="s">
        <v>60</v>
      </c>
      <c r="AJ52" s="96" t="s">
        <v>144</v>
      </c>
      <c r="AK52" s="96" t="s">
        <v>145</v>
      </c>
      <c r="AL52" s="94" t="s">
        <v>126</v>
      </c>
      <c r="AM52" s="54" t="s">
        <v>1102</v>
      </c>
      <c r="AN52" s="94" t="s">
        <v>387</v>
      </c>
      <c r="AO52" s="54" t="s">
        <v>388</v>
      </c>
      <c r="AP52" s="54" t="s">
        <v>388</v>
      </c>
      <c r="AQ52" s="54" t="s">
        <v>388</v>
      </c>
      <c r="AR52" s="54" t="s">
        <v>388</v>
      </c>
      <c r="AS52" s="54" t="s">
        <v>388</v>
      </c>
      <c r="AT52" s="54" t="s">
        <v>388</v>
      </c>
      <c r="AU52" s="54" t="s">
        <v>388</v>
      </c>
      <c r="AV52" s="54" t="s">
        <v>388</v>
      </c>
      <c r="AW52" s="54" t="s">
        <v>388</v>
      </c>
      <c r="AX52" s="54" t="s">
        <v>388</v>
      </c>
      <c r="AY52" s="54" t="s">
        <v>1103</v>
      </c>
      <c r="AZ52" s="54" t="s">
        <v>1104</v>
      </c>
      <c r="BA52" s="54" t="s">
        <v>1105</v>
      </c>
      <c r="BB52" s="165" t="s">
        <v>2172</v>
      </c>
      <c r="BC52" s="55" t="s">
        <v>2168</v>
      </c>
      <c r="BD52" s="71">
        <v>43350</v>
      </c>
      <c r="BE52" s="72" t="s">
        <v>392</v>
      </c>
      <c r="BF52" s="77" t="s">
        <v>523</v>
      </c>
      <c r="BG52" s="69">
        <v>43593</v>
      </c>
      <c r="BH52" s="78" t="s">
        <v>480</v>
      </c>
      <c r="BI52" s="74" t="s">
        <v>1106</v>
      </c>
      <c r="BJ52" s="69">
        <v>43892</v>
      </c>
      <c r="BK52" s="72" t="s">
        <v>617</v>
      </c>
      <c r="BL52" s="77" t="s">
        <v>1107</v>
      </c>
      <c r="BM52" s="69" t="s">
        <v>403</v>
      </c>
      <c r="BN52" s="78" t="s">
        <v>404</v>
      </c>
      <c r="BO52" s="74" t="s">
        <v>403</v>
      </c>
      <c r="BP52" s="69" t="s">
        <v>403</v>
      </c>
      <c r="BQ52" s="72" t="s">
        <v>404</v>
      </c>
      <c r="BR52" s="77" t="s">
        <v>403</v>
      </c>
      <c r="BS52" s="69" t="s">
        <v>403</v>
      </c>
      <c r="BT52" s="78" t="s">
        <v>404</v>
      </c>
      <c r="BU52" s="74" t="s">
        <v>403</v>
      </c>
      <c r="BV52" s="69" t="s">
        <v>403</v>
      </c>
      <c r="BW52" s="72" t="s">
        <v>404</v>
      </c>
      <c r="BX52" s="77" t="s">
        <v>403</v>
      </c>
      <c r="BY52" s="69" t="s">
        <v>403</v>
      </c>
      <c r="BZ52" s="78" t="s">
        <v>404</v>
      </c>
      <c r="CA52" s="74" t="s">
        <v>403</v>
      </c>
      <c r="CB52" s="69" t="s">
        <v>403</v>
      </c>
      <c r="CC52" s="72" t="s">
        <v>404</v>
      </c>
      <c r="CD52" s="77" t="s">
        <v>403</v>
      </c>
      <c r="CE52" s="69" t="s">
        <v>403</v>
      </c>
      <c r="CF52" s="78" t="s">
        <v>404</v>
      </c>
      <c r="CG52" s="74" t="s">
        <v>403</v>
      </c>
      <c r="CH52" s="69" t="s">
        <v>403</v>
      </c>
      <c r="CI52" s="72" t="s">
        <v>404</v>
      </c>
      <c r="CJ52" s="77" t="s">
        <v>403</v>
      </c>
      <c r="CK52" s="69" t="s">
        <v>403</v>
      </c>
      <c r="CL52" s="78" t="s">
        <v>404</v>
      </c>
      <c r="CM52" s="80" t="s">
        <v>403</v>
      </c>
      <c r="CN52" s="159" t="str">
        <f>IFERROR(VLOOKUP(A52,Listas!$A$2:$B$23,2,FALSE),"")</f>
        <v>Subdirección Financiera</v>
      </c>
      <c r="CO52" s="160">
        <f t="shared" si="24"/>
        <v>1</v>
      </c>
      <c r="CP52" s="160">
        <f t="shared" si="25"/>
        <v>3</v>
      </c>
      <c r="CQ52" s="160">
        <f t="shared" si="26"/>
        <v>1</v>
      </c>
      <c r="CR52" s="160">
        <f t="shared" si="27"/>
        <v>1</v>
      </c>
      <c r="CS52" s="94">
        <f t="shared" si="28"/>
        <v>2</v>
      </c>
      <c r="CT52" s="94" t="str">
        <f t="shared" si="34"/>
        <v>Improbable (2)</v>
      </c>
      <c r="CU52" s="94">
        <f t="shared" si="29"/>
        <v>4</v>
      </c>
      <c r="CV52" s="94" t="str">
        <f t="shared" si="35"/>
        <v>Mayor (4)</v>
      </c>
      <c r="CW52" s="94">
        <f t="shared" si="30"/>
        <v>1</v>
      </c>
      <c r="CX52" s="94" t="str">
        <f t="shared" si="36"/>
        <v>Rara vez (1)</v>
      </c>
      <c r="CY52" s="94">
        <f t="shared" si="31"/>
        <v>3</v>
      </c>
      <c r="CZ52" s="94" t="str">
        <f t="shared" si="37"/>
        <v>Moderado (3)</v>
      </c>
      <c r="DA52" s="94" t="str">
        <f t="shared" si="12"/>
        <v>Antes de controles
Desde el cuadrante de probabilidad Improbable (2) e impacto Mayor (4)
Después de controles
Hasta el cuadrante de probabilidad Rara vez (1) e impacto Moderado (3)</v>
      </c>
      <c r="DJ52" s="178"/>
      <c r="DO52" s="165" t="str">
        <f t="shared" si="32"/>
        <v>Antes de controles
Desde el cuadrante de probabilidad Improbable (2) e impacto Mayor (4)
Después de controles
Hasta el cuadrante de probabilidad Rara vez (1) e impacto Moderado (3)</v>
      </c>
      <c r="DP52" s="55" t="str">
        <f t="shared" si="33"/>
        <v>Antes de controles
Desde el cuadrante de probabilidad Improbable (2) e impacto Mayor (4)
Después de controles
Hasta el cuadrante de probabilidad Rara vez (1) e impacto Menor (2)</v>
      </c>
    </row>
    <row r="53" spans="1:120" ht="409.5" customHeight="1" x14ac:dyDescent="0.2">
      <c r="A53" s="54" t="s">
        <v>335</v>
      </c>
      <c r="B53" s="97" t="s">
        <v>1094</v>
      </c>
      <c r="C53" s="58" t="s">
        <v>133</v>
      </c>
      <c r="D53" s="56" t="s">
        <v>1108</v>
      </c>
      <c r="E53" s="94" t="s">
        <v>35</v>
      </c>
      <c r="F53" s="94" t="s">
        <v>42</v>
      </c>
      <c r="G53" s="54" t="s">
        <v>1109</v>
      </c>
      <c r="H53" s="54" t="s">
        <v>1110</v>
      </c>
      <c r="I53" s="54" t="s">
        <v>1111</v>
      </c>
      <c r="J53" s="54" t="s">
        <v>626</v>
      </c>
      <c r="K53" s="54" t="s">
        <v>379</v>
      </c>
      <c r="L53" s="152" t="s">
        <v>380</v>
      </c>
      <c r="M53" s="152" t="s">
        <v>796</v>
      </c>
      <c r="N53" s="96" t="s">
        <v>144</v>
      </c>
      <c r="O53" s="96" t="s">
        <v>145</v>
      </c>
      <c r="P53" s="96" t="s">
        <v>79</v>
      </c>
      <c r="Q53" s="96" t="s">
        <v>79</v>
      </c>
      <c r="R53" s="96" t="s">
        <v>145</v>
      </c>
      <c r="S53" s="96" t="s">
        <v>104</v>
      </c>
      <c r="T53" s="96" t="s">
        <v>79</v>
      </c>
      <c r="U53" s="96" t="s">
        <v>79</v>
      </c>
      <c r="V53" s="94" t="s">
        <v>81</v>
      </c>
      <c r="W53" s="54" t="s">
        <v>1112</v>
      </c>
      <c r="X53" s="54" t="s">
        <v>1113</v>
      </c>
      <c r="Y53" s="94" t="s">
        <v>384</v>
      </c>
      <c r="Z53" s="94" t="s">
        <v>384</v>
      </c>
      <c r="AA53" s="94" t="s">
        <v>384</v>
      </c>
      <c r="AB53" s="94" t="s">
        <v>61</v>
      </c>
      <c r="AC53" s="94" t="s">
        <v>59</v>
      </c>
      <c r="AD53" s="54" t="s">
        <v>1114</v>
      </c>
      <c r="AE53" s="94" t="s">
        <v>384</v>
      </c>
      <c r="AF53" s="94" t="s">
        <v>384</v>
      </c>
      <c r="AG53" s="94" t="s">
        <v>384</v>
      </c>
      <c r="AH53" s="94" t="s">
        <v>61</v>
      </c>
      <c r="AI53" s="94" t="s">
        <v>60</v>
      </c>
      <c r="AJ53" s="96" t="s">
        <v>144</v>
      </c>
      <c r="AK53" s="96" t="s">
        <v>125</v>
      </c>
      <c r="AL53" s="94" t="s">
        <v>126</v>
      </c>
      <c r="AM53" s="54" t="s">
        <v>1115</v>
      </c>
      <c r="AN53" s="94" t="s">
        <v>387</v>
      </c>
      <c r="AO53" s="54" t="s">
        <v>388</v>
      </c>
      <c r="AP53" s="54" t="s">
        <v>388</v>
      </c>
      <c r="AQ53" s="54" t="s">
        <v>388</v>
      </c>
      <c r="AR53" s="54" t="s">
        <v>388</v>
      </c>
      <c r="AS53" s="54" t="s">
        <v>388</v>
      </c>
      <c r="AT53" s="54" t="s">
        <v>388</v>
      </c>
      <c r="AU53" s="54" t="s">
        <v>388</v>
      </c>
      <c r="AV53" s="54" t="s">
        <v>388</v>
      </c>
      <c r="AW53" s="54" t="s">
        <v>388</v>
      </c>
      <c r="AX53" s="54" t="s">
        <v>388</v>
      </c>
      <c r="AY53" s="54" t="s">
        <v>1116</v>
      </c>
      <c r="AZ53" s="54" t="s">
        <v>1117</v>
      </c>
      <c r="BA53" s="54" t="s">
        <v>1118</v>
      </c>
      <c r="BB53" s="165" t="s">
        <v>2172</v>
      </c>
      <c r="BC53" s="55" t="s">
        <v>2168</v>
      </c>
      <c r="BD53" s="71">
        <v>43350</v>
      </c>
      <c r="BE53" s="72" t="s">
        <v>392</v>
      </c>
      <c r="BF53" s="77" t="s">
        <v>523</v>
      </c>
      <c r="BG53" s="69">
        <v>43593</v>
      </c>
      <c r="BH53" s="78" t="s">
        <v>480</v>
      </c>
      <c r="BI53" s="74" t="s">
        <v>1106</v>
      </c>
      <c r="BJ53" s="69">
        <v>43892</v>
      </c>
      <c r="BK53" s="72" t="s">
        <v>617</v>
      </c>
      <c r="BL53" s="77" t="s">
        <v>1119</v>
      </c>
      <c r="BM53" s="69" t="s">
        <v>403</v>
      </c>
      <c r="BN53" s="78" t="s">
        <v>404</v>
      </c>
      <c r="BO53" s="74" t="s">
        <v>403</v>
      </c>
      <c r="BP53" s="69" t="s">
        <v>403</v>
      </c>
      <c r="BQ53" s="72" t="s">
        <v>404</v>
      </c>
      <c r="BR53" s="77" t="s">
        <v>403</v>
      </c>
      <c r="BS53" s="69" t="s">
        <v>403</v>
      </c>
      <c r="BT53" s="78" t="s">
        <v>404</v>
      </c>
      <c r="BU53" s="74" t="s">
        <v>403</v>
      </c>
      <c r="BV53" s="69" t="s">
        <v>403</v>
      </c>
      <c r="BW53" s="72" t="s">
        <v>404</v>
      </c>
      <c r="BX53" s="77" t="s">
        <v>403</v>
      </c>
      <c r="BY53" s="69" t="s">
        <v>403</v>
      </c>
      <c r="BZ53" s="78" t="s">
        <v>404</v>
      </c>
      <c r="CA53" s="74" t="s">
        <v>403</v>
      </c>
      <c r="CB53" s="69" t="s">
        <v>403</v>
      </c>
      <c r="CC53" s="72" t="s">
        <v>404</v>
      </c>
      <c r="CD53" s="77" t="s">
        <v>403</v>
      </c>
      <c r="CE53" s="69" t="s">
        <v>403</v>
      </c>
      <c r="CF53" s="78" t="s">
        <v>404</v>
      </c>
      <c r="CG53" s="74" t="s">
        <v>403</v>
      </c>
      <c r="CH53" s="69" t="s">
        <v>403</v>
      </c>
      <c r="CI53" s="72" t="s">
        <v>404</v>
      </c>
      <c r="CJ53" s="77" t="s">
        <v>403</v>
      </c>
      <c r="CK53" s="69" t="s">
        <v>403</v>
      </c>
      <c r="CL53" s="78" t="s">
        <v>404</v>
      </c>
      <c r="CM53" s="80" t="s">
        <v>403</v>
      </c>
      <c r="CN53" s="159" t="str">
        <f>IFERROR(VLOOKUP(A53,Listas!$A$2:$B$23,2,FALSE),"")</f>
        <v>Subdirección Financiera</v>
      </c>
      <c r="CO53" s="160">
        <f t="shared" si="24"/>
        <v>1</v>
      </c>
      <c r="CP53" s="160">
        <f t="shared" si="25"/>
        <v>4</v>
      </c>
      <c r="CQ53" s="160">
        <f t="shared" si="26"/>
        <v>1</v>
      </c>
      <c r="CR53" s="160">
        <f t="shared" si="27"/>
        <v>2</v>
      </c>
      <c r="CS53" s="94">
        <f t="shared" si="28"/>
        <v>2</v>
      </c>
      <c r="CT53" s="94" t="str">
        <f t="shared" si="34"/>
        <v>Improbable (2)</v>
      </c>
      <c r="CU53" s="94">
        <f t="shared" si="29"/>
        <v>4</v>
      </c>
      <c r="CV53" s="94" t="str">
        <f t="shared" si="35"/>
        <v>Mayor (4)</v>
      </c>
      <c r="CW53" s="94">
        <f t="shared" si="30"/>
        <v>1</v>
      </c>
      <c r="CX53" s="94" t="str">
        <f t="shared" si="36"/>
        <v>Rara vez (1)</v>
      </c>
      <c r="CY53" s="94">
        <f t="shared" si="31"/>
        <v>3</v>
      </c>
      <c r="CZ53" s="94" t="str">
        <f t="shared" si="37"/>
        <v>Moderado (3)</v>
      </c>
      <c r="DA53" s="94" t="str">
        <f t="shared" si="12"/>
        <v>Antes de controles
Desde el cuadrante de probabilidad Improbable (2) e impacto Mayor (4)
Después de controles
Hasta el cuadrante de probabilidad Rara vez (1) e impacto Moderado (3)</v>
      </c>
      <c r="DJ53" s="178"/>
      <c r="DO53" s="165" t="str">
        <f t="shared" si="32"/>
        <v>Antes de controles
Desde el cuadrante de probabilidad Improbable (2) e impacto Mayor (4)
Después de controles
Hasta el cuadrante de probabilidad Rara vez (1) e impacto Moderado (3)</v>
      </c>
      <c r="DP53" s="55" t="str">
        <f t="shared" si="33"/>
        <v>Antes de controles
Desde el cuadrante de probabilidad Improbable (2) e impacto Mayor (4)
Después de controles
Hasta el cuadrante de probabilidad Rara vez (1) e impacto Menor (2)</v>
      </c>
    </row>
    <row r="54" spans="1:120" ht="409.5" customHeight="1" x14ac:dyDescent="0.2">
      <c r="A54" s="54" t="s">
        <v>335</v>
      </c>
      <c r="B54" s="97" t="s">
        <v>1120</v>
      </c>
      <c r="C54" s="58" t="s">
        <v>93</v>
      </c>
      <c r="D54" s="56" t="s">
        <v>1121</v>
      </c>
      <c r="E54" s="94" t="s">
        <v>35</v>
      </c>
      <c r="F54" s="94" t="s">
        <v>152</v>
      </c>
      <c r="G54" s="54" t="s">
        <v>1122</v>
      </c>
      <c r="H54" s="54" t="s">
        <v>1110</v>
      </c>
      <c r="I54" s="54" t="s">
        <v>1123</v>
      </c>
      <c r="J54" s="54" t="s">
        <v>626</v>
      </c>
      <c r="K54" s="54" t="s">
        <v>379</v>
      </c>
      <c r="L54" s="152" t="s">
        <v>493</v>
      </c>
      <c r="M54" s="152" t="s">
        <v>796</v>
      </c>
      <c r="N54" s="96" t="s">
        <v>103</v>
      </c>
      <c r="O54" s="96" t="s">
        <v>145</v>
      </c>
      <c r="P54" s="96" t="s">
        <v>145</v>
      </c>
      <c r="Q54" s="96" t="s">
        <v>125</v>
      </c>
      <c r="R54" s="96" t="s">
        <v>104</v>
      </c>
      <c r="S54" s="96" t="s">
        <v>145</v>
      </c>
      <c r="T54" s="96" t="s">
        <v>145</v>
      </c>
      <c r="U54" s="96" t="s">
        <v>104</v>
      </c>
      <c r="V54" s="94" t="s">
        <v>81</v>
      </c>
      <c r="W54" s="54" t="s">
        <v>1124</v>
      </c>
      <c r="X54" s="54" t="s">
        <v>1125</v>
      </c>
      <c r="Y54" s="94" t="s">
        <v>462</v>
      </c>
      <c r="Z54" s="94" t="s">
        <v>1126</v>
      </c>
      <c r="AA54" s="94" t="s">
        <v>1126</v>
      </c>
      <c r="AB54" s="94" t="s">
        <v>86</v>
      </c>
      <c r="AC54" s="94" t="s">
        <v>59</v>
      </c>
      <c r="AD54" s="54" t="s">
        <v>1127</v>
      </c>
      <c r="AE54" s="94" t="s">
        <v>1128</v>
      </c>
      <c r="AF54" s="94" t="s">
        <v>464</v>
      </c>
      <c r="AG54" s="94" t="s">
        <v>1128</v>
      </c>
      <c r="AH54" s="94" t="s">
        <v>86</v>
      </c>
      <c r="AI54" s="94" t="s">
        <v>60</v>
      </c>
      <c r="AJ54" s="96" t="s">
        <v>124</v>
      </c>
      <c r="AK54" s="96" t="s">
        <v>125</v>
      </c>
      <c r="AL54" s="94" t="s">
        <v>126</v>
      </c>
      <c r="AM54" s="54" t="s">
        <v>1129</v>
      </c>
      <c r="AN54" s="94" t="s">
        <v>431</v>
      </c>
      <c r="AO54" s="54" t="s">
        <v>1130</v>
      </c>
      <c r="AP54" s="54" t="s">
        <v>1131</v>
      </c>
      <c r="AQ54" s="54" t="s">
        <v>1132</v>
      </c>
      <c r="AR54" s="54" t="s">
        <v>1133</v>
      </c>
      <c r="AS54" s="54" t="s">
        <v>1134</v>
      </c>
      <c r="AT54" s="54" t="s">
        <v>388</v>
      </c>
      <c r="AU54" s="54" t="s">
        <v>388</v>
      </c>
      <c r="AV54" s="54" t="s">
        <v>388</v>
      </c>
      <c r="AW54" s="54" t="s">
        <v>388</v>
      </c>
      <c r="AX54" s="54" t="s">
        <v>388</v>
      </c>
      <c r="AY54" s="54" t="s">
        <v>1135</v>
      </c>
      <c r="AZ54" s="54" t="s">
        <v>1136</v>
      </c>
      <c r="BA54" s="54" t="s">
        <v>1137</v>
      </c>
      <c r="BB54" s="165" t="s">
        <v>2172</v>
      </c>
      <c r="BC54" s="55" t="s">
        <v>2168</v>
      </c>
      <c r="BD54" s="71">
        <v>43350</v>
      </c>
      <c r="BE54" s="72" t="s">
        <v>392</v>
      </c>
      <c r="BF54" s="77" t="s">
        <v>523</v>
      </c>
      <c r="BG54" s="69">
        <v>43584</v>
      </c>
      <c r="BH54" s="78" t="s">
        <v>480</v>
      </c>
      <c r="BI54" s="74" t="s">
        <v>1106</v>
      </c>
      <c r="BJ54" s="69">
        <v>43766</v>
      </c>
      <c r="BK54" s="72" t="s">
        <v>788</v>
      </c>
      <c r="BL54" s="77" t="s">
        <v>1138</v>
      </c>
      <c r="BM54" s="69">
        <v>43892</v>
      </c>
      <c r="BN54" s="78" t="s">
        <v>419</v>
      </c>
      <c r="BO54" s="74" t="s">
        <v>1139</v>
      </c>
      <c r="BP54" s="69">
        <v>44167</v>
      </c>
      <c r="BQ54" s="72" t="s">
        <v>447</v>
      </c>
      <c r="BR54" s="77" t="s">
        <v>1140</v>
      </c>
      <c r="BS54" s="69" t="s">
        <v>403</v>
      </c>
      <c r="BT54" s="78" t="s">
        <v>404</v>
      </c>
      <c r="BU54" s="74" t="s">
        <v>403</v>
      </c>
      <c r="BV54" s="69" t="s">
        <v>403</v>
      </c>
      <c r="BW54" s="72" t="s">
        <v>404</v>
      </c>
      <c r="BX54" s="77" t="s">
        <v>403</v>
      </c>
      <c r="BY54" s="69" t="s">
        <v>403</v>
      </c>
      <c r="BZ54" s="78" t="s">
        <v>404</v>
      </c>
      <c r="CA54" s="74" t="s">
        <v>403</v>
      </c>
      <c r="CB54" s="69" t="s">
        <v>403</v>
      </c>
      <c r="CC54" s="72" t="s">
        <v>404</v>
      </c>
      <c r="CD54" s="77" t="s">
        <v>403</v>
      </c>
      <c r="CE54" s="69" t="s">
        <v>403</v>
      </c>
      <c r="CF54" s="78" t="s">
        <v>404</v>
      </c>
      <c r="CG54" s="74" t="s">
        <v>403</v>
      </c>
      <c r="CH54" s="69" t="s">
        <v>403</v>
      </c>
      <c r="CI54" s="72" t="s">
        <v>404</v>
      </c>
      <c r="CJ54" s="77" t="s">
        <v>403</v>
      </c>
      <c r="CK54" s="69" t="s">
        <v>403</v>
      </c>
      <c r="CL54" s="78" t="s">
        <v>404</v>
      </c>
      <c r="CM54" s="80" t="s">
        <v>403</v>
      </c>
      <c r="CN54" s="159" t="str">
        <f>IFERROR(VLOOKUP(A54,Listas!$A$2:$B$23,2,FALSE),"")</f>
        <v>Subdirección Financiera</v>
      </c>
      <c r="CO54" s="160">
        <f t="shared" si="24"/>
        <v>3</v>
      </c>
      <c r="CP54" s="160">
        <f t="shared" si="25"/>
        <v>3</v>
      </c>
      <c r="CQ54" s="160">
        <f t="shared" si="26"/>
        <v>2</v>
      </c>
      <c r="CR54" s="160">
        <f t="shared" si="27"/>
        <v>2</v>
      </c>
      <c r="CS54" s="94">
        <f t="shared" si="28"/>
        <v>2</v>
      </c>
      <c r="CT54" s="94" t="str">
        <f t="shared" si="34"/>
        <v>Improbable (2)</v>
      </c>
      <c r="CU54" s="94">
        <f t="shared" si="29"/>
        <v>4</v>
      </c>
      <c r="CV54" s="94" t="str">
        <f t="shared" si="35"/>
        <v>Mayor (4)</v>
      </c>
      <c r="CW54" s="94">
        <f t="shared" si="30"/>
        <v>1</v>
      </c>
      <c r="CX54" s="94" t="str">
        <f t="shared" si="36"/>
        <v>Rara vez (1)</v>
      </c>
      <c r="CY54" s="94">
        <f t="shared" si="31"/>
        <v>3</v>
      </c>
      <c r="CZ54" s="94" t="str">
        <f t="shared" si="37"/>
        <v>Moderado (3)</v>
      </c>
      <c r="DA54" s="94" t="str">
        <f t="shared" si="12"/>
        <v>Antes de controles
Desde el cuadrante de probabilidad Improbable (2) e impacto Mayor (4)
Después de controles
Hasta el cuadrante de probabilidad Rara vez (1) e impacto Moderado (3)</v>
      </c>
      <c r="DJ54" s="178"/>
      <c r="DO54" s="165" t="str">
        <f t="shared" si="32"/>
        <v>Antes de controles
Desde el cuadrante de probabilidad Improbable (2) e impacto Mayor (4)
Después de controles
Hasta el cuadrante de probabilidad Rara vez (1) e impacto Moderado (3)</v>
      </c>
      <c r="DP54" s="55" t="str">
        <f t="shared" si="33"/>
        <v>Antes de controles
Desde el cuadrante de probabilidad Improbable (2) e impacto Mayor (4)
Después de controles
Hasta el cuadrante de probabilidad Rara vez (1) e impacto Menor (2)</v>
      </c>
    </row>
    <row r="55" spans="1:120" ht="409.5" customHeight="1" x14ac:dyDescent="0.2">
      <c r="A55" s="54" t="s">
        <v>335</v>
      </c>
      <c r="B55" s="97" t="s">
        <v>1141</v>
      </c>
      <c r="C55" s="58" t="s">
        <v>93</v>
      </c>
      <c r="D55" s="56" t="s">
        <v>1142</v>
      </c>
      <c r="E55" s="94" t="s">
        <v>35</v>
      </c>
      <c r="F55" s="94" t="s">
        <v>136</v>
      </c>
      <c r="G55" s="54" t="s">
        <v>1143</v>
      </c>
      <c r="H55" s="54" t="s">
        <v>1110</v>
      </c>
      <c r="I55" s="54" t="s">
        <v>1144</v>
      </c>
      <c r="J55" s="54" t="s">
        <v>626</v>
      </c>
      <c r="K55" s="54" t="s">
        <v>379</v>
      </c>
      <c r="L55" s="54" t="s">
        <v>493</v>
      </c>
      <c r="M55" s="54" t="s">
        <v>796</v>
      </c>
      <c r="N55" s="96" t="s">
        <v>78</v>
      </c>
      <c r="O55" s="96" t="s">
        <v>145</v>
      </c>
      <c r="P55" s="96" t="s">
        <v>145</v>
      </c>
      <c r="Q55" s="96" t="s">
        <v>125</v>
      </c>
      <c r="R55" s="96" t="s">
        <v>145</v>
      </c>
      <c r="S55" s="96" t="s">
        <v>145</v>
      </c>
      <c r="T55" s="96" t="s">
        <v>125</v>
      </c>
      <c r="U55" s="96" t="s">
        <v>125</v>
      </c>
      <c r="V55" s="94" t="s">
        <v>81</v>
      </c>
      <c r="W55" s="54" t="s">
        <v>1145</v>
      </c>
      <c r="X55" s="54" t="s">
        <v>1146</v>
      </c>
      <c r="Y55" s="94" t="s">
        <v>384</v>
      </c>
      <c r="Z55" s="94" t="s">
        <v>384</v>
      </c>
      <c r="AA55" s="94" t="s">
        <v>384</v>
      </c>
      <c r="AB55" s="94" t="s">
        <v>61</v>
      </c>
      <c r="AC55" s="94" t="s">
        <v>85</v>
      </c>
      <c r="AD55" s="54" t="s">
        <v>1147</v>
      </c>
      <c r="AE55" s="94" t="s">
        <v>1148</v>
      </c>
      <c r="AF55" s="94" t="s">
        <v>384</v>
      </c>
      <c r="AG55" s="94" t="s">
        <v>1148</v>
      </c>
      <c r="AH55" s="94" t="s">
        <v>86</v>
      </c>
      <c r="AI55" s="94" t="s">
        <v>60</v>
      </c>
      <c r="AJ55" s="96" t="s">
        <v>124</v>
      </c>
      <c r="AK55" s="96" t="s">
        <v>145</v>
      </c>
      <c r="AL55" s="94" t="s">
        <v>126</v>
      </c>
      <c r="AM55" s="54" t="s">
        <v>1149</v>
      </c>
      <c r="AN55" s="94" t="s">
        <v>431</v>
      </c>
      <c r="AO55" s="54" t="s">
        <v>1150</v>
      </c>
      <c r="AP55" s="54" t="s">
        <v>1151</v>
      </c>
      <c r="AQ55" s="54" t="s">
        <v>1152</v>
      </c>
      <c r="AR55" s="54" t="s">
        <v>1153</v>
      </c>
      <c r="AS55" s="54" t="s">
        <v>1154</v>
      </c>
      <c r="AT55" s="54" t="s">
        <v>388</v>
      </c>
      <c r="AU55" s="54" t="s">
        <v>388</v>
      </c>
      <c r="AV55" s="54" t="s">
        <v>388</v>
      </c>
      <c r="AW55" s="54" t="s">
        <v>388</v>
      </c>
      <c r="AX55" s="54" t="s">
        <v>388</v>
      </c>
      <c r="AY55" s="54" t="s">
        <v>1155</v>
      </c>
      <c r="AZ55" s="54" t="s">
        <v>1156</v>
      </c>
      <c r="BA55" s="54" t="s">
        <v>1157</v>
      </c>
      <c r="BB55" s="165" t="s">
        <v>2172</v>
      </c>
      <c r="BC55" s="55" t="s">
        <v>2168</v>
      </c>
      <c r="BD55" s="71">
        <v>43350</v>
      </c>
      <c r="BE55" s="72" t="s">
        <v>392</v>
      </c>
      <c r="BF55" s="77" t="s">
        <v>523</v>
      </c>
      <c r="BG55" s="69">
        <v>43593</v>
      </c>
      <c r="BH55" s="78" t="s">
        <v>480</v>
      </c>
      <c r="BI55" s="74" t="s">
        <v>1106</v>
      </c>
      <c r="BJ55" s="69">
        <v>43892</v>
      </c>
      <c r="BK55" s="72" t="s">
        <v>617</v>
      </c>
      <c r="BL55" s="77" t="s">
        <v>1107</v>
      </c>
      <c r="BM55" s="69">
        <v>44167</v>
      </c>
      <c r="BN55" s="78" t="s">
        <v>447</v>
      </c>
      <c r="BO55" s="74" t="s">
        <v>1158</v>
      </c>
      <c r="BP55" s="69" t="s">
        <v>403</v>
      </c>
      <c r="BQ55" s="72" t="s">
        <v>404</v>
      </c>
      <c r="BR55" s="77" t="s">
        <v>403</v>
      </c>
      <c r="BS55" s="69" t="s">
        <v>403</v>
      </c>
      <c r="BT55" s="78" t="s">
        <v>404</v>
      </c>
      <c r="BU55" s="74" t="s">
        <v>403</v>
      </c>
      <c r="BV55" s="69" t="s">
        <v>403</v>
      </c>
      <c r="BW55" s="72" t="s">
        <v>404</v>
      </c>
      <c r="BX55" s="77" t="s">
        <v>403</v>
      </c>
      <c r="BY55" s="69" t="s">
        <v>403</v>
      </c>
      <c r="BZ55" s="78" t="s">
        <v>404</v>
      </c>
      <c r="CA55" s="74" t="s">
        <v>403</v>
      </c>
      <c r="CB55" s="69" t="s">
        <v>403</v>
      </c>
      <c r="CC55" s="72" t="s">
        <v>404</v>
      </c>
      <c r="CD55" s="77" t="s">
        <v>403</v>
      </c>
      <c r="CE55" s="69" t="s">
        <v>403</v>
      </c>
      <c r="CF55" s="78" t="s">
        <v>404</v>
      </c>
      <c r="CG55" s="74" t="s">
        <v>403</v>
      </c>
      <c r="CH55" s="69" t="s">
        <v>403</v>
      </c>
      <c r="CI55" s="72" t="s">
        <v>404</v>
      </c>
      <c r="CJ55" s="77" t="s">
        <v>403</v>
      </c>
      <c r="CK55" s="69" t="s">
        <v>403</v>
      </c>
      <c r="CL55" s="78" t="s">
        <v>404</v>
      </c>
      <c r="CM55" s="80" t="s">
        <v>403</v>
      </c>
      <c r="CN55" s="159" t="str">
        <f>IFERROR(VLOOKUP(A55,Listas!$A$2:$B$23,2,FALSE),"")</f>
        <v>Subdirección Financiera</v>
      </c>
      <c r="CO55" s="160">
        <f t="shared" si="24"/>
        <v>4</v>
      </c>
      <c r="CP55" s="160">
        <f t="shared" si="25"/>
        <v>2</v>
      </c>
      <c r="CQ55" s="160">
        <f t="shared" si="26"/>
        <v>2</v>
      </c>
      <c r="CR55" s="160">
        <f t="shared" si="27"/>
        <v>1</v>
      </c>
      <c r="CS55" s="94">
        <f t="shared" si="28"/>
        <v>2</v>
      </c>
      <c r="CT55" s="94" t="str">
        <f t="shared" si="34"/>
        <v>Improbable (2)</v>
      </c>
      <c r="CU55" s="94">
        <f t="shared" si="29"/>
        <v>4</v>
      </c>
      <c r="CV55" s="94" t="str">
        <f t="shared" si="35"/>
        <v>Mayor (4)</v>
      </c>
      <c r="CW55" s="94">
        <f t="shared" si="30"/>
        <v>1</v>
      </c>
      <c r="CX55" s="94" t="str">
        <f t="shared" si="36"/>
        <v>Rara vez (1)</v>
      </c>
      <c r="CY55" s="94">
        <f t="shared" si="31"/>
        <v>3</v>
      </c>
      <c r="CZ55" s="94" t="str">
        <f t="shared" si="37"/>
        <v>Moderado (3)</v>
      </c>
      <c r="DA55" s="94" t="str">
        <f t="shared" si="12"/>
        <v>Antes de controles
Desde el cuadrante de probabilidad Improbable (2) e impacto Mayor (4)
Después de controles
Hasta el cuadrante de probabilidad Rara vez (1) e impacto Moderado (3)</v>
      </c>
      <c r="DJ55" s="178"/>
      <c r="DO55" s="165" t="str">
        <f t="shared" si="32"/>
        <v>Antes de controles
Desde el cuadrante de probabilidad Improbable (2) e impacto Mayor (4)
Después de controles
Hasta el cuadrante de probabilidad Rara vez (1) e impacto Moderado (3)</v>
      </c>
      <c r="DP55" s="55" t="str">
        <f t="shared" si="33"/>
        <v>Antes de controles
Desde el cuadrante de probabilidad Improbable (2) e impacto Mayor (4)
Después de controles
Hasta el cuadrante de probabilidad Rara vez (1) e impacto Menor (2)</v>
      </c>
    </row>
    <row r="56" spans="1:120" ht="409.5" customHeight="1" x14ac:dyDescent="0.2">
      <c r="A56" s="54" t="s">
        <v>335</v>
      </c>
      <c r="B56" s="97" t="s">
        <v>1159</v>
      </c>
      <c r="C56" s="58" t="s">
        <v>116</v>
      </c>
      <c r="D56" s="56" t="s">
        <v>1160</v>
      </c>
      <c r="E56" s="94" t="s">
        <v>64</v>
      </c>
      <c r="F56" s="94" t="s">
        <v>136</v>
      </c>
      <c r="G56" s="54" t="s">
        <v>1161</v>
      </c>
      <c r="H56" s="54" t="s">
        <v>1162</v>
      </c>
      <c r="I56" s="54" t="s">
        <v>1163</v>
      </c>
      <c r="J56" s="54" t="s">
        <v>426</v>
      </c>
      <c r="K56" s="54" t="s">
        <v>379</v>
      </c>
      <c r="L56" s="54" t="s">
        <v>1164</v>
      </c>
      <c r="M56" s="54" t="s">
        <v>796</v>
      </c>
      <c r="N56" s="96" t="s">
        <v>144</v>
      </c>
      <c r="O56" s="96" t="s">
        <v>145</v>
      </c>
      <c r="P56" s="96" t="s">
        <v>104</v>
      </c>
      <c r="Q56" s="96" t="s">
        <v>79</v>
      </c>
      <c r="R56" s="96" t="s">
        <v>104</v>
      </c>
      <c r="S56" s="96" t="s">
        <v>125</v>
      </c>
      <c r="T56" s="96" t="s">
        <v>104</v>
      </c>
      <c r="U56" s="96" t="s">
        <v>52</v>
      </c>
      <c r="V56" s="94" t="s">
        <v>54</v>
      </c>
      <c r="W56" s="54" t="s">
        <v>1165</v>
      </c>
      <c r="X56" s="148" t="s">
        <v>1166</v>
      </c>
      <c r="Y56" s="94" t="s">
        <v>464</v>
      </c>
      <c r="Z56" s="94" t="s">
        <v>464</v>
      </c>
      <c r="AA56" s="94" t="s">
        <v>464</v>
      </c>
      <c r="AB56" s="94" t="s">
        <v>61</v>
      </c>
      <c r="AC56" s="94" t="s">
        <v>59</v>
      </c>
      <c r="AD56" s="54" t="s">
        <v>1167</v>
      </c>
      <c r="AE56" s="94" t="s">
        <v>384</v>
      </c>
      <c r="AF56" s="94" t="s">
        <v>384</v>
      </c>
      <c r="AG56" s="94" t="s">
        <v>384</v>
      </c>
      <c r="AH56" s="94" t="s">
        <v>61</v>
      </c>
      <c r="AI56" s="94" t="s">
        <v>60</v>
      </c>
      <c r="AJ56" s="96" t="s">
        <v>144</v>
      </c>
      <c r="AK56" s="96" t="s">
        <v>52</v>
      </c>
      <c r="AL56" s="94" t="s">
        <v>54</v>
      </c>
      <c r="AM56" s="54" t="s">
        <v>1168</v>
      </c>
      <c r="AN56" s="94" t="s">
        <v>431</v>
      </c>
      <c r="AO56" s="54" t="s">
        <v>388</v>
      </c>
      <c r="AP56" s="54" t="s">
        <v>388</v>
      </c>
      <c r="AQ56" s="54" t="s">
        <v>388</v>
      </c>
      <c r="AR56" s="54" t="s">
        <v>388</v>
      </c>
      <c r="AS56" s="54" t="s">
        <v>388</v>
      </c>
      <c r="AT56" s="54" t="s">
        <v>1169</v>
      </c>
      <c r="AU56" s="54" t="s">
        <v>1170</v>
      </c>
      <c r="AV56" s="54" t="s">
        <v>1171</v>
      </c>
      <c r="AW56" s="54" t="s">
        <v>1172</v>
      </c>
      <c r="AX56" s="54" t="s">
        <v>1173</v>
      </c>
      <c r="AY56" s="54" t="s">
        <v>1174</v>
      </c>
      <c r="AZ56" s="54" t="s">
        <v>1175</v>
      </c>
      <c r="BA56" s="54" t="s">
        <v>1176</v>
      </c>
      <c r="BB56" s="165" t="s">
        <v>2172</v>
      </c>
      <c r="BC56" s="55" t="s">
        <v>2168</v>
      </c>
      <c r="BD56" s="71">
        <v>44013</v>
      </c>
      <c r="BE56" s="72" t="s">
        <v>392</v>
      </c>
      <c r="BF56" s="77" t="s">
        <v>1177</v>
      </c>
      <c r="BG56" s="69">
        <v>44167</v>
      </c>
      <c r="BH56" s="78" t="s">
        <v>447</v>
      </c>
      <c r="BI56" s="74" t="s">
        <v>1178</v>
      </c>
      <c r="BJ56" s="69" t="s">
        <v>403</v>
      </c>
      <c r="BK56" s="72" t="s">
        <v>404</v>
      </c>
      <c r="BL56" s="77" t="s">
        <v>403</v>
      </c>
      <c r="BM56" s="69" t="s">
        <v>403</v>
      </c>
      <c r="BN56" s="78" t="s">
        <v>404</v>
      </c>
      <c r="BO56" s="74" t="s">
        <v>403</v>
      </c>
      <c r="BP56" s="69" t="s">
        <v>403</v>
      </c>
      <c r="BQ56" s="72" t="s">
        <v>404</v>
      </c>
      <c r="BR56" s="77" t="s">
        <v>403</v>
      </c>
      <c r="BS56" s="69" t="s">
        <v>403</v>
      </c>
      <c r="BT56" s="78" t="s">
        <v>404</v>
      </c>
      <c r="BU56" s="74" t="s">
        <v>403</v>
      </c>
      <c r="BV56" s="69" t="s">
        <v>403</v>
      </c>
      <c r="BW56" s="72" t="s">
        <v>404</v>
      </c>
      <c r="BX56" s="77" t="s">
        <v>403</v>
      </c>
      <c r="BY56" s="69" t="s">
        <v>403</v>
      </c>
      <c r="BZ56" s="78" t="s">
        <v>404</v>
      </c>
      <c r="CA56" s="74" t="s">
        <v>403</v>
      </c>
      <c r="CB56" s="69" t="s">
        <v>403</v>
      </c>
      <c r="CC56" s="72" t="s">
        <v>404</v>
      </c>
      <c r="CD56" s="77" t="s">
        <v>403</v>
      </c>
      <c r="CE56" s="69" t="s">
        <v>403</v>
      </c>
      <c r="CF56" s="78" t="s">
        <v>404</v>
      </c>
      <c r="CG56" s="74" t="s">
        <v>403</v>
      </c>
      <c r="CH56" s="69" t="s">
        <v>403</v>
      </c>
      <c r="CI56" s="72" t="s">
        <v>404</v>
      </c>
      <c r="CJ56" s="77" t="s">
        <v>403</v>
      </c>
      <c r="CK56" s="69" t="s">
        <v>403</v>
      </c>
      <c r="CL56" s="78" t="s">
        <v>404</v>
      </c>
      <c r="CM56" s="80" t="s">
        <v>403</v>
      </c>
      <c r="CN56" s="159" t="str">
        <f>IFERROR(VLOOKUP(A56,Listas!$A$2:$B$23,2,FALSE),"")</f>
        <v>Subdirección Financiera</v>
      </c>
      <c r="CO56" s="160">
        <f t="shared" si="24"/>
        <v>1</v>
      </c>
      <c r="CP56" s="160">
        <f t="shared" si="25"/>
        <v>5</v>
      </c>
      <c r="CQ56" s="160">
        <f t="shared" si="26"/>
        <v>1</v>
      </c>
      <c r="CR56" s="160">
        <f t="shared" si="27"/>
        <v>5</v>
      </c>
      <c r="CS56" s="94">
        <f t="shared" si="28"/>
        <v>2</v>
      </c>
      <c r="CT56" s="94" t="str">
        <f t="shared" si="34"/>
        <v>Improbable (2)</v>
      </c>
      <c r="CU56" s="94">
        <f t="shared" si="29"/>
        <v>4</v>
      </c>
      <c r="CV56" s="94" t="str">
        <f t="shared" si="35"/>
        <v>Mayor (4)</v>
      </c>
      <c r="CW56" s="94">
        <f t="shared" si="30"/>
        <v>1</v>
      </c>
      <c r="CX56" s="94" t="str">
        <f t="shared" si="36"/>
        <v>Rara vez (1)</v>
      </c>
      <c r="CY56" s="94">
        <f t="shared" si="31"/>
        <v>3</v>
      </c>
      <c r="CZ56" s="94" t="str">
        <f t="shared" si="37"/>
        <v>Moderado (3)</v>
      </c>
      <c r="DA56" s="94" t="str">
        <f t="shared" si="12"/>
        <v>Antes de controles
Desde el cuadrante de probabilidad Improbable (2) e impacto Mayor (4)
Después de controles
Hasta el cuadrante de probabilidad Rara vez (1) e impacto Moderado (3)</v>
      </c>
      <c r="DJ56" s="178"/>
      <c r="DO56" s="165" t="str">
        <f t="shared" si="32"/>
        <v>Antes de controles
Desde el cuadrante de probabilidad Improbable (2) e impacto Mayor (4)
Después de controles
Hasta el cuadrante de probabilidad Rara vez (1) e impacto Moderado (3)</v>
      </c>
      <c r="DP56" s="55" t="str">
        <f t="shared" si="33"/>
        <v>Antes de controles
Desde el cuadrante de probabilidad Improbable (2) e impacto Mayor (4)
Después de controles
Hasta el cuadrante de probabilidad Rara vez (1) e impacto Menor (2)</v>
      </c>
    </row>
    <row r="57" spans="1:120" ht="409.5" customHeight="1" x14ac:dyDescent="0.2">
      <c r="A57" s="54" t="s">
        <v>335</v>
      </c>
      <c r="B57" s="97" t="s">
        <v>1179</v>
      </c>
      <c r="C57" s="58" t="s">
        <v>150</v>
      </c>
      <c r="D57" s="56" t="s">
        <v>1180</v>
      </c>
      <c r="E57" s="94" t="s">
        <v>64</v>
      </c>
      <c r="F57" s="94" t="s">
        <v>136</v>
      </c>
      <c r="G57" s="54" t="s">
        <v>1181</v>
      </c>
      <c r="H57" s="54" t="s">
        <v>1162</v>
      </c>
      <c r="I57" s="54" t="s">
        <v>1182</v>
      </c>
      <c r="J57" s="54" t="s">
        <v>1183</v>
      </c>
      <c r="K57" s="54" t="s">
        <v>379</v>
      </c>
      <c r="L57" s="54" t="s">
        <v>1184</v>
      </c>
      <c r="M57" s="54" t="s">
        <v>796</v>
      </c>
      <c r="N57" s="96" t="s">
        <v>124</v>
      </c>
      <c r="O57" s="96" t="s">
        <v>104</v>
      </c>
      <c r="P57" s="96" t="s">
        <v>125</v>
      </c>
      <c r="Q57" s="96" t="s">
        <v>79</v>
      </c>
      <c r="R57" s="96" t="s">
        <v>104</v>
      </c>
      <c r="S57" s="96" t="s">
        <v>125</v>
      </c>
      <c r="T57" s="96" t="s">
        <v>125</v>
      </c>
      <c r="U57" s="96" t="s">
        <v>52</v>
      </c>
      <c r="V57" s="94" t="s">
        <v>54</v>
      </c>
      <c r="W57" s="54" t="s">
        <v>1185</v>
      </c>
      <c r="X57" s="54" t="s">
        <v>1186</v>
      </c>
      <c r="Y57" s="94" t="s">
        <v>1187</v>
      </c>
      <c r="Z57" s="94" t="s">
        <v>557</v>
      </c>
      <c r="AA57" s="94" t="s">
        <v>1187</v>
      </c>
      <c r="AB57" s="94" t="s">
        <v>86</v>
      </c>
      <c r="AC57" s="94" t="s">
        <v>59</v>
      </c>
      <c r="AD57" s="54" t="s">
        <v>1188</v>
      </c>
      <c r="AE57" s="94" t="s">
        <v>1189</v>
      </c>
      <c r="AF57" s="94" t="s">
        <v>464</v>
      </c>
      <c r="AG57" s="94" t="s">
        <v>1189</v>
      </c>
      <c r="AH57" s="94" t="s">
        <v>86</v>
      </c>
      <c r="AI57" s="94" t="s">
        <v>60</v>
      </c>
      <c r="AJ57" s="96" t="s">
        <v>144</v>
      </c>
      <c r="AK57" s="96" t="s">
        <v>52</v>
      </c>
      <c r="AL57" s="94" t="s">
        <v>54</v>
      </c>
      <c r="AM57" s="54" t="s">
        <v>1190</v>
      </c>
      <c r="AN57" s="94" t="s">
        <v>431</v>
      </c>
      <c r="AO57" s="54" t="s">
        <v>1191</v>
      </c>
      <c r="AP57" s="54" t="s">
        <v>1192</v>
      </c>
      <c r="AQ57" s="54" t="s">
        <v>1193</v>
      </c>
      <c r="AR57" s="54" t="s">
        <v>1194</v>
      </c>
      <c r="AS57" s="54" t="s">
        <v>1195</v>
      </c>
      <c r="AT57" s="54" t="s">
        <v>388</v>
      </c>
      <c r="AU57" s="54" t="s">
        <v>388</v>
      </c>
      <c r="AV57" s="54" t="s">
        <v>388</v>
      </c>
      <c r="AW57" s="54" t="s">
        <v>388</v>
      </c>
      <c r="AX57" s="54" t="s">
        <v>388</v>
      </c>
      <c r="AY57" s="54" t="s">
        <v>1196</v>
      </c>
      <c r="AZ57" s="54" t="s">
        <v>1197</v>
      </c>
      <c r="BA57" s="54" t="s">
        <v>1198</v>
      </c>
      <c r="BB57" s="165" t="s">
        <v>2172</v>
      </c>
      <c r="BC57" s="55" t="s">
        <v>2168</v>
      </c>
      <c r="BD57" s="71">
        <v>44013</v>
      </c>
      <c r="BE57" s="72" t="s">
        <v>392</v>
      </c>
      <c r="BF57" s="77" t="s">
        <v>1177</v>
      </c>
      <c r="BG57" s="69">
        <v>44167</v>
      </c>
      <c r="BH57" s="78" t="s">
        <v>447</v>
      </c>
      <c r="BI57" s="74" t="s">
        <v>1178</v>
      </c>
      <c r="BJ57" s="69" t="s">
        <v>403</v>
      </c>
      <c r="BK57" s="72" t="s">
        <v>404</v>
      </c>
      <c r="BL57" s="77" t="s">
        <v>403</v>
      </c>
      <c r="BM57" s="69" t="s">
        <v>403</v>
      </c>
      <c r="BN57" s="78" t="s">
        <v>404</v>
      </c>
      <c r="BO57" s="74" t="s">
        <v>403</v>
      </c>
      <c r="BP57" s="69" t="s">
        <v>403</v>
      </c>
      <c r="BQ57" s="72" t="s">
        <v>404</v>
      </c>
      <c r="BR57" s="77" t="s">
        <v>403</v>
      </c>
      <c r="BS57" s="69" t="s">
        <v>403</v>
      </c>
      <c r="BT57" s="78" t="s">
        <v>404</v>
      </c>
      <c r="BU57" s="74" t="s">
        <v>403</v>
      </c>
      <c r="BV57" s="69" t="s">
        <v>403</v>
      </c>
      <c r="BW57" s="72" t="s">
        <v>404</v>
      </c>
      <c r="BX57" s="77" t="s">
        <v>403</v>
      </c>
      <c r="BY57" s="69" t="s">
        <v>403</v>
      </c>
      <c r="BZ57" s="78" t="s">
        <v>404</v>
      </c>
      <c r="CA57" s="74" t="s">
        <v>403</v>
      </c>
      <c r="CB57" s="69" t="s">
        <v>403</v>
      </c>
      <c r="CC57" s="72" t="s">
        <v>404</v>
      </c>
      <c r="CD57" s="77" t="s">
        <v>403</v>
      </c>
      <c r="CE57" s="69" t="s">
        <v>403</v>
      </c>
      <c r="CF57" s="78" t="s">
        <v>404</v>
      </c>
      <c r="CG57" s="74" t="s">
        <v>403</v>
      </c>
      <c r="CH57" s="69" t="s">
        <v>403</v>
      </c>
      <c r="CI57" s="72" t="s">
        <v>404</v>
      </c>
      <c r="CJ57" s="77" t="s">
        <v>403</v>
      </c>
      <c r="CK57" s="69" t="s">
        <v>403</v>
      </c>
      <c r="CL57" s="78" t="s">
        <v>404</v>
      </c>
      <c r="CM57" s="80" t="s">
        <v>403</v>
      </c>
      <c r="CN57" s="159" t="str">
        <f>IFERROR(VLOOKUP(A57,Listas!$A$2:$B$23,2,FALSE),"")</f>
        <v>Subdirección Financiera</v>
      </c>
      <c r="CO57" s="160">
        <f t="shared" si="24"/>
        <v>2</v>
      </c>
      <c r="CP57" s="160">
        <f t="shared" si="25"/>
        <v>5</v>
      </c>
      <c r="CQ57" s="160">
        <f t="shared" si="26"/>
        <v>1</v>
      </c>
      <c r="CR57" s="160">
        <f t="shared" si="27"/>
        <v>5</v>
      </c>
      <c r="CS57" s="94">
        <f t="shared" si="28"/>
        <v>2</v>
      </c>
      <c r="CT57" s="94" t="str">
        <f t="shared" si="34"/>
        <v>Improbable (2)</v>
      </c>
      <c r="CU57" s="94">
        <f t="shared" si="29"/>
        <v>4</v>
      </c>
      <c r="CV57" s="94" t="str">
        <f t="shared" si="35"/>
        <v>Mayor (4)</v>
      </c>
      <c r="CW57" s="94">
        <f t="shared" si="30"/>
        <v>1</v>
      </c>
      <c r="CX57" s="94" t="str">
        <f t="shared" si="36"/>
        <v>Rara vez (1)</v>
      </c>
      <c r="CY57" s="94">
        <f t="shared" si="31"/>
        <v>3</v>
      </c>
      <c r="CZ57" s="94" t="str">
        <f t="shared" si="37"/>
        <v>Moderado (3)</v>
      </c>
      <c r="DA57" s="94" t="str">
        <f t="shared" si="12"/>
        <v>Antes de controles
Desde el cuadrante de probabilidad Improbable (2) e impacto Mayor (4)
Después de controles
Hasta el cuadrante de probabilidad Rara vez (1) e impacto Moderado (3)</v>
      </c>
      <c r="DJ57" s="178"/>
      <c r="DO57" s="165" t="str">
        <f t="shared" si="32"/>
        <v>Antes de controles
Desde el cuadrante de probabilidad Improbable (2) e impacto Mayor (4)
Después de controles
Hasta el cuadrante de probabilidad Rara vez (1) e impacto Moderado (3)</v>
      </c>
      <c r="DP57" s="55" t="str">
        <f t="shared" si="33"/>
        <v>Antes de controles
Desde el cuadrante de probabilidad Improbable (2) e impacto Mayor (4)
Después de controles
Hasta el cuadrante de probabilidad Rara vez (1) e impacto Menor (2)</v>
      </c>
    </row>
    <row r="58" spans="1:120" ht="409.5" customHeight="1" x14ac:dyDescent="0.2">
      <c r="A58" s="54" t="s">
        <v>336</v>
      </c>
      <c r="B58" s="97" t="s">
        <v>1199</v>
      </c>
      <c r="C58" s="58" t="s">
        <v>93</v>
      </c>
      <c r="D58" s="56" t="s">
        <v>1200</v>
      </c>
      <c r="E58" s="94" t="s">
        <v>35</v>
      </c>
      <c r="F58" s="94" t="s">
        <v>152</v>
      </c>
      <c r="G58" s="54" t="s">
        <v>1201</v>
      </c>
      <c r="H58" s="54" t="s">
        <v>1202</v>
      </c>
      <c r="I58" s="54" t="s">
        <v>1203</v>
      </c>
      <c r="J58" s="54" t="s">
        <v>1204</v>
      </c>
      <c r="K58" s="54" t="s">
        <v>379</v>
      </c>
      <c r="L58" s="54" t="s">
        <v>493</v>
      </c>
      <c r="M58" s="54" t="s">
        <v>458</v>
      </c>
      <c r="N58" s="96" t="s">
        <v>144</v>
      </c>
      <c r="O58" s="96" t="s">
        <v>104</v>
      </c>
      <c r="P58" s="96" t="s">
        <v>125</v>
      </c>
      <c r="Q58" s="96" t="s">
        <v>125</v>
      </c>
      <c r="R58" s="96" t="s">
        <v>145</v>
      </c>
      <c r="S58" s="96" t="s">
        <v>145</v>
      </c>
      <c r="T58" s="96" t="s">
        <v>125</v>
      </c>
      <c r="U58" s="96" t="s">
        <v>104</v>
      </c>
      <c r="V58" s="94" t="s">
        <v>105</v>
      </c>
      <c r="W58" s="54" t="s">
        <v>1205</v>
      </c>
      <c r="X58" s="54" t="s">
        <v>1206</v>
      </c>
      <c r="Y58" s="94" t="s">
        <v>602</v>
      </c>
      <c r="Z58" s="94" t="s">
        <v>602</v>
      </c>
      <c r="AA58" s="94" t="s">
        <v>602</v>
      </c>
      <c r="AB58" s="94" t="s">
        <v>61</v>
      </c>
      <c r="AC58" s="94" t="s">
        <v>59</v>
      </c>
      <c r="AD58" s="54" t="s">
        <v>1207</v>
      </c>
      <c r="AE58" s="94" t="s">
        <v>464</v>
      </c>
      <c r="AF58" s="94" t="s">
        <v>464</v>
      </c>
      <c r="AG58" s="94" t="s">
        <v>464</v>
      </c>
      <c r="AH58" s="94" t="s">
        <v>61</v>
      </c>
      <c r="AI58" s="94" t="s">
        <v>60</v>
      </c>
      <c r="AJ58" s="96" t="s">
        <v>144</v>
      </c>
      <c r="AK58" s="96" t="s">
        <v>145</v>
      </c>
      <c r="AL58" s="94" t="s">
        <v>126</v>
      </c>
      <c r="AM58" s="54" t="s">
        <v>1208</v>
      </c>
      <c r="AN58" s="94" t="s">
        <v>387</v>
      </c>
      <c r="AO58" s="54" t="s">
        <v>388</v>
      </c>
      <c r="AP58" s="54" t="s">
        <v>388</v>
      </c>
      <c r="AQ58" s="54" t="s">
        <v>388</v>
      </c>
      <c r="AR58" s="54" t="s">
        <v>388</v>
      </c>
      <c r="AS58" s="54" t="s">
        <v>388</v>
      </c>
      <c r="AT58" s="54" t="s">
        <v>388</v>
      </c>
      <c r="AU58" s="54" t="s">
        <v>388</v>
      </c>
      <c r="AV58" s="54" t="s">
        <v>388</v>
      </c>
      <c r="AW58" s="54" t="s">
        <v>388</v>
      </c>
      <c r="AX58" s="54" t="s">
        <v>388</v>
      </c>
      <c r="AY58" s="54" t="s">
        <v>1209</v>
      </c>
      <c r="AZ58" s="54" t="s">
        <v>1210</v>
      </c>
      <c r="BA58" s="54" t="s">
        <v>1211</v>
      </c>
      <c r="BB58" s="165" t="s">
        <v>2167</v>
      </c>
      <c r="BC58" s="55" t="s">
        <v>2168</v>
      </c>
      <c r="BD58" s="71">
        <v>43715</v>
      </c>
      <c r="BE58" s="72" t="s">
        <v>392</v>
      </c>
      <c r="BF58" s="77" t="s">
        <v>819</v>
      </c>
      <c r="BG58" s="69">
        <v>43599</v>
      </c>
      <c r="BH58" s="78" t="s">
        <v>392</v>
      </c>
      <c r="BI58" s="74" t="s">
        <v>1212</v>
      </c>
      <c r="BJ58" s="69">
        <v>43767</v>
      </c>
      <c r="BK58" s="72" t="s">
        <v>1213</v>
      </c>
      <c r="BL58" s="77" t="s">
        <v>1214</v>
      </c>
      <c r="BM58" s="69">
        <v>43901</v>
      </c>
      <c r="BN58" s="78" t="s">
        <v>398</v>
      </c>
      <c r="BO58" s="74" t="s">
        <v>1215</v>
      </c>
      <c r="BP58" s="69">
        <v>44074</v>
      </c>
      <c r="BQ58" s="72" t="s">
        <v>400</v>
      </c>
      <c r="BR58" s="77" t="s">
        <v>1216</v>
      </c>
      <c r="BS58" s="69" t="s">
        <v>403</v>
      </c>
      <c r="BT58" s="78" t="s">
        <v>404</v>
      </c>
      <c r="BU58" s="74" t="s">
        <v>403</v>
      </c>
      <c r="BV58" s="69" t="s">
        <v>403</v>
      </c>
      <c r="BW58" s="72" t="s">
        <v>404</v>
      </c>
      <c r="BX58" s="77" t="s">
        <v>403</v>
      </c>
      <c r="BY58" s="69" t="s">
        <v>403</v>
      </c>
      <c r="BZ58" s="78" t="s">
        <v>404</v>
      </c>
      <c r="CA58" s="74" t="s">
        <v>403</v>
      </c>
      <c r="CB58" s="69" t="s">
        <v>403</v>
      </c>
      <c r="CC58" s="72" t="s">
        <v>404</v>
      </c>
      <c r="CD58" s="77" t="s">
        <v>403</v>
      </c>
      <c r="CE58" s="69" t="s">
        <v>403</v>
      </c>
      <c r="CF58" s="78" t="s">
        <v>404</v>
      </c>
      <c r="CG58" s="74" t="s">
        <v>403</v>
      </c>
      <c r="CH58" s="69" t="s">
        <v>403</v>
      </c>
      <c r="CI58" s="72" t="s">
        <v>404</v>
      </c>
      <c r="CJ58" s="77" t="s">
        <v>403</v>
      </c>
      <c r="CK58" s="69" t="s">
        <v>403</v>
      </c>
      <c r="CL58" s="78" t="s">
        <v>404</v>
      </c>
      <c r="CM58" s="80" t="s">
        <v>403</v>
      </c>
      <c r="CN58" s="159" t="str">
        <f>IFERROR(VLOOKUP(A58,Listas!$A$2:$B$23,2,FALSE),"")</f>
        <v xml:space="preserve"> Oficina Asesora de Jurídica</v>
      </c>
      <c r="CO58" s="160">
        <f t="shared" si="24"/>
        <v>1</v>
      </c>
      <c r="CP58" s="160">
        <f t="shared" si="25"/>
        <v>3</v>
      </c>
      <c r="CQ58" s="160">
        <f t="shared" si="26"/>
        <v>1</v>
      </c>
      <c r="CR58" s="160">
        <f t="shared" si="27"/>
        <v>1</v>
      </c>
      <c r="CS58" s="94">
        <f t="shared" si="28"/>
        <v>1</v>
      </c>
      <c r="CT58" s="94" t="str">
        <f t="shared" si="34"/>
        <v>Rara vez (1)</v>
      </c>
      <c r="CU58" s="94">
        <f t="shared" si="29"/>
        <v>4</v>
      </c>
      <c r="CV58" s="94" t="str">
        <f t="shared" si="35"/>
        <v>Mayor (4)</v>
      </c>
      <c r="CW58" s="94">
        <f t="shared" si="30"/>
        <v>1</v>
      </c>
      <c r="CX58" s="94" t="str">
        <f t="shared" si="36"/>
        <v>Rara vez (1)</v>
      </c>
      <c r="CY58" s="94">
        <f t="shared" si="31"/>
        <v>3</v>
      </c>
      <c r="CZ58" s="94" t="str">
        <f t="shared" si="37"/>
        <v>Moderado (3)</v>
      </c>
      <c r="DA58" s="94" t="str">
        <f t="shared" si="12"/>
        <v>Antes de controles
Desde el cuadrante de probabilidad Rara vez (1) e impacto Mayor (4)
Después de controles
Hasta el cuadrante de probabilidad Rara vez (1) e impacto Moderado (3)</v>
      </c>
      <c r="DJ58" s="178"/>
      <c r="DO58" s="165" t="str">
        <f t="shared" si="32"/>
        <v>Antes de controles
Desde el cuadrante de probabilidad Rara vez (1) e impacto Mayor (4)
Después de controles
Hasta el cuadrante de probabilidad Rara vez (1) e impacto Moderado (3)</v>
      </c>
      <c r="DP58" s="55" t="str">
        <f t="shared" si="33"/>
        <v>Antes de controles
Desde el cuadrante de probabilidad Improbable (2) e impacto Mayor (4)
Después de controles
Hasta el cuadrante de probabilidad Rara vez (1) e impacto Menor (2)</v>
      </c>
    </row>
    <row r="59" spans="1:120" ht="409.5" customHeight="1" x14ac:dyDescent="0.2">
      <c r="A59" s="54" t="s">
        <v>336</v>
      </c>
      <c r="B59" s="97" t="s">
        <v>1217</v>
      </c>
      <c r="C59" s="58" t="s">
        <v>93</v>
      </c>
      <c r="D59" s="56" t="s">
        <v>1218</v>
      </c>
      <c r="E59" s="94" t="s">
        <v>35</v>
      </c>
      <c r="F59" s="94" t="s">
        <v>152</v>
      </c>
      <c r="G59" s="54" t="s">
        <v>1219</v>
      </c>
      <c r="H59" s="54" t="s">
        <v>1202</v>
      </c>
      <c r="I59" s="54" t="s">
        <v>1220</v>
      </c>
      <c r="J59" s="54" t="s">
        <v>1204</v>
      </c>
      <c r="K59" s="54" t="s">
        <v>510</v>
      </c>
      <c r="L59" s="54" t="s">
        <v>493</v>
      </c>
      <c r="M59" s="54" t="s">
        <v>599</v>
      </c>
      <c r="N59" s="96" t="s">
        <v>144</v>
      </c>
      <c r="O59" s="96" t="s">
        <v>104</v>
      </c>
      <c r="P59" s="96" t="s">
        <v>125</v>
      </c>
      <c r="Q59" s="96" t="s">
        <v>104</v>
      </c>
      <c r="R59" s="96" t="s">
        <v>145</v>
      </c>
      <c r="S59" s="96" t="s">
        <v>104</v>
      </c>
      <c r="T59" s="96" t="s">
        <v>79</v>
      </c>
      <c r="U59" s="96" t="s">
        <v>79</v>
      </c>
      <c r="V59" s="94" t="s">
        <v>81</v>
      </c>
      <c r="W59" s="54" t="s">
        <v>1221</v>
      </c>
      <c r="X59" s="54" t="s">
        <v>1222</v>
      </c>
      <c r="Y59" s="94" t="s">
        <v>384</v>
      </c>
      <c r="Z59" s="94" t="s">
        <v>384</v>
      </c>
      <c r="AA59" s="94" t="s">
        <v>384</v>
      </c>
      <c r="AB59" s="94" t="s">
        <v>61</v>
      </c>
      <c r="AC59" s="94" t="s">
        <v>85</v>
      </c>
      <c r="AD59" s="54" t="s">
        <v>1223</v>
      </c>
      <c r="AE59" s="94" t="s">
        <v>384</v>
      </c>
      <c r="AF59" s="94" t="s">
        <v>384</v>
      </c>
      <c r="AG59" s="94" t="s">
        <v>384</v>
      </c>
      <c r="AH59" s="94" t="s">
        <v>61</v>
      </c>
      <c r="AI59" s="94" t="s">
        <v>60</v>
      </c>
      <c r="AJ59" s="96" t="s">
        <v>144</v>
      </c>
      <c r="AK59" s="96" t="s">
        <v>125</v>
      </c>
      <c r="AL59" s="94" t="s">
        <v>126</v>
      </c>
      <c r="AM59" s="54" t="s">
        <v>1224</v>
      </c>
      <c r="AN59" s="94" t="s">
        <v>387</v>
      </c>
      <c r="AO59" s="54" t="s">
        <v>388</v>
      </c>
      <c r="AP59" s="54" t="s">
        <v>388</v>
      </c>
      <c r="AQ59" s="54" t="s">
        <v>388</v>
      </c>
      <c r="AR59" s="54" t="s">
        <v>388</v>
      </c>
      <c r="AS59" s="54" t="s">
        <v>388</v>
      </c>
      <c r="AT59" s="54" t="s">
        <v>388</v>
      </c>
      <c r="AU59" s="54" t="s">
        <v>388</v>
      </c>
      <c r="AV59" s="54" t="s">
        <v>388</v>
      </c>
      <c r="AW59" s="54" t="s">
        <v>388</v>
      </c>
      <c r="AX59" s="54" t="s">
        <v>388</v>
      </c>
      <c r="AY59" s="54" t="s">
        <v>1225</v>
      </c>
      <c r="AZ59" s="54" t="s">
        <v>1210</v>
      </c>
      <c r="BA59" s="54" t="s">
        <v>1226</v>
      </c>
      <c r="BB59" s="165" t="s">
        <v>2167</v>
      </c>
      <c r="BC59" s="55" t="s">
        <v>2168</v>
      </c>
      <c r="BD59" s="71">
        <v>43715</v>
      </c>
      <c r="BE59" s="72" t="s">
        <v>392</v>
      </c>
      <c r="BF59" s="77" t="s">
        <v>819</v>
      </c>
      <c r="BG59" s="69">
        <v>43599</v>
      </c>
      <c r="BH59" s="78" t="s">
        <v>392</v>
      </c>
      <c r="BI59" s="74" t="s">
        <v>1212</v>
      </c>
      <c r="BJ59" s="69">
        <v>43767</v>
      </c>
      <c r="BK59" s="72" t="s">
        <v>1227</v>
      </c>
      <c r="BL59" s="77" t="s">
        <v>1228</v>
      </c>
      <c r="BM59" s="69">
        <v>43901</v>
      </c>
      <c r="BN59" s="78" t="s">
        <v>1023</v>
      </c>
      <c r="BO59" s="74" t="s">
        <v>1229</v>
      </c>
      <c r="BP59" s="69">
        <v>44074</v>
      </c>
      <c r="BQ59" s="72" t="s">
        <v>400</v>
      </c>
      <c r="BR59" s="77" t="s">
        <v>1216</v>
      </c>
      <c r="BS59" s="69" t="s">
        <v>403</v>
      </c>
      <c r="BT59" s="78" t="s">
        <v>404</v>
      </c>
      <c r="BU59" s="74" t="s">
        <v>403</v>
      </c>
      <c r="BV59" s="69" t="s">
        <v>403</v>
      </c>
      <c r="BW59" s="72" t="s">
        <v>404</v>
      </c>
      <c r="BX59" s="77" t="s">
        <v>403</v>
      </c>
      <c r="BY59" s="69" t="s">
        <v>403</v>
      </c>
      <c r="BZ59" s="78" t="s">
        <v>404</v>
      </c>
      <c r="CA59" s="74" t="s">
        <v>403</v>
      </c>
      <c r="CB59" s="69" t="s">
        <v>403</v>
      </c>
      <c r="CC59" s="72" t="s">
        <v>404</v>
      </c>
      <c r="CD59" s="77" t="s">
        <v>403</v>
      </c>
      <c r="CE59" s="69" t="s">
        <v>403</v>
      </c>
      <c r="CF59" s="78" t="s">
        <v>404</v>
      </c>
      <c r="CG59" s="74" t="s">
        <v>403</v>
      </c>
      <c r="CH59" s="69" t="s">
        <v>403</v>
      </c>
      <c r="CI59" s="72" t="s">
        <v>404</v>
      </c>
      <c r="CJ59" s="77" t="s">
        <v>403</v>
      </c>
      <c r="CK59" s="69" t="s">
        <v>403</v>
      </c>
      <c r="CL59" s="78" t="s">
        <v>404</v>
      </c>
      <c r="CM59" s="80" t="s">
        <v>403</v>
      </c>
      <c r="CN59" s="159" t="str">
        <f>IFERROR(VLOOKUP(A59,Listas!$A$2:$B$23,2,FALSE),"")</f>
        <v xml:space="preserve"> Oficina Asesora de Jurídica</v>
      </c>
      <c r="CO59" s="160">
        <f t="shared" si="24"/>
        <v>1</v>
      </c>
      <c r="CP59" s="160">
        <f t="shared" si="25"/>
        <v>4</v>
      </c>
      <c r="CQ59" s="160">
        <f t="shared" si="26"/>
        <v>1</v>
      </c>
      <c r="CR59" s="160">
        <f t="shared" si="27"/>
        <v>2</v>
      </c>
      <c r="CS59" s="94">
        <f t="shared" si="28"/>
        <v>1</v>
      </c>
      <c r="CT59" s="94" t="str">
        <f t="shared" si="34"/>
        <v>Rara vez (1)</v>
      </c>
      <c r="CU59" s="94">
        <f t="shared" si="29"/>
        <v>4</v>
      </c>
      <c r="CV59" s="94" t="str">
        <f t="shared" si="35"/>
        <v>Mayor (4)</v>
      </c>
      <c r="CW59" s="94">
        <f t="shared" si="30"/>
        <v>1</v>
      </c>
      <c r="CX59" s="94" t="str">
        <f t="shared" si="36"/>
        <v>Rara vez (1)</v>
      </c>
      <c r="CY59" s="94">
        <f t="shared" si="31"/>
        <v>3</v>
      </c>
      <c r="CZ59" s="94" t="str">
        <f t="shared" si="37"/>
        <v>Moderado (3)</v>
      </c>
      <c r="DA59" s="94" t="str">
        <f t="shared" si="12"/>
        <v>Antes de controles
Desde el cuadrante de probabilidad Rara vez (1) e impacto Mayor (4)
Después de controles
Hasta el cuadrante de probabilidad Rara vez (1) e impacto Moderado (3)</v>
      </c>
      <c r="DJ59" s="178"/>
      <c r="DO59" s="165" t="str">
        <f t="shared" si="32"/>
        <v>Antes de controles
Desde el cuadrante de probabilidad Rara vez (1) e impacto Mayor (4)
Después de controles
Hasta el cuadrante de probabilidad Rara vez (1) e impacto Moderado (3)</v>
      </c>
      <c r="DP59" s="55" t="str">
        <f t="shared" si="33"/>
        <v>Antes de controles
Desde el cuadrante de probabilidad Improbable (2) e impacto Mayor (4)
Después de controles
Hasta el cuadrante de probabilidad Rara vez (1) e impacto Menor (2)</v>
      </c>
    </row>
    <row r="60" spans="1:120" ht="409.5" customHeight="1" x14ac:dyDescent="0.2">
      <c r="A60" s="54" t="s">
        <v>336</v>
      </c>
      <c r="B60" s="97" t="s">
        <v>1230</v>
      </c>
      <c r="C60" s="58" t="s">
        <v>93</v>
      </c>
      <c r="D60" s="56" t="s">
        <v>1231</v>
      </c>
      <c r="E60" s="94" t="s">
        <v>35</v>
      </c>
      <c r="F60" s="94" t="s">
        <v>152</v>
      </c>
      <c r="G60" s="54" t="s">
        <v>1232</v>
      </c>
      <c r="H60" s="54" t="s">
        <v>1202</v>
      </c>
      <c r="I60" s="54" t="s">
        <v>1220</v>
      </c>
      <c r="J60" s="54" t="s">
        <v>1204</v>
      </c>
      <c r="K60" s="54" t="s">
        <v>379</v>
      </c>
      <c r="L60" s="54" t="s">
        <v>493</v>
      </c>
      <c r="M60" s="54" t="s">
        <v>599</v>
      </c>
      <c r="N60" s="96" t="s">
        <v>144</v>
      </c>
      <c r="O60" s="96" t="s">
        <v>104</v>
      </c>
      <c r="P60" s="96" t="s">
        <v>125</v>
      </c>
      <c r="Q60" s="96" t="s">
        <v>79</v>
      </c>
      <c r="R60" s="96" t="s">
        <v>145</v>
      </c>
      <c r="S60" s="96" t="s">
        <v>104</v>
      </c>
      <c r="T60" s="96" t="s">
        <v>104</v>
      </c>
      <c r="U60" s="96" t="s">
        <v>79</v>
      </c>
      <c r="V60" s="94" t="s">
        <v>81</v>
      </c>
      <c r="W60" s="54" t="s">
        <v>1233</v>
      </c>
      <c r="X60" s="54" t="s">
        <v>1234</v>
      </c>
      <c r="Y60" s="94" t="s">
        <v>464</v>
      </c>
      <c r="Z60" s="94" t="s">
        <v>464</v>
      </c>
      <c r="AA60" s="94" t="s">
        <v>464</v>
      </c>
      <c r="AB60" s="94" t="s">
        <v>61</v>
      </c>
      <c r="AC60" s="94" t="s">
        <v>59</v>
      </c>
      <c r="AD60" s="54" t="s">
        <v>1235</v>
      </c>
      <c r="AE60" s="94" t="s">
        <v>384</v>
      </c>
      <c r="AF60" s="94" t="s">
        <v>384</v>
      </c>
      <c r="AG60" s="94" t="s">
        <v>384</v>
      </c>
      <c r="AH60" s="94" t="s">
        <v>61</v>
      </c>
      <c r="AI60" s="94" t="s">
        <v>60</v>
      </c>
      <c r="AJ60" s="96" t="s">
        <v>144</v>
      </c>
      <c r="AK60" s="96" t="s">
        <v>125</v>
      </c>
      <c r="AL60" s="94" t="s">
        <v>126</v>
      </c>
      <c r="AM60" s="54" t="s">
        <v>1224</v>
      </c>
      <c r="AN60" s="94" t="s">
        <v>387</v>
      </c>
      <c r="AO60" s="54" t="s">
        <v>388</v>
      </c>
      <c r="AP60" s="54" t="s">
        <v>388</v>
      </c>
      <c r="AQ60" s="54" t="s">
        <v>388</v>
      </c>
      <c r="AR60" s="54" t="s">
        <v>388</v>
      </c>
      <c r="AS60" s="54" t="s">
        <v>388</v>
      </c>
      <c r="AT60" s="54" t="s">
        <v>388</v>
      </c>
      <c r="AU60" s="54" t="s">
        <v>388</v>
      </c>
      <c r="AV60" s="54" t="s">
        <v>388</v>
      </c>
      <c r="AW60" s="54" t="s">
        <v>388</v>
      </c>
      <c r="AX60" s="54" t="s">
        <v>388</v>
      </c>
      <c r="AY60" s="54" t="s">
        <v>1236</v>
      </c>
      <c r="AZ60" s="54" t="s">
        <v>1210</v>
      </c>
      <c r="BA60" s="54" t="s">
        <v>1237</v>
      </c>
      <c r="BB60" s="165" t="s">
        <v>2167</v>
      </c>
      <c r="BC60" s="55" t="s">
        <v>2168</v>
      </c>
      <c r="BD60" s="71">
        <v>43715</v>
      </c>
      <c r="BE60" s="72" t="s">
        <v>392</v>
      </c>
      <c r="BF60" s="77" t="s">
        <v>819</v>
      </c>
      <c r="BG60" s="69">
        <v>43599</v>
      </c>
      <c r="BH60" s="78" t="s">
        <v>392</v>
      </c>
      <c r="BI60" s="74" t="s">
        <v>1238</v>
      </c>
      <c r="BJ60" s="69">
        <v>43767</v>
      </c>
      <c r="BK60" s="72" t="s">
        <v>1227</v>
      </c>
      <c r="BL60" s="77" t="s">
        <v>1239</v>
      </c>
      <c r="BM60" s="69">
        <v>43901</v>
      </c>
      <c r="BN60" s="78" t="s">
        <v>1023</v>
      </c>
      <c r="BO60" s="74" t="s">
        <v>1229</v>
      </c>
      <c r="BP60" s="69">
        <v>44074</v>
      </c>
      <c r="BQ60" s="72" t="s">
        <v>400</v>
      </c>
      <c r="BR60" s="77" t="s">
        <v>1216</v>
      </c>
      <c r="BS60" s="69" t="s">
        <v>403</v>
      </c>
      <c r="BT60" s="78" t="s">
        <v>404</v>
      </c>
      <c r="BU60" s="74" t="s">
        <v>403</v>
      </c>
      <c r="BV60" s="69" t="s">
        <v>403</v>
      </c>
      <c r="BW60" s="72" t="s">
        <v>404</v>
      </c>
      <c r="BX60" s="77" t="s">
        <v>403</v>
      </c>
      <c r="BY60" s="69" t="s">
        <v>403</v>
      </c>
      <c r="BZ60" s="78" t="s">
        <v>404</v>
      </c>
      <c r="CA60" s="74" t="s">
        <v>403</v>
      </c>
      <c r="CB60" s="69" t="s">
        <v>403</v>
      </c>
      <c r="CC60" s="72" t="s">
        <v>404</v>
      </c>
      <c r="CD60" s="77" t="s">
        <v>403</v>
      </c>
      <c r="CE60" s="69" t="s">
        <v>403</v>
      </c>
      <c r="CF60" s="78" t="s">
        <v>404</v>
      </c>
      <c r="CG60" s="74" t="s">
        <v>403</v>
      </c>
      <c r="CH60" s="69" t="s">
        <v>403</v>
      </c>
      <c r="CI60" s="72" t="s">
        <v>404</v>
      </c>
      <c r="CJ60" s="77" t="s">
        <v>403</v>
      </c>
      <c r="CK60" s="69" t="s">
        <v>403</v>
      </c>
      <c r="CL60" s="78" t="s">
        <v>404</v>
      </c>
      <c r="CM60" s="80" t="s">
        <v>403</v>
      </c>
      <c r="CN60" s="159" t="str">
        <f>IFERROR(VLOOKUP(A60,Listas!$A$2:$B$23,2,FALSE),"")</f>
        <v xml:space="preserve"> Oficina Asesora de Jurídica</v>
      </c>
      <c r="CO60" s="160">
        <f t="shared" si="24"/>
        <v>1</v>
      </c>
      <c r="CP60" s="160">
        <f t="shared" si="25"/>
        <v>4</v>
      </c>
      <c r="CQ60" s="160">
        <f t="shared" si="26"/>
        <v>1</v>
      </c>
      <c r="CR60" s="160">
        <f t="shared" si="27"/>
        <v>2</v>
      </c>
      <c r="CS60" s="94">
        <f t="shared" si="28"/>
        <v>1</v>
      </c>
      <c r="CT60" s="94" t="str">
        <f t="shared" si="34"/>
        <v>Rara vez (1)</v>
      </c>
      <c r="CU60" s="94">
        <f t="shared" si="29"/>
        <v>4</v>
      </c>
      <c r="CV60" s="94" t="str">
        <f t="shared" si="35"/>
        <v>Mayor (4)</v>
      </c>
      <c r="CW60" s="94">
        <f t="shared" si="30"/>
        <v>1</v>
      </c>
      <c r="CX60" s="94" t="str">
        <f t="shared" si="36"/>
        <v>Rara vez (1)</v>
      </c>
      <c r="CY60" s="94">
        <f t="shared" si="31"/>
        <v>3</v>
      </c>
      <c r="CZ60" s="94" t="str">
        <f t="shared" si="37"/>
        <v>Moderado (3)</v>
      </c>
      <c r="DA60" s="94" t="str">
        <f t="shared" si="12"/>
        <v>Antes de controles
Desde el cuadrante de probabilidad Rara vez (1) e impacto Mayor (4)
Después de controles
Hasta el cuadrante de probabilidad Rara vez (1) e impacto Moderado (3)</v>
      </c>
      <c r="DJ60" s="178"/>
      <c r="DO60" s="165" t="str">
        <f t="shared" si="32"/>
        <v>Antes de controles
Desde el cuadrante de probabilidad Rara vez (1) e impacto Mayor (4)
Después de controles
Hasta el cuadrante de probabilidad Rara vez (1) e impacto Moderado (3)</v>
      </c>
      <c r="DP60" s="55" t="str">
        <f t="shared" si="33"/>
        <v>Antes de controles
Desde el cuadrante de probabilidad Improbable (2) e impacto Mayor (4)
Después de controles
Hasta el cuadrante de probabilidad Rara vez (1) e impacto Menor (2)</v>
      </c>
    </row>
    <row r="61" spans="1:120" ht="409.5" customHeight="1" x14ac:dyDescent="0.2">
      <c r="A61" s="54" t="s">
        <v>336</v>
      </c>
      <c r="B61" s="97" t="s">
        <v>1199</v>
      </c>
      <c r="C61" s="58" t="s">
        <v>40</v>
      </c>
      <c r="D61" s="56" t="s">
        <v>1240</v>
      </c>
      <c r="E61" s="94" t="s">
        <v>64</v>
      </c>
      <c r="F61" s="94" t="s">
        <v>152</v>
      </c>
      <c r="G61" s="54" t="s">
        <v>1241</v>
      </c>
      <c r="H61" s="54" t="s">
        <v>1242</v>
      </c>
      <c r="I61" s="54" t="s">
        <v>1243</v>
      </c>
      <c r="J61" s="54" t="s">
        <v>1244</v>
      </c>
      <c r="K61" s="54" t="s">
        <v>379</v>
      </c>
      <c r="L61" s="54" t="s">
        <v>493</v>
      </c>
      <c r="M61" s="54" t="s">
        <v>458</v>
      </c>
      <c r="N61" s="96" t="s">
        <v>144</v>
      </c>
      <c r="O61" s="96" t="s">
        <v>104</v>
      </c>
      <c r="P61" s="96" t="s">
        <v>125</v>
      </c>
      <c r="Q61" s="96" t="s">
        <v>79</v>
      </c>
      <c r="R61" s="96" t="s">
        <v>145</v>
      </c>
      <c r="S61" s="96" t="s">
        <v>104</v>
      </c>
      <c r="T61" s="96" t="s">
        <v>145</v>
      </c>
      <c r="U61" s="96" t="s">
        <v>52</v>
      </c>
      <c r="V61" s="94" t="s">
        <v>54</v>
      </c>
      <c r="W61" s="54" t="s">
        <v>1245</v>
      </c>
      <c r="X61" s="54" t="s">
        <v>1246</v>
      </c>
      <c r="Y61" s="94" t="s">
        <v>602</v>
      </c>
      <c r="Z61" s="94" t="s">
        <v>602</v>
      </c>
      <c r="AA61" s="94" t="s">
        <v>602</v>
      </c>
      <c r="AB61" s="94" t="s">
        <v>61</v>
      </c>
      <c r="AC61" s="94" t="s">
        <v>59</v>
      </c>
      <c r="AD61" s="54" t="s">
        <v>1247</v>
      </c>
      <c r="AE61" s="94" t="s">
        <v>464</v>
      </c>
      <c r="AF61" s="94" t="s">
        <v>464</v>
      </c>
      <c r="AG61" s="94" t="s">
        <v>464</v>
      </c>
      <c r="AH61" s="94" t="s">
        <v>61</v>
      </c>
      <c r="AI61" s="94" t="s">
        <v>60</v>
      </c>
      <c r="AJ61" s="96" t="s">
        <v>144</v>
      </c>
      <c r="AK61" s="96" t="s">
        <v>52</v>
      </c>
      <c r="AL61" s="94" t="s">
        <v>54</v>
      </c>
      <c r="AM61" s="54" t="s">
        <v>1248</v>
      </c>
      <c r="AN61" s="94" t="s">
        <v>431</v>
      </c>
      <c r="AO61" s="54" t="s">
        <v>388</v>
      </c>
      <c r="AP61" s="54" t="s">
        <v>388</v>
      </c>
      <c r="AQ61" s="54" t="s">
        <v>388</v>
      </c>
      <c r="AR61" s="54" t="s">
        <v>388</v>
      </c>
      <c r="AS61" s="54" t="s">
        <v>388</v>
      </c>
      <c r="AT61" s="54" t="s">
        <v>1249</v>
      </c>
      <c r="AU61" s="54" t="s">
        <v>1250</v>
      </c>
      <c r="AV61" s="54" t="s">
        <v>1251</v>
      </c>
      <c r="AW61" s="54" t="s">
        <v>1252</v>
      </c>
      <c r="AX61" s="54" t="s">
        <v>1253</v>
      </c>
      <c r="AY61" s="54" t="s">
        <v>1254</v>
      </c>
      <c r="AZ61" s="54" t="s">
        <v>1255</v>
      </c>
      <c r="BA61" s="54" t="s">
        <v>1256</v>
      </c>
      <c r="BB61" s="165" t="s">
        <v>2167</v>
      </c>
      <c r="BC61" s="55" t="s">
        <v>2168</v>
      </c>
      <c r="BD61" s="71">
        <v>43599</v>
      </c>
      <c r="BE61" s="72" t="s">
        <v>392</v>
      </c>
      <c r="BF61" s="77" t="s">
        <v>819</v>
      </c>
      <c r="BG61" s="69">
        <v>43767</v>
      </c>
      <c r="BH61" s="78" t="s">
        <v>765</v>
      </c>
      <c r="BI61" s="74" t="s">
        <v>1257</v>
      </c>
      <c r="BJ61" s="69">
        <v>43901</v>
      </c>
      <c r="BK61" s="72" t="s">
        <v>590</v>
      </c>
      <c r="BL61" s="77" t="s">
        <v>1258</v>
      </c>
      <c r="BM61" s="69">
        <v>44074</v>
      </c>
      <c r="BN61" s="78" t="s">
        <v>400</v>
      </c>
      <c r="BO61" s="74" t="s">
        <v>1216</v>
      </c>
      <c r="BP61" s="69">
        <v>44169</v>
      </c>
      <c r="BQ61" s="72" t="s">
        <v>445</v>
      </c>
      <c r="BR61" s="77" t="s">
        <v>1259</v>
      </c>
      <c r="BS61" s="69" t="s">
        <v>403</v>
      </c>
      <c r="BT61" s="78" t="s">
        <v>404</v>
      </c>
      <c r="BU61" s="74" t="s">
        <v>403</v>
      </c>
      <c r="BV61" s="69" t="s">
        <v>403</v>
      </c>
      <c r="BW61" s="72" t="s">
        <v>404</v>
      </c>
      <c r="BX61" s="77" t="s">
        <v>403</v>
      </c>
      <c r="BY61" s="69" t="s">
        <v>403</v>
      </c>
      <c r="BZ61" s="78" t="s">
        <v>404</v>
      </c>
      <c r="CA61" s="74" t="s">
        <v>403</v>
      </c>
      <c r="CB61" s="69" t="s">
        <v>403</v>
      </c>
      <c r="CC61" s="72" t="s">
        <v>404</v>
      </c>
      <c r="CD61" s="77" t="s">
        <v>403</v>
      </c>
      <c r="CE61" s="69" t="s">
        <v>403</v>
      </c>
      <c r="CF61" s="78" t="s">
        <v>404</v>
      </c>
      <c r="CG61" s="74" t="s">
        <v>403</v>
      </c>
      <c r="CH61" s="69" t="s">
        <v>403</v>
      </c>
      <c r="CI61" s="72" t="s">
        <v>404</v>
      </c>
      <c r="CJ61" s="77" t="s">
        <v>403</v>
      </c>
      <c r="CK61" s="69" t="s">
        <v>403</v>
      </c>
      <c r="CL61" s="78" t="s">
        <v>404</v>
      </c>
      <c r="CM61" s="80" t="s">
        <v>403</v>
      </c>
      <c r="CN61" s="159" t="str">
        <f>IFERROR(VLOOKUP(A61,Listas!$A$2:$B$23,2,FALSE),"")</f>
        <v xml:space="preserve"> Oficina Asesora de Jurídica</v>
      </c>
      <c r="CO61" s="160">
        <f t="shared" si="24"/>
        <v>1</v>
      </c>
      <c r="CP61" s="160">
        <f t="shared" si="25"/>
        <v>5</v>
      </c>
      <c r="CQ61" s="160">
        <f t="shared" si="26"/>
        <v>1</v>
      </c>
      <c r="CR61" s="160">
        <f t="shared" si="27"/>
        <v>5</v>
      </c>
      <c r="CS61" s="94">
        <f t="shared" si="28"/>
        <v>1</v>
      </c>
      <c r="CT61" s="94" t="str">
        <f t="shared" si="34"/>
        <v>Rara vez (1)</v>
      </c>
      <c r="CU61" s="94">
        <f t="shared" si="29"/>
        <v>4</v>
      </c>
      <c r="CV61" s="94" t="str">
        <f t="shared" si="35"/>
        <v>Mayor (4)</v>
      </c>
      <c r="CW61" s="94">
        <f t="shared" si="30"/>
        <v>1</v>
      </c>
      <c r="CX61" s="94" t="str">
        <f t="shared" si="36"/>
        <v>Rara vez (1)</v>
      </c>
      <c r="CY61" s="94">
        <f t="shared" si="31"/>
        <v>3</v>
      </c>
      <c r="CZ61" s="94" t="str">
        <f t="shared" si="37"/>
        <v>Moderado (3)</v>
      </c>
      <c r="DA61" s="94" t="str">
        <f t="shared" si="12"/>
        <v>Antes de controles
Desde el cuadrante de probabilidad Rara vez (1) e impacto Mayor (4)
Después de controles
Hasta el cuadrante de probabilidad Rara vez (1) e impacto Moderado (3)</v>
      </c>
      <c r="DJ61" s="178"/>
      <c r="DO61" s="165" t="str">
        <f t="shared" si="32"/>
        <v>Antes de controles
Desde el cuadrante de probabilidad Rara vez (1) e impacto Mayor (4)
Después de controles
Hasta el cuadrante de probabilidad Rara vez (1) e impacto Moderado (3)</v>
      </c>
      <c r="DP61" s="55" t="str">
        <f t="shared" si="33"/>
        <v>Antes de controles
Desde el cuadrante de probabilidad Improbable (2) e impacto Mayor (4)
Después de controles
Hasta el cuadrante de probabilidad Rara vez (1) e impacto Menor (2)</v>
      </c>
    </row>
    <row r="62" spans="1:120" ht="409.5" customHeight="1" x14ac:dyDescent="0.2">
      <c r="A62" s="54" t="s">
        <v>209</v>
      </c>
      <c r="B62" s="97" t="s">
        <v>1260</v>
      </c>
      <c r="C62" s="58" t="s">
        <v>93</v>
      </c>
      <c r="D62" s="56" t="s">
        <v>1261</v>
      </c>
      <c r="E62" s="94" t="s">
        <v>35</v>
      </c>
      <c r="F62" s="94" t="s">
        <v>152</v>
      </c>
      <c r="G62" s="54" t="s">
        <v>1262</v>
      </c>
      <c r="H62" s="54" t="s">
        <v>1263</v>
      </c>
      <c r="I62" s="54" t="s">
        <v>1264</v>
      </c>
      <c r="J62" s="54" t="s">
        <v>509</v>
      </c>
      <c r="K62" s="54" t="s">
        <v>379</v>
      </c>
      <c r="L62" s="54" t="s">
        <v>380</v>
      </c>
      <c r="M62" s="54" t="s">
        <v>1265</v>
      </c>
      <c r="N62" s="96" t="s">
        <v>144</v>
      </c>
      <c r="O62" s="96" t="s">
        <v>104</v>
      </c>
      <c r="P62" s="96" t="s">
        <v>104</v>
      </c>
      <c r="Q62" s="96" t="s">
        <v>125</v>
      </c>
      <c r="R62" s="96" t="s">
        <v>145</v>
      </c>
      <c r="S62" s="96" t="s">
        <v>145</v>
      </c>
      <c r="T62" s="96" t="s">
        <v>104</v>
      </c>
      <c r="U62" s="96" t="s">
        <v>104</v>
      </c>
      <c r="V62" s="94" t="s">
        <v>105</v>
      </c>
      <c r="W62" s="54" t="s">
        <v>1266</v>
      </c>
      <c r="X62" s="54" t="s">
        <v>1267</v>
      </c>
      <c r="Y62" s="94" t="s">
        <v>384</v>
      </c>
      <c r="Z62" s="94" t="s">
        <v>384</v>
      </c>
      <c r="AA62" s="94" t="s">
        <v>384</v>
      </c>
      <c r="AB62" s="94" t="s">
        <v>61</v>
      </c>
      <c r="AC62" s="94" t="s">
        <v>59</v>
      </c>
      <c r="AD62" s="54" t="s">
        <v>1268</v>
      </c>
      <c r="AE62" s="94" t="s">
        <v>384</v>
      </c>
      <c r="AF62" s="94" t="s">
        <v>384</v>
      </c>
      <c r="AG62" s="94" t="s">
        <v>384</v>
      </c>
      <c r="AH62" s="94" t="s">
        <v>61</v>
      </c>
      <c r="AI62" s="94" t="s">
        <v>60</v>
      </c>
      <c r="AJ62" s="96" t="s">
        <v>144</v>
      </c>
      <c r="AK62" s="96" t="s">
        <v>145</v>
      </c>
      <c r="AL62" s="94" t="s">
        <v>126</v>
      </c>
      <c r="AM62" s="54" t="s">
        <v>1269</v>
      </c>
      <c r="AN62" s="94" t="s">
        <v>387</v>
      </c>
      <c r="AO62" s="54" t="s">
        <v>388</v>
      </c>
      <c r="AP62" s="54" t="s">
        <v>388</v>
      </c>
      <c r="AQ62" s="54" t="s">
        <v>388</v>
      </c>
      <c r="AR62" s="54" t="s">
        <v>388</v>
      </c>
      <c r="AS62" s="54" t="s">
        <v>388</v>
      </c>
      <c r="AT62" s="54" t="s">
        <v>388</v>
      </c>
      <c r="AU62" s="54" t="s">
        <v>388</v>
      </c>
      <c r="AV62" s="54" t="s">
        <v>388</v>
      </c>
      <c r="AW62" s="54" t="s">
        <v>388</v>
      </c>
      <c r="AX62" s="54" t="s">
        <v>388</v>
      </c>
      <c r="AY62" s="54" t="s">
        <v>1270</v>
      </c>
      <c r="AZ62" s="54" t="s">
        <v>1271</v>
      </c>
      <c r="BA62" s="54" t="s">
        <v>1272</v>
      </c>
      <c r="BB62" s="165" t="s">
        <v>2173</v>
      </c>
      <c r="BC62" s="55" t="s">
        <v>2168</v>
      </c>
      <c r="BD62" s="71">
        <v>43356</v>
      </c>
      <c r="BE62" s="72" t="s">
        <v>392</v>
      </c>
      <c r="BF62" s="77" t="s">
        <v>1273</v>
      </c>
      <c r="BG62" s="69">
        <v>43593</v>
      </c>
      <c r="BH62" s="78" t="s">
        <v>392</v>
      </c>
      <c r="BI62" s="74" t="s">
        <v>1274</v>
      </c>
      <c r="BJ62" s="69">
        <v>43909</v>
      </c>
      <c r="BK62" s="72" t="s">
        <v>398</v>
      </c>
      <c r="BL62" s="77" t="s">
        <v>1275</v>
      </c>
      <c r="BM62" s="69">
        <v>44074</v>
      </c>
      <c r="BN62" s="78" t="s">
        <v>1276</v>
      </c>
      <c r="BO62" s="74" t="s">
        <v>1277</v>
      </c>
      <c r="BP62" s="69" t="s">
        <v>403</v>
      </c>
      <c r="BQ62" s="72" t="s">
        <v>404</v>
      </c>
      <c r="BR62" s="77" t="s">
        <v>403</v>
      </c>
      <c r="BS62" s="69" t="s">
        <v>403</v>
      </c>
      <c r="BT62" s="78" t="s">
        <v>404</v>
      </c>
      <c r="BU62" s="74" t="s">
        <v>403</v>
      </c>
      <c r="BV62" s="69" t="s">
        <v>403</v>
      </c>
      <c r="BW62" s="72" t="s">
        <v>404</v>
      </c>
      <c r="BX62" s="77" t="s">
        <v>403</v>
      </c>
      <c r="BY62" s="69" t="s">
        <v>403</v>
      </c>
      <c r="BZ62" s="78" t="s">
        <v>404</v>
      </c>
      <c r="CA62" s="74" t="s">
        <v>403</v>
      </c>
      <c r="CB62" s="69" t="s">
        <v>403</v>
      </c>
      <c r="CC62" s="72" t="s">
        <v>404</v>
      </c>
      <c r="CD62" s="77" t="s">
        <v>403</v>
      </c>
      <c r="CE62" s="69" t="s">
        <v>403</v>
      </c>
      <c r="CF62" s="78" t="s">
        <v>404</v>
      </c>
      <c r="CG62" s="74" t="s">
        <v>403</v>
      </c>
      <c r="CH62" s="69" t="s">
        <v>403</v>
      </c>
      <c r="CI62" s="72" t="s">
        <v>404</v>
      </c>
      <c r="CJ62" s="77" t="s">
        <v>403</v>
      </c>
      <c r="CK62" s="69" t="s">
        <v>403</v>
      </c>
      <c r="CL62" s="78" t="s">
        <v>404</v>
      </c>
      <c r="CM62" s="80" t="s">
        <v>403</v>
      </c>
      <c r="CN62" s="159" t="str">
        <f>IFERROR(VLOOKUP(A62,Listas!$A$2:$B$23,2,FALSE),"")</f>
        <v>Subsecretaría de Servicio a la Ciudadanía</v>
      </c>
      <c r="CO62" s="160">
        <f t="shared" si="24"/>
        <v>1</v>
      </c>
      <c r="CP62" s="160">
        <f t="shared" si="25"/>
        <v>3</v>
      </c>
      <c r="CQ62" s="160">
        <f t="shared" si="26"/>
        <v>1</v>
      </c>
      <c r="CR62" s="160">
        <f t="shared" si="27"/>
        <v>1</v>
      </c>
      <c r="CS62" s="94">
        <f t="shared" si="28"/>
        <v>2</v>
      </c>
      <c r="CT62" s="94" t="str">
        <f t="shared" ref="CT62:CT98" si="38">IF(CS62="","",IF(CS62=1,"Rara vez (1)",IF(CS62=2,"Improbable (2)",IF(CS62=3,"Posible (3)",IF(CS62=4,"Probable (4)",IF(CS62=5,"Casi seguro (5)",""))))))</f>
        <v>Improbable (2)</v>
      </c>
      <c r="CU62" s="94">
        <f t="shared" si="29"/>
        <v>3</v>
      </c>
      <c r="CV62" s="94" t="str">
        <f t="shared" ref="CV62:CV98" si="39">IF(CU62="","",IF(CU62=1,"Insignificante (1)",IF(CU62=2,"Menor (2)",IF(CU62=3,"Moderado (3)",IF(CU62=4,"Mayor (4)",IF(CU62=5,"Catastrófico (5)",""))))))</f>
        <v>Moderado (3)</v>
      </c>
      <c r="CW62" s="94">
        <f t="shared" si="30"/>
        <v>1</v>
      </c>
      <c r="CX62" s="94" t="str">
        <f t="shared" ref="CX62:CX98" si="40">IF(CW62="","",IF(CW62=1,"Rara vez (1)",IF(CW62=2,"Improbable (2)",IF(CW62=3,"Posible (3)",IF(CW62=4,"Probable (4)",IF(CW62=5,"Casi seguro (5)",""))))))</f>
        <v>Rara vez (1)</v>
      </c>
      <c r="CY62" s="94">
        <f t="shared" si="31"/>
        <v>1</v>
      </c>
      <c r="CZ62" s="94" t="str">
        <f t="shared" ref="CZ62:CZ98" si="41">IF(CY62="","",IF(CY62=1,"Insignificante (1)",IF(CY62=2,"Menor (2)",IF(CY62=3,"Moderado (3)",IF(CY62=4,"Mayor (4)",IF(CY62=5,"Catastrófico (5)",""))))))</f>
        <v>Insignificante (1)</v>
      </c>
      <c r="DA62" s="94" t="str">
        <f t="shared" si="12"/>
        <v>Antes de controles
Desde el cuadrante de probabilidad Improbable (2) e impacto Moderado (3)
Después de controles
Hasta el cuadrante de probabilidad Rara vez (1) e impacto Insignificante (1)</v>
      </c>
      <c r="DJ62" s="178"/>
      <c r="DO62" s="165" t="str">
        <f t="shared" si="32"/>
        <v>Antes de controles
Desde el cuadrante de probabilidad Improbable (2) e impacto Moderado (3)
Después de controles
Hasta el cuadrante de probabilidad Rara vez (1) e impacto Insignificante (1)</v>
      </c>
      <c r="DP62" s="55" t="str">
        <f t="shared" si="33"/>
        <v>Antes de controles
Desde el cuadrante de probabilidad Improbable (2) e impacto Mayor (4)
Después de controles
Hasta el cuadrante de probabilidad Rara vez (1) e impacto Menor (2)</v>
      </c>
    </row>
    <row r="63" spans="1:120" ht="409.5" customHeight="1" x14ac:dyDescent="0.2">
      <c r="A63" s="54" t="s">
        <v>209</v>
      </c>
      <c r="B63" s="97" t="s">
        <v>1278</v>
      </c>
      <c r="C63" s="58" t="s">
        <v>93</v>
      </c>
      <c r="D63" s="56" t="s">
        <v>1279</v>
      </c>
      <c r="E63" s="94" t="s">
        <v>35</v>
      </c>
      <c r="F63" s="94" t="s">
        <v>152</v>
      </c>
      <c r="G63" s="148" t="s">
        <v>1280</v>
      </c>
      <c r="H63" s="54" t="s">
        <v>1281</v>
      </c>
      <c r="I63" s="148" t="s">
        <v>1282</v>
      </c>
      <c r="J63" s="54" t="s">
        <v>509</v>
      </c>
      <c r="K63" s="54" t="s">
        <v>379</v>
      </c>
      <c r="L63" s="54" t="s">
        <v>380</v>
      </c>
      <c r="M63" s="54" t="s">
        <v>1265</v>
      </c>
      <c r="N63" s="96" t="s">
        <v>124</v>
      </c>
      <c r="O63" s="96" t="s">
        <v>145</v>
      </c>
      <c r="P63" s="96" t="s">
        <v>145</v>
      </c>
      <c r="Q63" s="96" t="s">
        <v>145</v>
      </c>
      <c r="R63" s="96" t="s">
        <v>145</v>
      </c>
      <c r="S63" s="96" t="s">
        <v>125</v>
      </c>
      <c r="T63" s="96" t="s">
        <v>125</v>
      </c>
      <c r="U63" s="96" t="s">
        <v>125</v>
      </c>
      <c r="V63" s="94" t="s">
        <v>126</v>
      </c>
      <c r="W63" s="54" t="s">
        <v>1283</v>
      </c>
      <c r="X63" s="54" t="s">
        <v>1284</v>
      </c>
      <c r="Y63" s="94" t="s">
        <v>464</v>
      </c>
      <c r="Z63" s="94" t="s">
        <v>464</v>
      </c>
      <c r="AA63" s="94" t="s">
        <v>464</v>
      </c>
      <c r="AB63" s="94" t="s">
        <v>61</v>
      </c>
      <c r="AC63" s="94" t="s">
        <v>59</v>
      </c>
      <c r="AD63" s="54" t="s">
        <v>1285</v>
      </c>
      <c r="AE63" s="94" t="s">
        <v>384</v>
      </c>
      <c r="AF63" s="94" t="s">
        <v>384</v>
      </c>
      <c r="AG63" s="94" t="s">
        <v>384</v>
      </c>
      <c r="AH63" s="94" t="s">
        <v>61</v>
      </c>
      <c r="AI63" s="94" t="s">
        <v>60</v>
      </c>
      <c r="AJ63" s="96" t="s">
        <v>144</v>
      </c>
      <c r="AK63" s="96" t="s">
        <v>145</v>
      </c>
      <c r="AL63" s="94" t="s">
        <v>126</v>
      </c>
      <c r="AM63" s="54" t="s">
        <v>1286</v>
      </c>
      <c r="AN63" s="94" t="s">
        <v>387</v>
      </c>
      <c r="AO63" s="54" t="s">
        <v>388</v>
      </c>
      <c r="AP63" s="54" t="s">
        <v>388</v>
      </c>
      <c r="AQ63" s="54" t="s">
        <v>388</v>
      </c>
      <c r="AR63" s="54" t="s">
        <v>388</v>
      </c>
      <c r="AS63" s="54" t="s">
        <v>388</v>
      </c>
      <c r="AT63" s="54" t="s">
        <v>388</v>
      </c>
      <c r="AU63" s="54" t="s">
        <v>388</v>
      </c>
      <c r="AV63" s="54" t="s">
        <v>388</v>
      </c>
      <c r="AW63" s="54" t="s">
        <v>388</v>
      </c>
      <c r="AX63" s="54" t="s">
        <v>388</v>
      </c>
      <c r="AY63" s="54" t="s">
        <v>1287</v>
      </c>
      <c r="AZ63" s="54" t="s">
        <v>1288</v>
      </c>
      <c r="BA63" s="54" t="s">
        <v>1289</v>
      </c>
      <c r="BB63" s="165" t="s">
        <v>2173</v>
      </c>
      <c r="BC63" s="55" t="s">
        <v>2168</v>
      </c>
      <c r="BD63" s="71">
        <v>43356</v>
      </c>
      <c r="BE63" s="72" t="s">
        <v>392</v>
      </c>
      <c r="BF63" s="77" t="s">
        <v>1273</v>
      </c>
      <c r="BG63" s="69">
        <v>43593</v>
      </c>
      <c r="BH63" s="78" t="s">
        <v>392</v>
      </c>
      <c r="BI63" s="74" t="s">
        <v>1290</v>
      </c>
      <c r="BJ63" s="69">
        <v>43759</v>
      </c>
      <c r="BK63" s="72" t="s">
        <v>502</v>
      </c>
      <c r="BL63" s="77" t="s">
        <v>1291</v>
      </c>
      <c r="BM63" s="69">
        <v>43909</v>
      </c>
      <c r="BN63" s="78" t="s">
        <v>398</v>
      </c>
      <c r="BO63" s="74" t="s">
        <v>1275</v>
      </c>
      <c r="BP63" s="69">
        <v>44074</v>
      </c>
      <c r="BQ63" s="72" t="s">
        <v>502</v>
      </c>
      <c r="BR63" s="77" t="s">
        <v>1292</v>
      </c>
      <c r="BS63" s="69" t="s">
        <v>403</v>
      </c>
      <c r="BT63" s="78" t="s">
        <v>404</v>
      </c>
      <c r="BU63" s="74" t="s">
        <v>403</v>
      </c>
      <c r="BV63" s="69" t="s">
        <v>403</v>
      </c>
      <c r="BW63" s="72" t="s">
        <v>404</v>
      </c>
      <c r="BX63" s="77" t="s">
        <v>403</v>
      </c>
      <c r="BY63" s="69" t="s">
        <v>403</v>
      </c>
      <c r="BZ63" s="78" t="s">
        <v>404</v>
      </c>
      <c r="CA63" s="74" t="s">
        <v>403</v>
      </c>
      <c r="CB63" s="69" t="s">
        <v>403</v>
      </c>
      <c r="CC63" s="72" t="s">
        <v>404</v>
      </c>
      <c r="CD63" s="77" t="s">
        <v>403</v>
      </c>
      <c r="CE63" s="69" t="s">
        <v>403</v>
      </c>
      <c r="CF63" s="78" t="s">
        <v>404</v>
      </c>
      <c r="CG63" s="74" t="s">
        <v>403</v>
      </c>
      <c r="CH63" s="69" t="s">
        <v>403</v>
      </c>
      <c r="CI63" s="72" t="s">
        <v>404</v>
      </c>
      <c r="CJ63" s="77" t="s">
        <v>403</v>
      </c>
      <c r="CK63" s="69" t="s">
        <v>403</v>
      </c>
      <c r="CL63" s="78" t="s">
        <v>404</v>
      </c>
      <c r="CM63" s="80" t="s">
        <v>403</v>
      </c>
      <c r="CN63" s="159" t="str">
        <f>IFERROR(VLOOKUP(A63,Listas!$A$2:$B$23,2,FALSE),"")</f>
        <v>Subsecretaría de Servicio a la Ciudadanía</v>
      </c>
      <c r="CO63" s="160">
        <f t="shared" si="24"/>
        <v>2</v>
      </c>
      <c r="CP63" s="160">
        <f t="shared" si="25"/>
        <v>2</v>
      </c>
      <c r="CQ63" s="160">
        <f t="shared" si="26"/>
        <v>1</v>
      </c>
      <c r="CR63" s="160">
        <f t="shared" si="27"/>
        <v>1</v>
      </c>
      <c r="CS63" s="94">
        <f t="shared" si="28"/>
        <v>2</v>
      </c>
      <c r="CT63" s="94" t="str">
        <f t="shared" si="38"/>
        <v>Improbable (2)</v>
      </c>
      <c r="CU63" s="94">
        <f t="shared" si="29"/>
        <v>3</v>
      </c>
      <c r="CV63" s="94" t="str">
        <f t="shared" si="39"/>
        <v>Moderado (3)</v>
      </c>
      <c r="CW63" s="94">
        <f t="shared" si="30"/>
        <v>1</v>
      </c>
      <c r="CX63" s="94" t="str">
        <f t="shared" si="40"/>
        <v>Rara vez (1)</v>
      </c>
      <c r="CY63" s="94">
        <f t="shared" si="31"/>
        <v>1</v>
      </c>
      <c r="CZ63" s="94" t="str">
        <f t="shared" si="41"/>
        <v>Insignificante (1)</v>
      </c>
      <c r="DA63" s="94" t="str">
        <f t="shared" si="12"/>
        <v>Antes de controles
Desde el cuadrante de probabilidad Improbable (2) e impacto Moderado (3)
Después de controles
Hasta el cuadrante de probabilidad Rara vez (1) e impacto Insignificante (1)</v>
      </c>
      <c r="DJ63" s="178"/>
      <c r="DO63" s="165" t="str">
        <f t="shared" si="32"/>
        <v>Antes de controles
Desde el cuadrante de probabilidad Improbable (2) e impacto Moderado (3)
Después de controles
Hasta el cuadrante de probabilidad Rara vez (1) e impacto Insignificante (1)</v>
      </c>
      <c r="DP63" s="55" t="str">
        <f t="shared" si="33"/>
        <v>Antes de controles
Desde el cuadrante de probabilidad Improbable (2) e impacto Mayor (4)
Después de controles
Hasta el cuadrante de probabilidad Rara vez (1) e impacto Menor (2)</v>
      </c>
    </row>
    <row r="64" spans="1:120" ht="409.5" customHeight="1" x14ac:dyDescent="0.2">
      <c r="A64" s="54" t="s">
        <v>209</v>
      </c>
      <c r="B64" s="97" t="s">
        <v>1293</v>
      </c>
      <c r="C64" s="58" t="s">
        <v>161</v>
      </c>
      <c r="D64" s="56" t="s">
        <v>1294</v>
      </c>
      <c r="E64" s="94" t="s">
        <v>35</v>
      </c>
      <c r="F64" s="94" t="s">
        <v>152</v>
      </c>
      <c r="G64" s="54" t="s">
        <v>1295</v>
      </c>
      <c r="H64" s="54" t="s">
        <v>1296</v>
      </c>
      <c r="I64" s="54" t="s">
        <v>1297</v>
      </c>
      <c r="J64" s="54" t="s">
        <v>509</v>
      </c>
      <c r="K64" s="54" t="s">
        <v>379</v>
      </c>
      <c r="L64" s="54" t="s">
        <v>380</v>
      </c>
      <c r="M64" s="54" t="s">
        <v>1265</v>
      </c>
      <c r="N64" s="96" t="s">
        <v>103</v>
      </c>
      <c r="O64" s="96" t="s">
        <v>125</v>
      </c>
      <c r="P64" s="96" t="s">
        <v>104</v>
      </c>
      <c r="Q64" s="96" t="s">
        <v>104</v>
      </c>
      <c r="R64" s="96" t="s">
        <v>104</v>
      </c>
      <c r="S64" s="96" t="s">
        <v>104</v>
      </c>
      <c r="T64" s="96" t="s">
        <v>104</v>
      </c>
      <c r="U64" s="96" t="s">
        <v>104</v>
      </c>
      <c r="V64" s="94" t="s">
        <v>81</v>
      </c>
      <c r="W64" s="54" t="s">
        <v>1298</v>
      </c>
      <c r="X64" s="148" t="s">
        <v>1299</v>
      </c>
      <c r="Y64" s="94" t="s">
        <v>557</v>
      </c>
      <c r="Z64" s="94" t="s">
        <v>557</v>
      </c>
      <c r="AA64" s="94" t="s">
        <v>557</v>
      </c>
      <c r="AB64" s="94" t="s">
        <v>61</v>
      </c>
      <c r="AC64" s="94" t="s">
        <v>108</v>
      </c>
      <c r="AD64" s="54" t="s">
        <v>1300</v>
      </c>
      <c r="AE64" s="94" t="s">
        <v>464</v>
      </c>
      <c r="AF64" s="94" t="s">
        <v>464</v>
      </c>
      <c r="AG64" s="94" t="s">
        <v>464</v>
      </c>
      <c r="AH64" s="94" t="s">
        <v>61</v>
      </c>
      <c r="AI64" s="94" t="s">
        <v>60</v>
      </c>
      <c r="AJ64" s="96" t="s">
        <v>103</v>
      </c>
      <c r="AK64" s="96" t="s">
        <v>145</v>
      </c>
      <c r="AL64" s="94" t="s">
        <v>126</v>
      </c>
      <c r="AM64" s="54" t="s">
        <v>1301</v>
      </c>
      <c r="AN64" s="94" t="s">
        <v>387</v>
      </c>
      <c r="AO64" s="54" t="s">
        <v>388</v>
      </c>
      <c r="AP64" s="54" t="s">
        <v>388</v>
      </c>
      <c r="AQ64" s="54" t="s">
        <v>388</v>
      </c>
      <c r="AR64" s="54" t="s">
        <v>388</v>
      </c>
      <c r="AS64" s="54" t="s">
        <v>388</v>
      </c>
      <c r="AT64" s="54" t="s">
        <v>388</v>
      </c>
      <c r="AU64" s="54" t="s">
        <v>388</v>
      </c>
      <c r="AV64" s="54" t="s">
        <v>388</v>
      </c>
      <c r="AW64" s="54" t="s">
        <v>388</v>
      </c>
      <c r="AX64" s="54" t="s">
        <v>388</v>
      </c>
      <c r="AY64" s="54" t="s">
        <v>1302</v>
      </c>
      <c r="AZ64" s="54" t="s">
        <v>1303</v>
      </c>
      <c r="BA64" s="54" t="s">
        <v>1304</v>
      </c>
      <c r="BB64" s="165" t="s">
        <v>2173</v>
      </c>
      <c r="BC64" s="55" t="s">
        <v>2168</v>
      </c>
      <c r="BD64" s="71">
        <v>43356</v>
      </c>
      <c r="BE64" s="72" t="s">
        <v>392</v>
      </c>
      <c r="BF64" s="77" t="s">
        <v>1273</v>
      </c>
      <c r="BG64" s="69">
        <v>43593</v>
      </c>
      <c r="BH64" s="78" t="s">
        <v>392</v>
      </c>
      <c r="BI64" s="74" t="s">
        <v>1305</v>
      </c>
      <c r="BJ64" s="69">
        <v>43759</v>
      </c>
      <c r="BK64" s="72" t="s">
        <v>1213</v>
      </c>
      <c r="BL64" s="77" t="s">
        <v>1306</v>
      </c>
      <c r="BM64" s="69">
        <v>43909</v>
      </c>
      <c r="BN64" s="78" t="s">
        <v>392</v>
      </c>
      <c r="BO64" s="74" t="s">
        <v>1307</v>
      </c>
      <c r="BP64" s="69">
        <v>44074</v>
      </c>
      <c r="BQ64" s="72" t="s">
        <v>502</v>
      </c>
      <c r="BR64" s="77" t="s">
        <v>1308</v>
      </c>
      <c r="BS64" s="69">
        <v>44168</v>
      </c>
      <c r="BT64" s="78" t="s">
        <v>398</v>
      </c>
      <c r="BU64" s="74" t="s">
        <v>1309</v>
      </c>
      <c r="BV64" s="69" t="s">
        <v>403</v>
      </c>
      <c r="BW64" s="72" t="s">
        <v>404</v>
      </c>
      <c r="BX64" s="77" t="s">
        <v>403</v>
      </c>
      <c r="BY64" s="69" t="s">
        <v>403</v>
      </c>
      <c r="BZ64" s="78" t="s">
        <v>404</v>
      </c>
      <c r="CA64" s="74" t="s">
        <v>403</v>
      </c>
      <c r="CB64" s="69" t="s">
        <v>403</v>
      </c>
      <c r="CC64" s="72" t="s">
        <v>404</v>
      </c>
      <c r="CD64" s="77" t="s">
        <v>403</v>
      </c>
      <c r="CE64" s="69" t="s">
        <v>403</v>
      </c>
      <c r="CF64" s="78" t="s">
        <v>404</v>
      </c>
      <c r="CG64" s="74" t="s">
        <v>403</v>
      </c>
      <c r="CH64" s="69" t="s">
        <v>403</v>
      </c>
      <c r="CI64" s="72" t="s">
        <v>404</v>
      </c>
      <c r="CJ64" s="77" t="s">
        <v>403</v>
      </c>
      <c r="CK64" s="69" t="s">
        <v>403</v>
      </c>
      <c r="CL64" s="78" t="s">
        <v>404</v>
      </c>
      <c r="CM64" s="80" t="s">
        <v>403</v>
      </c>
      <c r="CN64" s="159" t="str">
        <f>IFERROR(VLOOKUP(A64,Listas!$A$2:$B$23,2,FALSE),"")</f>
        <v>Subsecretaría de Servicio a la Ciudadanía</v>
      </c>
      <c r="CO64" s="160">
        <f t="shared" si="24"/>
        <v>3</v>
      </c>
      <c r="CP64" s="160">
        <f t="shared" si="25"/>
        <v>3</v>
      </c>
      <c r="CQ64" s="160">
        <f t="shared" si="26"/>
        <v>3</v>
      </c>
      <c r="CR64" s="160">
        <f t="shared" si="27"/>
        <v>1</v>
      </c>
      <c r="CS64" s="94">
        <f t="shared" si="28"/>
        <v>2</v>
      </c>
      <c r="CT64" s="94" t="str">
        <f t="shared" si="38"/>
        <v>Improbable (2)</v>
      </c>
      <c r="CU64" s="94">
        <f t="shared" si="29"/>
        <v>3</v>
      </c>
      <c r="CV64" s="94" t="str">
        <f t="shared" si="39"/>
        <v>Moderado (3)</v>
      </c>
      <c r="CW64" s="94">
        <f t="shared" si="30"/>
        <v>1</v>
      </c>
      <c r="CX64" s="94" t="str">
        <f t="shared" si="40"/>
        <v>Rara vez (1)</v>
      </c>
      <c r="CY64" s="94">
        <f t="shared" si="31"/>
        <v>1</v>
      </c>
      <c r="CZ64" s="94" t="str">
        <f t="shared" si="41"/>
        <v>Insignificante (1)</v>
      </c>
      <c r="DA64" s="94" t="str">
        <f t="shared" si="12"/>
        <v>Antes de controles
Desde el cuadrante de probabilidad Improbable (2) e impacto Moderado (3)
Después de controles
Hasta el cuadrante de probabilidad Rara vez (1) e impacto Insignificante (1)</v>
      </c>
      <c r="DJ64" s="178"/>
      <c r="DO64" s="165" t="str">
        <f t="shared" si="32"/>
        <v>Antes de controles
Desde el cuadrante de probabilidad Improbable (2) e impacto Moderado (3)
Después de controles
Hasta el cuadrante de probabilidad Rara vez (1) e impacto Insignificante (1)</v>
      </c>
      <c r="DP64" s="55" t="str">
        <f t="shared" si="33"/>
        <v>Antes de controles
Desde el cuadrante de probabilidad Improbable (2) e impacto Mayor (4)
Después de controles
Hasta el cuadrante de probabilidad Rara vez (1) e impacto Menor (2)</v>
      </c>
    </row>
    <row r="65" spans="1:120" ht="409.5" customHeight="1" x14ac:dyDescent="0.2">
      <c r="A65" s="54" t="s">
        <v>209</v>
      </c>
      <c r="B65" s="97" t="s">
        <v>1278</v>
      </c>
      <c r="C65" s="58" t="s">
        <v>93</v>
      </c>
      <c r="D65" s="56" t="s">
        <v>1310</v>
      </c>
      <c r="E65" s="94" t="s">
        <v>35</v>
      </c>
      <c r="F65" s="94" t="s">
        <v>152</v>
      </c>
      <c r="G65" s="54" t="s">
        <v>1311</v>
      </c>
      <c r="H65" s="54" t="s">
        <v>1312</v>
      </c>
      <c r="I65" s="54" t="s">
        <v>1313</v>
      </c>
      <c r="J65" s="54" t="s">
        <v>509</v>
      </c>
      <c r="K65" s="54" t="s">
        <v>379</v>
      </c>
      <c r="L65" s="54" t="s">
        <v>380</v>
      </c>
      <c r="M65" s="54" t="s">
        <v>1265</v>
      </c>
      <c r="N65" s="96" t="s">
        <v>103</v>
      </c>
      <c r="O65" s="96" t="s">
        <v>125</v>
      </c>
      <c r="P65" s="96" t="s">
        <v>125</v>
      </c>
      <c r="Q65" s="96" t="s">
        <v>125</v>
      </c>
      <c r="R65" s="96" t="s">
        <v>145</v>
      </c>
      <c r="S65" s="96" t="s">
        <v>145</v>
      </c>
      <c r="T65" s="96" t="s">
        <v>125</v>
      </c>
      <c r="U65" s="96" t="s">
        <v>125</v>
      </c>
      <c r="V65" s="94" t="s">
        <v>105</v>
      </c>
      <c r="W65" s="54" t="s">
        <v>1314</v>
      </c>
      <c r="X65" s="54" t="s">
        <v>1315</v>
      </c>
      <c r="Y65" s="94" t="s">
        <v>384</v>
      </c>
      <c r="Z65" s="94" t="s">
        <v>384</v>
      </c>
      <c r="AA65" s="94" t="s">
        <v>384</v>
      </c>
      <c r="AB65" s="94" t="s">
        <v>61</v>
      </c>
      <c r="AC65" s="94" t="s">
        <v>59</v>
      </c>
      <c r="AD65" s="54" t="s">
        <v>1316</v>
      </c>
      <c r="AE65" s="94" t="s">
        <v>384</v>
      </c>
      <c r="AF65" s="94" t="s">
        <v>384</v>
      </c>
      <c r="AG65" s="94" t="s">
        <v>384</v>
      </c>
      <c r="AH65" s="94" t="s">
        <v>61</v>
      </c>
      <c r="AI65" s="94" t="s">
        <v>60</v>
      </c>
      <c r="AJ65" s="96" t="s">
        <v>144</v>
      </c>
      <c r="AK65" s="96" t="s">
        <v>145</v>
      </c>
      <c r="AL65" s="94" t="s">
        <v>126</v>
      </c>
      <c r="AM65" s="54" t="s">
        <v>1317</v>
      </c>
      <c r="AN65" s="94" t="s">
        <v>387</v>
      </c>
      <c r="AO65" s="54" t="s">
        <v>388</v>
      </c>
      <c r="AP65" s="54" t="s">
        <v>388</v>
      </c>
      <c r="AQ65" s="54" t="s">
        <v>388</v>
      </c>
      <c r="AR65" s="54" t="s">
        <v>388</v>
      </c>
      <c r="AS65" s="54" t="s">
        <v>388</v>
      </c>
      <c r="AT65" s="54" t="s">
        <v>388</v>
      </c>
      <c r="AU65" s="54" t="s">
        <v>388</v>
      </c>
      <c r="AV65" s="54" t="s">
        <v>388</v>
      </c>
      <c r="AW65" s="54" t="s">
        <v>388</v>
      </c>
      <c r="AX65" s="54" t="s">
        <v>388</v>
      </c>
      <c r="AY65" s="54" t="s">
        <v>1318</v>
      </c>
      <c r="AZ65" s="54" t="s">
        <v>1319</v>
      </c>
      <c r="BA65" s="54" t="s">
        <v>1320</v>
      </c>
      <c r="BB65" s="165" t="s">
        <v>2173</v>
      </c>
      <c r="BC65" s="55" t="s">
        <v>2168</v>
      </c>
      <c r="BD65" s="71">
        <v>43356</v>
      </c>
      <c r="BE65" s="72" t="s">
        <v>392</v>
      </c>
      <c r="BF65" s="77" t="s">
        <v>1273</v>
      </c>
      <c r="BG65" s="69">
        <v>43593</v>
      </c>
      <c r="BH65" s="78" t="s">
        <v>392</v>
      </c>
      <c r="BI65" s="74" t="s">
        <v>1321</v>
      </c>
      <c r="BJ65" s="69">
        <v>43759</v>
      </c>
      <c r="BK65" s="72" t="s">
        <v>392</v>
      </c>
      <c r="BL65" s="77" t="s">
        <v>1322</v>
      </c>
      <c r="BM65" s="69">
        <v>43909</v>
      </c>
      <c r="BN65" s="78" t="s">
        <v>590</v>
      </c>
      <c r="BO65" s="74" t="s">
        <v>1323</v>
      </c>
      <c r="BP65" s="69">
        <v>44074</v>
      </c>
      <c r="BQ65" s="72" t="s">
        <v>502</v>
      </c>
      <c r="BR65" s="77" t="s">
        <v>1324</v>
      </c>
      <c r="BS65" s="69" t="s">
        <v>403</v>
      </c>
      <c r="BT65" s="78" t="s">
        <v>404</v>
      </c>
      <c r="BU65" s="74" t="s">
        <v>403</v>
      </c>
      <c r="BV65" s="69" t="s">
        <v>403</v>
      </c>
      <c r="BW65" s="72" t="s">
        <v>404</v>
      </c>
      <c r="BX65" s="77" t="s">
        <v>403</v>
      </c>
      <c r="BY65" s="69" t="s">
        <v>403</v>
      </c>
      <c r="BZ65" s="78" t="s">
        <v>404</v>
      </c>
      <c r="CA65" s="74" t="s">
        <v>403</v>
      </c>
      <c r="CB65" s="69" t="s">
        <v>403</v>
      </c>
      <c r="CC65" s="72" t="s">
        <v>404</v>
      </c>
      <c r="CD65" s="77" t="s">
        <v>403</v>
      </c>
      <c r="CE65" s="69" t="s">
        <v>403</v>
      </c>
      <c r="CF65" s="78" t="s">
        <v>404</v>
      </c>
      <c r="CG65" s="74" t="s">
        <v>403</v>
      </c>
      <c r="CH65" s="69" t="s">
        <v>403</v>
      </c>
      <c r="CI65" s="72" t="s">
        <v>404</v>
      </c>
      <c r="CJ65" s="77" t="s">
        <v>403</v>
      </c>
      <c r="CK65" s="69" t="s">
        <v>403</v>
      </c>
      <c r="CL65" s="78" t="s">
        <v>404</v>
      </c>
      <c r="CM65" s="80" t="s">
        <v>403</v>
      </c>
      <c r="CN65" s="159" t="str">
        <f>IFERROR(VLOOKUP(A65,Listas!$A$2:$B$23,2,FALSE),"")</f>
        <v>Subsecretaría de Servicio a la Ciudadanía</v>
      </c>
      <c r="CO65" s="160">
        <f t="shared" si="24"/>
        <v>3</v>
      </c>
      <c r="CP65" s="160">
        <f t="shared" si="25"/>
        <v>2</v>
      </c>
      <c r="CQ65" s="160">
        <f t="shared" si="26"/>
        <v>1</v>
      </c>
      <c r="CR65" s="160">
        <f t="shared" si="27"/>
        <v>1</v>
      </c>
      <c r="CS65" s="94">
        <f t="shared" si="28"/>
        <v>2</v>
      </c>
      <c r="CT65" s="94" t="str">
        <f t="shared" si="38"/>
        <v>Improbable (2)</v>
      </c>
      <c r="CU65" s="94">
        <f t="shared" si="29"/>
        <v>3</v>
      </c>
      <c r="CV65" s="94" t="str">
        <f t="shared" si="39"/>
        <v>Moderado (3)</v>
      </c>
      <c r="CW65" s="94">
        <f t="shared" si="30"/>
        <v>1</v>
      </c>
      <c r="CX65" s="94" t="str">
        <f t="shared" si="40"/>
        <v>Rara vez (1)</v>
      </c>
      <c r="CY65" s="94">
        <f t="shared" si="31"/>
        <v>1</v>
      </c>
      <c r="CZ65" s="94" t="str">
        <f t="shared" si="41"/>
        <v>Insignificante (1)</v>
      </c>
      <c r="DA65" s="94" t="str">
        <f t="shared" si="12"/>
        <v>Antes de controles
Desde el cuadrante de probabilidad Improbable (2) e impacto Moderado (3)
Después de controles
Hasta el cuadrante de probabilidad Rara vez (1) e impacto Insignificante (1)</v>
      </c>
      <c r="DJ65" s="178"/>
      <c r="DO65" s="165" t="str">
        <f t="shared" si="32"/>
        <v>Antes de controles
Desde el cuadrante de probabilidad Improbable (2) e impacto Moderado (3)
Después de controles
Hasta el cuadrante de probabilidad Rara vez (1) e impacto Insignificante (1)</v>
      </c>
      <c r="DP65" s="55" t="str">
        <f t="shared" si="33"/>
        <v>Antes de controles
Desde el cuadrante de probabilidad Improbable (2) e impacto Mayor (4)
Después de controles
Hasta el cuadrante de probabilidad Rara vez (1) e impacto Menor (2)</v>
      </c>
    </row>
    <row r="66" spans="1:120" ht="409.5" customHeight="1" x14ac:dyDescent="0.2">
      <c r="A66" s="54" t="s">
        <v>209</v>
      </c>
      <c r="B66" s="97" t="s">
        <v>1325</v>
      </c>
      <c r="C66" s="58" t="s">
        <v>133</v>
      </c>
      <c r="D66" s="56" t="s">
        <v>1326</v>
      </c>
      <c r="E66" s="94" t="s">
        <v>35</v>
      </c>
      <c r="F66" s="94" t="s">
        <v>42</v>
      </c>
      <c r="G66" s="54" t="s">
        <v>1327</v>
      </c>
      <c r="H66" s="54" t="s">
        <v>1328</v>
      </c>
      <c r="I66" s="54" t="s">
        <v>1329</v>
      </c>
      <c r="J66" s="54" t="s">
        <v>509</v>
      </c>
      <c r="K66" s="54" t="s">
        <v>379</v>
      </c>
      <c r="L66" s="54" t="s">
        <v>493</v>
      </c>
      <c r="M66" s="54" t="s">
        <v>1265</v>
      </c>
      <c r="N66" s="96" t="s">
        <v>103</v>
      </c>
      <c r="O66" s="96" t="s">
        <v>145</v>
      </c>
      <c r="P66" s="96" t="s">
        <v>125</v>
      </c>
      <c r="Q66" s="96" t="s">
        <v>125</v>
      </c>
      <c r="R66" s="96" t="s">
        <v>125</v>
      </c>
      <c r="S66" s="96" t="s">
        <v>145</v>
      </c>
      <c r="T66" s="96" t="s">
        <v>125</v>
      </c>
      <c r="U66" s="96" t="s">
        <v>125</v>
      </c>
      <c r="V66" s="94" t="s">
        <v>105</v>
      </c>
      <c r="W66" s="54" t="s">
        <v>1330</v>
      </c>
      <c r="X66" s="54" t="s">
        <v>1331</v>
      </c>
      <c r="Y66" s="94" t="s">
        <v>464</v>
      </c>
      <c r="Z66" s="94" t="s">
        <v>464</v>
      </c>
      <c r="AA66" s="94" t="s">
        <v>464</v>
      </c>
      <c r="AB66" s="94" t="s">
        <v>61</v>
      </c>
      <c r="AC66" s="94" t="s">
        <v>59</v>
      </c>
      <c r="AD66" s="54" t="s">
        <v>1332</v>
      </c>
      <c r="AE66" s="94" t="s">
        <v>557</v>
      </c>
      <c r="AF66" s="94" t="s">
        <v>557</v>
      </c>
      <c r="AG66" s="94" t="s">
        <v>557</v>
      </c>
      <c r="AH66" s="94" t="s">
        <v>61</v>
      </c>
      <c r="AI66" s="94" t="s">
        <v>60</v>
      </c>
      <c r="AJ66" s="96" t="s">
        <v>144</v>
      </c>
      <c r="AK66" s="96" t="s">
        <v>145</v>
      </c>
      <c r="AL66" s="94" t="s">
        <v>126</v>
      </c>
      <c r="AM66" s="54" t="s">
        <v>1333</v>
      </c>
      <c r="AN66" s="94" t="s">
        <v>387</v>
      </c>
      <c r="AO66" s="54" t="s">
        <v>388</v>
      </c>
      <c r="AP66" s="54" t="s">
        <v>388</v>
      </c>
      <c r="AQ66" s="54" t="s">
        <v>388</v>
      </c>
      <c r="AR66" s="54" t="s">
        <v>388</v>
      </c>
      <c r="AS66" s="54" t="s">
        <v>388</v>
      </c>
      <c r="AT66" s="54" t="s">
        <v>388</v>
      </c>
      <c r="AU66" s="54" t="s">
        <v>388</v>
      </c>
      <c r="AV66" s="54" t="s">
        <v>388</v>
      </c>
      <c r="AW66" s="54" t="s">
        <v>388</v>
      </c>
      <c r="AX66" s="54" t="s">
        <v>388</v>
      </c>
      <c r="AY66" s="54" t="s">
        <v>1334</v>
      </c>
      <c r="AZ66" s="54" t="s">
        <v>1335</v>
      </c>
      <c r="BA66" s="54" t="s">
        <v>1336</v>
      </c>
      <c r="BB66" s="165" t="s">
        <v>2173</v>
      </c>
      <c r="BC66" s="55" t="s">
        <v>2168</v>
      </c>
      <c r="BD66" s="71">
        <v>43356</v>
      </c>
      <c r="BE66" s="72" t="s">
        <v>392</v>
      </c>
      <c r="BF66" s="77" t="s">
        <v>1273</v>
      </c>
      <c r="BG66" s="69">
        <v>43593</v>
      </c>
      <c r="BH66" s="78" t="s">
        <v>392</v>
      </c>
      <c r="BI66" s="74" t="s">
        <v>1337</v>
      </c>
      <c r="BJ66" s="69">
        <v>43759</v>
      </c>
      <c r="BK66" s="72" t="s">
        <v>392</v>
      </c>
      <c r="BL66" s="77" t="s">
        <v>1338</v>
      </c>
      <c r="BM66" s="69">
        <v>43909</v>
      </c>
      <c r="BN66" s="78" t="s">
        <v>1339</v>
      </c>
      <c r="BO66" s="74" t="s">
        <v>1340</v>
      </c>
      <c r="BP66" s="69">
        <v>44074</v>
      </c>
      <c r="BQ66" s="72" t="s">
        <v>502</v>
      </c>
      <c r="BR66" s="77" t="s">
        <v>1341</v>
      </c>
      <c r="BS66" s="69" t="s">
        <v>403</v>
      </c>
      <c r="BT66" s="78" t="s">
        <v>404</v>
      </c>
      <c r="BU66" s="74" t="s">
        <v>403</v>
      </c>
      <c r="BV66" s="69" t="s">
        <v>403</v>
      </c>
      <c r="BW66" s="72" t="s">
        <v>404</v>
      </c>
      <c r="BX66" s="77" t="s">
        <v>403</v>
      </c>
      <c r="BY66" s="69" t="s">
        <v>403</v>
      </c>
      <c r="BZ66" s="78" t="s">
        <v>404</v>
      </c>
      <c r="CA66" s="74" t="s">
        <v>403</v>
      </c>
      <c r="CB66" s="69" t="s">
        <v>403</v>
      </c>
      <c r="CC66" s="72" t="s">
        <v>404</v>
      </c>
      <c r="CD66" s="77" t="s">
        <v>403</v>
      </c>
      <c r="CE66" s="69" t="s">
        <v>403</v>
      </c>
      <c r="CF66" s="78" t="s">
        <v>404</v>
      </c>
      <c r="CG66" s="74" t="s">
        <v>403</v>
      </c>
      <c r="CH66" s="69" t="s">
        <v>403</v>
      </c>
      <c r="CI66" s="72" t="s">
        <v>404</v>
      </c>
      <c r="CJ66" s="77" t="s">
        <v>403</v>
      </c>
      <c r="CK66" s="69" t="s">
        <v>403</v>
      </c>
      <c r="CL66" s="78" t="s">
        <v>404</v>
      </c>
      <c r="CM66" s="80" t="s">
        <v>403</v>
      </c>
      <c r="CN66" s="159" t="str">
        <f>IFERROR(VLOOKUP(A66,Listas!$A$2:$B$23,2,FALSE),"")</f>
        <v>Subsecretaría de Servicio a la Ciudadanía</v>
      </c>
      <c r="CO66" s="160">
        <f t="shared" si="24"/>
        <v>3</v>
      </c>
      <c r="CP66" s="160">
        <f t="shared" si="25"/>
        <v>2</v>
      </c>
      <c r="CQ66" s="160">
        <f t="shared" si="26"/>
        <v>1</v>
      </c>
      <c r="CR66" s="160">
        <f t="shared" si="27"/>
        <v>1</v>
      </c>
      <c r="CS66" s="94">
        <f t="shared" si="28"/>
        <v>2</v>
      </c>
      <c r="CT66" s="94" t="str">
        <f t="shared" si="38"/>
        <v>Improbable (2)</v>
      </c>
      <c r="CU66" s="94">
        <f t="shared" si="29"/>
        <v>3</v>
      </c>
      <c r="CV66" s="94" t="str">
        <f t="shared" si="39"/>
        <v>Moderado (3)</v>
      </c>
      <c r="CW66" s="94">
        <f t="shared" si="30"/>
        <v>1</v>
      </c>
      <c r="CX66" s="94" t="str">
        <f t="shared" si="40"/>
        <v>Rara vez (1)</v>
      </c>
      <c r="CY66" s="94">
        <f t="shared" si="31"/>
        <v>1</v>
      </c>
      <c r="CZ66" s="94" t="str">
        <f t="shared" si="41"/>
        <v>Insignificante (1)</v>
      </c>
      <c r="DA66" s="94" t="str">
        <f t="shared" si="12"/>
        <v>Antes de controles
Desde el cuadrante de probabilidad Improbable (2) e impacto Moderado (3)
Después de controles
Hasta el cuadrante de probabilidad Rara vez (1) e impacto Insignificante (1)</v>
      </c>
      <c r="DJ66" s="178"/>
      <c r="DO66" s="165" t="str">
        <f t="shared" si="32"/>
        <v>Antes de controles
Desde el cuadrante de probabilidad Improbable (2) e impacto Moderado (3)
Después de controles
Hasta el cuadrante de probabilidad Rara vez (1) e impacto Insignificante (1)</v>
      </c>
      <c r="DP66" s="55" t="str">
        <f t="shared" si="33"/>
        <v>Antes de controles
Desde el cuadrante de probabilidad Improbable (2) e impacto Mayor (4)
Después de controles
Hasta el cuadrante de probabilidad Rara vez (1) e impacto Menor (2)</v>
      </c>
    </row>
    <row r="67" spans="1:120" ht="409.5" customHeight="1" x14ac:dyDescent="0.2">
      <c r="A67" s="54" t="s">
        <v>209</v>
      </c>
      <c r="B67" s="97" t="s">
        <v>1342</v>
      </c>
      <c r="C67" s="58" t="s">
        <v>93</v>
      </c>
      <c r="D67" s="56" t="s">
        <v>1343</v>
      </c>
      <c r="E67" s="94" t="s">
        <v>35</v>
      </c>
      <c r="F67" s="94" t="s">
        <v>152</v>
      </c>
      <c r="G67" s="54" t="s">
        <v>1344</v>
      </c>
      <c r="H67" s="54" t="s">
        <v>1345</v>
      </c>
      <c r="I67" s="54" t="s">
        <v>1346</v>
      </c>
      <c r="J67" s="54" t="s">
        <v>509</v>
      </c>
      <c r="K67" s="54" t="s">
        <v>379</v>
      </c>
      <c r="L67" s="54" t="s">
        <v>1347</v>
      </c>
      <c r="M67" s="54" t="s">
        <v>1265</v>
      </c>
      <c r="N67" s="96" t="s">
        <v>144</v>
      </c>
      <c r="O67" s="96" t="s">
        <v>145</v>
      </c>
      <c r="P67" s="96" t="s">
        <v>145</v>
      </c>
      <c r="Q67" s="96" t="s">
        <v>145</v>
      </c>
      <c r="R67" s="96" t="s">
        <v>145</v>
      </c>
      <c r="S67" s="96" t="s">
        <v>145</v>
      </c>
      <c r="T67" s="96" t="s">
        <v>104</v>
      </c>
      <c r="U67" s="96" t="s">
        <v>104</v>
      </c>
      <c r="V67" s="94" t="s">
        <v>105</v>
      </c>
      <c r="W67" s="54" t="s">
        <v>1348</v>
      </c>
      <c r="X67" s="54" t="s">
        <v>1349</v>
      </c>
      <c r="Y67" s="94" t="s">
        <v>557</v>
      </c>
      <c r="Z67" s="94" t="s">
        <v>557</v>
      </c>
      <c r="AA67" s="94" t="s">
        <v>557</v>
      </c>
      <c r="AB67" s="94" t="s">
        <v>61</v>
      </c>
      <c r="AC67" s="94" t="s">
        <v>59</v>
      </c>
      <c r="AD67" s="54" t="s">
        <v>1350</v>
      </c>
      <c r="AE67" s="94" t="s">
        <v>384</v>
      </c>
      <c r="AF67" s="94" t="s">
        <v>384</v>
      </c>
      <c r="AG67" s="94" t="s">
        <v>384</v>
      </c>
      <c r="AH67" s="94" t="s">
        <v>61</v>
      </c>
      <c r="AI67" s="94" t="s">
        <v>60</v>
      </c>
      <c r="AJ67" s="96" t="s">
        <v>144</v>
      </c>
      <c r="AK67" s="96" t="s">
        <v>145</v>
      </c>
      <c r="AL67" s="94" t="s">
        <v>126</v>
      </c>
      <c r="AM67" s="54" t="s">
        <v>1351</v>
      </c>
      <c r="AN67" s="94" t="s">
        <v>387</v>
      </c>
      <c r="AO67" s="54" t="s">
        <v>388</v>
      </c>
      <c r="AP67" s="54" t="s">
        <v>388</v>
      </c>
      <c r="AQ67" s="54" t="s">
        <v>388</v>
      </c>
      <c r="AR67" s="54" t="s">
        <v>388</v>
      </c>
      <c r="AS67" s="54" t="s">
        <v>388</v>
      </c>
      <c r="AT67" s="54" t="s">
        <v>388</v>
      </c>
      <c r="AU67" s="54" t="s">
        <v>388</v>
      </c>
      <c r="AV67" s="54" t="s">
        <v>388</v>
      </c>
      <c r="AW67" s="54" t="s">
        <v>388</v>
      </c>
      <c r="AX67" s="54" t="s">
        <v>388</v>
      </c>
      <c r="AY67" s="54" t="s">
        <v>1352</v>
      </c>
      <c r="AZ67" s="54" t="s">
        <v>1353</v>
      </c>
      <c r="BA67" s="54" t="s">
        <v>1354</v>
      </c>
      <c r="BB67" s="165" t="s">
        <v>2173</v>
      </c>
      <c r="BC67" s="55" t="s">
        <v>2168</v>
      </c>
      <c r="BD67" s="71">
        <v>43356</v>
      </c>
      <c r="BE67" s="72" t="s">
        <v>392</v>
      </c>
      <c r="BF67" s="77" t="s">
        <v>1273</v>
      </c>
      <c r="BG67" s="69">
        <v>43593</v>
      </c>
      <c r="BH67" s="78" t="s">
        <v>392</v>
      </c>
      <c r="BI67" s="74" t="s">
        <v>1355</v>
      </c>
      <c r="BJ67" s="69">
        <v>43759</v>
      </c>
      <c r="BK67" s="72" t="s">
        <v>400</v>
      </c>
      <c r="BL67" s="77" t="s">
        <v>1356</v>
      </c>
      <c r="BM67" s="69">
        <v>43909</v>
      </c>
      <c r="BN67" s="78" t="s">
        <v>398</v>
      </c>
      <c r="BO67" s="74" t="s">
        <v>1275</v>
      </c>
      <c r="BP67" s="69">
        <v>44074</v>
      </c>
      <c r="BQ67" s="72" t="s">
        <v>502</v>
      </c>
      <c r="BR67" s="77" t="s">
        <v>1357</v>
      </c>
      <c r="BS67" s="69" t="s">
        <v>403</v>
      </c>
      <c r="BT67" s="78" t="s">
        <v>404</v>
      </c>
      <c r="BU67" s="74" t="s">
        <v>403</v>
      </c>
      <c r="BV67" s="69" t="s">
        <v>403</v>
      </c>
      <c r="BW67" s="72" t="s">
        <v>404</v>
      </c>
      <c r="BX67" s="77" t="s">
        <v>403</v>
      </c>
      <c r="BY67" s="69" t="s">
        <v>403</v>
      </c>
      <c r="BZ67" s="78" t="s">
        <v>404</v>
      </c>
      <c r="CA67" s="74" t="s">
        <v>403</v>
      </c>
      <c r="CB67" s="69" t="s">
        <v>403</v>
      </c>
      <c r="CC67" s="72" t="s">
        <v>404</v>
      </c>
      <c r="CD67" s="77" t="s">
        <v>403</v>
      </c>
      <c r="CE67" s="69" t="s">
        <v>403</v>
      </c>
      <c r="CF67" s="78" t="s">
        <v>404</v>
      </c>
      <c r="CG67" s="74" t="s">
        <v>403</v>
      </c>
      <c r="CH67" s="69" t="s">
        <v>403</v>
      </c>
      <c r="CI67" s="72" t="s">
        <v>404</v>
      </c>
      <c r="CJ67" s="77" t="s">
        <v>403</v>
      </c>
      <c r="CK67" s="69" t="s">
        <v>403</v>
      </c>
      <c r="CL67" s="78" t="s">
        <v>404</v>
      </c>
      <c r="CM67" s="80" t="s">
        <v>403</v>
      </c>
      <c r="CN67" s="159" t="str">
        <f>IFERROR(VLOOKUP(A67,Listas!$A$2:$B$23,2,FALSE),"")</f>
        <v>Subsecretaría de Servicio a la Ciudadanía</v>
      </c>
      <c r="CO67" s="160">
        <f t="shared" si="24"/>
        <v>1</v>
      </c>
      <c r="CP67" s="160">
        <f t="shared" si="25"/>
        <v>3</v>
      </c>
      <c r="CQ67" s="160">
        <f t="shared" si="26"/>
        <v>1</v>
      </c>
      <c r="CR67" s="160">
        <f t="shared" si="27"/>
        <v>1</v>
      </c>
      <c r="CS67" s="94">
        <f t="shared" si="28"/>
        <v>2</v>
      </c>
      <c r="CT67" s="94" t="str">
        <f t="shared" si="38"/>
        <v>Improbable (2)</v>
      </c>
      <c r="CU67" s="94">
        <f t="shared" si="29"/>
        <v>3</v>
      </c>
      <c r="CV67" s="94" t="str">
        <f t="shared" si="39"/>
        <v>Moderado (3)</v>
      </c>
      <c r="CW67" s="94">
        <f t="shared" si="30"/>
        <v>1</v>
      </c>
      <c r="CX67" s="94" t="str">
        <f t="shared" si="40"/>
        <v>Rara vez (1)</v>
      </c>
      <c r="CY67" s="94">
        <f t="shared" si="31"/>
        <v>1</v>
      </c>
      <c r="CZ67" s="94" t="str">
        <f t="shared" si="41"/>
        <v>Insignificante (1)</v>
      </c>
      <c r="DA67" s="94" t="str">
        <f t="shared" si="12"/>
        <v>Antes de controles
Desde el cuadrante de probabilidad Improbable (2) e impacto Moderado (3)
Después de controles
Hasta el cuadrante de probabilidad Rara vez (1) e impacto Insignificante (1)</v>
      </c>
      <c r="DJ67" s="178"/>
      <c r="DO67" s="165" t="str">
        <f t="shared" si="32"/>
        <v>Antes de controles
Desde el cuadrante de probabilidad Improbable (2) e impacto Moderado (3)
Después de controles
Hasta el cuadrante de probabilidad Rara vez (1) e impacto Insignificante (1)</v>
      </c>
      <c r="DP67" s="55" t="str">
        <f t="shared" si="33"/>
        <v>Antes de controles
Desde el cuadrante de probabilidad Improbable (2) e impacto Mayor (4)
Después de controles
Hasta el cuadrante de probabilidad Rara vez (1) e impacto Menor (2)</v>
      </c>
    </row>
    <row r="68" spans="1:120" ht="409.5" customHeight="1" x14ac:dyDescent="0.2">
      <c r="A68" s="54" t="s">
        <v>209</v>
      </c>
      <c r="B68" s="97" t="s">
        <v>1358</v>
      </c>
      <c r="C68" s="58" t="s">
        <v>133</v>
      </c>
      <c r="D68" s="56" t="s">
        <v>1359</v>
      </c>
      <c r="E68" s="94" t="s">
        <v>35</v>
      </c>
      <c r="F68" s="94" t="s">
        <v>42</v>
      </c>
      <c r="G68" s="54" t="s">
        <v>1360</v>
      </c>
      <c r="H68" s="54" t="s">
        <v>1361</v>
      </c>
      <c r="I68" s="54" t="s">
        <v>1362</v>
      </c>
      <c r="J68" s="54" t="s">
        <v>509</v>
      </c>
      <c r="K68" s="54" t="s">
        <v>379</v>
      </c>
      <c r="L68" s="54" t="s">
        <v>380</v>
      </c>
      <c r="M68" s="54" t="s">
        <v>1265</v>
      </c>
      <c r="N68" s="96" t="s">
        <v>144</v>
      </c>
      <c r="O68" s="96" t="s">
        <v>145</v>
      </c>
      <c r="P68" s="96" t="s">
        <v>125</v>
      </c>
      <c r="Q68" s="96" t="s">
        <v>145</v>
      </c>
      <c r="R68" s="96" t="s">
        <v>145</v>
      </c>
      <c r="S68" s="96" t="s">
        <v>145</v>
      </c>
      <c r="T68" s="96" t="s">
        <v>125</v>
      </c>
      <c r="U68" s="96" t="s">
        <v>125</v>
      </c>
      <c r="V68" s="94" t="s">
        <v>126</v>
      </c>
      <c r="W68" s="54" t="s">
        <v>1363</v>
      </c>
      <c r="X68" s="54" t="s">
        <v>1364</v>
      </c>
      <c r="Y68" s="94" t="s">
        <v>464</v>
      </c>
      <c r="Z68" s="94" t="s">
        <v>464</v>
      </c>
      <c r="AA68" s="94" t="s">
        <v>464</v>
      </c>
      <c r="AB68" s="94" t="s">
        <v>61</v>
      </c>
      <c r="AC68" s="94" t="s">
        <v>59</v>
      </c>
      <c r="AD68" s="54" t="s">
        <v>1365</v>
      </c>
      <c r="AE68" s="94" t="s">
        <v>464</v>
      </c>
      <c r="AF68" s="94" t="s">
        <v>464</v>
      </c>
      <c r="AG68" s="94" t="s">
        <v>464</v>
      </c>
      <c r="AH68" s="94" t="s">
        <v>61</v>
      </c>
      <c r="AI68" s="94" t="s">
        <v>60</v>
      </c>
      <c r="AJ68" s="96" t="s">
        <v>144</v>
      </c>
      <c r="AK68" s="96" t="s">
        <v>145</v>
      </c>
      <c r="AL68" s="94" t="s">
        <v>126</v>
      </c>
      <c r="AM68" s="54" t="s">
        <v>1366</v>
      </c>
      <c r="AN68" s="94" t="s">
        <v>387</v>
      </c>
      <c r="AO68" s="54" t="s">
        <v>388</v>
      </c>
      <c r="AP68" s="54" t="s">
        <v>388</v>
      </c>
      <c r="AQ68" s="54" t="s">
        <v>388</v>
      </c>
      <c r="AR68" s="54" t="s">
        <v>388</v>
      </c>
      <c r="AS68" s="54" t="s">
        <v>388</v>
      </c>
      <c r="AT68" s="54" t="s">
        <v>388</v>
      </c>
      <c r="AU68" s="54" t="s">
        <v>388</v>
      </c>
      <c r="AV68" s="54" t="s">
        <v>388</v>
      </c>
      <c r="AW68" s="54" t="s">
        <v>388</v>
      </c>
      <c r="AX68" s="54" t="s">
        <v>388</v>
      </c>
      <c r="AY68" s="54" t="s">
        <v>1367</v>
      </c>
      <c r="AZ68" s="54" t="s">
        <v>1368</v>
      </c>
      <c r="BA68" s="54" t="s">
        <v>1369</v>
      </c>
      <c r="BB68" s="165" t="s">
        <v>2173</v>
      </c>
      <c r="BC68" s="55" t="s">
        <v>2168</v>
      </c>
      <c r="BD68" s="71">
        <v>43356</v>
      </c>
      <c r="BE68" s="72" t="s">
        <v>392</v>
      </c>
      <c r="BF68" s="77" t="s">
        <v>1273</v>
      </c>
      <c r="BG68" s="69">
        <v>43593</v>
      </c>
      <c r="BH68" s="78" t="s">
        <v>392</v>
      </c>
      <c r="BI68" s="74" t="s">
        <v>1370</v>
      </c>
      <c r="BJ68" s="69">
        <v>43759</v>
      </c>
      <c r="BK68" s="72" t="s">
        <v>443</v>
      </c>
      <c r="BL68" s="77" t="s">
        <v>1371</v>
      </c>
      <c r="BM68" s="69">
        <v>43909</v>
      </c>
      <c r="BN68" s="78" t="s">
        <v>590</v>
      </c>
      <c r="BO68" s="74" t="s">
        <v>1372</v>
      </c>
      <c r="BP68" s="69">
        <v>44074</v>
      </c>
      <c r="BQ68" s="72" t="s">
        <v>502</v>
      </c>
      <c r="BR68" s="77" t="s">
        <v>1373</v>
      </c>
      <c r="BS68" s="69" t="s">
        <v>403</v>
      </c>
      <c r="BT68" s="78" t="s">
        <v>404</v>
      </c>
      <c r="BU68" s="74" t="s">
        <v>403</v>
      </c>
      <c r="BV68" s="69" t="s">
        <v>403</v>
      </c>
      <c r="BW68" s="72" t="s">
        <v>404</v>
      </c>
      <c r="BX68" s="77" t="s">
        <v>403</v>
      </c>
      <c r="BY68" s="69" t="s">
        <v>403</v>
      </c>
      <c r="BZ68" s="78" t="s">
        <v>404</v>
      </c>
      <c r="CA68" s="74" t="s">
        <v>403</v>
      </c>
      <c r="CB68" s="69" t="s">
        <v>403</v>
      </c>
      <c r="CC68" s="72" t="s">
        <v>404</v>
      </c>
      <c r="CD68" s="77" t="s">
        <v>403</v>
      </c>
      <c r="CE68" s="69" t="s">
        <v>403</v>
      </c>
      <c r="CF68" s="78" t="s">
        <v>404</v>
      </c>
      <c r="CG68" s="74" t="s">
        <v>403</v>
      </c>
      <c r="CH68" s="69" t="s">
        <v>403</v>
      </c>
      <c r="CI68" s="72" t="s">
        <v>404</v>
      </c>
      <c r="CJ68" s="77" t="s">
        <v>403</v>
      </c>
      <c r="CK68" s="69" t="s">
        <v>403</v>
      </c>
      <c r="CL68" s="78" t="s">
        <v>404</v>
      </c>
      <c r="CM68" s="80" t="s">
        <v>403</v>
      </c>
      <c r="CN68" s="159" t="str">
        <f>IFERROR(VLOOKUP(A68,Listas!$A$2:$B$23,2,FALSE),"")</f>
        <v>Subsecretaría de Servicio a la Ciudadanía</v>
      </c>
      <c r="CO68" s="160">
        <f t="shared" si="24"/>
        <v>1</v>
      </c>
      <c r="CP68" s="160">
        <f t="shared" si="25"/>
        <v>2</v>
      </c>
      <c r="CQ68" s="160">
        <f t="shared" si="26"/>
        <v>1</v>
      </c>
      <c r="CR68" s="160">
        <f t="shared" si="27"/>
        <v>1</v>
      </c>
      <c r="CS68" s="94">
        <f t="shared" si="28"/>
        <v>2</v>
      </c>
      <c r="CT68" s="94" t="str">
        <f t="shared" si="38"/>
        <v>Improbable (2)</v>
      </c>
      <c r="CU68" s="94">
        <f t="shared" si="29"/>
        <v>3</v>
      </c>
      <c r="CV68" s="94" t="str">
        <f t="shared" si="39"/>
        <v>Moderado (3)</v>
      </c>
      <c r="CW68" s="94">
        <f t="shared" si="30"/>
        <v>1</v>
      </c>
      <c r="CX68" s="94" t="str">
        <f t="shared" si="40"/>
        <v>Rara vez (1)</v>
      </c>
      <c r="CY68" s="94">
        <f t="shared" si="31"/>
        <v>1</v>
      </c>
      <c r="CZ68" s="94" t="str">
        <f t="shared" si="41"/>
        <v>Insignificante (1)</v>
      </c>
      <c r="DA68" s="94" t="str">
        <f t="shared" si="12"/>
        <v>Antes de controles
Desde el cuadrante de probabilidad Improbable (2) e impacto Moderado (3)
Después de controles
Hasta el cuadrante de probabilidad Rara vez (1) e impacto Insignificante (1)</v>
      </c>
      <c r="DJ68" s="178"/>
      <c r="DO68" s="165" t="str">
        <f t="shared" si="32"/>
        <v>Antes de controles
Desde el cuadrante de probabilidad Improbable (2) e impacto Moderado (3)
Después de controles
Hasta el cuadrante de probabilidad Rara vez (1) e impacto Insignificante (1)</v>
      </c>
      <c r="DP68" s="55" t="str">
        <f t="shared" si="33"/>
        <v>Antes de controles
Desde el cuadrante de probabilidad Improbable (2) e impacto Mayor (4)
Después de controles
Hasta el cuadrante de probabilidad Rara vez (1) e impacto Menor (2)</v>
      </c>
    </row>
    <row r="69" spans="1:120" ht="409.5" customHeight="1" x14ac:dyDescent="0.2">
      <c r="A69" s="54" t="s">
        <v>209</v>
      </c>
      <c r="B69" s="97" t="s">
        <v>1325</v>
      </c>
      <c r="C69" s="58" t="s">
        <v>93</v>
      </c>
      <c r="D69" s="56" t="s">
        <v>1374</v>
      </c>
      <c r="E69" s="94" t="s">
        <v>35</v>
      </c>
      <c r="F69" s="94" t="s">
        <v>152</v>
      </c>
      <c r="G69" s="54" t="s">
        <v>1375</v>
      </c>
      <c r="H69" s="54" t="s">
        <v>1376</v>
      </c>
      <c r="I69" s="54" t="s">
        <v>1377</v>
      </c>
      <c r="J69" s="54" t="s">
        <v>509</v>
      </c>
      <c r="K69" s="54" t="s">
        <v>379</v>
      </c>
      <c r="L69" s="54" t="s">
        <v>493</v>
      </c>
      <c r="M69" s="54" t="s">
        <v>1265</v>
      </c>
      <c r="N69" s="96" t="s">
        <v>103</v>
      </c>
      <c r="O69" s="96" t="s">
        <v>145</v>
      </c>
      <c r="P69" s="96" t="s">
        <v>145</v>
      </c>
      <c r="Q69" s="96" t="s">
        <v>145</v>
      </c>
      <c r="R69" s="96" t="s">
        <v>145</v>
      </c>
      <c r="S69" s="96" t="s">
        <v>145</v>
      </c>
      <c r="T69" s="96" t="s">
        <v>104</v>
      </c>
      <c r="U69" s="96" t="s">
        <v>104</v>
      </c>
      <c r="V69" s="94" t="s">
        <v>81</v>
      </c>
      <c r="W69" s="54" t="s">
        <v>1378</v>
      </c>
      <c r="X69" s="54" t="s">
        <v>1379</v>
      </c>
      <c r="Y69" s="94" t="s">
        <v>557</v>
      </c>
      <c r="Z69" s="94" t="s">
        <v>557</v>
      </c>
      <c r="AA69" s="94" t="s">
        <v>557</v>
      </c>
      <c r="AB69" s="94" t="s">
        <v>61</v>
      </c>
      <c r="AC69" s="94" t="s">
        <v>59</v>
      </c>
      <c r="AD69" s="54" t="s">
        <v>1380</v>
      </c>
      <c r="AE69" s="94" t="s">
        <v>384</v>
      </c>
      <c r="AF69" s="94" t="s">
        <v>384</v>
      </c>
      <c r="AG69" s="94" t="s">
        <v>384</v>
      </c>
      <c r="AH69" s="94" t="s">
        <v>61</v>
      </c>
      <c r="AI69" s="94" t="s">
        <v>60</v>
      </c>
      <c r="AJ69" s="96" t="s">
        <v>144</v>
      </c>
      <c r="AK69" s="96" t="s">
        <v>145</v>
      </c>
      <c r="AL69" s="94" t="s">
        <v>126</v>
      </c>
      <c r="AM69" s="54" t="s">
        <v>1381</v>
      </c>
      <c r="AN69" s="94" t="s">
        <v>431</v>
      </c>
      <c r="AO69" s="54" t="s">
        <v>388</v>
      </c>
      <c r="AP69" s="54" t="s">
        <v>388</v>
      </c>
      <c r="AQ69" s="54" t="s">
        <v>388</v>
      </c>
      <c r="AR69" s="54" t="s">
        <v>388</v>
      </c>
      <c r="AS69" s="54" t="s">
        <v>388</v>
      </c>
      <c r="AT69" s="54" t="s">
        <v>1382</v>
      </c>
      <c r="AU69" s="54" t="s">
        <v>1383</v>
      </c>
      <c r="AV69" s="54" t="s">
        <v>1384</v>
      </c>
      <c r="AW69" s="54" t="s">
        <v>1385</v>
      </c>
      <c r="AX69" s="54" t="s">
        <v>1386</v>
      </c>
      <c r="AY69" s="54" t="s">
        <v>1387</v>
      </c>
      <c r="AZ69" s="54" t="s">
        <v>1388</v>
      </c>
      <c r="BA69" s="54" t="s">
        <v>1389</v>
      </c>
      <c r="BB69" s="165" t="s">
        <v>2173</v>
      </c>
      <c r="BC69" s="55" t="s">
        <v>2168</v>
      </c>
      <c r="BD69" s="71">
        <v>43356</v>
      </c>
      <c r="BE69" s="72" t="s">
        <v>392</v>
      </c>
      <c r="BF69" s="77" t="s">
        <v>1273</v>
      </c>
      <c r="BG69" s="69">
        <v>43593</v>
      </c>
      <c r="BH69" s="78" t="s">
        <v>392</v>
      </c>
      <c r="BI69" s="74" t="s">
        <v>1390</v>
      </c>
      <c r="BJ69" s="69">
        <v>43759</v>
      </c>
      <c r="BK69" s="72" t="s">
        <v>443</v>
      </c>
      <c r="BL69" s="77" t="s">
        <v>1391</v>
      </c>
      <c r="BM69" s="69">
        <v>43909</v>
      </c>
      <c r="BN69" s="78" t="s">
        <v>392</v>
      </c>
      <c r="BO69" s="74" t="s">
        <v>1392</v>
      </c>
      <c r="BP69" s="69">
        <v>44074</v>
      </c>
      <c r="BQ69" s="72" t="s">
        <v>502</v>
      </c>
      <c r="BR69" s="77" t="s">
        <v>1393</v>
      </c>
      <c r="BS69" s="69">
        <v>44168</v>
      </c>
      <c r="BT69" s="78" t="s">
        <v>445</v>
      </c>
      <c r="BU69" s="74" t="s">
        <v>1394</v>
      </c>
      <c r="BV69" s="69" t="s">
        <v>403</v>
      </c>
      <c r="BW69" s="72" t="s">
        <v>404</v>
      </c>
      <c r="BX69" s="77" t="s">
        <v>403</v>
      </c>
      <c r="BY69" s="69" t="s">
        <v>403</v>
      </c>
      <c r="BZ69" s="78" t="s">
        <v>404</v>
      </c>
      <c r="CA69" s="74" t="s">
        <v>403</v>
      </c>
      <c r="CB69" s="69" t="s">
        <v>403</v>
      </c>
      <c r="CC69" s="72" t="s">
        <v>404</v>
      </c>
      <c r="CD69" s="77" t="s">
        <v>403</v>
      </c>
      <c r="CE69" s="69" t="s">
        <v>403</v>
      </c>
      <c r="CF69" s="78" t="s">
        <v>404</v>
      </c>
      <c r="CG69" s="74" t="s">
        <v>403</v>
      </c>
      <c r="CH69" s="69" t="s">
        <v>403</v>
      </c>
      <c r="CI69" s="72" t="s">
        <v>404</v>
      </c>
      <c r="CJ69" s="77" t="s">
        <v>403</v>
      </c>
      <c r="CK69" s="69" t="s">
        <v>403</v>
      </c>
      <c r="CL69" s="78" t="s">
        <v>404</v>
      </c>
      <c r="CM69" s="80" t="s">
        <v>403</v>
      </c>
      <c r="CN69" s="159" t="str">
        <f>IFERROR(VLOOKUP(A69,Listas!$A$2:$B$23,2,FALSE),"")</f>
        <v>Subsecretaría de Servicio a la Ciudadanía</v>
      </c>
      <c r="CO69" s="160">
        <f t="shared" si="24"/>
        <v>3</v>
      </c>
      <c r="CP69" s="160">
        <f t="shared" si="25"/>
        <v>3</v>
      </c>
      <c r="CQ69" s="160">
        <f t="shared" si="26"/>
        <v>1</v>
      </c>
      <c r="CR69" s="160">
        <f t="shared" si="27"/>
        <v>1</v>
      </c>
      <c r="CS69" s="94">
        <f t="shared" si="28"/>
        <v>2</v>
      </c>
      <c r="CT69" s="94" t="str">
        <f t="shared" si="38"/>
        <v>Improbable (2)</v>
      </c>
      <c r="CU69" s="94">
        <f t="shared" si="29"/>
        <v>3</v>
      </c>
      <c r="CV69" s="94" t="str">
        <f t="shared" si="39"/>
        <v>Moderado (3)</v>
      </c>
      <c r="CW69" s="94">
        <f t="shared" si="30"/>
        <v>1</v>
      </c>
      <c r="CX69" s="94" t="str">
        <f t="shared" si="40"/>
        <v>Rara vez (1)</v>
      </c>
      <c r="CY69" s="94">
        <f t="shared" si="31"/>
        <v>1</v>
      </c>
      <c r="CZ69" s="94" t="str">
        <f t="shared" si="41"/>
        <v>Insignificante (1)</v>
      </c>
      <c r="DA69" s="94" t="str">
        <f t="shared" si="12"/>
        <v>Antes de controles
Desde el cuadrante de probabilidad Improbable (2) e impacto Moderado (3)
Después de controles
Hasta el cuadrante de probabilidad Rara vez (1) e impacto Insignificante (1)</v>
      </c>
      <c r="DJ69" s="178"/>
      <c r="DO69" s="165" t="str">
        <f t="shared" si="32"/>
        <v>Antes de controles
Desde el cuadrante de probabilidad Improbable (2) e impacto Moderado (3)
Después de controles
Hasta el cuadrante de probabilidad Rara vez (1) e impacto Insignificante (1)</v>
      </c>
      <c r="DP69" s="55" t="str">
        <f t="shared" si="33"/>
        <v>Antes de controles
Desde el cuadrante de probabilidad Improbable (2) e impacto Mayor (4)
Después de controles
Hasta el cuadrante de probabilidad Rara vez (1) e impacto Menor (2)</v>
      </c>
    </row>
    <row r="70" spans="1:120" ht="409.5" customHeight="1" x14ac:dyDescent="0.2">
      <c r="A70" s="54" t="s">
        <v>209</v>
      </c>
      <c r="B70" s="97" t="s">
        <v>1278</v>
      </c>
      <c r="C70" s="58" t="s">
        <v>116</v>
      </c>
      <c r="D70" s="56" t="s">
        <v>1395</v>
      </c>
      <c r="E70" s="94" t="s">
        <v>64</v>
      </c>
      <c r="F70" s="94" t="s">
        <v>70</v>
      </c>
      <c r="G70" s="54" t="s">
        <v>1396</v>
      </c>
      <c r="H70" s="54" t="s">
        <v>1397</v>
      </c>
      <c r="I70" s="54" t="s">
        <v>1398</v>
      </c>
      <c r="J70" s="54" t="s">
        <v>426</v>
      </c>
      <c r="K70" s="54" t="s">
        <v>379</v>
      </c>
      <c r="L70" s="54" t="s">
        <v>380</v>
      </c>
      <c r="M70" s="54" t="s">
        <v>1265</v>
      </c>
      <c r="N70" s="96" t="s">
        <v>124</v>
      </c>
      <c r="O70" s="96" t="s">
        <v>125</v>
      </c>
      <c r="P70" s="96" t="s">
        <v>104</v>
      </c>
      <c r="Q70" s="96" t="s">
        <v>125</v>
      </c>
      <c r="R70" s="96" t="s">
        <v>125</v>
      </c>
      <c r="S70" s="96" t="s">
        <v>125</v>
      </c>
      <c r="T70" s="96" t="s">
        <v>104</v>
      </c>
      <c r="U70" s="96" t="s">
        <v>104</v>
      </c>
      <c r="V70" s="94" t="s">
        <v>105</v>
      </c>
      <c r="W70" s="54" t="s">
        <v>1399</v>
      </c>
      <c r="X70" s="54" t="s">
        <v>1400</v>
      </c>
      <c r="Y70" s="94" t="s">
        <v>384</v>
      </c>
      <c r="Z70" s="94" t="s">
        <v>384</v>
      </c>
      <c r="AA70" s="94" t="s">
        <v>384</v>
      </c>
      <c r="AB70" s="94" t="s">
        <v>61</v>
      </c>
      <c r="AC70" s="94" t="s">
        <v>59</v>
      </c>
      <c r="AD70" s="54" t="s">
        <v>1401</v>
      </c>
      <c r="AE70" s="94" t="s">
        <v>384</v>
      </c>
      <c r="AF70" s="94" t="s">
        <v>384</v>
      </c>
      <c r="AG70" s="94" t="s">
        <v>384</v>
      </c>
      <c r="AH70" s="94" t="s">
        <v>61</v>
      </c>
      <c r="AI70" s="94" t="s">
        <v>60</v>
      </c>
      <c r="AJ70" s="96" t="s">
        <v>144</v>
      </c>
      <c r="AK70" s="96" t="s">
        <v>104</v>
      </c>
      <c r="AL70" s="94" t="s">
        <v>105</v>
      </c>
      <c r="AM70" s="54" t="s">
        <v>1402</v>
      </c>
      <c r="AN70" s="94" t="s">
        <v>431</v>
      </c>
      <c r="AO70" s="54" t="s">
        <v>388</v>
      </c>
      <c r="AP70" s="54" t="s">
        <v>388</v>
      </c>
      <c r="AQ70" s="54" t="s">
        <v>388</v>
      </c>
      <c r="AR70" s="54" t="s">
        <v>388</v>
      </c>
      <c r="AS70" s="54" t="s">
        <v>388</v>
      </c>
      <c r="AT70" s="54" t="s">
        <v>1403</v>
      </c>
      <c r="AU70" s="54" t="s">
        <v>1404</v>
      </c>
      <c r="AV70" s="54" t="s">
        <v>1405</v>
      </c>
      <c r="AW70" s="54" t="s">
        <v>899</v>
      </c>
      <c r="AX70" s="54" t="s">
        <v>1406</v>
      </c>
      <c r="AY70" s="54" t="s">
        <v>1407</v>
      </c>
      <c r="AZ70" s="54" t="s">
        <v>1408</v>
      </c>
      <c r="BA70" s="54" t="s">
        <v>1409</v>
      </c>
      <c r="BB70" s="165" t="s">
        <v>2173</v>
      </c>
      <c r="BC70" s="55" t="s">
        <v>2168</v>
      </c>
      <c r="BD70" s="71">
        <v>43496</v>
      </c>
      <c r="BE70" s="72" t="s">
        <v>392</v>
      </c>
      <c r="BF70" s="77" t="s">
        <v>1410</v>
      </c>
      <c r="BG70" s="69">
        <v>43759</v>
      </c>
      <c r="BH70" s="78" t="s">
        <v>788</v>
      </c>
      <c r="BI70" s="74" t="s">
        <v>1411</v>
      </c>
      <c r="BJ70" s="69">
        <v>43909</v>
      </c>
      <c r="BK70" s="72" t="s">
        <v>686</v>
      </c>
      <c r="BL70" s="77" t="s">
        <v>1412</v>
      </c>
      <c r="BM70" s="69">
        <v>44074</v>
      </c>
      <c r="BN70" s="78" t="s">
        <v>502</v>
      </c>
      <c r="BO70" s="74" t="s">
        <v>1413</v>
      </c>
      <c r="BP70" s="69">
        <v>44168</v>
      </c>
      <c r="BQ70" s="72" t="s">
        <v>445</v>
      </c>
      <c r="BR70" s="77" t="s">
        <v>1414</v>
      </c>
      <c r="BS70" s="69" t="s">
        <v>403</v>
      </c>
      <c r="BT70" s="78" t="s">
        <v>404</v>
      </c>
      <c r="BU70" s="74" t="s">
        <v>403</v>
      </c>
      <c r="BV70" s="69" t="s">
        <v>403</v>
      </c>
      <c r="BW70" s="72" t="s">
        <v>404</v>
      </c>
      <c r="BX70" s="77" t="s">
        <v>403</v>
      </c>
      <c r="BY70" s="69" t="s">
        <v>403</v>
      </c>
      <c r="BZ70" s="78" t="s">
        <v>404</v>
      </c>
      <c r="CA70" s="74" t="s">
        <v>403</v>
      </c>
      <c r="CB70" s="69" t="s">
        <v>403</v>
      </c>
      <c r="CC70" s="72" t="s">
        <v>404</v>
      </c>
      <c r="CD70" s="77" t="s">
        <v>403</v>
      </c>
      <c r="CE70" s="69" t="s">
        <v>403</v>
      </c>
      <c r="CF70" s="78" t="s">
        <v>404</v>
      </c>
      <c r="CG70" s="74" t="s">
        <v>403</v>
      </c>
      <c r="CH70" s="69" t="s">
        <v>403</v>
      </c>
      <c r="CI70" s="72" t="s">
        <v>404</v>
      </c>
      <c r="CJ70" s="77" t="s">
        <v>403</v>
      </c>
      <c r="CK70" s="69" t="s">
        <v>403</v>
      </c>
      <c r="CL70" s="78" t="s">
        <v>404</v>
      </c>
      <c r="CM70" s="80" t="s">
        <v>403</v>
      </c>
      <c r="CN70" s="159" t="str">
        <f>IFERROR(VLOOKUP(A70,Listas!$A$2:$B$23,2,FALSE),"")</f>
        <v>Subsecretaría de Servicio a la Ciudadanía</v>
      </c>
      <c r="CO70" s="160">
        <f t="shared" si="24"/>
        <v>2</v>
      </c>
      <c r="CP70" s="160">
        <f t="shared" si="25"/>
        <v>3</v>
      </c>
      <c r="CQ70" s="160">
        <f t="shared" si="26"/>
        <v>1</v>
      </c>
      <c r="CR70" s="160">
        <f t="shared" si="27"/>
        <v>3</v>
      </c>
      <c r="CS70" s="94">
        <f t="shared" si="28"/>
        <v>2</v>
      </c>
      <c r="CT70" s="94" t="str">
        <f t="shared" si="38"/>
        <v>Improbable (2)</v>
      </c>
      <c r="CU70" s="94">
        <f t="shared" si="29"/>
        <v>3</v>
      </c>
      <c r="CV70" s="94" t="str">
        <f t="shared" si="39"/>
        <v>Moderado (3)</v>
      </c>
      <c r="CW70" s="94">
        <f t="shared" si="30"/>
        <v>1</v>
      </c>
      <c r="CX70" s="94" t="str">
        <f t="shared" si="40"/>
        <v>Rara vez (1)</v>
      </c>
      <c r="CY70" s="94">
        <f t="shared" si="31"/>
        <v>1</v>
      </c>
      <c r="CZ70" s="94" t="str">
        <f t="shared" si="41"/>
        <v>Insignificante (1)</v>
      </c>
      <c r="DA70" s="94" t="str">
        <f t="shared" si="12"/>
        <v>Antes de controles
Desde el cuadrante de probabilidad Improbable (2) e impacto Moderado (3)
Después de controles
Hasta el cuadrante de probabilidad Rara vez (1) e impacto Insignificante (1)</v>
      </c>
      <c r="DJ70" s="178"/>
      <c r="DO70" s="165" t="str">
        <f t="shared" si="32"/>
        <v>Antes de controles
Desde el cuadrante de probabilidad Improbable (2) e impacto Moderado (3)
Después de controles
Hasta el cuadrante de probabilidad Rara vez (1) e impacto Insignificante (1)</v>
      </c>
      <c r="DP70" s="55" t="str">
        <f t="shared" si="33"/>
        <v>Antes de controles
Desde el cuadrante de probabilidad Improbable (2) e impacto Mayor (4)
Después de controles
Hasta el cuadrante de probabilidad Rara vez (1) e impacto Menor (2)</v>
      </c>
    </row>
    <row r="71" spans="1:120" ht="409.5" customHeight="1" x14ac:dyDescent="0.2">
      <c r="A71" s="54" t="s">
        <v>209</v>
      </c>
      <c r="B71" s="97" t="s">
        <v>1415</v>
      </c>
      <c r="C71" s="58" t="s">
        <v>40</v>
      </c>
      <c r="D71" s="56" t="s">
        <v>1416</v>
      </c>
      <c r="E71" s="94" t="s">
        <v>64</v>
      </c>
      <c r="F71" s="94" t="s">
        <v>152</v>
      </c>
      <c r="G71" s="54" t="s">
        <v>1417</v>
      </c>
      <c r="H71" s="54" t="s">
        <v>1162</v>
      </c>
      <c r="I71" s="54" t="s">
        <v>1418</v>
      </c>
      <c r="J71" s="54" t="s">
        <v>426</v>
      </c>
      <c r="K71" s="54" t="s">
        <v>379</v>
      </c>
      <c r="L71" s="54" t="s">
        <v>1419</v>
      </c>
      <c r="M71" s="54" t="s">
        <v>1265</v>
      </c>
      <c r="N71" s="96" t="s">
        <v>144</v>
      </c>
      <c r="O71" s="96" t="s">
        <v>145</v>
      </c>
      <c r="P71" s="96" t="s">
        <v>125</v>
      </c>
      <c r="Q71" s="96" t="s">
        <v>125</v>
      </c>
      <c r="R71" s="96" t="s">
        <v>145</v>
      </c>
      <c r="S71" s="96" t="s">
        <v>145</v>
      </c>
      <c r="T71" s="96" t="s">
        <v>125</v>
      </c>
      <c r="U71" s="96" t="s">
        <v>104</v>
      </c>
      <c r="V71" s="94" t="s">
        <v>105</v>
      </c>
      <c r="W71" s="54" t="s">
        <v>1420</v>
      </c>
      <c r="X71" s="54" t="s">
        <v>1421</v>
      </c>
      <c r="Y71" s="94" t="s">
        <v>384</v>
      </c>
      <c r="Z71" s="94" t="s">
        <v>384</v>
      </c>
      <c r="AA71" s="94" t="s">
        <v>384</v>
      </c>
      <c r="AB71" s="94" t="s">
        <v>61</v>
      </c>
      <c r="AC71" s="94" t="s">
        <v>59</v>
      </c>
      <c r="AD71" s="54" t="s">
        <v>1422</v>
      </c>
      <c r="AE71" s="94" t="s">
        <v>384</v>
      </c>
      <c r="AF71" s="94" t="s">
        <v>384</v>
      </c>
      <c r="AG71" s="94" t="s">
        <v>384</v>
      </c>
      <c r="AH71" s="94" t="s">
        <v>61</v>
      </c>
      <c r="AI71" s="94" t="s">
        <v>60</v>
      </c>
      <c r="AJ71" s="96" t="s">
        <v>144</v>
      </c>
      <c r="AK71" s="96" t="s">
        <v>104</v>
      </c>
      <c r="AL71" s="94" t="s">
        <v>105</v>
      </c>
      <c r="AM71" s="54" t="s">
        <v>1423</v>
      </c>
      <c r="AN71" s="94" t="s">
        <v>431</v>
      </c>
      <c r="AO71" s="54" t="s">
        <v>388</v>
      </c>
      <c r="AP71" s="54" t="s">
        <v>388</v>
      </c>
      <c r="AQ71" s="54" t="s">
        <v>388</v>
      </c>
      <c r="AR71" s="54" t="s">
        <v>388</v>
      </c>
      <c r="AS71" s="54" t="s">
        <v>388</v>
      </c>
      <c r="AT71" s="54" t="s">
        <v>1424</v>
      </c>
      <c r="AU71" s="54" t="s">
        <v>1425</v>
      </c>
      <c r="AV71" s="54" t="s">
        <v>1405</v>
      </c>
      <c r="AW71" s="54" t="s">
        <v>899</v>
      </c>
      <c r="AX71" s="54" t="s">
        <v>1406</v>
      </c>
      <c r="AY71" s="54" t="s">
        <v>1426</v>
      </c>
      <c r="AZ71" s="54" t="s">
        <v>1427</v>
      </c>
      <c r="BA71" s="54" t="s">
        <v>1428</v>
      </c>
      <c r="BB71" s="165" t="s">
        <v>2173</v>
      </c>
      <c r="BC71" s="55" t="s">
        <v>2168</v>
      </c>
      <c r="BD71" s="71">
        <v>43496</v>
      </c>
      <c r="BE71" s="72" t="s">
        <v>392</v>
      </c>
      <c r="BF71" s="77" t="s">
        <v>1273</v>
      </c>
      <c r="BG71" s="69">
        <v>43593</v>
      </c>
      <c r="BH71" s="78" t="s">
        <v>392</v>
      </c>
      <c r="BI71" s="74" t="s">
        <v>1429</v>
      </c>
      <c r="BJ71" s="69">
        <v>43759</v>
      </c>
      <c r="BK71" s="72" t="s">
        <v>527</v>
      </c>
      <c r="BL71" s="77" t="s">
        <v>1430</v>
      </c>
      <c r="BM71" s="69">
        <v>43909</v>
      </c>
      <c r="BN71" s="78" t="s">
        <v>871</v>
      </c>
      <c r="BO71" s="74" t="s">
        <v>1431</v>
      </c>
      <c r="BP71" s="69">
        <v>44074</v>
      </c>
      <c r="BQ71" s="72" t="s">
        <v>502</v>
      </c>
      <c r="BR71" s="77" t="s">
        <v>1432</v>
      </c>
      <c r="BS71" s="69">
        <v>44168</v>
      </c>
      <c r="BT71" s="78" t="s">
        <v>447</v>
      </c>
      <c r="BU71" s="74" t="s">
        <v>1433</v>
      </c>
      <c r="BV71" s="69" t="s">
        <v>403</v>
      </c>
      <c r="BW71" s="72" t="s">
        <v>404</v>
      </c>
      <c r="BX71" s="77" t="s">
        <v>403</v>
      </c>
      <c r="BY71" s="69" t="s">
        <v>403</v>
      </c>
      <c r="BZ71" s="78" t="s">
        <v>404</v>
      </c>
      <c r="CA71" s="74" t="s">
        <v>403</v>
      </c>
      <c r="CB71" s="69" t="s">
        <v>403</v>
      </c>
      <c r="CC71" s="72" t="s">
        <v>404</v>
      </c>
      <c r="CD71" s="77" t="s">
        <v>403</v>
      </c>
      <c r="CE71" s="69" t="s">
        <v>403</v>
      </c>
      <c r="CF71" s="78" t="s">
        <v>404</v>
      </c>
      <c r="CG71" s="74" t="s">
        <v>403</v>
      </c>
      <c r="CH71" s="69" t="s">
        <v>403</v>
      </c>
      <c r="CI71" s="72" t="s">
        <v>404</v>
      </c>
      <c r="CJ71" s="77" t="s">
        <v>403</v>
      </c>
      <c r="CK71" s="69" t="s">
        <v>403</v>
      </c>
      <c r="CL71" s="78" t="s">
        <v>404</v>
      </c>
      <c r="CM71" s="80" t="s">
        <v>403</v>
      </c>
      <c r="CN71" s="159" t="str">
        <f>IFERROR(VLOOKUP(A71,Listas!$A$2:$B$23,2,FALSE),"")</f>
        <v>Subsecretaría de Servicio a la Ciudadanía</v>
      </c>
      <c r="CO71" s="160">
        <f t="shared" si="24"/>
        <v>1</v>
      </c>
      <c r="CP71" s="160">
        <f t="shared" si="25"/>
        <v>3</v>
      </c>
      <c r="CQ71" s="160">
        <f t="shared" si="26"/>
        <v>1</v>
      </c>
      <c r="CR71" s="160">
        <f t="shared" si="27"/>
        <v>3</v>
      </c>
      <c r="CS71" s="94">
        <f t="shared" si="28"/>
        <v>2</v>
      </c>
      <c r="CT71" s="94" t="str">
        <f t="shared" si="38"/>
        <v>Improbable (2)</v>
      </c>
      <c r="CU71" s="94">
        <f t="shared" si="29"/>
        <v>3</v>
      </c>
      <c r="CV71" s="94" t="str">
        <f t="shared" si="39"/>
        <v>Moderado (3)</v>
      </c>
      <c r="CW71" s="94">
        <f t="shared" si="30"/>
        <v>1</v>
      </c>
      <c r="CX71" s="94" t="str">
        <f t="shared" si="40"/>
        <v>Rara vez (1)</v>
      </c>
      <c r="CY71" s="94">
        <f t="shared" si="31"/>
        <v>1</v>
      </c>
      <c r="CZ71" s="94" t="str">
        <f t="shared" si="41"/>
        <v>Insignificante (1)</v>
      </c>
      <c r="DA71" s="94" t="str">
        <f t="shared" si="12"/>
        <v>Antes de controles
Desde el cuadrante de probabilidad Improbable (2) e impacto Moderado (3)
Después de controles
Hasta el cuadrante de probabilidad Rara vez (1) e impacto Insignificante (1)</v>
      </c>
      <c r="DJ71" s="178"/>
      <c r="DO71" s="165" t="str">
        <f t="shared" si="32"/>
        <v>Antes de controles
Desde el cuadrante de probabilidad Improbable (2) e impacto Moderado (3)
Después de controles
Hasta el cuadrante de probabilidad Rara vez (1) e impacto Insignificante (1)</v>
      </c>
      <c r="DP71" s="55" t="str">
        <f t="shared" si="33"/>
        <v>Antes de controles
Desde el cuadrante de probabilidad Improbable (2) e impacto Mayor (4)
Después de controles
Hasta el cuadrante de probabilidad Rara vez (1) e impacto Menor (2)</v>
      </c>
    </row>
    <row r="72" spans="1:120" ht="409.5" customHeight="1" x14ac:dyDescent="0.2">
      <c r="A72" s="54" t="s">
        <v>209</v>
      </c>
      <c r="B72" s="97" t="s">
        <v>1358</v>
      </c>
      <c r="C72" s="58" t="s">
        <v>149</v>
      </c>
      <c r="D72" s="56" t="s">
        <v>1434</v>
      </c>
      <c r="E72" s="94" t="s">
        <v>35</v>
      </c>
      <c r="F72" s="94" t="s">
        <v>152</v>
      </c>
      <c r="G72" s="54" t="s">
        <v>1435</v>
      </c>
      <c r="H72" s="54" t="s">
        <v>1361</v>
      </c>
      <c r="I72" s="54" t="s">
        <v>1436</v>
      </c>
      <c r="J72" s="54" t="s">
        <v>509</v>
      </c>
      <c r="K72" s="54" t="s">
        <v>379</v>
      </c>
      <c r="L72" s="54" t="s">
        <v>380</v>
      </c>
      <c r="M72" s="54" t="s">
        <v>1265</v>
      </c>
      <c r="N72" s="96" t="s">
        <v>103</v>
      </c>
      <c r="O72" s="96" t="s">
        <v>145</v>
      </c>
      <c r="P72" s="96" t="s">
        <v>125</v>
      </c>
      <c r="Q72" s="96" t="s">
        <v>145</v>
      </c>
      <c r="R72" s="96" t="s">
        <v>145</v>
      </c>
      <c r="S72" s="96" t="s">
        <v>145</v>
      </c>
      <c r="T72" s="96" t="s">
        <v>145</v>
      </c>
      <c r="U72" s="96" t="s">
        <v>125</v>
      </c>
      <c r="V72" s="94" t="s">
        <v>105</v>
      </c>
      <c r="W72" s="54" t="s">
        <v>1437</v>
      </c>
      <c r="X72" s="54" t="s">
        <v>1438</v>
      </c>
      <c r="Y72" s="94" t="s">
        <v>384</v>
      </c>
      <c r="Z72" s="94" t="s">
        <v>384</v>
      </c>
      <c r="AA72" s="94" t="s">
        <v>384</v>
      </c>
      <c r="AB72" s="94" t="s">
        <v>61</v>
      </c>
      <c r="AC72" s="94" t="s">
        <v>59</v>
      </c>
      <c r="AD72" s="54" t="s">
        <v>1439</v>
      </c>
      <c r="AE72" s="94" t="s">
        <v>384</v>
      </c>
      <c r="AF72" s="94" t="s">
        <v>384</v>
      </c>
      <c r="AG72" s="94" t="s">
        <v>384</v>
      </c>
      <c r="AH72" s="94" t="s">
        <v>61</v>
      </c>
      <c r="AI72" s="94" t="s">
        <v>60</v>
      </c>
      <c r="AJ72" s="96" t="s">
        <v>144</v>
      </c>
      <c r="AK72" s="96" t="s">
        <v>145</v>
      </c>
      <c r="AL72" s="94" t="s">
        <v>126</v>
      </c>
      <c r="AM72" s="54" t="s">
        <v>1440</v>
      </c>
      <c r="AN72" s="94" t="s">
        <v>431</v>
      </c>
      <c r="AO72" s="54" t="s">
        <v>388</v>
      </c>
      <c r="AP72" s="54" t="s">
        <v>388</v>
      </c>
      <c r="AQ72" s="54" t="s">
        <v>388</v>
      </c>
      <c r="AR72" s="54" t="s">
        <v>388</v>
      </c>
      <c r="AS72" s="54" t="s">
        <v>388</v>
      </c>
      <c r="AT72" s="54" t="s">
        <v>1441</v>
      </c>
      <c r="AU72" s="54" t="s">
        <v>1442</v>
      </c>
      <c r="AV72" s="54" t="s">
        <v>1443</v>
      </c>
      <c r="AW72" s="54" t="s">
        <v>1444</v>
      </c>
      <c r="AX72" s="54" t="s">
        <v>1445</v>
      </c>
      <c r="AY72" s="54" t="s">
        <v>1446</v>
      </c>
      <c r="AZ72" s="54" t="s">
        <v>1447</v>
      </c>
      <c r="BA72" s="54" t="s">
        <v>1448</v>
      </c>
      <c r="BB72" s="165" t="s">
        <v>2173</v>
      </c>
      <c r="BC72" s="55" t="s">
        <v>2168</v>
      </c>
      <c r="BD72" s="71">
        <v>43759</v>
      </c>
      <c r="BE72" s="72" t="s">
        <v>392</v>
      </c>
      <c r="BF72" s="77" t="s">
        <v>1449</v>
      </c>
      <c r="BG72" s="69">
        <v>43909</v>
      </c>
      <c r="BH72" s="78" t="s">
        <v>443</v>
      </c>
      <c r="BI72" s="74" t="s">
        <v>1450</v>
      </c>
      <c r="BJ72" s="69">
        <v>44074</v>
      </c>
      <c r="BK72" s="72" t="s">
        <v>1276</v>
      </c>
      <c r="BL72" s="77" t="s">
        <v>1451</v>
      </c>
      <c r="BM72" s="69">
        <v>44168</v>
      </c>
      <c r="BN72" s="78" t="s">
        <v>445</v>
      </c>
      <c r="BO72" s="74" t="s">
        <v>1452</v>
      </c>
      <c r="BP72" s="69" t="s">
        <v>403</v>
      </c>
      <c r="BQ72" s="72" t="s">
        <v>404</v>
      </c>
      <c r="BR72" s="77" t="s">
        <v>403</v>
      </c>
      <c r="BS72" s="69" t="s">
        <v>403</v>
      </c>
      <c r="BT72" s="78" t="s">
        <v>404</v>
      </c>
      <c r="BU72" s="74" t="s">
        <v>403</v>
      </c>
      <c r="BV72" s="69" t="s">
        <v>403</v>
      </c>
      <c r="BW72" s="72" t="s">
        <v>404</v>
      </c>
      <c r="BX72" s="77" t="s">
        <v>403</v>
      </c>
      <c r="BY72" s="69" t="s">
        <v>403</v>
      </c>
      <c r="BZ72" s="78" t="s">
        <v>404</v>
      </c>
      <c r="CA72" s="74" t="s">
        <v>403</v>
      </c>
      <c r="CB72" s="69" t="s">
        <v>403</v>
      </c>
      <c r="CC72" s="72" t="s">
        <v>404</v>
      </c>
      <c r="CD72" s="77" t="s">
        <v>403</v>
      </c>
      <c r="CE72" s="69" t="s">
        <v>403</v>
      </c>
      <c r="CF72" s="78" t="s">
        <v>404</v>
      </c>
      <c r="CG72" s="74" t="s">
        <v>403</v>
      </c>
      <c r="CH72" s="69" t="s">
        <v>403</v>
      </c>
      <c r="CI72" s="72" t="s">
        <v>404</v>
      </c>
      <c r="CJ72" s="77" t="s">
        <v>403</v>
      </c>
      <c r="CK72" s="69" t="s">
        <v>403</v>
      </c>
      <c r="CL72" s="78" t="s">
        <v>404</v>
      </c>
      <c r="CM72" s="80" t="s">
        <v>403</v>
      </c>
      <c r="CN72" s="159" t="str">
        <f>IFERROR(VLOOKUP(A72,Listas!$A$2:$B$23,2,FALSE),"")</f>
        <v>Subsecretaría de Servicio a la Ciudadanía</v>
      </c>
      <c r="CO72" s="160">
        <f t="shared" si="24"/>
        <v>3</v>
      </c>
      <c r="CP72" s="160">
        <f t="shared" si="25"/>
        <v>2</v>
      </c>
      <c r="CQ72" s="160">
        <f t="shared" si="26"/>
        <v>1</v>
      </c>
      <c r="CR72" s="160">
        <f t="shared" si="27"/>
        <v>1</v>
      </c>
      <c r="CS72" s="94">
        <f t="shared" si="28"/>
        <v>2</v>
      </c>
      <c r="CT72" s="94" t="str">
        <f t="shared" si="38"/>
        <v>Improbable (2)</v>
      </c>
      <c r="CU72" s="94">
        <f t="shared" si="29"/>
        <v>3</v>
      </c>
      <c r="CV72" s="94" t="str">
        <f t="shared" si="39"/>
        <v>Moderado (3)</v>
      </c>
      <c r="CW72" s="94">
        <f t="shared" si="30"/>
        <v>1</v>
      </c>
      <c r="CX72" s="94" t="str">
        <f t="shared" si="40"/>
        <v>Rara vez (1)</v>
      </c>
      <c r="CY72" s="94">
        <f t="shared" si="31"/>
        <v>1</v>
      </c>
      <c r="CZ72" s="94" t="str">
        <f t="shared" si="41"/>
        <v>Insignificante (1)</v>
      </c>
      <c r="DA72" s="94" t="str">
        <f t="shared" si="12"/>
        <v>Antes de controles
Desde el cuadrante de probabilidad Improbable (2) e impacto Moderado (3)
Después de controles
Hasta el cuadrante de probabilidad Rara vez (1) e impacto Insignificante (1)</v>
      </c>
      <c r="DJ72" s="178"/>
      <c r="DO72" s="165" t="str">
        <f t="shared" si="32"/>
        <v>Antes de controles
Desde el cuadrante de probabilidad Improbable (2) e impacto Moderado (3)
Después de controles
Hasta el cuadrante de probabilidad Rara vez (1) e impacto Insignificante (1)</v>
      </c>
      <c r="DP72" s="55" t="str">
        <f t="shared" si="33"/>
        <v>Antes de controles
Desde el cuadrante de probabilidad Improbable (2) e impacto Mayor (4)
Después de controles
Hasta el cuadrante de probabilidad Rara vez (1) e impacto Menor (2)</v>
      </c>
    </row>
    <row r="73" spans="1:120" ht="409.5" customHeight="1" x14ac:dyDescent="0.2">
      <c r="A73" s="54" t="s">
        <v>209</v>
      </c>
      <c r="B73" s="97" t="s">
        <v>1278</v>
      </c>
      <c r="C73" s="58" t="s">
        <v>93</v>
      </c>
      <c r="D73" s="56" t="s">
        <v>1453</v>
      </c>
      <c r="E73" s="94" t="s">
        <v>35</v>
      </c>
      <c r="F73" s="94" t="s">
        <v>136</v>
      </c>
      <c r="G73" s="54" t="s">
        <v>1454</v>
      </c>
      <c r="H73" s="54" t="s">
        <v>449</v>
      </c>
      <c r="I73" s="54" t="s">
        <v>1455</v>
      </c>
      <c r="J73" s="54" t="s">
        <v>509</v>
      </c>
      <c r="K73" s="54" t="s">
        <v>379</v>
      </c>
      <c r="L73" s="54" t="s">
        <v>1456</v>
      </c>
      <c r="M73" s="54" t="s">
        <v>1265</v>
      </c>
      <c r="N73" s="96" t="s">
        <v>78</v>
      </c>
      <c r="O73" s="96" t="s">
        <v>145</v>
      </c>
      <c r="P73" s="96" t="s">
        <v>145</v>
      </c>
      <c r="Q73" s="96" t="s">
        <v>125</v>
      </c>
      <c r="R73" s="96" t="s">
        <v>145</v>
      </c>
      <c r="S73" s="96" t="s">
        <v>145</v>
      </c>
      <c r="T73" s="96" t="s">
        <v>145</v>
      </c>
      <c r="U73" s="96" t="s">
        <v>125</v>
      </c>
      <c r="V73" s="94" t="s">
        <v>81</v>
      </c>
      <c r="W73" s="54" t="s">
        <v>1457</v>
      </c>
      <c r="X73" s="54" t="s">
        <v>1458</v>
      </c>
      <c r="Y73" s="94" t="s">
        <v>464</v>
      </c>
      <c r="Z73" s="94" t="s">
        <v>464</v>
      </c>
      <c r="AA73" s="94" t="s">
        <v>464</v>
      </c>
      <c r="AB73" s="94" t="s">
        <v>61</v>
      </c>
      <c r="AC73" s="94" t="s">
        <v>59</v>
      </c>
      <c r="AD73" s="54" t="s">
        <v>1459</v>
      </c>
      <c r="AE73" s="94" t="s">
        <v>384</v>
      </c>
      <c r="AF73" s="94" t="s">
        <v>384</v>
      </c>
      <c r="AG73" s="94" t="s">
        <v>384</v>
      </c>
      <c r="AH73" s="94" t="s">
        <v>61</v>
      </c>
      <c r="AI73" s="94" t="s">
        <v>60</v>
      </c>
      <c r="AJ73" s="96" t="s">
        <v>124</v>
      </c>
      <c r="AK73" s="96" t="s">
        <v>145</v>
      </c>
      <c r="AL73" s="94" t="s">
        <v>126</v>
      </c>
      <c r="AM73" s="54" t="s">
        <v>1460</v>
      </c>
      <c r="AN73" s="94" t="s">
        <v>387</v>
      </c>
      <c r="AO73" s="54" t="s">
        <v>388</v>
      </c>
      <c r="AP73" s="54" t="s">
        <v>388</v>
      </c>
      <c r="AQ73" s="54" t="s">
        <v>388</v>
      </c>
      <c r="AR73" s="54" t="s">
        <v>388</v>
      </c>
      <c r="AS73" s="54" t="s">
        <v>388</v>
      </c>
      <c r="AT73" s="54" t="s">
        <v>388</v>
      </c>
      <c r="AU73" s="54" t="s">
        <v>388</v>
      </c>
      <c r="AV73" s="54" t="s">
        <v>388</v>
      </c>
      <c r="AW73" s="54" t="s">
        <v>388</v>
      </c>
      <c r="AX73" s="54" t="s">
        <v>388</v>
      </c>
      <c r="AY73" s="54" t="s">
        <v>1461</v>
      </c>
      <c r="AZ73" s="54" t="s">
        <v>1319</v>
      </c>
      <c r="BA73" s="54" t="s">
        <v>1462</v>
      </c>
      <c r="BB73" s="165" t="s">
        <v>2173</v>
      </c>
      <c r="BC73" s="55" t="s">
        <v>2168</v>
      </c>
      <c r="BD73" s="71">
        <v>44074</v>
      </c>
      <c r="BE73" s="72" t="s">
        <v>392</v>
      </c>
      <c r="BF73" s="77" t="s">
        <v>1463</v>
      </c>
      <c r="BG73" s="69">
        <v>44168</v>
      </c>
      <c r="BH73" s="78" t="s">
        <v>396</v>
      </c>
      <c r="BI73" s="74" t="s">
        <v>1464</v>
      </c>
      <c r="BJ73" s="69" t="s">
        <v>403</v>
      </c>
      <c r="BK73" s="72" t="s">
        <v>404</v>
      </c>
      <c r="BL73" s="77" t="s">
        <v>403</v>
      </c>
      <c r="BM73" s="69" t="s">
        <v>403</v>
      </c>
      <c r="BN73" s="78" t="s">
        <v>404</v>
      </c>
      <c r="BO73" s="74" t="s">
        <v>403</v>
      </c>
      <c r="BP73" s="69" t="s">
        <v>403</v>
      </c>
      <c r="BQ73" s="72" t="s">
        <v>404</v>
      </c>
      <c r="BR73" s="77" t="s">
        <v>403</v>
      </c>
      <c r="BS73" s="69" t="s">
        <v>403</v>
      </c>
      <c r="BT73" s="78" t="s">
        <v>404</v>
      </c>
      <c r="BU73" s="74" t="s">
        <v>403</v>
      </c>
      <c r="BV73" s="69" t="s">
        <v>403</v>
      </c>
      <c r="BW73" s="72" t="s">
        <v>404</v>
      </c>
      <c r="BX73" s="77" t="s">
        <v>403</v>
      </c>
      <c r="BY73" s="69" t="s">
        <v>403</v>
      </c>
      <c r="BZ73" s="78" t="s">
        <v>404</v>
      </c>
      <c r="CA73" s="74" t="s">
        <v>403</v>
      </c>
      <c r="CB73" s="69" t="s">
        <v>403</v>
      </c>
      <c r="CC73" s="72" t="s">
        <v>404</v>
      </c>
      <c r="CD73" s="77" t="s">
        <v>403</v>
      </c>
      <c r="CE73" s="69" t="s">
        <v>403</v>
      </c>
      <c r="CF73" s="78" t="s">
        <v>404</v>
      </c>
      <c r="CG73" s="74" t="s">
        <v>403</v>
      </c>
      <c r="CH73" s="69" t="s">
        <v>403</v>
      </c>
      <c r="CI73" s="72" t="s">
        <v>404</v>
      </c>
      <c r="CJ73" s="77" t="s">
        <v>403</v>
      </c>
      <c r="CK73" s="69" t="s">
        <v>403</v>
      </c>
      <c r="CL73" s="78" t="s">
        <v>404</v>
      </c>
      <c r="CM73" s="80" t="s">
        <v>403</v>
      </c>
      <c r="CN73" s="159" t="str">
        <f>IFERROR(VLOOKUP(A73,Listas!$A$2:$B$23,2,FALSE),"")</f>
        <v>Subsecretaría de Servicio a la Ciudadanía</v>
      </c>
      <c r="CO73" s="160">
        <f t="shared" si="24"/>
        <v>4</v>
      </c>
      <c r="CP73" s="160">
        <f t="shared" si="25"/>
        <v>2</v>
      </c>
      <c r="CQ73" s="160">
        <f t="shared" si="26"/>
        <v>2</v>
      </c>
      <c r="CR73" s="160">
        <f t="shared" si="27"/>
        <v>1</v>
      </c>
      <c r="CS73" s="94">
        <f t="shared" si="28"/>
        <v>2</v>
      </c>
      <c r="CT73" s="94" t="str">
        <f t="shared" si="38"/>
        <v>Improbable (2)</v>
      </c>
      <c r="CU73" s="94">
        <f t="shared" si="29"/>
        <v>3</v>
      </c>
      <c r="CV73" s="94" t="str">
        <f t="shared" si="39"/>
        <v>Moderado (3)</v>
      </c>
      <c r="CW73" s="94">
        <f t="shared" si="30"/>
        <v>1</v>
      </c>
      <c r="CX73" s="94" t="str">
        <f t="shared" si="40"/>
        <v>Rara vez (1)</v>
      </c>
      <c r="CY73" s="94">
        <f t="shared" si="31"/>
        <v>1</v>
      </c>
      <c r="CZ73" s="94" t="str">
        <f t="shared" si="41"/>
        <v>Insignificante (1)</v>
      </c>
      <c r="DA73" s="94" t="str">
        <f t="shared" si="12"/>
        <v>Antes de controles
Desde el cuadrante de probabilidad Improbable (2) e impacto Moderado (3)
Después de controles
Hasta el cuadrante de probabilidad Rara vez (1) e impacto Insignificante (1)</v>
      </c>
      <c r="DJ73" s="178"/>
      <c r="DO73" s="165" t="str">
        <f t="shared" si="32"/>
        <v>Antes de controles
Desde el cuadrante de probabilidad Improbable (2) e impacto Moderado (3)
Después de controles
Hasta el cuadrante de probabilidad Rara vez (1) e impacto Insignificante (1)</v>
      </c>
      <c r="DP73" s="55" t="str">
        <f t="shared" si="33"/>
        <v>Antes de controles
Desde el cuadrante de probabilidad Improbable (2) e impacto Mayor (4)
Después de controles
Hasta el cuadrante de probabilidad Rara vez (1) e impacto Menor (2)</v>
      </c>
    </row>
    <row r="74" spans="1:120" ht="409.5" customHeight="1" x14ac:dyDescent="0.2">
      <c r="A74" s="54" t="s">
        <v>65</v>
      </c>
      <c r="B74" s="97" t="s">
        <v>1465</v>
      </c>
      <c r="C74" s="58" t="s">
        <v>93</v>
      </c>
      <c r="D74" s="56" t="s">
        <v>1466</v>
      </c>
      <c r="E74" s="94" t="s">
        <v>35</v>
      </c>
      <c r="F74" s="94" t="s">
        <v>152</v>
      </c>
      <c r="G74" s="54" t="s">
        <v>1467</v>
      </c>
      <c r="H74" s="54" t="s">
        <v>1468</v>
      </c>
      <c r="I74" s="54" t="s">
        <v>1469</v>
      </c>
      <c r="J74" s="54" t="s">
        <v>1470</v>
      </c>
      <c r="K74" s="54" t="s">
        <v>379</v>
      </c>
      <c r="L74" s="54" t="s">
        <v>380</v>
      </c>
      <c r="M74" s="54" t="s">
        <v>1471</v>
      </c>
      <c r="N74" s="96" t="s">
        <v>144</v>
      </c>
      <c r="O74" s="96" t="s">
        <v>145</v>
      </c>
      <c r="P74" s="96" t="s">
        <v>125</v>
      </c>
      <c r="Q74" s="96" t="s">
        <v>125</v>
      </c>
      <c r="R74" s="96" t="s">
        <v>145</v>
      </c>
      <c r="S74" s="96" t="s">
        <v>145</v>
      </c>
      <c r="T74" s="96" t="s">
        <v>145</v>
      </c>
      <c r="U74" s="96" t="s">
        <v>125</v>
      </c>
      <c r="V74" s="94" t="s">
        <v>126</v>
      </c>
      <c r="W74" s="54" t="s">
        <v>1472</v>
      </c>
      <c r="X74" s="54" t="s">
        <v>1473</v>
      </c>
      <c r="Y74" s="94" t="s">
        <v>464</v>
      </c>
      <c r="Z74" s="94" t="s">
        <v>464</v>
      </c>
      <c r="AA74" s="94" t="s">
        <v>464</v>
      </c>
      <c r="AB74" s="94" t="s">
        <v>61</v>
      </c>
      <c r="AC74" s="94" t="s">
        <v>85</v>
      </c>
      <c r="AD74" s="54" t="s">
        <v>1474</v>
      </c>
      <c r="AE74" s="94" t="s">
        <v>384</v>
      </c>
      <c r="AF74" s="94" t="s">
        <v>384</v>
      </c>
      <c r="AG74" s="94" t="s">
        <v>384</v>
      </c>
      <c r="AH74" s="94" t="s">
        <v>61</v>
      </c>
      <c r="AI74" s="94" t="s">
        <v>85</v>
      </c>
      <c r="AJ74" s="96" t="s">
        <v>144</v>
      </c>
      <c r="AK74" s="96" t="s">
        <v>145</v>
      </c>
      <c r="AL74" s="94" t="s">
        <v>126</v>
      </c>
      <c r="AM74" s="54" t="s">
        <v>1475</v>
      </c>
      <c r="AN74" s="94" t="s">
        <v>431</v>
      </c>
      <c r="AO74" s="54" t="s">
        <v>388</v>
      </c>
      <c r="AP74" s="54" t="s">
        <v>388</v>
      </c>
      <c r="AQ74" s="54" t="s">
        <v>388</v>
      </c>
      <c r="AR74" s="54" t="s">
        <v>388</v>
      </c>
      <c r="AS74" s="54" t="s">
        <v>388</v>
      </c>
      <c r="AT74" s="54" t="s">
        <v>1476</v>
      </c>
      <c r="AU74" s="54" t="s">
        <v>1477</v>
      </c>
      <c r="AV74" s="54" t="s">
        <v>1478</v>
      </c>
      <c r="AW74" s="54" t="s">
        <v>1479</v>
      </c>
      <c r="AX74" s="54" t="s">
        <v>1480</v>
      </c>
      <c r="AY74" s="54" t="s">
        <v>1481</v>
      </c>
      <c r="AZ74" s="54" t="s">
        <v>1482</v>
      </c>
      <c r="BA74" s="54" t="s">
        <v>1483</v>
      </c>
      <c r="BB74" s="165" t="s">
        <v>2174</v>
      </c>
      <c r="BC74" s="55" t="s">
        <v>2168</v>
      </c>
      <c r="BD74" s="71" t="s">
        <v>1484</v>
      </c>
      <c r="BE74" s="72" t="s">
        <v>392</v>
      </c>
      <c r="BF74" s="77" t="s">
        <v>819</v>
      </c>
      <c r="BG74" s="69">
        <v>43599</v>
      </c>
      <c r="BH74" s="78" t="s">
        <v>392</v>
      </c>
      <c r="BI74" s="74" t="s">
        <v>1485</v>
      </c>
      <c r="BJ74" s="69">
        <v>43759</v>
      </c>
      <c r="BK74" s="72" t="s">
        <v>447</v>
      </c>
      <c r="BL74" s="77" t="s">
        <v>1486</v>
      </c>
      <c r="BM74" s="69">
        <v>43896</v>
      </c>
      <c r="BN74" s="78" t="s">
        <v>1023</v>
      </c>
      <c r="BO74" s="74" t="s">
        <v>1487</v>
      </c>
      <c r="BP74" s="69">
        <v>44075</v>
      </c>
      <c r="BQ74" s="72" t="s">
        <v>502</v>
      </c>
      <c r="BR74" s="77" t="s">
        <v>1488</v>
      </c>
      <c r="BS74" s="69">
        <v>44168</v>
      </c>
      <c r="BT74" s="78" t="s">
        <v>445</v>
      </c>
      <c r="BU74" s="74" t="s">
        <v>1259</v>
      </c>
      <c r="BV74" s="69" t="s">
        <v>403</v>
      </c>
      <c r="BW74" s="72" t="s">
        <v>404</v>
      </c>
      <c r="BX74" s="77" t="s">
        <v>403</v>
      </c>
      <c r="BY74" s="69" t="s">
        <v>403</v>
      </c>
      <c r="BZ74" s="78" t="s">
        <v>404</v>
      </c>
      <c r="CA74" s="74" t="s">
        <v>403</v>
      </c>
      <c r="CB74" s="69" t="s">
        <v>403</v>
      </c>
      <c r="CC74" s="72" t="s">
        <v>404</v>
      </c>
      <c r="CD74" s="77" t="s">
        <v>403</v>
      </c>
      <c r="CE74" s="69" t="s">
        <v>403</v>
      </c>
      <c r="CF74" s="78" t="s">
        <v>404</v>
      </c>
      <c r="CG74" s="74" t="s">
        <v>403</v>
      </c>
      <c r="CH74" s="69" t="s">
        <v>403</v>
      </c>
      <c r="CI74" s="72" t="s">
        <v>404</v>
      </c>
      <c r="CJ74" s="77" t="s">
        <v>403</v>
      </c>
      <c r="CK74" s="69" t="s">
        <v>403</v>
      </c>
      <c r="CL74" s="78" t="s">
        <v>404</v>
      </c>
      <c r="CM74" s="80" t="s">
        <v>403</v>
      </c>
      <c r="CN74" s="159" t="str">
        <f>IFERROR(VLOOKUP(A74,Listas!$A$2:$B$23,2,FALSE),"")</f>
        <v>Alta Consejería para los Derechos de las Víctimas, la Paz y la Reconciliación</v>
      </c>
      <c r="CO74" s="160">
        <f t="shared" si="24"/>
        <v>1</v>
      </c>
      <c r="CP74" s="160">
        <f t="shared" si="25"/>
        <v>2</v>
      </c>
      <c r="CQ74" s="160">
        <f t="shared" si="26"/>
        <v>1</v>
      </c>
      <c r="CR74" s="160">
        <f t="shared" si="27"/>
        <v>1</v>
      </c>
      <c r="CS74" s="94">
        <f t="shared" si="28"/>
        <v>1</v>
      </c>
      <c r="CT74" s="94" t="str">
        <f t="shared" si="38"/>
        <v>Rara vez (1)</v>
      </c>
      <c r="CU74" s="94">
        <f t="shared" si="29"/>
        <v>3</v>
      </c>
      <c r="CV74" s="94" t="str">
        <f t="shared" si="39"/>
        <v>Moderado (3)</v>
      </c>
      <c r="CW74" s="94">
        <f t="shared" si="30"/>
        <v>1</v>
      </c>
      <c r="CX74" s="94" t="str">
        <f t="shared" si="40"/>
        <v>Rara vez (1)</v>
      </c>
      <c r="CY74" s="94">
        <f t="shared" si="31"/>
        <v>2</v>
      </c>
      <c r="CZ74" s="94" t="str">
        <f t="shared" si="41"/>
        <v>Menor (2)</v>
      </c>
      <c r="DA74" s="94" t="str">
        <f t="shared" si="12"/>
        <v>Antes de controles
Desde el cuadrante de probabilidad Rara vez (1) e impacto Moderado (3)
Después de controles
Hasta el cuadrante de probabilidad Rara vez (1) e impacto Menor (2)</v>
      </c>
      <c r="DJ74" s="178"/>
      <c r="DO74" s="165" t="str">
        <f t="shared" si="32"/>
        <v>Antes de controles
Desde el cuadrante de probabilidad Rara vez (1) e impacto Moderado (3)
Después de controles
Hasta el cuadrante de probabilidad Rara vez (1) e impacto Menor (2)</v>
      </c>
      <c r="DP74" s="55" t="str">
        <f t="shared" si="33"/>
        <v>Antes de controles
Desde el cuadrante de probabilidad Improbable (2) e impacto Mayor (4)
Después de controles
Hasta el cuadrante de probabilidad Rara vez (1) e impacto Menor (2)</v>
      </c>
    </row>
    <row r="75" spans="1:120" ht="409.5" customHeight="1" x14ac:dyDescent="0.2">
      <c r="A75" s="54" t="s">
        <v>65</v>
      </c>
      <c r="B75" s="97" t="s">
        <v>1489</v>
      </c>
      <c r="C75" s="58" t="s">
        <v>39</v>
      </c>
      <c r="D75" s="56" t="s">
        <v>1490</v>
      </c>
      <c r="E75" s="94" t="s">
        <v>35</v>
      </c>
      <c r="F75" s="94" t="s">
        <v>92</v>
      </c>
      <c r="G75" s="54" t="s">
        <v>1491</v>
      </c>
      <c r="H75" s="54" t="s">
        <v>1492</v>
      </c>
      <c r="I75" s="54" t="s">
        <v>1493</v>
      </c>
      <c r="J75" s="54" t="s">
        <v>1494</v>
      </c>
      <c r="K75" s="54" t="s">
        <v>379</v>
      </c>
      <c r="L75" s="54" t="s">
        <v>380</v>
      </c>
      <c r="M75" s="54" t="s">
        <v>1471</v>
      </c>
      <c r="N75" s="96" t="s">
        <v>144</v>
      </c>
      <c r="O75" s="96" t="s">
        <v>145</v>
      </c>
      <c r="P75" s="96" t="s">
        <v>104</v>
      </c>
      <c r="Q75" s="96" t="s">
        <v>125</v>
      </c>
      <c r="R75" s="96" t="s">
        <v>145</v>
      </c>
      <c r="S75" s="96" t="s">
        <v>145</v>
      </c>
      <c r="T75" s="96" t="s">
        <v>104</v>
      </c>
      <c r="U75" s="96" t="s">
        <v>104</v>
      </c>
      <c r="V75" s="94" t="s">
        <v>105</v>
      </c>
      <c r="W75" s="54" t="s">
        <v>1495</v>
      </c>
      <c r="X75" s="54" t="s">
        <v>1496</v>
      </c>
      <c r="Y75" s="94" t="s">
        <v>384</v>
      </c>
      <c r="Z75" s="94" t="s">
        <v>384</v>
      </c>
      <c r="AA75" s="94" t="s">
        <v>384</v>
      </c>
      <c r="AB75" s="94" t="s">
        <v>61</v>
      </c>
      <c r="AC75" s="94" t="s">
        <v>85</v>
      </c>
      <c r="AD75" s="54" t="s">
        <v>1496</v>
      </c>
      <c r="AE75" s="94" t="s">
        <v>384</v>
      </c>
      <c r="AF75" s="94" t="s">
        <v>384</v>
      </c>
      <c r="AG75" s="94" t="s">
        <v>384</v>
      </c>
      <c r="AH75" s="94" t="s">
        <v>61</v>
      </c>
      <c r="AI75" s="94" t="s">
        <v>85</v>
      </c>
      <c r="AJ75" s="96" t="s">
        <v>144</v>
      </c>
      <c r="AK75" s="96" t="s">
        <v>125</v>
      </c>
      <c r="AL75" s="94" t="s">
        <v>126</v>
      </c>
      <c r="AM75" s="54" t="s">
        <v>1497</v>
      </c>
      <c r="AN75" s="94" t="s">
        <v>387</v>
      </c>
      <c r="AO75" s="54" t="s">
        <v>388</v>
      </c>
      <c r="AP75" s="54" t="s">
        <v>388</v>
      </c>
      <c r="AQ75" s="54" t="s">
        <v>388</v>
      </c>
      <c r="AR75" s="54" t="s">
        <v>388</v>
      </c>
      <c r="AS75" s="54" t="s">
        <v>388</v>
      </c>
      <c r="AT75" s="54" t="s">
        <v>388</v>
      </c>
      <c r="AU75" s="54" t="s">
        <v>388</v>
      </c>
      <c r="AV75" s="54" t="s">
        <v>388</v>
      </c>
      <c r="AW75" s="54" t="s">
        <v>388</v>
      </c>
      <c r="AX75" s="54" t="s">
        <v>388</v>
      </c>
      <c r="AY75" s="54" t="s">
        <v>1498</v>
      </c>
      <c r="AZ75" s="54" t="s">
        <v>1499</v>
      </c>
      <c r="BA75" s="54" t="s">
        <v>1500</v>
      </c>
      <c r="BB75" s="165" t="s">
        <v>2174</v>
      </c>
      <c r="BC75" s="55" t="s">
        <v>2168</v>
      </c>
      <c r="BD75" s="71" t="s">
        <v>1484</v>
      </c>
      <c r="BE75" s="72" t="s">
        <v>392</v>
      </c>
      <c r="BF75" s="77" t="s">
        <v>819</v>
      </c>
      <c r="BG75" s="69">
        <v>43601</v>
      </c>
      <c r="BH75" s="78" t="s">
        <v>392</v>
      </c>
      <c r="BI75" s="74" t="s">
        <v>1501</v>
      </c>
      <c r="BJ75" s="69">
        <v>43896</v>
      </c>
      <c r="BK75" s="72" t="s">
        <v>398</v>
      </c>
      <c r="BL75" s="77" t="s">
        <v>1502</v>
      </c>
      <c r="BM75" s="69">
        <v>44075</v>
      </c>
      <c r="BN75" s="78" t="s">
        <v>502</v>
      </c>
      <c r="BO75" s="74" t="s">
        <v>1503</v>
      </c>
      <c r="BP75" s="69" t="s">
        <v>403</v>
      </c>
      <c r="BQ75" s="72" t="s">
        <v>404</v>
      </c>
      <c r="BR75" s="77" t="s">
        <v>403</v>
      </c>
      <c r="BS75" s="69" t="s">
        <v>403</v>
      </c>
      <c r="BT75" s="78" t="s">
        <v>404</v>
      </c>
      <c r="BU75" s="74" t="s">
        <v>403</v>
      </c>
      <c r="BV75" s="69" t="s">
        <v>403</v>
      </c>
      <c r="BW75" s="72" t="s">
        <v>404</v>
      </c>
      <c r="BX75" s="77" t="s">
        <v>403</v>
      </c>
      <c r="BY75" s="69" t="s">
        <v>403</v>
      </c>
      <c r="BZ75" s="78" t="s">
        <v>404</v>
      </c>
      <c r="CA75" s="74" t="s">
        <v>403</v>
      </c>
      <c r="CB75" s="69" t="s">
        <v>403</v>
      </c>
      <c r="CC75" s="72" t="s">
        <v>404</v>
      </c>
      <c r="CD75" s="77" t="s">
        <v>403</v>
      </c>
      <c r="CE75" s="69" t="s">
        <v>403</v>
      </c>
      <c r="CF75" s="78" t="s">
        <v>404</v>
      </c>
      <c r="CG75" s="74" t="s">
        <v>403</v>
      </c>
      <c r="CH75" s="69" t="s">
        <v>403</v>
      </c>
      <c r="CI75" s="72" t="s">
        <v>404</v>
      </c>
      <c r="CJ75" s="77" t="s">
        <v>403</v>
      </c>
      <c r="CK75" s="69" t="s">
        <v>403</v>
      </c>
      <c r="CL75" s="78" t="s">
        <v>404</v>
      </c>
      <c r="CM75" s="80" t="s">
        <v>403</v>
      </c>
      <c r="CN75" s="159" t="str">
        <f>IFERROR(VLOOKUP(A75,Listas!$A$2:$B$23,2,FALSE),"")</f>
        <v>Alta Consejería para los Derechos de las Víctimas, la Paz y la Reconciliación</v>
      </c>
      <c r="CO75" s="160">
        <f t="shared" si="24"/>
        <v>1</v>
      </c>
      <c r="CP75" s="160">
        <f t="shared" si="25"/>
        <v>3</v>
      </c>
      <c r="CQ75" s="160">
        <f t="shared" si="26"/>
        <v>1</v>
      </c>
      <c r="CR75" s="160">
        <f t="shared" si="27"/>
        <v>2</v>
      </c>
      <c r="CS75" s="94">
        <f t="shared" si="28"/>
        <v>1</v>
      </c>
      <c r="CT75" s="94" t="str">
        <f t="shared" si="38"/>
        <v>Rara vez (1)</v>
      </c>
      <c r="CU75" s="94">
        <f t="shared" si="29"/>
        <v>3</v>
      </c>
      <c r="CV75" s="94" t="str">
        <f t="shared" si="39"/>
        <v>Moderado (3)</v>
      </c>
      <c r="CW75" s="94">
        <f t="shared" si="30"/>
        <v>1</v>
      </c>
      <c r="CX75" s="94" t="str">
        <f t="shared" si="40"/>
        <v>Rara vez (1)</v>
      </c>
      <c r="CY75" s="94">
        <f t="shared" si="31"/>
        <v>2</v>
      </c>
      <c r="CZ75" s="94" t="str">
        <f t="shared" si="41"/>
        <v>Menor (2)</v>
      </c>
      <c r="DA75" s="94" t="str">
        <f t="shared" si="12"/>
        <v>Antes de controles
Desde el cuadrante de probabilidad Rara vez (1) e impacto Moderado (3)
Después de controles
Hasta el cuadrante de probabilidad Rara vez (1) e impacto Menor (2)</v>
      </c>
      <c r="DJ75" s="178"/>
      <c r="DO75" s="165" t="str">
        <f t="shared" si="32"/>
        <v>Antes de controles
Desde el cuadrante de probabilidad Rara vez (1) e impacto Moderado (3)
Después de controles
Hasta el cuadrante de probabilidad Rara vez (1) e impacto Menor (2)</v>
      </c>
      <c r="DP75" s="55" t="str">
        <f t="shared" si="33"/>
        <v>Antes de controles
Desde el cuadrante de probabilidad Improbable (2) e impacto Mayor (4)
Después de controles
Hasta el cuadrante de probabilidad Rara vez (1) e impacto Menor (2)</v>
      </c>
    </row>
    <row r="76" spans="1:120" ht="409.5" customHeight="1" x14ac:dyDescent="0.2">
      <c r="A76" s="54" t="s">
        <v>65</v>
      </c>
      <c r="B76" s="97" t="s">
        <v>1465</v>
      </c>
      <c r="C76" s="58" t="s">
        <v>40</v>
      </c>
      <c r="D76" s="56" t="s">
        <v>1504</v>
      </c>
      <c r="E76" s="94" t="s">
        <v>64</v>
      </c>
      <c r="F76" s="94" t="s">
        <v>42</v>
      </c>
      <c r="G76" s="54" t="s">
        <v>1505</v>
      </c>
      <c r="H76" s="54" t="s">
        <v>1506</v>
      </c>
      <c r="I76" s="54" t="s">
        <v>1507</v>
      </c>
      <c r="J76" s="54" t="s">
        <v>1508</v>
      </c>
      <c r="K76" s="54" t="s">
        <v>379</v>
      </c>
      <c r="L76" s="54" t="s">
        <v>380</v>
      </c>
      <c r="M76" s="54" t="s">
        <v>1471</v>
      </c>
      <c r="N76" s="96" t="s">
        <v>144</v>
      </c>
      <c r="O76" s="96" t="s">
        <v>104</v>
      </c>
      <c r="P76" s="96" t="s">
        <v>104</v>
      </c>
      <c r="Q76" s="96" t="s">
        <v>125</v>
      </c>
      <c r="R76" s="96" t="s">
        <v>104</v>
      </c>
      <c r="S76" s="96" t="s">
        <v>104</v>
      </c>
      <c r="T76" s="96" t="s">
        <v>125</v>
      </c>
      <c r="U76" s="96" t="s">
        <v>79</v>
      </c>
      <c r="V76" s="94" t="s">
        <v>81</v>
      </c>
      <c r="W76" s="54" t="s">
        <v>1509</v>
      </c>
      <c r="X76" s="54" t="s">
        <v>1510</v>
      </c>
      <c r="Y76" s="94" t="s">
        <v>464</v>
      </c>
      <c r="Z76" s="94" t="s">
        <v>464</v>
      </c>
      <c r="AA76" s="94" t="s">
        <v>464</v>
      </c>
      <c r="AB76" s="94" t="s">
        <v>61</v>
      </c>
      <c r="AC76" s="94" t="s">
        <v>85</v>
      </c>
      <c r="AD76" s="54" t="s">
        <v>1474</v>
      </c>
      <c r="AE76" s="94" t="s">
        <v>384</v>
      </c>
      <c r="AF76" s="94" t="s">
        <v>384</v>
      </c>
      <c r="AG76" s="94" t="s">
        <v>384</v>
      </c>
      <c r="AH76" s="94" t="s">
        <v>61</v>
      </c>
      <c r="AI76" s="94" t="s">
        <v>85</v>
      </c>
      <c r="AJ76" s="96" t="s">
        <v>144</v>
      </c>
      <c r="AK76" s="96" t="s">
        <v>79</v>
      </c>
      <c r="AL76" s="94" t="s">
        <v>81</v>
      </c>
      <c r="AM76" s="54" t="s">
        <v>1511</v>
      </c>
      <c r="AN76" s="94" t="s">
        <v>431</v>
      </c>
      <c r="AO76" s="54" t="s">
        <v>388</v>
      </c>
      <c r="AP76" s="54" t="s">
        <v>388</v>
      </c>
      <c r="AQ76" s="54" t="s">
        <v>388</v>
      </c>
      <c r="AR76" s="54" t="s">
        <v>388</v>
      </c>
      <c r="AS76" s="54" t="s">
        <v>388</v>
      </c>
      <c r="AT76" s="54" t="s">
        <v>1476</v>
      </c>
      <c r="AU76" s="54" t="s">
        <v>1477</v>
      </c>
      <c r="AV76" s="54" t="s">
        <v>1478</v>
      </c>
      <c r="AW76" s="54" t="s">
        <v>1479</v>
      </c>
      <c r="AX76" s="54" t="s">
        <v>1480</v>
      </c>
      <c r="AY76" s="54" t="s">
        <v>1512</v>
      </c>
      <c r="AZ76" s="54" t="s">
        <v>1482</v>
      </c>
      <c r="BA76" s="54" t="s">
        <v>1513</v>
      </c>
      <c r="BB76" s="165" t="s">
        <v>2174</v>
      </c>
      <c r="BC76" s="55" t="s">
        <v>2168</v>
      </c>
      <c r="BD76" s="71">
        <v>43496</v>
      </c>
      <c r="BE76" s="72" t="s">
        <v>392</v>
      </c>
      <c r="BF76" s="77" t="s">
        <v>819</v>
      </c>
      <c r="BG76" s="69">
        <v>43599</v>
      </c>
      <c r="BH76" s="78" t="s">
        <v>392</v>
      </c>
      <c r="BI76" s="74" t="s">
        <v>1514</v>
      </c>
      <c r="BJ76" s="69">
        <v>43759</v>
      </c>
      <c r="BK76" s="72" t="s">
        <v>447</v>
      </c>
      <c r="BL76" s="77" t="s">
        <v>1515</v>
      </c>
      <c r="BM76" s="69">
        <v>43896</v>
      </c>
      <c r="BN76" s="78" t="s">
        <v>788</v>
      </c>
      <c r="BO76" s="74" t="s">
        <v>1516</v>
      </c>
      <c r="BP76" s="69">
        <v>44075</v>
      </c>
      <c r="BQ76" s="72" t="s">
        <v>502</v>
      </c>
      <c r="BR76" s="77" t="s">
        <v>1503</v>
      </c>
      <c r="BS76" s="69">
        <v>44168</v>
      </c>
      <c r="BT76" s="78" t="s">
        <v>445</v>
      </c>
      <c r="BU76" s="74" t="s">
        <v>1259</v>
      </c>
      <c r="BV76" s="69" t="s">
        <v>403</v>
      </c>
      <c r="BW76" s="72" t="s">
        <v>404</v>
      </c>
      <c r="BX76" s="77" t="s">
        <v>403</v>
      </c>
      <c r="BY76" s="69" t="s">
        <v>403</v>
      </c>
      <c r="BZ76" s="78" t="s">
        <v>404</v>
      </c>
      <c r="CA76" s="74" t="s">
        <v>403</v>
      </c>
      <c r="CB76" s="69" t="s">
        <v>403</v>
      </c>
      <c r="CC76" s="72" t="s">
        <v>404</v>
      </c>
      <c r="CD76" s="77" t="s">
        <v>403</v>
      </c>
      <c r="CE76" s="69" t="s">
        <v>403</v>
      </c>
      <c r="CF76" s="78" t="s">
        <v>404</v>
      </c>
      <c r="CG76" s="74" t="s">
        <v>403</v>
      </c>
      <c r="CH76" s="69" t="s">
        <v>403</v>
      </c>
      <c r="CI76" s="72" t="s">
        <v>404</v>
      </c>
      <c r="CJ76" s="77" t="s">
        <v>403</v>
      </c>
      <c r="CK76" s="69" t="s">
        <v>403</v>
      </c>
      <c r="CL76" s="78" t="s">
        <v>404</v>
      </c>
      <c r="CM76" s="80" t="s">
        <v>403</v>
      </c>
      <c r="CN76" s="159" t="str">
        <f>IFERROR(VLOOKUP(A76,Listas!$A$2:$B$23,2,FALSE),"")</f>
        <v>Alta Consejería para los Derechos de las Víctimas, la Paz y la Reconciliación</v>
      </c>
      <c r="CO76" s="160">
        <f t="shared" ref="CO76:CO107" si="42">_xlfn.NUMBERVALUE(MID(N76,LEN(N76)-1,1))</f>
        <v>1</v>
      </c>
      <c r="CP76" s="160">
        <f t="shared" ref="CP76:CP107" si="43">_xlfn.NUMBERVALUE(MID(U76,LEN(U76)-1,1))</f>
        <v>4</v>
      </c>
      <c r="CQ76" s="160">
        <f t="shared" ref="CQ76:CQ107" si="44">_xlfn.NUMBERVALUE(MID(AJ76,LEN(AJ76)-1,1))</f>
        <v>1</v>
      </c>
      <c r="CR76" s="160">
        <f t="shared" ref="CR76:CR107" si="45">_xlfn.NUMBERVALUE(MID(AK76,LEN(AK76)-1,1))</f>
        <v>4</v>
      </c>
      <c r="CS76" s="94">
        <f t="shared" ref="CS76:CS107" si="46">ROUND(AVERAGEIFS(CO:CO,A:A,A76),0)</f>
        <v>1</v>
      </c>
      <c r="CT76" s="94" t="str">
        <f t="shared" si="38"/>
        <v>Rara vez (1)</v>
      </c>
      <c r="CU76" s="94">
        <f t="shared" ref="CU76:CU107" si="47">ROUND(AVERAGEIFS(CP:CP,A:A,A76),0)</f>
        <v>3</v>
      </c>
      <c r="CV76" s="94" t="str">
        <f t="shared" si="39"/>
        <v>Moderado (3)</v>
      </c>
      <c r="CW76" s="94">
        <f t="shared" ref="CW76:CW107" si="48">ROUND(AVERAGEIFS(CQ:CQ,A:A,A76),0)</f>
        <v>1</v>
      </c>
      <c r="CX76" s="94" t="str">
        <f t="shared" si="40"/>
        <v>Rara vez (1)</v>
      </c>
      <c r="CY76" s="94">
        <f t="shared" ref="CY76:CY107" si="49">ROUND(AVERAGEIFS(CR:CR,A:A,A76),0)</f>
        <v>2</v>
      </c>
      <c r="CZ76" s="94" t="str">
        <f t="shared" si="41"/>
        <v>Menor (2)</v>
      </c>
      <c r="DA76" s="94" t="str">
        <f t="shared" ref="DA76:DA113" si="50">CONCATENATE("Antes de controles
Desde el cuadrante de probabilidad ",CT76," e impacto ",CV76,"
Después de controles
Hasta el cuadrante de probabilidad ",CX76," e impacto ",CZ76)</f>
        <v>Antes de controles
Desde el cuadrante de probabilidad Rara vez (1) e impacto Moderado (3)
Después de controles
Hasta el cuadrante de probabilidad Rara vez (1) e impacto Menor (2)</v>
      </c>
      <c r="DJ76" s="178"/>
      <c r="DO76" s="165" t="str">
        <f t="shared" ref="DO76:DO107" si="51">IF(A76="","",DA76)</f>
        <v>Antes de controles
Desde el cuadrante de probabilidad Rara vez (1) e impacto Moderado (3)
Después de controles
Hasta el cuadrante de probabilidad Rara vez (1) e impacto Menor (2)</v>
      </c>
      <c r="DP76" s="55" t="str">
        <f t="shared" ref="DP76:DP107" si="52">IF($A$12="","",$DJ$12)</f>
        <v>Antes de controles
Desde el cuadrante de probabilidad Improbable (2) e impacto Mayor (4)
Después de controles
Hasta el cuadrante de probabilidad Rara vez (1) e impacto Menor (2)</v>
      </c>
    </row>
    <row r="77" spans="1:120" ht="409.5" customHeight="1" x14ac:dyDescent="0.2">
      <c r="A77" s="54" t="s">
        <v>186</v>
      </c>
      <c r="B77" s="97" t="s">
        <v>1517</v>
      </c>
      <c r="C77" s="58" t="s">
        <v>93</v>
      </c>
      <c r="D77" s="56" t="s">
        <v>1518</v>
      </c>
      <c r="E77" s="94" t="s">
        <v>35</v>
      </c>
      <c r="F77" s="94" t="s">
        <v>96</v>
      </c>
      <c r="G77" s="54" t="s">
        <v>1519</v>
      </c>
      <c r="H77" s="54" t="s">
        <v>1520</v>
      </c>
      <c r="I77" s="54" t="s">
        <v>1521</v>
      </c>
      <c r="J77" s="54" t="s">
        <v>509</v>
      </c>
      <c r="K77" s="54" t="s">
        <v>379</v>
      </c>
      <c r="L77" s="54" t="s">
        <v>493</v>
      </c>
      <c r="M77" s="54" t="s">
        <v>1522</v>
      </c>
      <c r="N77" s="96" t="s">
        <v>144</v>
      </c>
      <c r="O77" s="96" t="s">
        <v>104</v>
      </c>
      <c r="P77" s="96" t="s">
        <v>104</v>
      </c>
      <c r="Q77" s="96" t="s">
        <v>104</v>
      </c>
      <c r="R77" s="96" t="s">
        <v>52</v>
      </c>
      <c r="S77" s="96" t="s">
        <v>79</v>
      </c>
      <c r="T77" s="96" t="s">
        <v>145</v>
      </c>
      <c r="U77" s="96" t="s">
        <v>52</v>
      </c>
      <c r="V77" s="94" t="s">
        <v>54</v>
      </c>
      <c r="W77" s="54" t="s">
        <v>1523</v>
      </c>
      <c r="X77" s="54" t="s">
        <v>1524</v>
      </c>
      <c r="Y77" s="94" t="s">
        <v>776</v>
      </c>
      <c r="Z77" s="94" t="s">
        <v>776</v>
      </c>
      <c r="AA77" s="94" t="s">
        <v>776</v>
      </c>
      <c r="AB77" s="94" t="s">
        <v>61</v>
      </c>
      <c r="AC77" s="94" t="s">
        <v>59</v>
      </c>
      <c r="AD77" s="54" t="s">
        <v>1525</v>
      </c>
      <c r="AE77" s="94" t="s">
        <v>462</v>
      </c>
      <c r="AF77" s="94" t="s">
        <v>462</v>
      </c>
      <c r="AG77" s="94" t="s">
        <v>462</v>
      </c>
      <c r="AH77" s="94" t="s">
        <v>61</v>
      </c>
      <c r="AI77" s="94" t="s">
        <v>60</v>
      </c>
      <c r="AJ77" s="96" t="s">
        <v>144</v>
      </c>
      <c r="AK77" s="96" t="s">
        <v>104</v>
      </c>
      <c r="AL77" s="94" t="s">
        <v>105</v>
      </c>
      <c r="AM77" s="54" t="s">
        <v>1526</v>
      </c>
      <c r="AN77" s="94" t="s">
        <v>431</v>
      </c>
      <c r="AO77" s="54" t="s">
        <v>388</v>
      </c>
      <c r="AP77" s="54" t="s">
        <v>388</v>
      </c>
      <c r="AQ77" s="54" t="s">
        <v>388</v>
      </c>
      <c r="AR77" s="54" t="s">
        <v>388</v>
      </c>
      <c r="AS77" s="54" t="s">
        <v>388</v>
      </c>
      <c r="AT77" s="54" t="s">
        <v>1527</v>
      </c>
      <c r="AU77" s="54" t="s">
        <v>1528</v>
      </c>
      <c r="AV77" s="54" t="s">
        <v>1529</v>
      </c>
      <c r="AW77" s="54" t="s">
        <v>1530</v>
      </c>
      <c r="AX77" s="54" t="s">
        <v>1531</v>
      </c>
      <c r="AY77" s="54" t="s">
        <v>1532</v>
      </c>
      <c r="AZ77" s="54" t="s">
        <v>1533</v>
      </c>
      <c r="BA77" s="54" t="s">
        <v>1534</v>
      </c>
      <c r="BB77" s="165" t="s">
        <v>2175</v>
      </c>
      <c r="BC77" s="55" t="s">
        <v>2168</v>
      </c>
      <c r="BD77" s="71">
        <v>43350</v>
      </c>
      <c r="BE77" s="72" t="s">
        <v>392</v>
      </c>
      <c r="BF77" s="77" t="s">
        <v>613</v>
      </c>
      <c r="BG77" s="69">
        <v>43593</v>
      </c>
      <c r="BH77" s="78" t="s">
        <v>482</v>
      </c>
      <c r="BI77" s="74" t="s">
        <v>1535</v>
      </c>
      <c r="BJ77" s="69">
        <v>43784</v>
      </c>
      <c r="BK77" s="72" t="s">
        <v>1536</v>
      </c>
      <c r="BL77" s="77" t="s">
        <v>1537</v>
      </c>
      <c r="BM77" s="69">
        <v>43895</v>
      </c>
      <c r="BN77" s="78" t="s">
        <v>443</v>
      </c>
      <c r="BO77" s="74" t="s">
        <v>1538</v>
      </c>
      <c r="BP77" s="69">
        <v>44062</v>
      </c>
      <c r="BQ77" s="72" t="s">
        <v>447</v>
      </c>
      <c r="BR77" s="77" t="s">
        <v>1539</v>
      </c>
      <c r="BS77" s="69">
        <v>44102</v>
      </c>
      <c r="BT77" s="78" t="s">
        <v>445</v>
      </c>
      <c r="BU77" s="74" t="s">
        <v>1540</v>
      </c>
      <c r="BV77" s="69">
        <v>44169</v>
      </c>
      <c r="BW77" s="72" t="s">
        <v>480</v>
      </c>
      <c r="BX77" s="77" t="s">
        <v>1541</v>
      </c>
      <c r="BY77" s="69" t="s">
        <v>403</v>
      </c>
      <c r="BZ77" s="78" t="s">
        <v>404</v>
      </c>
      <c r="CA77" s="74" t="s">
        <v>403</v>
      </c>
      <c r="CB77" s="69" t="s">
        <v>403</v>
      </c>
      <c r="CC77" s="72" t="s">
        <v>404</v>
      </c>
      <c r="CD77" s="77" t="s">
        <v>403</v>
      </c>
      <c r="CE77" s="69" t="s">
        <v>403</v>
      </c>
      <c r="CF77" s="78" t="s">
        <v>404</v>
      </c>
      <c r="CG77" s="74" t="s">
        <v>403</v>
      </c>
      <c r="CH77" s="69" t="s">
        <v>403</v>
      </c>
      <c r="CI77" s="72" t="s">
        <v>404</v>
      </c>
      <c r="CJ77" s="77" t="s">
        <v>403</v>
      </c>
      <c r="CK77" s="69" t="s">
        <v>403</v>
      </c>
      <c r="CL77" s="78" t="s">
        <v>404</v>
      </c>
      <c r="CM77" s="80" t="s">
        <v>403</v>
      </c>
      <c r="CN77" s="159" t="str">
        <f>IFERROR(VLOOKUP(A77,Listas!$A$2:$B$23,2,FALSE),"")</f>
        <v xml:space="preserve"> Oficina de Tecnologías de la Información y las Comunicaciones</v>
      </c>
      <c r="CO77" s="160">
        <f t="shared" si="42"/>
        <v>1</v>
      </c>
      <c r="CP77" s="160">
        <f t="shared" si="43"/>
        <v>5</v>
      </c>
      <c r="CQ77" s="160">
        <f t="shared" si="44"/>
        <v>1</v>
      </c>
      <c r="CR77" s="160">
        <f t="shared" si="45"/>
        <v>3</v>
      </c>
      <c r="CS77" s="94">
        <f t="shared" si="46"/>
        <v>1</v>
      </c>
      <c r="CT77" s="94" t="str">
        <f t="shared" si="38"/>
        <v>Rara vez (1)</v>
      </c>
      <c r="CU77" s="94">
        <f t="shared" si="47"/>
        <v>5</v>
      </c>
      <c r="CV77" s="94" t="str">
        <f t="shared" si="39"/>
        <v>Catastrófico (5)</v>
      </c>
      <c r="CW77" s="94">
        <f t="shared" si="48"/>
        <v>1</v>
      </c>
      <c r="CX77" s="94" t="str">
        <f t="shared" si="40"/>
        <v>Rara vez (1)</v>
      </c>
      <c r="CY77" s="94">
        <f t="shared" si="49"/>
        <v>4</v>
      </c>
      <c r="CZ77" s="94" t="str">
        <f t="shared" si="41"/>
        <v>Mayor (4)</v>
      </c>
      <c r="DA77" s="94" t="str">
        <f t="shared" si="50"/>
        <v>Antes de controles
Desde el cuadrante de probabilidad Rara vez (1) e impacto Catastrófico (5)
Después de controles
Hasta el cuadrante de probabilidad Rara vez (1) e impacto Mayor (4)</v>
      </c>
      <c r="DJ77" s="178"/>
      <c r="DO77" s="165" t="str">
        <f t="shared" si="51"/>
        <v>Antes de controles
Desde el cuadrante de probabilidad Rara vez (1) e impacto Catastrófico (5)
Después de controles
Hasta el cuadrante de probabilidad Rara vez (1) e impacto Mayor (4)</v>
      </c>
      <c r="DP77" s="55" t="str">
        <f t="shared" si="52"/>
        <v>Antes de controles
Desde el cuadrante de probabilidad Improbable (2) e impacto Mayor (4)
Después de controles
Hasta el cuadrante de probabilidad Rara vez (1) e impacto Menor (2)</v>
      </c>
    </row>
    <row r="78" spans="1:120" ht="409.5" customHeight="1" x14ac:dyDescent="0.2">
      <c r="A78" s="54" t="s">
        <v>186</v>
      </c>
      <c r="B78" s="97" t="s">
        <v>1542</v>
      </c>
      <c r="C78" s="58" t="s">
        <v>94</v>
      </c>
      <c r="D78" s="56" t="s">
        <v>1543</v>
      </c>
      <c r="E78" s="94" t="s">
        <v>64</v>
      </c>
      <c r="F78" s="94" t="s">
        <v>96</v>
      </c>
      <c r="G78" s="54" t="s">
        <v>1544</v>
      </c>
      <c r="H78" s="54" t="s">
        <v>1545</v>
      </c>
      <c r="I78" s="54" t="s">
        <v>1546</v>
      </c>
      <c r="J78" s="54" t="s">
        <v>426</v>
      </c>
      <c r="K78" s="54" t="s">
        <v>379</v>
      </c>
      <c r="L78" s="54" t="s">
        <v>493</v>
      </c>
      <c r="M78" s="54" t="s">
        <v>1522</v>
      </c>
      <c r="N78" s="96" t="s">
        <v>144</v>
      </c>
      <c r="O78" s="96" t="s">
        <v>125</v>
      </c>
      <c r="P78" s="96" t="s">
        <v>125</v>
      </c>
      <c r="Q78" s="96" t="s">
        <v>79</v>
      </c>
      <c r="R78" s="96" t="s">
        <v>145</v>
      </c>
      <c r="S78" s="96" t="s">
        <v>145</v>
      </c>
      <c r="T78" s="96" t="s">
        <v>125</v>
      </c>
      <c r="U78" s="96" t="s">
        <v>52</v>
      </c>
      <c r="V78" s="94" t="s">
        <v>54</v>
      </c>
      <c r="W78" s="54" t="s">
        <v>1547</v>
      </c>
      <c r="X78" s="54" t="s">
        <v>1524</v>
      </c>
      <c r="Y78" s="94" t="s">
        <v>776</v>
      </c>
      <c r="Z78" s="94" t="s">
        <v>776</v>
      </c>
      <c r="AA78" s="94" t="s">
        <v>776</v>
      </c>
      <c r="AB78" s="94" t="s">
        <v>61</v>
      </c>
      <c r="AC78" s="94" t="s">
        <v>85</v>
      </c>
      <c r="AD78" s="54" t="s">
        <v>1548</v>
      </c>
      <c r="AE78" s="94" t="s">
        <v>462</v>
      </c>
      <c r="AF78" s="94" t="s">
        <v>462</v>
      </c>
      <c r="AG78" s="94" t="s">
        <v>462</v>
      </c>
      <c r="AH78" s="94" t="s">
        <v>61</v>
      </c>
      <c r="AI78" s="94" t="s">
        <v>60</v>
      </c>
      <c r="AJ78" s="96" t="s">
        <v>144</v>
      </c>
      <c r="AK78" s="96" t="s">
        <v>52</v>
      </c>
      <c r="AL78" s="94" t="s">
        <v>54</v>
      </c>
      <c r="AM78" s="54" t="s">
        <v>1549</v>
      </c>
      <c r="AN78" s="94" t="s">
        <v>431</v>
      </c>
      <c r="AO78" s="54" t="s">
        <v>388</v>
      </c>
      <c r="AP78" s="54" t="s">
        <v>388</v>
      </c>
      <c r="AQ78" s="54" t="s">
        <v>388</v>
      </c>
      <c r="AR78" s="54" t="s">
        <v>388</v>
      </c>
      <c r="AS78" s="54" t="s">
        <v>388</v>
      </c>
      <c r="AT78" s="54" t="s">
        <v>1527</v>
      </c>
      <c r="AU78" s="54" t="s">
        <v>1528</v>
      </c>
      <c r="AV78" s="54" t="s">
        <v>1550</v>
      </c>
      <c r="AW78" s="54" t="s">
        <v>1530</v>
      </c>
      <c r="AX78" s="54" t="s">
        <v>1531</v>
      </c>
      <c r="AY78" s="54" t="s">
        <v>1551</v>
      </c>
      <c r="AZ78" s="54" t="s">
        <v>1552</v>
      </c>
      <c r="BA78" s="54" t="s">
        <v>1553</v>
      </c>
      <c r="BB78" s="165" t="s">
        <v>2175</v>
      </c>
      <c r="BC78" s="55" t="s">
        <v>2168</v>
      </c>
      <c r="BD78" s="71">
        <v>43593</v>
      </c>
      <c r="BE78" s="72" t="s">
        <v>392</v>
      </c>
      <c r="BF78" s="77" t="s">
        <v>1554</v>
      </c>
      <c r="BG78" s="69">
        <v>43784</v>
      </c>
      <c r="BH78" s="78" t="s">
        <v>394</v>
      </c>
      <c r="BI78" s="74" t="s">
        <v>1555</v>
      </c>
      <c r="BJ78" s="69">
        <v>43895</v>
      </c>
      <c r="BK78" s="72" t="s">
        <v>443</v>
      </c>
      <c r="BL78" s="77" t="s">
        <v>1538</v>
      </c>
      <c r="BM78" s="69">
        <v>44062</v>
      </c>
      <c r="BN78" s="78" t="s">
        <v>590</v>
      </c>
      <c r="BO78" s="74" t="s">
        <v>1539</v>
      </c>
      <c r="BP78" s="69">
        <v>44169</v>
      </c>
      <c r="BQ78" s="72" t="s">
        <v>480</v>
      </c>
      <c r="BR78" s="77" t="s">
        <v>1556</v>
      </c>
      <c r="BS78" s="69" t="s">
        <v>403</v>
      </c>
      <c r="BT78" s="78" t="s">
        <v>404</v>
      </c>
      <c r="BU78" s="74" t="s">
        <v>403</v>
      </c>
      <c r="BV78" s="69" t="s">
        <v>403</v>
      </c>
      <c r="BW78" s="72" t="s">
        <v>404</v>
      </c>
      <c r="BX78" s="77" t="s">
        <v>403</v>
      </c>
      <c r="BY78" s="69" t="s">
        <v>403</v>
      </c>
      <c r="BZ78" s="78" t="s">
        <v>404</v>
      </c>
      <c r="CA78" s="74" t="s">
        <v>403</v>
      </c>
      <c r="CB78" s="69" t="s">
        <v>403</v>
      </c>
      <c r="CC78" s="72" t="s">
        <v>404</v>
      </c>
      <c r="CD78" s="77" t="s">
        <v>403</v>
      </c>
      <c r="CE78" s="69" t="s">
        <v>403</v>
      </c>
      <c r="CF78" s="78" t="s">
        <v>404</v>
      </c>
      <c r="CG78" s="74" t="s">
        <v>403</v>
      </c>
      <c r="CH78" s="69" t="s">
        <v>403</v>
      </c>
      <c r="CI78" s="72" t="s">
        <v>404</v>
      </c>
      <c r="CJ78" s="77" t="s">
        <v>403</v>
      </c>
      <c r="CK78" s="69" t="s">
        <v>403</v>
      </c>
      <c r="CL78" s="78" t="s">
        <v>404</v>
      </c>
      <c r="CM78" s="80" t="s">
        <v>403</v>
      </c>
      <c r="CN78" s="159" t="str">
        <f>IFERROR(VLOOKUP(A78,Listas!$A$2:$B$23,2,FALSE),"")</f>
        <v xml:space="preserve"> Oficina de Tecnologías de la Información y las Comunicaciones</v>
      </c>
      <c r="CO78" s="160">
        <f t="shared" si="42"/>
        <v>1</v>
      </c>
      <c r="CP78" s="160">
        <f t="shared" si="43"/>
        <v>5</v>
      </c>
      <c r="CQ78" s="160">
        <f t="shared" si="44"/>
        <v>1</v>
      </c>
      <c r="CR78" s="160">
        <f t="shared" si="45"/>
        <v>5</v>
      </c>
      <c r="CS78" s="94">
        <f t="shared" si="46"/>
        <v>1</v>
      </c>
      <c r="CT78" s="94" t="str">
        <f t="shared" si="38"/>
        <v>Rara vez (1)</v>
      </c>
      <c r="CU78" s="94">
        <f t="shared" si="47"/>
        <v>5</v>
      </c>
      <c r="CV78" s="94" t="str">
        <f t="shared" si="39"/>
        <v>Catastrófico (5)</v>
      </c>
      <c r="CW78" s="94">
        <f t="shared" si="48"/>
        <v>1</v>
      </c>
      <c r="CX78" s="94" t="str">
        <f t="shared" si="40"/>
        <v>Rara vez (1)</v>
      </c>
      <c r="CY78" s="94">
        <f t="shared" si="49"/>
        <v>4</v>
      </c>
      <c r="CZ78" s="94" t="str">
        <f t="shared" si="41"/>
        <v>Mayor (4)</v>
      </c>
      <c r="DA78" s="94" t="str">
        <f t="shared" si="50"/>
        <v>Antes de controles
Desde el cuadrante de probabilidad Rara vez (1) e impacto Catastrófico (5)
Después de controles
Hasta el cuadrante de probabilidad Rara vez (1) e impacto Mayor (4)</v>
      </c>
      <c r="DJ78" s="178"/>
      <c r="DO78" s="165" t="str">
        <f t="shared" si="51"/>
        <v>Antes de controles
Desde el cuadrante de probabilidad Rara vez (1) e impacto Catastrófico (5)
Después de controles
Hasta el cuadrante de probabilidad Rara vez (1) e impacto Mayor (4)</v>
      </c>
      <c r="DP78" s="55" t="str">
        <f t="shared" si="52"/>
        <v>Antes de controles
Desde el cuadrante de probabilidad Improbable (2) e impacto Mayor (4)
Después de controles
Hasta el cuadrante de probabilidad Rara vez (1) e impacto Menor (2)</v>
      </c>
    </row>
    <row r="79" spans="1:120" ht="409.5" customHeight="1" x14ac:dyDescent="0.2">
      <c r="A79" s="54" t="s">
        <v>337</v>
      </c>
      <c r="B79" s="97" t="s">
        <v>1557</v>
      </c>
      <c r="C79" s="58" t="s">
        <v>93</v>
      </c>
      <c r="D79" s="56" t="s">
        <v>1558</v>
      </c>
      <c r="E79" s="94" t="s">
        <v>35</v>
      </c>
      <c r="F79" s="94" t="s">
        <v>152</v>
      </c>
      <c r="G79" s="54" t="s">
        <v>1559</v>
      </c>
      <c r="H79" s="54" t="s">
        <v>1560</v>
      </c>
      <c r="I79" s="54" t="s">
        <v>1561</v>
      </c>
      <c r="J79" s="54" t="s">
        <v>1562</v>
      </c>
      <c r="K79" s="54" t="s">
        <v>379</v>
      </c>
      <c r="L79" s="54" t="s">
        <v>457</v>
      </c>
      <c r="M79" s="54" t="s">
        <v>1563</v>
      </c>
      <c r="N79" s="96" t="s">
        <v>144</v>
      </c>
      <c r="O79" s="96" t="s">
        <v>145</v>
      </c>
      <c r="P79" s="96" t="s">
        <v>125</v>
      </c>
      <c r="Q79" s="96" t="s">
        <v>125</v>
      </c>
      <c r="R79" s="96" t="s">
        <v>145</v>
      </c>
      <c r="S79" s="96" t="s">
        <v>145</v>
      </c>
      <c r="T79" s="96" t="s">
        <v>104</v>
      </c>
      <c r="U79" s="96" t="s">
        <v>104</v>
      </c>
      <c r="V79" s="94" t="s">
        <v>105</v>
      </c>
      <c r="W79" s="54" t="s">
        <v>1564</v>
      </c>
      <c r="X79" s="148" t="s">
        <v>1565</v>
      </c>
      <c r="Y79" s="94" t="s">
        <v>384</v>
      </c>
      <c r="Z79" s="94" t="s">
        <v>384</v>
      </c>
      <c r="AA79" s="94" t="s">
        <v>384</v>
      </c>
      <c r="AB79" s="94" t="s">
        <v>61</v>
      </c>
      <c r="AC79" s="94" t="s">
        <v>108</v>
      </c>
      <c r="AD79" s="54" t="s">
        <v>1566</v>
      </c>
      <c r="AE79" s="94" t="s">
        <v>384</v>
      </c>
      <c r="AF79" s="94" t="s">
        <v>384</v>
      </c>
      <c r="AG79" s="94" t="s">
        <v>384</v>
      </c>
      <c r="AH79" s="94" t="s">
        <v>61</v>
      </c>
      <c r="AI79" s="94" t="s">
        <v>85</v>
      </c>
      <c r="AJ79" s="96" t="s">
        <v>144</v>
      </c>
      <c r="AK79" s="96" t="s">
        <v>125</v>
      </c>
      <c r="AL79" s="94" t="s">
        <v>126</v>
      </c>
      <c r="AM79" s="54" t="s">
        <v>1567</v>
      </c>
      <c r="AN79" s="94" t="s">
        <v>387</v>
      </c>
      <c r="AO79" s="54" t="s">
        <v>388</v>
      </c>
      <c r="AP79" s="54" t="s">
        <v>388</v>
      </c>
      <c r="AQ79" s="54" t="s">
        <v>388</v>
      </c>
      <c r="AR79" s="54" t="s">
        <v>388</v>
      </c>
      <c r="AS79" s="54" t="s">
        <v>388</v>
      </c>
      <c r="AT79" s="54" t="s">
        <v>388</v>
      </c>
      <c r="AU79" s="54" t="s">
        <v>388</v>
      </c>
      <c r="AV79" s="54" t="s">
        <v>388</v>
      </c>
      <c r="AW79" s="54" t="s">
        <v>388</v>
      </c>
      <c r="AX79" s="54" t="s">
        <v>388</v>
      </c>
      <c r="AY79" s="54" t="s">
        <v>1568</v>
      </c>
      <c r="AZ79" s="54" t="s">
        <v>1569</v>
      </c>
      <c r="BA79" s="54" t="s">
        <v>1570</v>
      </c>
      <c r="BB79" s="165" t="s">
        <v>2174</v>
      </c>
      <c r="BC79" s="55" t="s">
        <v>2168</v>
      </c>
      <c r="BD79" s="71">
        <v>43353</v>
      </c>
      <c r="BE79" s="72" t="s">
        <v>392</v>
      </c>
      <c r="BF79" s="77" t="s">
        <v>1571</v>
      </c>
      <c r="BG79" s="69">
        <v>43612</v>
      </c>
      <c r="BH79" s="78" t="s">
        <v>392</v>
      </c>
      <c r="BI79" s="74" t="s">
        <v>1572</v>
      </c>
      <c r="BJ79" s="69">
        <v>43903</v>
      </c>
      <c r="BK79" s="72" t="s">
        <v>398</v>
      </c>
      <c r="BL79" s="77" t="s">
        <v>1502</v>
      </c>
      <c r="BM79" s="69">
        <v>44168</v>
      </c>
      <c r="BN79" s="78" t="s">
        <v>400</v>
      </c>
      <c r="BO79" s="74" t="s">
        <v>1573</v>
      </c>
      <c r="BP79" s="69" t="s">
        <v>403</v>
      </c>
      <c r="BQ79" s="72" t="s">
        <v>404</v>
      </c>
      <c r="BR79" s="77" t="s">
        <v>403</v>
      </c>
      <c r="BS79" s="69" t="s">
        <v>403</v>
      </c>
      <c r="BT79" s="78" t="s">
        <v>404</v>
      </c>
      <c r="BU79" s="74" t="s">
        <v>403</v>
      </c>
      <c r="BV79" s="69" t="s">
        <v>403</v>
      </c>
      <c r="BW79" s="72" t="s">
        <v>404</v>
      </c>
      <c r="BX79" s="77" t="s">
        <v>403</v>
      </c>
      <c r="BY79" s="69" t="s">
        <v>403</v>
      </c>
      <c r="BZ79" s="78" t="s">
        <v>404</v>
      </c>
      <c r="CA79" s="74" t="s">
        <v>403</v>
      </c>
      <c r="CB79" s="69" t="s">
        <v>403</v>
      </c>
      <c r="CC79" s="72" t="s">
        <v>404</v>
      </c>
      <c r="CD79" s="77" t="s">
        <v>403</v>
      </c>
      <c r="CE79" s="69" t="s">
        <v>403</v>
      </c>
      <c r="CF79" s="78" t="s">
        <v>404</v>
      </c>
      <c r="CG79" s="74" t="s">
        <v>403</v>
      </c>
      <c r="CH79" s="69" t="s">
        <v>403</v>
      </c>
      <c r="CI79" s="72" t="s">
        <v>404</v>
      </c>
      <c r="CJ79" s="77" t="s">
        <v>403</v>
      </c>
      <c r="CK79" s="69" t="s">
        <v>403</v>
      </c>
      <c r="CL79" s="78" t="s">
        <v>404</v>
      </c>
      <c r="CM79" s="80" t="s">
        <v>403</v>
      </c>
      <c r="CN79" s="159" t="str">
        <f>IFERROR(VLOOKUP(A79,Listas!$A$2:$B$23,2,FALSE),"")</f>
        <v>Dirección Distrital de Relaciones Internacionales</v>
      </c>
      <c r="CO79" s="160">
        <f t="shared" si="42"/>
        <v>1</v>
      </c>
      <c r="CP79" s="160">
        <f t="shared" si="43"/>
        <v>3</v>
      </c>
      <c r="CQ79" s="160">
        <f t="shared" si="44"/>
        <v>1</v>
      </c>
      <c r="CR79" s="160">
        <f t="shared" si="45"/>
        <v>2</v>
      </c>
      <c r="CS79" s="94">
        <f t="shared" si="46"/>
        <v>1</v>
      </c>
      <c r="CT79" s="94" t="str">
        <f t="shared" si="38"/>
        <v>Rara vez (1)</v>
      </c>
      <c r="CU79" s="94">
        <f t="shared" si="47"/>
        <v>3</v>
      </c>
      <c r="CV79" s="94" t="str">
        <f t="shared" si="39"/>
        <v>Moderado (3)</v>
      </c>
      <c r="CW79" s="94">
        <f t="shared" si="48"/>
        <v>1</v>
      </c>
      <c r="CX79" s="94" t="str">
        <f t="shared" si="40"/>
        <v>Rara vez (1)</v>
      </c>
      <c r="CY79" s="94">
        <f t="shared" si="49"/>
        <v>2</v>
      </c>
      <c r="CZ79" s="94" t="str">
        <f t="shared" si="41"/>
        <v>Menor (2)</v>
      </c>
      <c r="DA79" s="94" t="str">
        <f t="shared" si="50"/>
        <v>Antes de controles
Desde el cuadrante de probabilidad Rara vez (1) e impacto Moderado (3)
Después de controles
Hasta el cuadrante de probabilidad Rara vez (1) e impacto Menor (2)</v>
      </c>
      <c r="DJ79" s="178"/>
      <c r="DO79" s="165" t="str">
        <f t="shared" si="51"/>
        <v>Antes de controles
Desde el cuadrante de probabilidad Rara vez (1) e impacto Moderado (3)
Después de controles
Hasta el cuadrante de probabilidad Rara vez (1) e impacto Menor (2)</v>
      </c>
      <c r="DP79" s="55" t="str">
        <f t="shared" si="52"/>
        <v>Antes de controles
Desde el cuadrante de probabilidad Improbable (2) e impacto Mayor (4)
Después de controles
Hasta el cuadrante de probabilidad Rara vez (1) e impacto Menor (2)</v>
      </c>
    </row>
    <row r="80" spans="1:120" ht="409.5" customHeight="1" x14ac:dyDescent="0.2">
      <c r="A80" s="54" t="s">
        <v>337</v>
      </c>
      <c r="B80" s="97" t="s">
        <v>1574</v>
      </c>
      <c r="C80" s="58" t="s">
        <v>93</v>
      </c>
      <c r="D80" s="56" t="s">
        <v>1575</v>
      </c>
      <c r="E80" s="94" t="s">
        <v>35</v>
      </c>
      <c r="F80" s="94" t="s">
        <v>152</v>
      </c>
      <c r="G80" s="54" t="s">
        <v>1576</v>
      </c>
      <c r="H80" s="54" t="s">
        <v>1560</v>
      </c>
      <c r="I80" s="54" t="s">
        <v>1577</v>
      </c>
      <c r="J80" s="54" t="s">
        <v>1562</v>
      </c>
      <c r="K80" s="54" t="s">
        <v>379</v>
      </c>
      <c r="L80" s="54" t="s">
        <v>1419</v>
      </c>
      <c r="M80" s="54" t="s">
        <v>1563</v>
      </c>
      <c r="N80" s="96" t="s">
        <v>144</v>
      </c>
      <c r="O80" s="96" t="s">
        <v>145</v>
      </c>
      <c r="P80" s="96" t="s">
        <v>125</v>
      </c>
      <c r="Q80" s="96" t="s">
        <v>125</v>
      </c>
      <c r="R80" s="96" t="s">
        <v>145</v>
      </c>
      <c r="S80" s="96" t="s">
        <v>145</v>
      </c>
      <c r="T80" s="96" t="s">
        <v>104</v>
      </c>
      <c r="U80" s="96" t="s">
        <v>104</v>
      </c>
      <c r="V80" s="94" t="s">
        <v>105</v>
      </c>
      <c r="W80" s="54" t="s">
        <v>1578</v>
      </c>
      <c r="X80" s="54" t="s">
        <v>1579</v>
      </c>
      <c r="Y80" s="94" t="s">
        <v>464</v>
      </c>
      <c r="Z80" s="94" t="s">
        <v>464</v>
      </c>
      <c r="AA80" s="94" t="s">
        <v>464</v>
      </c>
      <c r="AB80" s="94" t="s">
        <v>61</v>
      </c>
      <c r="AC80" s="94" t="s">
        <v>85</v>
      </c>
      <c r="AD80" s="54" t="s">
        <v>1566</v>
      </c>
      <c r="AE80" s="94" t="s">
        <v>384</v>
      </c>
      <c r="AF80" s="94" t="s">
        <v>384</v>
      </c>
      <c r="AG80" s="94" t="s">
        <v>384</v>
      </c>
      <c r="AH80" s="94" t="s">
        <v>61</v>
      </c>
      <c r="AI80" s="94" t="s">
        <v>85</v>
      </c>
      <c r="AJ80" s="96" t="s">
        <v>144</v>
      </c>
      <c r="AK80" s="96" t="s">
        <v>125</v>
      </c>
      <c r="AL80" s="94" t="s">
        <v>126</v>
      </c>
      <c r="AM80" s="54" t="s">
        <v>1567</v>
      </c>
      <c r="AN80" s="94" t="s">
        <v>387</v>
      </c>
      <c r="AO80" s="54" t="s">
        <v>388</v>
      </c>
      <c r="AP80" s="54" t="s">
        <v>388</v>
      </c>
      <c r="AQ80" s="54" t="s">
        <v>388</v>
      </c>
      <c r="AR80" s="54" t="s">
        <v>388</v>
      </c>
      <c r="AS80" s="54" t="s">
        <v>388</v>
      </c>
      <c r="AT80" s="54" t="s">
        <v>388</v>
      </c>
      <c r="AU80" s="54" t="s">
        <v>388</v>
      </c>
      <c r="AV80" s="54" t="s">
        <v>388</v>
      </c>
      <c r="AW80" s="54" t="s">
        <v>388</v>
      </c>
      <c r="AX80" s="54" t="s">
        <v>388</v>
      </c>
      <c r="AY80" s="54" t="s">
        <v>1580</v>
      </c>
      <c r="AZ80" s="54" t="s">
        <v>1581</v>
      </c>
      <c r="BA80" s="54" t="s">
        <v>1582</v>
      </c>
      <c r="BB80" s="165" t="s">
        <v>2174</v>
      </c>
      <c r="BC80" s="55" t="s">
        <v>2168</v>
      </c>
      <c r="BD80" s="71">
        <v>43353</v>
      </c>
      <c r="BE80" s="72" t="s">
        <v>392</v>
      </c>
      <c r="BF80" s="77" t="s">
        <v>1571</v>
      </c>
      <c r="BG80" s="69">
        <v>43612</v>
      </c>
      <c r="BH80" s="78" t="s">
        <v>392</v>
      </c>
      <c r="BI80" s="74" t="s">
        <v>1572</v>
      </c>
      <c r="BJ80" s="69">
        <v>43903</v>
      </c>
      <c r="BK80" s="72" t="s">
        <v>398</v>
      </c>
      <c r="BL80" s="77" t="s">
        <v>1502</v>
      </c>
      <c r="BM80" s="69">
        <v>44168</v>
      </c>
      <c r="BN80" s="78" t="s">
        <v>400</v>
      </c>
      <c r="BO80" s="74" t="s">
        <v>1573</v>
      </c>
      <c r="BP80" s="69" t="s">
        <v>403</v>
      </c>
      <c r="BQ80" s="72" t="s">
        <v>404</v>
      </c>
      <c r="BR80" s="77" t="s">
        <v>403</v>
      </c>
      <c r="BS80" s="69" t="s">
        <v>403</v>
      </c>
      <c r="BT80" s="78" t="s">
        <v>404</v>
      </c>
      <c r="BU80" s="74" t="s">
        <v>403</v>
      </c>
      <c r="BV80" s="69" t="s">
        <v>403</v>
      </c>
      <c r="BW80" s="72" t="s">
        <v>404</v>
      </c>
      <c r="BX80" s="77" t="s">
        <v>403</v>
      </c>
      <c r="BY80" s="69" t="s">
        <v>403</v>
      </c>
      <c r="BZ80" s="78" t="s">
        <v>404</v>
      </c>
      <c r="CA80" s="74" t="s">
        <v>403</v>
      </c>
      <c r="CB80" s="69" t="s">
        <v>403</v>
      </c>
      <c r="CC80" s="72" t="s">
        <v>404</v>
      </c>
      <c r="CD80" s="77" t="s">
        <v>403</v>
      </c>
      <c r="CE80" s="69" t="s">
        <v>403</v>
      </c>
      <c r="CF80" s="78" t="s">
        <v>404</v>
      </c>
      <c r="CG80" s="74" t="s">
        <v>403</v>
      </c>
      <c r="CH80" s="69" t="s">
        <v>403</v>
      </c>
      <c r="CI80" s="72" t="s">
        <v>404</v>
      </c>
      <c r="CJ80" s="77" t="s">
        <v>403</v>
      </c>
      <c r="CK80" s="69" t="s">
        <v>403</v>
      </c>
      <c r="CL80" s="78" t="s">
        <v>404</v>
      </c>
      <c r="CM80" s="80" t="s">
        <v>403</v>
      </c>
      <c r="CN80" s="159" t="str">
        <f>IFERROR(VLOOKUP(A80,Listas!$A$2:$B$23,2,FALSE),"")</f>
        <v>Dirección Distrital de Relaciones Internacionales</v>
      </c>
      <c r="CO80" s="160">
        <f t="shared" si="42"/>
        <v>1</v>
      </c>
      <c r="CP80" s="160">
        <f t="shared" si="43"/>
        <v>3</v>
      </c>
      <c r="CQ80" s="160">
        <f t="shared" si="44"/>
        <v>1</v>
      </c>
      <c r="CR80" s="160">
        <f t="shared" si="45"/>
        <v>2</v>
      </c>
      <c r="CS80" s="94">
        <f t="shared" si="46"/>
        <v>1</v>
      </c>
      <c r="CT80" s="94" t="str">
        <f t="shared" si="38"/>
        <v>Rara vez (1)</v>
      </c>
      <c r="CU80" s="94">
        <f t="shared" si="47"/>
        <v>3</v>
      </c>
      <c r="CV80" s="94" t="str">
        <f t="shared" si="39"/>
        <v>Moderado (3)</v>
      </c>
      <c r="CW80" s="94">
        <f t="shared" si="48"/>
        <v>1</v>
      </c>
      <c r="CX80" s="94" t="str">
        <f t="shared" si="40"/>
        <v>Rara vez (1)</v>
      </c>
      <c r="CY80" s="94">
        <f t="shared" si="49"/>
        <v>2</v>
      </c>
      <c r="CZ80" s="94" t="str">
        <f t="shared" si="41"/>
        <v>Menor (2)</v>
      </c>
      <c r="DA80" s="94" t="str">
        <f t="shared" si="50"/>
        <v>Antes de controles
Desde el cuadrante de probabilidad Rara vez (1) e impacto Moderado (3)
Después de controles
Hasta el cuadrante de probabilidad Rara vez (1) e impacto Menor (2)</v>
      </c>
      <c r="DJ80" s="178"/>
      <c r="DO80" s="165" t="str">
        <f t="shared" si="51"/>
        <v>Antes de controles
Desde el cuadrante de probabilidad Rara vez (1) e impacto Moderado (3)
Después de controles
Hasta el cuadrante de probabilidad Rara vez (1) e impacto Menor (2)</v>
      </c>
      <c r="DP80" s="55" t="str">
        <f t="shared" si="52"/>
        <v>Antes de controles
Desde el cuadrante de probabilidad Improbable (2) e impacto Mayor (4)
Después de controles
Hasta el cuadrante de probabilidad Rara vez (1) e impacto Menor (2)</v>
      </c>
    </row>
    <row r="81" spans="1:120" ht="409.5" customHeight="1" x14ac:dyDescent="0.2">
      <c r="A81" s="54" t="s">
        <v>337</v>
      </c>
      <c r="B81" s="97" t="s">
        <v>1583</v>
      </c>
      <c r="C81" s="58" t="s">
        <v>93</v>
      </c>
      <c r="D81" s="56" t="s">
        <v>1584</v>
      </c>
      <c r="E81" s="94" t="s">
        <v>35</v>
      </c>
      <c r="F81" s="94" t="s">
        <v>152</v>
      </c>
      <c r="G81" s="54" t="s">
        <v>1585</v>
      </c>
      <c r="H81" s="54" t="s">
        <v>1586</v>
      </c>
      <c r="I81" s="54" t="s">
        <v>1587</v>
      </c>
      <c r="J81" s="54" t="s">
        <v>1562</v>
      </c>
      <c r="K81" s="54" t="s">
        <v>379</v>
      </c>
      <c r="L81" s="54" t="s">
        <v>457</v>
      </c>
      <c r="M81" s="54" t="s">
        <v>1563</v>
      </c>
      <c r="N81" s="96" t="s">
        <v>144</v>
      </c>
      <c r="O81" s="96" t="s">
        <v>145</v>
      </c>
      <c r="P81" s="96" t="s">
        <v>125</v>
      </c>
      <c r="Q81" s="96" t="s">
        <v>125</v>
      </c>
      <c r="R81" s="96" t="s">
        <v>125</v>
      </c>
      <c r="S81" s="96" t="s">
        <v>125</v>
      </c>
      <c r="T81" s="96" t="s">
        <v>104</v>
      </c>
      <c r="U81" s="96" t="s">
        <v>104</v>
      </c>
      <c r="V81" s="94" t="s">
        <v>105</v>
      </c>
      <c r="W81" s="54" t="s">
        <v>1588</v>
      </c>
      <c r="X81" s="54" t="s">
        <v>1589</v>
      </c>
      <c r="Y81" s="94" t="s">
        <v>384</v>
      </c>
      <c r="Z81" s="94" t="s">
        <v>384</v>
      </c>
      <c r="AA81" s="94" t="s">
        <v>384</v>
      </c>
      <c r="AB81" s="94" t="s">
        <v>61</v>
      </c>
      <c r="AC81" s="94" t="s">
        <v>108</v>
      </c>
      <c r="AD81" s="54" t="s">
        <v>1566</v>
      </c>
      <c r="AE81" s="94" t="s">
        <v>384</v>
      </c>
      <c r="AF81" s="94" t="s">
        <v>384</v>
      </c>
      <c r="AG81" s="94" t="s">
        <v>384</v>
      </c>
      <c r="AH81" s="94" t="s">
        <v>61</v>
      </c>
      <c r="AI81" s="94" t="s">
        <v>85</v>
      </c>
      <c r="AJ81" s="96" t="s">
        <v>144</v>
      </c>
      <c r="AK81" s="96" t="s">
        <v>125</v>
      </c>
      <c r="AL81" s="94" t="s">
        <v>126</v>
      </c>
      <c r="AM81" s="54" t="s">
        <v>1567</v>
      </c>
      <c r="AN81" s="94" t="s">
        <v>387</v>
      </c>
      <c r="AO81" s="54" t="s">
        <v>388</v>
      </c>
      <c r="AP81" s="54" t="s">
        <v>388</v>
      </c>
      <c r="AQ81" s="54" t="s">
        <v>388</v>
      </c>
      <c r="AR81" s="54" t="s">
        <v>388</v>
      </c>
      <c r="AS81" s="54" t="s">
        <v>388</v>
      </c>
      <c r="AT81" s="54" t="s">
        <v>388</v>
      </c>
      <c r="AU81" s="54" t="s">
        <v>388</v>
      </c>
      <c r="AV81" s="54" t="s">
        <v>388</v>
      </c>
      <c r="AW81" s="54" t="s">
        <v>388</v>
      </c>
      <c r="AX81" s="54" t="s">
        <v>388</v>
      </c>
      <c r="AY81" s="54" t="s">
        <v>1590</v>
      </c>
      <c r="AZ81" s="54" t="s">
        <v>1581</v>
      </c>
      <c r="BA81" s="54" t="s">
        <v>1591</v>
      </c>
      <c r="BB81" s="165" t="s">
        <v>2174</v>
      </c>
      <c r="BC81" s="55" t="s">
        <v>2168</v>
      </c>
      <c r="BD81" s="71">
        <v>43353</v>
      </c>
      <c r="BE81" s="72" t="s">
        <v>392</v>
      </c>
      <c r="BF81" s="77" t="s">
        <v>1571</v>
      </c>
      <c r="BG81" s="69">
        <v>43612</v>
      </c>
      <c r="BH81" s="78" t="s">
        <v>392</v>
      </c>
      <c r="BI81" s="74" t="s">
        <v>1572</v>
      </c>
      <c r="BJ81" s="69">
        <v>43903</v>
      </c>
      <c r="BK81" s="72" t="s">
        <v>398</v>
      </c>
      <c r="BL81" s="77" t="s">
        <v>1502</v>
      </c>
      <c r="BM81" s="69">
        <v>44168</v>
      </c>
      <c r="BN81" s="78" t="s">
        <v>400</v>
      </c>
      <c r="BO81" s="74" t="s">
        <v>1573</v>
      </c>
      <c r="BP81" s="69" t="s">
        <v>403</v>
      </c>
      <c r="BQ81" s="72" t="s">
        <v>404</v>
      </c>
      <c r="BR81" s="77" t="s">
        <v>403</v>
      </c>
      <c r="BS81" s="69" t="s">
        <v>403</v>
      </c>
      <c r="BT81" s="78" t="s">
        <v>404</v>
      </c>
      <c r="BU81" s="74" t="s">
        <v>403</v>
      </c>
      <c r="BV81" s="69" t="s">
        <v>403</v>
      </c>
      <c r="BW81" s="72" t="s">
        <v>404</v>
      </c>
      <c r="BX81" s="77" t="s">
        <v>403</v>
      </c>
      <c r="BY81" s="69" t="s">
        <v>403</v>
      </c>
      <c r="BZ81" s="78" t="s">
        <v>404</v>
      </c>
      <c r="CA81" s="74" t="s">
        <v>403</v>
      </c>
      <c r="CB81" s="69" t="s">
        <v>403</v>
      </c>
      <c r="CC81" s="72" t="s">
        <v>404</v>
      </c>
      <c r="CD81" s="77" t="s">
        <v>403</v>
      </c>
      <c r="CE81" s="69" t="s">
        <v>403</v>
      </c>
      <c r="CF81" s="78" t="s">
        <v>404</v>
      </c>
      <c r="CG81" s="74" t="s">
        <v>403</v>
      </c>
      <c r="CH81" s="69" t="s">
        <v>403</v>
      </c>
      <c r="CI81" s="72" t="s">
        <v>404</v>
      </c>
      <c r="CJ81" s="77" t="s">
        <v>403</v>
      </c>
      <c r="CK81" s="69" t="s">
        <v>403</v>
      </c>
      <c r="CL81" s="78" t="s">
        <v>404</v>
      </c>
      <c r="CM81" s="80" t="s">
        <v>403</v>
      </c>
      <c r="CN81" s="159" t="str">
        <f>IFERROR(VLOOKUP(A81,Listas!$A$2:$B$23,2,FALSE),"")</f>
        <v>Dirección Distrital de Relaciones Internacionales</v>
      </c>
      <c r="CO81" s="160">
        <f t="shared" si="42"/>
        <v>1</v>
      </c>
      <c r="CP81" s="160">
        <f t="shared" si="43"/>
        <v>3</v>
      </c>
      <c r="CQ81" s="160">
        <f t="shared" si="44"/>
        <v>1</v>
      </c>
      <c r="CR81" s="160">
        <f t="shared" si="45"/>
        <v>2</v>
      </c>
      <c r="CS81" s="94">
        <f t="shared" si="46"/>
        <v>1</v>
      </c>
      <c r="CT81" s="94" t="str">
        <f t="shared" si="38"/>
        <v>Rara vez (1)</v>
      </c>
      <c r="CU81" s="94">
        <f t="shared" si="47"/>
        <v>3</v>
      </c>
      <c r="CV81" s="94" t="str">
        <f t="shared" si="39"/>
        <v>Moderado (3)</v>
      </c>
      <c r="CW81" s="94">
        <f t="shared" si="48"/>
        <v>1</v>
      </c>
      <c r="CX81" s="94" t="str">
        <f t="shared" si="40"/>
        <v>Rara vez (1)</v>
      </c>
      <c r="CY81" s="94">
        <f t="shared" si="49"/>
        <v>2</v>
      </c>
      <c r="CZ81" s="94" t="str">
        <f t="shared" si="41"/>
        <v>Menor (2)</v>
      </c>
      <c r="DA81" s="94" t="str">
        <f t="shared" si="50"/>
        <v>Antes de controles
Desde el cuadrante de probabilidad Rara vez (1) e impacto Moderado (3)
Después de controles
Hasta el cuadrante de probabilidad Rara vez (1) e impacto Menor (2)</v>
      </c>
      <c r="DJ81" s="178"/>
      <c r="DO81" s="165" t="str">
        <f t="shared" si="51"/>
        <v>Antes de controles
Desde el cuadrante de probabilidad Rara vez (1) e impacto Moderado (3)
Después de controles
Hasta el cuadrante de probabilidad Rara vez (1) e impacto Menor (2)</v>
      </c>
      <c r="DP81" s="55" t="str">
        <f t="shared" si="52"/>
        <v>Antes de controles
Desde el cuadrante de probabilidad Improbable (2) e impacto Mayor (4)
Después de controles
Hasta el cuadrante de probabilidad Rara vez (1) e impacto Menor (2)</v>
      </c>
    </row>
    <row r="82" spans="1:120" ht="409.5" customHeight="1" x14ac:dyDescent="0.2">
      <c r="A82" s="54" t="s">
        <v>328</v>
      </c>
      <c r="B82" s="97" t="s">
        <v>1592</v>
      </c>
      <c r="C82" s="58" t="s">
        <v>171</v>
      </c>
      <c r="D82" s="56" t="s">
        <v>1593</v>
      </c>
      <c r="E82" s="94" t="s">
        <v>35</v>
      </c>
      <c r="F82" s="94" t="s">
        <v>152</v>
      </c>
      <c r="G82" s="54" t="s">
        <v>1594</v>
      </c>
      <c r="H82" s="54" t="s">
        <v>1595</v>
      </c>
      <c r="I82" s="54" t="s">
        <v>1596</v>
      </c>
      <c r="J82" s="54" t="s">
        <v>1597</v>
      </c>
      <c r="K82" s="54" t="s">
        <v>379</v>
      </c>
      <c r="L82" s="54" t="s">
        <v>493</v>
      </c>
      <c r="M82" s="54" t="s">
        <v>1598</v>
      </c>
      <c r="N82" s="96" t="s">
        <v>103</v>
      </c>
      <c r="O82" s="96" t="s">
        <v>125</v>
      </c>
      <c r="P82" s="96" t="s">
        <v>125</v>
      </c>
      <c r="Q82" s="96" t="s">
        <v>125</v>
      </c>
      <c r="R82" s="96" t="s">
        <v>125</v>
      </c>
      <c r="S82" s="96" t="s">
        <v>125</v>
      </c>
      <c r="T82" s="96" t="s">
        <v>104</v>
      </c>
      <c r="U82" s="96" t="s">
        <v>104</v>
      </c>
      <c r="V82" s="94" t="s">
        <v>81</v>
      </c>
      <c r="W82" s="54" t="s">
        <v>1599</v>
      </c>
      <c r="X82" s="54" t="s">
        <v>1600</v>
      </c>
      <c r="Y82" s="94" t="s">
        <v>464</v>
      </c>
      <c r="Z82" s="94" t="s">
        <v>464</v>
      </c>
      <c r="AA82" s="94" t="s">
        <v>464</v>
      </c>
      <c r="AB82" s="94" t="s">
        <v>61</v>
      </c>
      <c r="AC82" s="94" t="s">
        <v>59</v>
      </c>
      <c r="AD82" s="54" t="s">
        <v>1601</v>
      </c>
      <c r="AE82" s="94" t="s">
        <v>384</v>
      </c>
      <c r="AF82" s="94" t="s">
        <v>384</v>
      </c>
      <c r="AG82" s="94" t="s">
        <v>384</v>
      </c>
      <c r="AH82" s="94" t="s">
        <v>61</v>
      </c>
      <c r="AI82" s="94" t="s">
        <v>60</v>
      </c>
      <c r="AJ82" s="96" t="s">
        <v>144</v>
      </c>
      <c r="AK82" s="96" t="s">
        <v>145</v>
      </c>
      <c r="AL82" s="94" t="s">
        <v>126</v>
      </c>
      <c r="AM82" s="54" t="s">
        <v>1602</v>
      </c>
      <c r="AN82" s="94" t="s">
        <v>387</v>
      </c>
      <c r="AO82" s="54" t="s">
        <v>388</v>
      </c>
      <c r="AP82" s="54" t="s">
        <v>388</v>
      </c>
      <c r="AQ82" s="54" t="s">
        <v>388</v>
      </c>
      <c r="AR82" s="54" t="s">
        <v>388</v>
      </c>
      <c r="AS82" s="54" t="s">
        <v>388</v>
      </c>
      <c r="AT82" s="54" t="s">
        <v>388</v>
      </c>
      <c r="AU82" s="54" t="s">
        <v>388</v>
      </c>
      <c r="AV82" s="54" t="s">
        <v>388</v>
      </c>
      <c r="AW82" s="54" t="s">
        <v>388</v>
      </c>
      <c r="AX82" s="54" t="s">
        <v>388</v>
      </c>
      <c r="AY82" s="54" t="s">
        <v>1603</v>
      </c>
      <c r="AZ82" s="54" t="s">
        <v>1604</v>
      </c>
      <c r="BA82" s="54" t="s">
        <v>1605</v>
      </c>
      <c r="BB82" s="165" t="s">
        <v>2168</v>
      </c>
      <c r="BC82" s="55" t="s">
        <v>2168</v>
      </c>
      <c r="BD82" s="71">
        <v>43350</v>
      </c>
      <c r="BE82" s="72" t="s">
        <v>392</v>
      </c>
      <c r="BF82" s="77" t="s">
        <v>684</v>
      </c>
      <c r="BG82" s="69">
        <v>43593</v>
      </c>
      <c r="BH82" s="78" t="s">
        <v>392</v>
      </c>
      <c r="BI82" s="74" t="s">
        <v>1606</v>
      </c>
      <c r="BJ82" s="69">
        <v>43794</v>
      </c>
      <c r="BK82" s="72" t="s">
        <v>760</v>
      </c>
      <c r="BL82" s="77" t="s">
        <v>1607</v>
      </c>
      <c r="BM82" s="69">
        <v>43903</v>
      </c>
      <c r="BN82" s="78" t="s">
        <v>392</v>
      </c>
      <c r="BO82" s="74" t="s">
        <v>1608</v>
      </c>
      <c r="BP82" s="69">
        <v>44168</v>
      </c>
      <c r="BQ82" s="72" t="s">
        <v>400</v>
      </c>
      <c r="BR82" s="77" t="s">
        <v>1609</v>
      </c>
      <c r="BS82" s="69" t="s">
        <v>403</v>
      </c>
      <c r="BT82" s="78" t="s">
        <v>404</v>
      </c>
      <c r="BU82" s="74" t="s">
        <v>403</v>
      </c>
      <c r="BV82" s="69" t="s">
        <v>403</v>
      </c>
      <c r="BW82" s="72" t="s">
        <v>404</v>
      </c>
      <c r="BX82" s="77" t="s">
        <v>403</v>
      </c>
      <c r="BY82" s="69" t="s">
        <v>403</v>
      </c>
      <c r="BZ82" s="78" t="s">
        <v>404</v>
      </c>
      <c r="CA82" s="74" t="s">
        <v>403</v>
      </c>
      <c r="CB82" s="69" t="s">
        <v>403</v>
      </c>
      <c r="CC82" s="72" t="s">
        <v>404</v>
      </c>
      <c r="CD82" s="77" t="s">
        <v>403</v>
      </c>
      <c r="CE82" s="69" t="s">
        <v>403</v>
      </c>
      <c r="CF82" s="78" t="s">
        <v>404</v>
      </c>
      <c r="CG82" s="74" t="s">
        <v>403</v>
      </c>
      <c r="CH82" s="69" t="s">
        <v>403</v>
      </c>
      <c r="CI82" s="72" t="s">
        <v>404</v>
      </c>
      <c r="CJ82" s="77" t="s">
        <v>403</v>
      </c>
      <c r="CK82" s="69" t="s">
        <v>403</v>
      </c>
      <c r="CL82" s="78" t="s">
        <v>404</v>
      </c>
      <c r="CM82" s="80" t="s">
        <v>403</v>
      </c>
      <c r="CN82" s="159" t="str">
        <f>IFERROR(VLOOKUP(A82,Listas!$A$2:$B$23,2,FALSE),"")</f>
        <v>Oficina de Consejería de Comunicaciones</v>
      </c>
      <c r="CO82" s="160">
        <f t="shared" si="42"/>
        <v>3</v>
      </c>
      <c r="CP82" s="160">
        <f t="shared" si="43"/>
        <v>3</v>
      </c>
      <c r="CQ82" s="160">
        <f t="shared" si="44"/>
        <v>1</v>
      </c>
      <c r="CR82" s="160">
        <f t="shared" si="45"/>
        <v>1</v>
      </c>
      <c r="CS82" s="94">
        <f t="shared" si="46"/>
        <v>2</v>
      </c>
      <c r="CT82" s="94" t="str">
        <f t="shared" si="38"/>
        <v>Improbable (2)</v>
      </c>
      <c r="CU82" s="94">
        <f t="shared" si="47"/>
        <v>4</v>
      </c>
      <c r="CV82" s="94" t="str">
        <f t="shared" si="39"/>
        <v>Mayor (4)</v>
      </c>
      <c r="CW82" s="94">
        <f t="shared" si="48"/>
        <v>1</v>
      </c>
      <c r="CX82" s="94" t="str">
        <f t="shared" si="40"/>
        <v>Rara vez (1)</v>
      </c>
      <c r="CY82" s="94">
        <f t="shared" si="49"/>
        <v>2</v>
      </c>
      <c r="CZ82" s="94" t="str">
        <f t="shared" si="41"/>
        <v>Menor (2)</v>
      </c>
      <c r="DA82" s="94" t="str">
        <f t="shared" si="50"/>
        <v>Antes de controles
Desde el cuadrante de probabilidad Improbable (2) e impacto Mayor (4)
Después de controles
Hasta el cuadrante de probabilidad Rara vez (1) e impacto Menor (2)</v>
      </c>
      <c r="DJ82" s="178"/>
      <c r="DO82" s="165" t="str">
        <f t="shared" si="51"/>
        <v>Antes de controles
Desde el cuadrante de probabilidad Improbable (2) e impacto Mayor (4)
Después de controles
Hasta el cuadrante de probabilidad Rara vez (1) e impacto Menor (2)</v>
      </c>
      <c r="DP82" s="55" t="str">
        <f t="shared" si="52"/>
        <v>Antes de controles
Desde el cuadrante de probabilidad Improbable (2) e impacto Mayor (4)
Después de controles
Hasta el cuadrante de probabilidad Rara vez (1) e impacto Menor (2)</v>
      </c>
    </row>
    <row r="83" spans="1:120" ht="409.5" customHeight="1" x14ac:dyDescent="0.2">
      <c r="A83" s="54" t="s">
        <v>328</v>
      </c>
      <c r="B83" s="97" t="s">
        <v>1610</v>
      </c>
      <c r="C83" s="58" t="s">
        <v>39</v>
      </c>
      <c r="D83" s="56" t="s">
        <v>1611</v>
      </c>
      <c r="E83" s="94" t="s">
        <v>35</v>
      </c>
      <c r="F83" s="94" t="s">
        <v>70</v>
      </c>
      <c r="G83" s="54" t="s">
        <v>1612</v>
      </c>
      <c r="H83" s="54" t="s">
        <v>1613</v>
      </c>
      <c r="I83" s="54" t="s">
        <v>1614</v>
      </c>
      <c r="J83" s="54" t="s">
        <v>1615</v>
      </c>
      <c r="K83" s="54" t="s">
        <v>379</v>
      </c>
      <c r="L83" s="54" t="s">
        <v>1419</v>
      </c>
      <c r="M83" s="54" t="s">
        <v>796</v>
      </c>
      <c r="N83" s="96" t="s">
        <v>144</v>
      </c>
      <c r="O83" s="96" t="s">
        <v>145</v>
      </c>
      <c r="P83" s="96" t="s">
        <v>79</v>
      </c>
      <c r="Q83" s="96" t="s">
        <v>125</v>
      </c>
      <c r="R83" s="96" t="s">
        <v>125</v>
      </c>
      <c r="S83" s="96" t="s">
        <v>145</v>
      </c>
      <c r="T83" s="96" t="s">
        <v>125</v>
      </c>
      <c r="U83" s="96" t="s">
        <v>79</v>
      </c>
      <c r="V83" s="94" t="s">
        <v>81</v>
      </c>
      <c r="W83" s="54" t="s">
        <v>1616</v>
      </c>
      <c r="X83" s="54" t="s">
        <v>1617</v>
      </c>
      <c r="Y83" s="94" t="s">
        <v>464</v>
      </c>
      <c r="Z83" s="94" t="s">
        <v>464</v>
      </c>
      <c r="AA83" s="94" t="s">
        <v>464</v>
      </c>
      <c r="AB83" s="94" t="s">
        <v>61</v>
      </c>
      <c r="AC83" s="94" t="s">
        <v>59</v>
      </c>
      <c r="AD83" s="54" t="s">
        <v>1618</v>
      </c>
      <c r="AE83" s="94" t="s">
        <v>384</v>
      </c>
      <c r="AF83" s="94" t="s">
        <v>384</v>
      </c>
      <c r="AG83" s="94" t="s">
        <v>384</v>
      </c>
      <c r="AH83" s="94" t="s">
        <v>61</v>
      </c>
      <c r="AI83" s="94" t="s">
        <v>60</v>
      </c>
      <c r="AJ83" s="96" t="s">
        <v>144</v>
      </c>
      <c r="AK83" s="96" t="s">
        <v>125</v>
      </c>
      <c r="AL83" s="94" t="s">
        <v>126</v>
      </c>
      <c r="AM83" s="54" t="s">
        <v>1619</v>
      </c>
      <c r="AN83" s="94" t="s">
        <v>387</v>
      </c>
      <c r="AO83" s="54" t="s">
        <v>388</v>
      </c>
      <c r="AP83" s="54" t="s">
        <v>388</v>
      </c>
      <c r="AQ83" s="54" t="s">
        <v>388</v>
      </c>
      <c r="AR83" s="54" t="s">
        <v>388</v>
      </c>
      <c r="AS83" s="54" t="s">
        <v>388</v>
      </c>
      <c r="AT83" s="54" t="s">
        <v>388</v>
      </c>
      <c r="AU83" s="54" t="s">
        <v>388</v>
      </c>
      <c r="AV83" s="54" t="s">
        <v>388</v>
      </c>
      <c r="AW83" s="54" t="s">
        <v>388</v>
      </c>
      <c r="AX83" s="54" t="s">
        <v>388</v>
      </c>
      <c r="AY83" s="54" t="s">
        <v>1620</v>
      </c>
      <c r="AZ83" s="54" t="s">
        <v>1621</v>
      </c>
      <c r="BA83" s="54" t="s">
        <v>1622</v>
      </c>
      <c r="BB83" s="165" t="s">
        <v>2168</v>
      </c>
      <c r="BC83" s="55" t="s">
        <v>2168</v>
      </c>
      <c r="BD83" s="71">
        <v>43350</v>
      </c>
      <c r="BE83" s="72" t="s">
        <v>392</v>
      </c>
      <c r="BF83" s="77" t="s">
        <v>684</v>
      </c>
      <c r="BG83" s="69">
        <v>43593</v>
      </c>
      <c r="BH83" s="78" t="s">
        <v>392</v>
      </c>
      <c r="BI83" s="74" t="s">
        <v>1623</v>
      </c>
      <c r="BJ83" s="69">
        <v>43794</v>
      </c>
      <c r="BK83" s="72" t="s">
        <v>527</v>
      </c>
      <c r="BL83" s="77" t="s">
        <v>1624</v>
      </c>
      <c r="BM83" s="69">
        <v>43903</v>
      </c>
      <c r="BN83" s="78" t="s">
        <v>443</v>
      </c>
      <c r="BO83" s="74" t="s">
        <v>1625</v>
      </c>
      <c r="BP83" s="69">
        <v>44168</v>
      </c>
      <c r="BQ83" s="72" t="s">
        <v>400</v>
      </c>
      <c r="BR83" s="77" t="s">
        <v>1609</v>
      </c>
      <c r="BS83" s="69" t="s">
        <v>403</v>
      </c>
      <c r="BT83" s="78" t="s">
        <v>404</v>
      </c>
      <c r="BU83" s="74" t="s">
        <v>403</v>
      </c>
      <c r="BV83" s="69" t="s">
        <v>403</v>
      </c>
      <c r="BW83" s="72" t="s">
        <v>404</v>
      </c>
      <c r="BX83" s="77" t="s">
        <v>403</v>
      </c>
      <c r="BY83" s="69" t="s">
        <v>403</v>
      </c>
      <c r="BZ83" s="78" t="s">
        <v>404</v>
      </c>
      <c r="CA83" s="74" t="s">
        <v>403</v>
      </c>
      <c r="CB83" s="69" t="s">
        <v>403</v>
      </c>
      <c r="CC83" s="72" t="s">
        <v>404</v>
      </c>
      <c r="CD83" s="77" t="s">
        <v>403</v>
      </c>
      <c r="CE83" s="69" t="s">
        <v>403</v>
      </c>
      <c r="CF83" s="78" t="s">
        <v>404</v>
      </c>
      <c r="CG83" s="74" t="s">
        <v>403</v>
      </c>
      <c r="CH83" s="69" t="s">
        <v>403</v>
      </c>
      <c r="CI83" s="72" t="s">
        <v>404</v>
      </c>
      <c r="CJ83" s="77" t="s">
        <v>403</v>
      </c>
      <c r="CK83" s="69" t="s">
        <v>403</v>
      </c>
      <c r="CL83" s="78" t="s">
        <v>404</v>
      </c>
      <c r="CM83" s="80" t="s">
        <v>403</v>
      </c>
      <c r="CN83" s="159" t="str">
        <f>IFERROR(VLOOKUP(A83,Listas!$A$2:$B$23,2,FALSE),"")</f>
        <v>Oficina de Consejería de Comunicaciones</v>
      </c>
      <c r="CO83" s="160">
        <f t="shared" si="42"/>
        <v>1</v>
      </c>
      <c r="CP83" s="160">
        <f t="shared" si="43"/>
        <v>4</v>
      </c>
      <c r="CQ83" s="160">
        <f t="shared" si="44"/>
        <v>1</v>
      </c>
      <c r="CR83" s="160">
        <f t="shared" si="45"/>
        <v>2</v>
      </c>
      <c r="CS83" s="94">
        <f t="shared" si="46"/>
        <v>2</v>
      </c>
      <c r="CT83" s="94" t="str">
        <f t="shared" si="38"/>
        <v>Improbable (2)</v>
      </c>
      <c r="CU83" s="94">
        <f t="shared" si="47"/>
        <v>4</v>
      </c>
      <c r="CV83" s="94" t="str">
        <f t="shared" si="39"/>
        <v>Mayor (4)</v>
      </c>
      <c r="CW83" s="94">
        <f t="shared" si="48"/>
        <v>1</v>
      </c>
      <c r="CX83" s="94" t="str">
        <f t="shared" si="40"/>
        <v>Rara vez (1)</v>
      </c>
      <c r="CY83" s="94">
        <f t="shared" si="49"/>
        <v>2</v>
      </c>
      <c r="CZ83" s="94" t="str">
        <f t="shared" si="41"/>
        <v>Menor (2)</v>
      </c>
      <c r="DA83" s="94" t="str">
        <f t="shared" si="50"/>
        <v>Antes de controles
Desde el cuadrante de probabilidad Improbable (2) e impacto Mayor (4)
Después de controles
Hasta el cuadrante de probabilidad Rara vez (1) e impacto Menor (2)</v>
      </c>
      <c r="DJ83" s="178"/>
      <c r="DO83" s="165" t="str">
        <f t="shared" si="51"/>
        <v>Antes de controles
Desde el cuadrante de probabilidad Improbable (2) e impacto Mayor (4)
Después de controles
Hasta el cuadrante de probabilidad Rara vez (1) e impacto Menor (2)</v>
      </c>
      <c r="DP83" s="55" t="str">
        <f t="shared" si="52"/>
        <v>Antes de controles
Desde el cuadrante de probabilidad Improbable (2) e impacto Mayor (4)
Después de controles
Hasta el cuadrante de probabilidad Rara vez (1) e impacto Menor (2)</v>
      </c>
    </row>
    <row r="84" spans="1:120" ht="409.5" customHeight="1" x14ac:dyDescent="0.2">
      <c r="A84" s="54" t="s">
        <v>328</v>
      </c>
      <c r="B84" s="97" t="s">
        <v>1626</v>
      </c>
      <c r="C84" s="58" t="s">
        <v>93</v>
      </c>
      <c r="D84" s="56" t="s">
        <v>1627</v>
      </c>
      <c r="E84" s="94" t="s">
        <v>35</v>
      </c>
      <c r="F84" s="94" t="s">
        <v>152</v>
      </c>
      <c r="G84" s="54" t="s">
        <v>1628</v>
      </c>
      <c r="H84" s="54" t="s">
        <v>1629</v>
      </c>
      <c r="I84" s="54" t="s">
        <v>1630</v>
      </c>
      <c r="J84" s="54" t="s">
        <v>1631</v>
      </c>
      <c r="K84" s="54" t="s">
        <v>379</v>
      </c>
      <c r="L84" s="54" t="s">
        <v>1419</v>
      </c>
      <c r="M84" s="54" t="s">
        <v>1598</v>
      </c>
      <c r="N84" s="96" t="s">
        <v>144</v>
      </c>
      <c r="O84" s="96" t="s">
        <v>145</v>
      </c>
      <c r="P84" s="96" t="s">
        <v>79</v>
      </c>
      <c r="Q84" s="96" t="s">
        <v>145</v>
      </c>
      <c r="R84" s="96" t="s">
        <v>145</v>
      </c>
      <c r="S84" s="96" t="s">
        <v>104</v>
      </c>
      <c r="T84" s="96" t="s">
        <v>79</v>
      </c>
      <c r="U84" s="96" t="s">
        <v>79</v>
      </c>
      <c r="V84" s="94" t="s">
        <v>81</v>
      </c>
      <c r="W84" s="54" t="s">
        <v>1632</v>
      </c>
      <c r="X84" s="54" t="s">
        <v>1633</v>
      </c>
      <c r="Y84" s="94" t="s">
        <v>462</v>
      </c>
      <c r="Z84" s="94" t="s">
        <v>462</v>
      </c>
      <c r="AA84" s="94" t="s">
        <v>462</v>
      </c>
      <c r="AB84" s="94" t="s">
        <v>61</v>
      </c>
      <c r="AC84" s="94" t="s">
        <v>59</v>
      </c>
      <c r="AD84" s="54" t="s">
        <v>1634</v>
      </c>
      <c r="AE84" s="94" t="s">
        <v>464</v>
      </c>
      <c r="AF84" s="94" t="s">
        <v>464</v>
      </c>
      <c r="AG84" s="94" t="s">
        <v>464</v>
      </c>
      <c r="AH84" s="94" t="s">
        <v>61</v>
      </c>
      <c r="AI84" s="94" t="s">
        <v>60</v>
      </c>
      <c r="AJ84" s="96" t="s">
        <v>144</v>
      </c>
      <c r="AK84" s="96" t="s">
        <v>125</v>
      </c>
      <c r="AL84" s="94" t="s">
        <v>126</v>
      </c>
      <c r="AM84" s="54" t="s">
        <v>1635</v>
      </c>
      <c r="AN84" s="94" t="s">
        <v>387</v>
      </c>
      <c r="AO84" s="54" t="s">
        <v>388</v>
      </c>
      <c r="AP84" s="54" t="s">
        <v>388</v>
      </c>
      <c r="AQ84" s="54" t="s">
        <v>388</v>
      </c>
      <c r="AR84" s="54" t="s">
        <v>388</v>
      </c>
      <c r="AS84" s="54" t="s">
        <v>388</v>
      </c>
      <c r="AT84" s="54" t="s">
        <v>388</v>
      </c>
      <c r="AU84" s="54" t="s">
        <v>388</v>
      </c>
      <c r="AV84" s="54" t="s">
        <v>388</v>
      </c>
      <c r="AW84" s="54" t="s">
        <v>388</v>
      </c>
      <c r="AX84" s="54" t="s">
        <v>388</v>
      </c>
      <c r="AY84" s="54" t="s">
        <v>1636</v>
      </c>
      <c r="AZ84" s="54" t="s">
        <v>1637</v>
      </c>
      <c r="BA84" s="54" t="s">
        <v>1638</v>
      </c>
      <c r="BB84" s="165" t="s">
        <v>2168</v>
      </c>
      <c r="BC84" s="55" t="s">
        <v>2168</v>
      </c>
      <c r="BD84" s="71">
        <v>43350</v>
      </c>
      <c r="BE84" s="72" t="s">
        <v>392</v>
      </c>
      <c r="BF84" s="77" t="s">
        <v>684</v>
      </c>
      <c r="BG84" s="69">
        <v>43593</v>
      </c>
      <c r="BH84" s="78" t="s">
        <v>392</v>
      </c>
      <c r="BI84" s="74" t="s">
        <v>1639</v>
      </c>
      <c r="BJ84" s="69">
        <v>43903</v>
      </c>
      <c r="BK84" s="72" t="s">
        <v>398</v>
      </c>
      <c r="BL84" s="77" t="s">
        <v>1640</v>
      </c>
      <c r="BM84" s="69">
        <v>44168</v>
      </c>
      <c r="BN84" s="78" t="s">
        <v>400</v>
      </c>
      <c r="BO84" s="74" t="s">
        <v>1641</v>
      </c>
      <c r="BP84" s="69" t="s">
        <v>403</v>
      </c>
      <c r="BQ84" s="72" t="s">
        <v>404</v>
      </c>
      <c r="BR84" s="77" t="s">
        <v>403</v>
      </c>
      <c r="BS84" s="69" t="s">
        <v>403</v>
      </c>
      <c r="BT84" s="78" t="s">
        <v>404</v>
      </c>
      <c r="BU84" s="74" t="s">
        <v>403</v>
      </c>
      <c r="BV84" s="69" t="s">
        <v>403</v>
      </c>
      <c r="BW84" s="72" t="s">
        <v>404</v>
      </c>
      <c r="BX84" s="77" t="s">
        <v>403</v>
      </c>
      <c r="BY84" s="69" t="s">
        <v>403</v>
      </c>
      <c r="BZ84" s="78" t="s">
        <v>404</v>
      </c>
      <c r="CA84" s="74" t="s">
        <v>403</v>
      </c>
      <c r="CB84" s="69" t="s">
        <v>403</v>
      </c>
      <c r="CC84" s="72" t="s">
        <v>404</v>
      </c>
      <c r="CD84" s="77" t="s">
        <v>403</v>
      </c>
      <c r="CE84" s="69" t="s">
        <v>403</v>
      </c>
      <c r="CF84" s="78" t="s">
        <v>404</v>
      </c>
      <c r="CG84" s="74" t="s">
        <v>403</v>
      </c>
      <c r="CH84" s="69" t="s">
        <v>403</v>
      </c>
      <c r="CI84" s="72" t="s">
        <v>404</v>
      </c>
      <c r="CJ84" s="77" t="s">
        <v>403</v>
      </c>
      <c r="CK84" s="69" t="s">
        <v>403</v>
      </c>
      <c r="CL84" s="78" t="s">
        <v>404</v>
      </c>
      <c r="CM84" s="80" t="s">
        <v>403</v>
      </c>
      <c r="CN84" s="159" t="str">
        <f>IFERROR(VLOOKUP(A84,Listas!$A$2:$B$23,2,FALSE),"")</f>
        <v>Oficina de Consejería de Comunicaciones</v>
      </c>
      <c r="CO84" s="160">
        <f t="shared" si="42"/>
        <v>1</v>
      </c>
      <c r="CP84" s="160">
        <f t="shared" si="43"/>
        <v>4</v>
      </c>
      <c r="CQ84" s="160">
        <f t="shared" si="44"/>
        <v>1</v>
      </c>
      <c r="CR84" s="160">
        <f t="shared" si="45"/>
        <v>2</v>
      </c>
      <c r="CS84" s="94">
        <f t="shared" si="46"/>
        <v>2</v>
      </c>
      <c r="CT84" s="94" t="str">
        <f t="shared" si="38"/>
        <v>Improbable (2)</v>
      </c>
      <c r="CU84" s="94">
        <f t="shared" si="47"/>
        <v>4</v>
      </c>
      <c r="CV84" s="94" t="str">
        <f t="shared" si="39"/>
        <v>Mayor (4)</v>
      </c>
      <c r="CW84" s="94">
        <f t="shared" si="48"/>
        <v>1</v>
      </c>
      <c r="CX84" s="94" t="str">
        <f t="shared" si="40"/>
        <v>Rara vez (1)</v>
      </c>
      <c r="CY84" s="94">
        <f t="shared" si="49"/>
        <v>2</v>
      </c>
      <c r="CZ84" s="94" t="str">
        <f t="shared" si="41"/>
        <v>Menor (2)</v>
      </c>
      <c r="DA84" s="94" t="str">
        <f t="shared" si="50"/>
        <v>Antes de controles
Desde el cuadrante de probabilidad Improbable (2) e impacto Mayor (4)
Después de controles
Hasta el cuadrante de probabilidad Rara vez (1) e impacto Menor (2)</v>
      </c>
      <c r="DJ84" s="178"/>
      <c r="DO84" s="165" t="str">
        <f t="shared" si="51"/>
        <v>Antes de controles
Desde el cuadrante de probabilidad Improbable (2) e impacto Mayor (4)
Después de controles
Hasta el cuadrante de probabilidad Rara vez (1) e impacto Menor (2)</v>
      </c>
      <c r="DP84" s="55" t="str">
        <f t="shared" si="52"/>
        <v>Antes de controles
Desde el cuadrante de probabilidad Improbable (2) e impacto Mayor (4)
Después de controles
Hasta el cuadrante de probabilidad Rara vez (1) e impacto Menor (2)</v>
      </c>
    </row>
    <row r="85" spans="1:120" ht="409.5" customHeight="1" x14ac:dyDescent="0.2">
      <c r="A85" s="54" t="s">
        <v>328</v>
      </c>
      <c r="B85" s="97" t="s">
        <v>1642</v>
      </c>
      <c r="C85" s="58" t="s">
        <v>133</v>
      </c>
      <c r="D85" s="56" t="s">
        <v>1643</v>
      </c>
      <c r="E85" s="94" t="s">
        <v>35</v>
      </c>
      <c r="F85" s="94" t="s">
        <v>152</v>
      </c>
      <c r="G85" s="54" t="s">
        <v>1644</v>
      </c>
      <c r="H85" s="54" t="s">
        <v>1645</v>
      </c>
      <c r="I85" s="54" t="s">
        <v>1646</v>
      </c>
      <c r="J85" s="54" t="s">
        <v>1647</v>
      </c>
      <c r="K85" s="54" t="s">
        <v>1009</v>
      </c>
      <c r="L85" s="54" t="s">
        <v>493</v>
      </c>
      <c r="M85" s="54" t="s">
        <v>796</v>
      </c>
      <c r="N85" s="96" t="s">
        <v>103</v>
      </c>
      <c r="O85" s="96" t="s">
        <v>145</v>
      </c>
      <c r="P85" s="96" t="s">
        <v>104</v>
      </c>
      <c r="Q85" s="96" t="s">
        <v>104</v>
      </c>
      <c r="R85" s="96" t="s">
        <v>104</v>
      </c>
      <c r="S85" s="96" t="s">
        <v>104</v>
      </c>
      <c r="T85" s="96" t="s">
        <v>104</v>
      </c>
      <c r="U85" s="96" t="s">
        <v>104</v>
      </c>
      <c r="V85" s="94" t="s">
        <v>81</v>
      </c>
      <c r="W85" s="54" t="s">
        <v>1648</v>
      </c>
      <c r="X85" s="54" t="s">
        <v>1649</v>
      </c>
      <c r="Y85" s="94" t="s">
        <v>776</v>
      </c>
      <c r="Z85" s="94" t="s">
        <v>776</v>
      </c>
      <c r="AA85" s="94" t="s">
        <v>776</v>
      </c>
      <c r="AB85" s="94" t="s">
        <v>61</v>
      </c>
      <c r="AC85" s="94" t="s">
        <v>59</v>
      </c>
      <c r="AD85" s="54" t="s">
        <v>1650</v>
      </c>
      <c r="AE85" s="94" t="s">
        <v>464</v>
      </c>
      <c r="AF85" s="94" t="s">
        <v>464</v>
      </c>
      <c r="AG85" s="94" t="s">
        <v>464</v>
      </c>
      <c r="AH85" s="94" t="s">
        <v>61</v>
      </c>
      <c r="AI85" s="94" t="s">
        <v>60</v>
      </c>
      <c r="AJ85" s="96" t="s">
        <v>144</v>
      </c>
      <c r="AK85" s="96" t="s">
        <v>145</v>
      </c>
      <c r="AL85" s="94" t="s">
        <v>126</v>
      </c>
      <c r="AM85" s="54" t="s">
        <v>1651</v>
      </c>
      <c r="AN85" s="94" t="s">
        <v>387</v>
      </c>
      <c r="AO85" s="54" t="s">
        <v>388</v>
      </c>
      <c r="AP85" s="54" t="s">
        <v>388</v>
      </c>
      <c r="AQ85" s="54" t="s">
        <v>388</v>
      </c>
      <c r="AR85" s="54" t="s">
        <v>388</v>
      </c>
      <c r="AS85" s="54" t="s">
        <v>388</v>
      </c>
      <c r="AT85" s="54" t="s">
        <v>388</v>
      </c>
      <c r="AU85" s="54" t="s">
        <v>388</v>
      </c>
      <c r="AV85" s="54" t="s">
        <v>388</v>
      </c>
      <c r="AW85" s="54" t="s">
        <v>388</v>
      </c>
      <c r="AX85" s="54" t="s">
        <v>388</v>
      </c>
      <c r="AY85" s="54" t="s">
        <v>1652</v>
      </c>
      <c r="AZ85" s="54" t="s">
        <v>1653</v>
      </c>
      <c r="BA85" s="54" t="s">
        <v>1654</v>
      </c>
      <c r="BB85" s="165" t="s">
        <v>2168</v>
      </c>
      <c r="BC85" s="55" t="s">
        <v>2168</v>
      </c>
      <c r="BD85" s="71">
        <v>44168</v>
      </c>
      <c r="BE85" s="72" t="s">
        <v>392</v>
      </c>
      <c r="BF85" s="77" t="s">
        <v>523</v>
      </c>
      <c r="BG85" s="69" t="s">
        <v>403</v>
      </c>
      <c r="BH85" s="78" t="s">
        <v>404</v>
      </c>
      <c r="BI85" s="74" t="s">
        <v>403</v>
      </c>
      <c r="BJ85" s="69" t="s">
        <v>403</v>
      </c>
      <c r="BK85" s="72" t="s">
        <v>404</v>
      </c>
      <c r="BL85" s="77" t="s">
        <v>403</v>
      </c>
      <c r="BM85" s="69" t="s">
        <v>403</v>
      </c>
      <c r="BN85" s="78" t="s">
        <v>404</v>
      </c>
      <c r="BO85" s="74" t="s">
        <v>403</v>
      </c>
      <c r="BP85" s="69" t="s">
        <v>403</v>
      </c>
      <c r="BQ85" s="72" t="s">
        <v>404</v>
      </c>
      <c r="BR85" s="77" t="s">
        <v>403</v>
      </c>
      <c r="BS85" s="69" t="s">
        <v>403</v>
      </c>
      <c r="BT85" s="78" t="s">
        <v>404</v>
      </c>
      <c r="BU85" s="74" t="s">
        <v>403</v>
      </c>
      <c r="BV85" s="69" t="s">
        <v>403</v>
      </c>
      <c r="BW85" s="72" t="s">
        <v>404</v>
      </c>
      <c r="BX85" s="77" t="s">
        <v>403</v>
      </c>
      <c r="BY85" s="69" t="s">
        <v>403</v>
      </c>
      <c r="BZ85" s="78" t="s">
        <v>404</v>
      </c>
      <c r="CA85" s="74" t="s">
        <v>403</v>
      </c>
      <c r="CB85" s="69" t="s">
        <v>403</v>
      </c>
      <c r="CC85" s="72" t="s">
        <v>404</v>
      </c>
      <c r="CD85" s="77" t="s">
        <v>403</v>
      </c>
      <c r="CE85" s="69" t="s">
        <v>403</v>
      </c>
      <c r="CF85" s="78" t="s">
        <v>404</v>
      </c>
      <c r="CG85" s="74" t="s">
        <v>403</v>
      </c>
      <c r="CH85" s="69" t="s">
        <v>403</v>
      </c>
      <c r="CI85" s="72" t="s">
        <v>404</v>
      </c>
      <c r="CJ85" s="77" t="s">
        <v>403</v>
      </c>
      <c r="CK85" s="69" t="s">
        <v>403</v>
      </c>
      <c r="CL85" s="78" t="s">
        <v>404</v>
      </c>
      <c r="CM85" s="80" t="s">
        <v>403</v>
      </c>
      <c r="CN85" s="159" t="str">
        <f>IFERROR(VLOOKUP(A85,Listas!$A$2:$B$23,2,FALSE),"")</f>
        <v>Oficina de Consejería de Comunicaciones</v>
      </c>
      <c r="CO85" s="160">
        <f t="shared" si="42"/>
        <v>3</v>
      </c>
      <c r="CP85" s="160">
        <f t="shared" si="43"/>
        <v>3</v>
      </c>
      <c r="CQ85" s="160">
        <f t="shared" si="44"/>
        <v>1</v>
      </c>
      <c r="CR85" s="160">
        <f t="shared" si="45"/>
        <v>1</v>
      </c>
      <c r="CS85" s="94">
        <f t="shared" si="46"/>
        <v>2</v>
      </c>
      <c r="CT85" s="94" t="str">
        <f t="shared" si="38"/>
        <v>Improbable (2)</v>
      </c>
      <c r="CU85" s="94">
        <f t="shared" si="47"/>
        <v>4</v>
      </c>
      <c r="CV85" s="94" t="str">
        <f t="shared" si="39"/>
        <v>Mayor (4)</v>
      </c>
      <c r="CW85" s="94">
        <f t="shared" si="48"/>
        <v>1</v>
      </c>
      <c r="CX85" s="94" t="str">
        <f t="shared" si="40"/>
        <v>Rara vez (1)</v>
      </c>
      <c r="CY85" s="94">
        <f t="shared" si="49"/>
        <v>2</v>
      </c>
      <c r="CZ85" s="94" t="str">
        <f t="shared" si="41"/>
        <v>Menor (2)</v>
      </c>
      <c r="DA85" s="94" t="str">
        <f t="shared" si="50"/>
        <v>Antes de controles
Desde el cuadrante de probabilidad Improbable (2) e impacto Mayor (4)
Después de controles
Hasta el cuadrante de probabilidad Rara vez (1) e impacto Menor (2)</v>
      </c>
      <c r="DJ85" s="178"/>
      <c r="DO85" s="165" t="str">
        <f t="shared" si="51"/>
        <v>Antes de controles
Desde el cuadrante de probabilidad Improbable (2) e impacto Mayor (4)
Después de controles
Hasta el cuadrante de probabilidad Rara vez (1) e impacto Menor (2)</v>
      </c>
      <c r="DP85" s="55" t="str">
        <f t="shared" si="52"/>
        <v>Antes de controles
Desde el cuadrante de probabilidad Improbable (2) e impacto Mayor (4)
Después de controles
Hasta el cuadrante de probabilidad Rara vez (1) e impacto Menor (2)</v>
      </c>
    </row>
    <row r="86" spans="1:120" ht="409.5" customHeight="1" x14ac:dyDescent="0.2">
      <c r="A86" s="54" t="s">
        <v>329</v>
      </c>
      <c r="B86" s="97" t="s">
        <v>1655</v>
      </c>
      <c r="C86" s="58" t="s">
        <v>93</v>
      </c>
      <c r="D86" s="56" t="s">
        <v>1656</v>
      </c>
      <c r="E86" s="94" t="s">
        <v>35</v>
      </c>
      <c r="F86" s="94" t="s">
        <v>152</v>
      </c>
      <c r="G86" s="54" t="s">
        <v>1657</v>
      </c>
      <c r="H86" s="54" t="s">
        <v>1658</v>
      </c>
      <c r="I86" s="54" t="s">
        <v>1659</v>
      </c>
      <c r="J86" s="54" t="s">
        <v>1660</v>
      </c>
      <c r="K86" s="54" t="s">
        <v>1661</v>
      </c>
      <c r="L86" s="54" t="s">
        <v>493</v>
      </c>
      <c r="M86" s="54" t="s">
        <v>599</v>
      </c>
      <c r="N86" s="96" t="s">
        <v>103</v>
      </c>
      <c r="O86" s="96" t="s">
        <v>52</v>
      </c>
      <c r="P86" s="96" t="s">
        <v>79</v>
      </c>
      <c r="Q86" s="96" t="s">
        <v>125</v>
      </c>
      <c r="R86" s="96" t="s">
        <v>79</v>
      </c>
      <c r="S86" s="96" t="s">
        <v>145</v>
      </c>
      <c r="T86" s="96" t="s">
        <v>52</v>
      </c>
      <c r="U86" s="96" t="s">
        <v>52</v>
      </c>
      <c r="V86" s="94" t="s">
        <v>54</v>
      </c>
      <c r="W86" s="54" t="s">
        <v>1662</v>
      </c>
      <c r="X86" s="54" t="s">
        <v>1663</v>
      </c>
      <c r="Y86" s="94" t="s">
        <v>464</v>
      </c>
      <c r="Z86" s="94" t="s">
        <v>464</v>
      </c>
      <c r="AA86" s="94" t="s">
        <v>464</v>
      </c>
      <c r="AB86" s="94" t="s">
        <v>61</v>
      </c>
      <c r="AC86" s="94" t="s">
        <v>59</v>
      </c>
      <c r="AD86" s="54" t="s">
        <v>1664</v>
      </c>
      <c r="AE86" s="94" t="s">
        <v>464</v>
      </c>
      <c r="AF86" s="94" t="s">
        <v>464</v>
      </c>
      <c r="AG86" s="94" t="s">
        <v>464</v>
      </c>
      <c r="AH86" s="94" t="s">
        <v>61</v>
      </c>
      <c r="AI86" s="94" t="s">
        <v>60</v>
      </c>
      <c r="AJ86" s="96" t="s">
        <v>144</v>
      </c>
      <c r="AK86" s="96" t="s">
        <v>104</v>
      </c>
      <c r="AL86" s="94" t="s">
        <v>105</v>
      </c>
      <c r="AM86" s="54" t="s">
        <v>1665</v>
      </c>
      <c r="AN86" s="94" t="s">
        <v>431</v>
      </c>
      <c r="AO86" s="54" t="s">
        <v>388</v>
      </c>
      <c r="AP86" s="54" t="s">
        <v>388</v>
      </c>
      <c r="AQ86" s="54" t="s">
        <v>388</v>
      </c>
      <c r="AR86" s="54" t="s">
        <v>388</v>
      </c>
      <c r="AS86" s="54" t="s">
        <v>388</v>
      </c>
      <c r="AT86" s="54" t="s">
        <v>1666</v>
      </c>
      <c r="AU86" s="54" t="s">
        <v>1667</v>
      </c>
      <c r="AV86" s="54" t="s">
        <v>1668</v>
      </c>
      <c r="AW86" s="54" t="s">
        <v>1669</v>
      </c>
      <c r="AX86" s="54" t="s">
        <v>1670</v>
      </c>
      <c r="AY86" s="54" t="s">
        <v>1671</v>
      </c>
      <c r="AZ86" s="54" t="s">
        <v>1672</v>
      </c>
      <c r="BA86" s="54" t="s">
        <v>1673</v>
      </c>
      <c r="BB86" s="165" t="s">
        <v>2172</v>
      </c>
      <c r="BC86" s="55" t="s">
        <v>2168</v>
      </c>
      <c r="BD86" s="71">
        <v>43350</v>
      </c>
      <c r="BE86" s="72" t="s">
        <v>392</v>
      </c>
      <c r="BF86" s="77" t="s">
        <v>684</v>
      </c>
      <c r="BG86" s="69">
        <v>43593</v>
      </c>
      <c r="BH86" s="78" t="s">
        <v>392</v>
      </c>
      <c r="BI86" s="74" t="s">
        <v>1674</v>
      </c>
      <c r="BJ86" s="69">
        <v>43755</v>
      </c>
      <c r="BK86" s="72" t="s">
        <v>480</v>
      </c>
      <c r="BL86" s="77" t="s">
        <v>1675</v>
      </c>
      <c r="BM86" s="69">
        <v>43917</v>
      </c>
      <c r="BN86" s="78" t="s">
        <v>392</v>
      </c>
      <c r="BO86" s="74" t="s">
        <v>1676</v>
      </c>
      <c r="BP86" s="69">
        <v>44169</v>
      </c>
      <c r="BQ86" s="72" t="s">
        <v>760</v>
      </c>
      <c r="BR86" s="77" t="s">
        <v>1677</v>
      </c>
      <c r="BS86" s="69" t="s">
        <v>403</v>
      </c>
      <c r="BT86" s="78" t="s">
        <v>404</v>
      </c>
      <c r="BU86" s="74" t="s">
        <v>403</v>
      </c>
      <c r="BV86" s="69" t="s">
        <v>403</v>
      </c>
      <c r="BW86" s="72" t="s">
        <v>404</v>
      </c>
      <c r="BX86" s="77" t="s">
        <v>403</v>
      </c>
      <c r="BY86" s="69" t="s">
        <v>403</v>
      </c>
      <c r="BZ86" s="78" t="s">
        <v>404</v>
      </c>
      <c r="CA86" s="74" t="s">
        <v>403</v>
      </c>
      <c r="CB86" s="69" t="s">
        <v>403</v>
      </c>
      <c r="CC86" s="72" t="s">
        <v>404</v>
      </c>
      <c r="CD86" s="77" t="s">
        <v>403</v>
      </c>
      <c r="CE86" s="69" t="s">
        <v>403</v>
      </c>
      <c r="CF86" s="78" t="s">
        <v>404</v>
      </c>
      <c r="CG86" s="74" t="s">
        <v>403</v>
      </c>
      <c r="CH86" s="69" t="s">
        <v>403</v>
      </c>
      <c r="CI86" s="72" t="s">
        <v>404</v>
      </c>
      <c r="CJ86" s="77" t="s">
        <v>403</v>
      </c>
      <c r="CK86" s="69" t="s">
        <v>403</v>
      </c>
      <c r="CL86" s="78" t="s">
        <v>404</v>
      </c>
      <c r="CM86" s="80" t="s">
        <v>403</v>
      </c>
      <c r="CN86" s="159" t="str">
        <f>IFERROR(VLOOKUP(A86,Listas!$A$2:$B$23,2,FALSE),"")</f>
        <v>Dirección de Contratación</v>
      </c>
      <c r="CO86" s="160">
        <f t="shared" si="42"/>
        <v>3</v>
      </c>
      <c r="CP86" s="160">
        <f t="shared" si="43"/>
        <v>5</v>
      </c>
      <c r="CQ86" s="160">
        <f t="shared" si="44"/>
        <v>1</v>
      </c>
      <c r="CR86" s="160">
        <f t="shared" si="45"/>
        <v>3</v>
      </c>
      <c r="CS86" s="94">
        <f t="shared" si="46"/>
        <v>2</v>
      </c>
      <c r="CT86" s="94" t="str">
        <f t="shared" si="38"/>
        <v>Improbable (2)</v>
      </c>
      <c r="CU86" s="94">
        <f t="shared" si="47"/>
        <v>4</v>
      </c>
      <c r="CV86" s="94" t="str">
        <f t="shared" si="39"/>
        <v>Mayor (4)</v>
      </c>
      <c r="CW86" s="94">
        <f t="shared" si="48"/>
        <v>1</v>
      </c>
      <c r="CX86" s="94" t="str">
        <f t="shared" si="40"/>
        <v>Rara vez (1)</v>
      </c>
      <c r="CY86" s="94">
        <f t="shared" si="49"/>
        <v>3</v>
      </c>
      <c r="CZ86" s="94" t="str">
        <f t="shared" si="41"/>
        <v>Moderado (3)</v>
      </c>
      <c r="DA86" s="94" t="str">
        <f t="shared" si="50"/>
        <v>Antes de controles
Desde el cuadrante de probabilidad Improbable (2) e impacto Mayor (4)
Después de controles
Hasta el cuadrante de probabilidad Rara vez (1) e impacto Moderado (3)</v>
      </c>
      <c r="DJ86" s="178"/>
      <c r="DO86" s="165" t="str">
        <f t="shared" si="51"/>
        <v>Antes de controles
Desde el cuadrante de probabilidad Improbable (2) e impacto Mayor (4)
Después de controles
Hasta el cuadrante de probabilidad Rara vez (1) e impacto Moderado (3)</v>
      </c>
      <c r="DP86" s="55" t="str">
        <f t="shared" si="52"/>
        <v>Antes de controles
Desde el cuadrante de probabilidad Improbable (2) e impacto Mayor (4)
Después de controles
Hasta el cuadrante de probabilidad Rara vez (1) e impacto Menor (2)</v>
      </c>
    </row>
    <row r="87" spans="1:120" ht="409.5" customHeight="1" x14ac:dyDescent="0.2">
      <c r="A87" s="54" t="s">
        <v>329</v>
      </c>
      <c r="B87" s="97" t="s">
        <v>1678</v>
      </c>
      <c r="C87" s="58" t="s">
        <v>93</v>
      </c>
      <c r="D87" s="56" t="s">
        <v>1679</v>
      </c>
      <c r="E87" s="94" t="s">
        <v>35</v>
      </c>
      <c r="F87" s="94" t="s">
        <v>152</v>
      </c>
      <c r="G87" s="54" t="s">
        <v>1680</v>
      </c>
      <c r="H87" s="54" t="s">
        <v>1658</v>
      </c>
      <c r="I87" s="54" t="s">
        <v>1681</v>
      </c>
      <c r="J87" s="54" t="s">
        <v>1660</v>
      </c>
      <c r="K87" s="54" t="s">
        <v>1661</v>
      </c>
      <c r="L87" s="54" t="s">
        <v>493</v>
      </c>
      <c r="M87" s="54" t="s">
        <v>1682</v>
      </c>
      <c r="N87" s="96" t="s">
        <v>144</v>
      </c>
      <c r="O87" s="96" t="s">
        <v>79</v>
      </c>
      <c r="P87" s="96" t="s">
        <v>104</v>
      </c>
      <c r="Q87" s="96" t="s">
        <v>79</v>
      </c>
      <c r="R87" s="96" t="s">
        <v>145</v>
      </c>
      <c r="S87" s="96" t="s">
        <v>145</v>
      </c>
      <c r="T87" s="96" t="s">
        <v>104</v>
      </c>
      <c r="U87" s="96" t="s">
        <v>79</v>
      </c>
      <c r="V87" s="94" t="s">
        <v>81</v>
      </c>
      <c r="W87" s="54" t="s">
        <v>1683</v>
      </c>
      <c r="X87" s="54" t="s">
        <v>1684</v>
      </c>
      <c r="Y87" s="94" t="s">
        <v>384</v>
      </c>
      <c r="Z87" s="94" t="s">
        <v>384</v>
      </c>
      <c r="AA87" s="94" t="s">
        <v>384</v>
      </c>
      <c r="AB87" s="94" t="s">
        <v>61</v>
      </c>
      <c r="AC87" s="94" t="s">
        <v>59</v>
      </c>
      <c r="AD87" s="54" t="s">
        <v>1685</v>
      </c>
      <c r="AE87" s="94" t="s">
        <v>384</v>
      </c>
      <c r="AF87" s="94" t="s">
        <v>384</v>
      </c>
      <c r="AG87" s="94" t="s">
        <v>384</v>
      </c>
      <c r="AH87" s="94" t="s">
        <v>61</v>
      </c>
      <c r="AI87" s="94" t="s">
        <v>60</v>
      </c>
      <c r="AJ87" s="96" t="s">
        <v>144</v>
      </c>
      <c r="AK87" s="96" t="s">
        <v>125</v>
      </c>
      <c r="AL87" s="94" t="s">
        <v>126</v>
      </c>
      <c r="AM87" s="54" t="s">
        <v>1686</v>
      </c>
      <c r="AN87" s="94" t="s">
        <v>387</v>
      </c>
      <c r="AO87" s="54" t="s">
        <v>388</v>
      </c>
      <c r="AP87" s="54" t="s">
        <v>388</v>
      </c>
      <c r="AQ87" s="54" t="s">
        <v>388</v>
      </c>
      <c r="AR87" s="54" t="s">
        <v>388</v>
      </c>
      <c r="AS87" s="54" t="s">
        <v>388</v>
      </c>
      <c r="AT87" s="54" t="s">
        <v>388</v>
      </c>
      <c r="AU87" s="54" t="s">
        <v>388</v>
      </c>
      <c r="AV87" s="54" t="s">
        <v>388</v>
      </c>
      <c r="AW87" s="54" t="s">
        <v>388</v>
      </c>
      <c r="AX87" s="54" t="s">
        <v>388</v>
      </c>
      <c r="AY87" s="54" t="s">
        <v>1687</v>
      </c>
      <c r="AZ87" s="54" t="s">
        <v>1688</v>
      </c>
      <c r="BA87" s="54" t="s">
        <v>1689</v>
      </c>
      <c r="BB87" s="165" t="s">
        <v>2172</v>
      </c>
      <c r="BC87" s="55" t="s">
        <v>2168</v>
      </c>
      <c r="BD87" s="71">
        <v>43350</v>
      </c>
      <c r="BE87" s="72" t="s">
        <v>392</v>
      </c>
      <c r="BF87" s="77" t="s">
        <v>684</v>
      </c>
      <c r="BG87" s="69">
        <v>43594</v>
      </c>
      <c r="BH87" s="78" t="s">
        <v>392</v>
      </c>
      <c r="BI87" s="74" t="s">
        <v>1690</v>
      </c>
      <c r="BJ87" s="69">
        <v>43917</v>
      </c>
      <c r="BK87" s="72" t="s">
        <v>398</v>
      </c>
      <c r="BL87" s="77" t="s">
        <v>1691</v>
      </c>
      <c r="BM87" s="69">
        <v>44169</v>
      </c>
      <c r="BN87" s="78" t="s">
        <v>400</v>
      </c>
      <c r="BO87" s="74" t="s">
        <v>486</v>
      </c>
      <c r="BP87" s="69" t="s">
        <v>403</v>
      </c>
      <c r="BQ87" s="72" t="s">
        <v>404</v>
      </c>
      <c r="BR87" s="77" t="s">
        <v>403</v>
      </c>
      <c r="BS87" s="69" t="s">
        <v>403</v>
      </c>
      <c r="BT87" s="78" t="s">
        <v>404</v>
      </c>
      <c r="BU87" s="74" t="s">
        <v>403</v>
      </c>
      <c r="BV87" s="69" t="s">
        <v>403</v>
      </c>
      <c r="BW87" s="72" t="s">
        <v>404</v>
      </c>
      <c r="BX87" s="77" t="s">
        <v>403</v>
      </c>
      <c r="BY87" s="69" t="s">
        <v>403</v>
      </c>
      <c r="BZ87" s="78" t="s">
        <v>404</v>
      </c>
      <c r="CA87" s="74" t="s">
        <v>403</v>
      </c>
      <c r="CB87" s="69" t="s">
        <v>403</v>
      </c>
      <c r="CC87" s="72" t="s">
        <v>404</v>
      </c>
      <c r="CD87" s="77" t="s">
        <v>403</v>
      </c>
      <c r="CE87" s="69" t="s">
        <v>403</v>
      </c>
      <c r="CF87" s="78" t="s">
        <v>404</v>
      </c>
      <c r="CG87" s="74" t="s">
        <v>403</v>
      </c>
      <c r="CH87" s="69" t="s">
        <v>403</v>
      </c>
      <c r="CI87" s="72" t="s">
        <v>404</v>
      </c>
      <c r="CJ87" s="77" t="s">
        <v>403</v>
      </c>
      <c r="CK87" s="69" t="s">
        <v>403</v>
      </c>
      <c r="CL87" s="78" t="s">
        <v>404</v>
      </c>
      <c r="CM87" s="80" t="s">
        <v>403</v>
      </c>
      <c r="CN87" s="159" t="str">
        <f>IFERROR(VLOOKUP(A87,Listas!$A$2:$B$23,2,FALSE),"")</f>
        <v>Dirección de Contratación</v>
      </c>
      <c r="CO87" s="160">
        <f t="shared" si="42"/>
        <v>1</v>
      </c>
      <c r="CP87" s="160">
        <f t="shared" si="43"/>
        <v>4</v>
      </c>
      <c r="CQ87" s="160">
        <f t="shared" si="44"/>
        <v>1</v>
      </c>
      <c r="CR87" s="160">
        <f t="shared" si="45"/>
        <v>2</v>
      </c>
      <c r="CS87" s="94">
        <f t="shared" si="46"/>
        <v>2</v>
      </c>
      <c r="CT87" s="94" t="str">
        <f t="shared" si="38"/>
        <v>Improbable (2)</v>
      </c>
      <c r="CU87" s="94">
        <f t="shared" si="47"/>
        <v>4</v>
      </c>
      <c r="CV87" s="94" t="str">
        <f t="shared" si="39"/>
        <v>Mayor (4)</v>
      </c>
      <c r="CW87" s="94">
        <f t="shared" si="48"/>
        <v>1</v>
      </c>
      <c r="CX87" s="94" t="str">
        <f t="shared" si="40"/>
        <v>Rara vez (1)</v>
      </c>
      <c r="CY87" s="94">
        <f t="shared" si="49"/>
        <v>3</v>
      </c>
      <c r="CZ87" s="94" t="str">
        <f t="shared" si="41"/>
        <v>Moderado (3)</v>
      </c>
      <c r="DA87" s="94" t="str">
        <f t="shared" si="50"/>
        <v>Antes de controles
Desde el cuadrante de probabilidad Improbable (2) e impacto Mayor (4)
Después de controles
Hasta el cuadrante de probabilidad Rara vez (1) e impacto Moderado (3)</v>
      </c>
      <c r="DJ87" s="178"/>
      <c r="DO87" s="165" t="str">
        <f t="shared" si="51"/>
        <v>Antes de controles
Desde el cuadrante de probabilidad Improbable (2) e impacto Mayor (4)
Después de controles
Hasta el cuadrante de probabilidad Rara vez (1) e impacto Moderado (3)</v>
      </c>
      <c r="DP87" s="55" t="str">
        <f t="shared" si="52"/>
        <v>Antes de controles
Desde el cuadrante de probabilidad Improbable (2) e impacto Mayor (4)
Después de controles
Hasta el cuadrante de probabilidad Rara vez (1) e impacto Menor (2)</v>
      </c>
    </row>
    <row r="88" spans="1:120" ht="409.5" customHeight="1" x14ac:dyDescent="0.2">
      <c r="A88" s="54" t="s">
        <v>329</v>
      </c>
      <c r="B88" s="97" t="s">
        <v>1692</v>
      </c>
      <c r="C88" s="58" t="s">
        <v>93</v>
      </c>
      <c r="D88" s="56" t="s">
        <v>1693</v>
      </c>
      <c r="E88" s="94" t="s">
        <v>35</v>
      </c>
      <c r="F88" s="94" t="s">
        <v>42</v>
      </c>
      <c r="G88" s="54" t="s">
        <v>1694</v>
      </c>
      <c r="H88" s="54" t="s">
        <v>1695</v>
      </c>
      <c r="I88" s="54" t="s">
        <v>1696</v>
      </c>
      <c r="J88" s="54" t="s">
        <v>1660</v>
      </c>
      <c r="K88" s="54" t="s">
        <v>1661</v>
      </c>
      <c r="L88" s="54" t="s">
        <v>493</v>
      </c>
      <c r="M88" s="54" t="s">
        <v>599</v>
      </c>
      <c r="N88" s="96" t="s">
        <v>103</v>
      </c>
      <c r="O88" s="96" t="s">
        <v>104</v>
      </c>
      <c r="P88" s="96" t="s">
        <v>125</v>
      </c>
      <c r="Q88" s="96" t="s">
        <v>125</v>
      </c>
      <c r="R88" s="96" t="s">
        <v>104</v>
      </c>
      <c r="S88" s="96" t="s">
        <v>104</v>
      </c>
      <c r="T88" s="96" t="s">
        <v>104</v>
      </c>
      <c r="U88" s="96" t="s">
        <v>104</v>
      </c>
      <c r="V88" s="94" t="s">
        <v>81</v>
      </c>
      <c r="W88" s="54" t="s">
        <v>1697</v>
      </c>
      <c r="X88" s="54" t="s">
        <v>1698</v>
      </c>
      <c r="Y88" s="94" t="s">
        <v>1699</v>
      </c>
      <c r="Z88" s="94" t="s">
        <v>1128</v>
      </c>
      <c r="AA88" s="94" t="s">
        <v>1699</v>
      </c>
      <c r="AB88" s="94" t="s">
        <v>86</v>
      </c>
      <c r="AC88" s="94" t="s">
        <v>85</v>
      </c>
      <c r="AD88" s="54" t="s">
        <v>1700</v>
      </c>
      <c r="AE88" s="94" t="s">
        <v>1699</v>
      </c>
      <c r="AF88" s="94" t="s">
        <v>1128</v>
      </c>
      <c r="AG88" s="94" t="s">
        <v>1699</v>
      </c>
      <c r="AH88" s="94" t="s">
        <v>86</v>
      </c>
      <c r="AI88" s="94" t="s">
        <v>85</v>
      </c>
      <c r="AJ88" s="96" t="s">
        <v>124</v>
      </c>
      <c r="AK88" s="96" t="s">
        <v>104</v>
      </c>
      <c r="AL88" s="94" t="s">
        <v>105</v>
      </c>
      <c r="AM88" s="54" t="s">
        <v>1701</v>
      </c>
      <c r="AN88" s="94" t="s">
        <v>431</v>
      </c>
      <c r="AO88" s="54" t="s">
        <v>1702</v>
      </c>
      <c r="AP88" s="54" t="s">
        <v>1703</v>
      </c>
      <c r="AQ88" s="54" t="s">
        <v>1704</v>
      </c>
      <c r="AR88" s="54" t="s">
        <v>1705</v>
      </c>
      <c r="AS88" s="54" t="s">
        <v>1706</v>
      </c>
      <c r="AT88" s="54" t="s">
        <v>1707</v>
      </c>
      <c r="AU88" s="54" t="s">
        <v>1708</v>
      </c>
      <c r="AV88" s="54" t="s">
        <v>1709</v>
      </c>
      <c r="AW88" s="54" t="s">
        <v>1710</v>
      </c>
      <c r="AX88" s="54" t="s">
        <v>1711</v>
      </c>
      <c r="AY88" s="54" t="s">
        <v>1712</v>
      </c>
      <c r="AZ88" s="54" t="s">
        <v>1713</v>
      </c>
      <c r="BA88" s="54" t="s">
        <v>1714</v>
      </c>
      <c r="BB88" s="165" t="s">
        <v>2172</v>
      </c>
      <c r="BC88" s="55" t="s">
        <v>2168</v>
      </c>
      <c r="BD88" s="71">
        <v>43350</v>
      </c>
      <c r="BE88" s="72" t="s">
        <v>392</v>
      </c>
      <c r="BF88" s="77" t="s">
        <v>684</v>
      </c>
      <c r="BG88" s="69">
        <v>43594</v>
      </c>
      <c r="BH88" s="78" t="s">
        <v>392</v>
      </c>
      <c r="BI88" s="74" t="s">
        <v>1715</v>
      </c>
      <c r="BJ88" s="69">
        <v>43917</v>
      </c>
      <c r="BK88" s="72" t="s">
        <v>590</v>
      </c>
      <c r="BL88" s="77" t="s">
        <v>1716</v>
      </c>
      <c r="BM88" s="69">
        <v>44022</v>
      </c>
      <c r="BN88" s="78" t="s">
        <v>398</v>
      </c>
      <c r="BO88" s="74" t="s">
        <v>1717</v>
      </c>
      <c r="BP88" s="69">
        <v>44169</v>
      </c>
      <c r="BQ88" s="72" t="s">
        <v>392</v>
      </c>
      <c r="BR88" s="77" t="s">
        <v>1718</v>
      </c>
      <c r="BS88" s="69" t="s">
        <v>403</v>
      </c>
      <c r="BT88" s="78" t="s">
        <v>404</v>
      </c>
      <c r="BU88" s="74" t="s">
        <v>403</v>
      </c>
      <c r="BV88" s="69" t="s">
        <v>403</v>
      </c>
      <c r="BW88" s="72" t="s">
        <v>404</v>
      </c>
      <c r="BX88" s="77" t="s">
        <v>403</v>
      </c>
      <c r="BY88" s="69" t="s">
        <v>403</v>
      </c>
      <c r="BZ88" s="78" t="s">
        <v>404</v>
      </c>
      <c r="CA88" s="74" t="s">
        <v>403</v>
      </c>
      <c r="CB88" s="69" t="s">
        <v>403</v>
      </c>
      <c r="CC88" s="72" t="s">
        <v>404</v>
      </c>
      <c r="CD88" s="77" t="s">
        <v>403</v>
      </c>
      <c r="CE88" s="69" t="s">
        <v>403</v>
      </c>
      <c r="CF88" s="78" t="s">
        <v>404</v>
      </c>
      <c r="CG88" s="74" t="s">
        <v>403</v>
      </c>
      <c r="CH88" s="69" t="s">
        <v>403</v>
      </c>
      <c r="CI88" s="72" t="s">
        <v>404</v>
      </c>
      <c r="CJ88" s="77" t="s">
        <v>403</v>
      </c>
      <c r="CK88" s="69" t="s">
        <v>403</v>
      </c>
      <c r="CL88" s="78" t="s">
        <v>404</v>
      </c>
      <c r="CM88" s="80" t="s">
        <v>403</v>
      </c>
      <c r="CN88" s="159" t="str">
        <f>IFERROR(VLOOKUP(A88,Listas!$A$2:$B$23,2,FALSE),"")</f>
        <v>Dirección de Contratación</v>
      </c>
      <c r="CO88" s="160">
        <f t="shared" si="42"/>
        <v>3</v>
      </c>
      <c r="CP88" s="160">
        <f t="shared" si="43"/>
        <v>3</v>
      </c>
      <c r="CQ88" s="160">
        <f t="shared" si="44"/>
        <v>2</v>
      </c>
      <c r="CR88" s="160">
        <f t="shared" si="45"/>
        <v>3</v>
      </c>
      <c r="CS88" s="94">
        <f t="shared" si="46"/>
        <v>2</v>
      </c>
      <c r="CT88" s="94" t="str">
        <f t="shared" si="38"/>
        <v>Improbable (2)</v>
      </c>
      <c r="CU88" s="94">
        <f t="shared" si="47"/>
        <v>4</v>
      </c>
      <c r="CV88" s="94" t="str">
        <f t="shared" si="39"/>
        <v>Mayor (4)</v>
      </c>
      <c r="CW88" s="94">
        <f t="shared" si="48"/>
        <v>1</v>
      </c>
      <c r="CX88" s="94" t="str">
        <f t="shared" si="40"/>
        <v>Rara vez (1)</v>
      </c>
      <c r="CY88" s="94">
        <f t="shared" si="49"/>
        <v>3</v>
      </c>
      <c r="CZ88" s="94" t="str">
        <f t="shared" si="41"/>
        <v>Moderado (3)</v>
      </c>
      <c r="DA88" s="94" t="str">
        <f t="shared" si="50"/>
        <v>Antes de controles
Desde el cuadrante de probabilidad Improbable (2) e impacto Mayor (4)
Después de controles
Hasta el cuadrante de probabilidad Rara vez (1) e impacto Moderado (3)</v>
      </c>
      <c r="DJ88" s="178"/>
      <c r="DO88" s="165" t="str">
        <f t="shared" si="51"/>
        <v>Antes de controles
Desde el cuadrante de probabilidad Improbable (2) e impacto Mayor (4)
Después de controles
Hasta el cuadrante de probabilidad Rara vez (1) e impacto Moderado (3)</v>
      </c>
      <c r="DP88" s="55" t="str">
        <f t="shared" si="52"/>
        <v>Antes de controles
Desde el cuadrante de probabilidad Improbable (2) e impacto Mayor (4)
Después de controles
Hasta el cuadrante de probabilidad Rara vez (1) e impacto Menor (2)</v>
      </c>
    </row>
    <row r="89" spans="1:120" ht="409.5" customHeight="1" x14ac:dyDescent="0.2">
      <c r="A89" s="54" t="s">
        <v>329</v>
      </c>
      <c r="B89" s="97" t="s">
        <v>1719</v>
      </c>
      <c r="C89" s="58" t="s">
        <v>40</v>
      </c>
      <c r="D89" s="56" t="s">
        <v>1720</v>
      </c>
      <c r="E89" s="94" t="s">
        <v>64</v>
      </c>
      <c r="F89" s="94" t="s">
        <v>42</v>
      </c>
      <c r="G89" s="54" t="s">
        <v>1721</v>
      </c>
      <c r="H89" s="54" t="s">
        <v>424</v>
      </c>
      <c r="I89" s="54" t="s">
        <v>1722</v>
      </c>
      <c r="J89" s="54" t="s">
        <v>1723</v>
      </c>
      <c r="K89" s="54" t="s">
        <v>1661</v>
      </c>
      <c r="L89" s="54" t="s">
        <v>493</v>
      </c>
      <c r="M89" s="54" t="s">
        <v>599</v>
      </c>
      <c r="N89" s="96" t="s">
        <v>144</v>
      </c>
      <c r="O89" s="96" t="s">
        <v>52</v>
      </c>
      <c r="P89" s="96" t="s">
        <v>79</v>
      </c>
      <c r="Q89" s="96" t="s">
        <v>52</v>
      </c>
      <c r="R89" s="96" t="s">
        <v>52</v>
      </c>
      <c r="S89" s="96" t="s">
        <v>145</v>
      </c>
      <c r="T89" s="96" t="s">
        <v>52</v>
      </c>
      <c r="U89" s="96" t="s">
        <v>52</v>
      </c>
      <c r="V89" s="94" t="s">
        <v>54</v>
      </c>
      <c r="W89" s="54" t="s">
        <v>1724</v>
      </c>
      <c r="X89" s="54" t="s">
        <v>1725</v>
      </c>
      <c r="Y89" s="94" t="s">
        <v>464</v>
      </c>
      <c r="Z89" s="94" t="s">
        <v>464</v>
      </c>
      <c r="AA89" s="94" t="s">
        <v>464</v>
      </c>
      <c r="AB89" s="94" t="s">
        <v>61</v>
      </c>
      <c r="AC89" s="94" t="s">
        <v>59</v>
      </c>
      <c r="AD89" s="54" t="s">
        <v>1726</v>
      </c>
      <c r="AE89" s="94" t="s">
        <v>384</v>
      </c>
      <c r="AF89" s="94" t="s">
        <v>384</v>
      </c>
      <c r="AG89" s="94" t="s">
        <v>384</v>
      </c>
      <c r="AH89" s="94" t="s">
        <v>61</v>
      </c>
      <c r="AI89" s="94" t="s">
        <v>60</v>
      </c>
      <c r="AJ89" s="96" t="s">
        <v>144</v>
      </c>
      <c r="AK89" s="96" t="s">
        <v>52</v>
      </c>
      <c r="AL89" s="94" t="s">
        <v>54</v>
      </c>
      <c r="AM89" s="54" t="s">
        <v>1727</v>
      </c>
      <c r="AN89" s="94" t="s">
        <v>431</v>
      </c>
      <c r="AO89" s="54" t="s">
        <v>388</v>
      </c>
      <c r="AP89" s="54" t="s">
        <v>388</v>
      </c>
      <c r="AQ89" s="54" t="s">
        <v>388</v>
      </c>
      <c r="AR89" s="54" t="s">
        <v>388</v>
      </c>
      <c r="AS89" s="54" t="s">
        <v>388</v>
      </c>
      <c r="AT89" s="54" t="s">
        <v>1728</v>
      </c>
      <c r="AU89" s="54" t="s">
        <v>1667</v>
      </c>
      <c r="AV89" s="54" t="s">
        <v>1729</v>
      </c>
      <c r="AW89" s="54" t="s">
        <v>1730</v>
      </c>
      <c r="AX89" s="54" t="s">
        <v>1731</v>
      </c>
      <c r="AY89" s="54" t="s">
        <v>1732</v>
      </c>
      <c r="AZ89" s="54" t="s">
        <v>1713</v>
      </c>
      <c r="BA89" s="54" t="s">
        <v>1733</v>
      </c>
      <c r="BB89" s="165" t="s">
        <v>2172</v>
      </c>
      <c r="BC89" s="55" t="s">
        <v>2168</v>
      </c>
      <c r="BD89" s="71">
        <v>43496</v>
      </c>
      <c r="BE89" s="72" t="s">
        <v>392</v>
      </c>
      <c r="BF89" s="77" t="s">
        <v>684</v>
      </c>
      <c r="BG89" s="69">
        <v>43593</v>
      </c>
      <c r="BH89" s="78" t="s">
        <v>392</v>
      </c>
      <c r="BI89" s="74" t="s">
        <v>1734</v>
      </c>
      <c r="BJ89" s="69">
        <v>43755</v>
      </c>
      <c r="BK89" s="72" t="s">
        <v>445</v>
      </c>
      <c r="BL89" s="77" t="s">
        <v>1735</v>
      </c>
      <c r="BM89" s="69">
        <v>43917</v>
      </c>
      <c r="BN89" s="78" t="s">
        <v>443</v>
      </c>
      <c r="BO89" s="74" t="s">
        <v>1736</v>
      </c>
      <c r="BP89" s="69">
        <v>44022</v>
      </c>
      <c r="BQ89" s="72" t="s">
        <v>398</v>
      </c>
      <c r="BR89" s="77" t="s">
        <v>1717</v>
      </c>
      <c r="BS89" s="69">
        <v>44084</v>
      </c>
      <c r="BT89" s="78" t="s">
        <v>400</v>
      </c>
      <c r="BU89" s="74" t="s">
        <v>1737</v>
      </c>
      <c r="BV89" s="69">
        <v>44169</v>
      </c>
      <c r="BW89" s="72" t="s">
        <v>765</v>
      </c>
      <c r="BX89" s="77" t="s">
        <v>1738</v>
      </c>
      <c r="BY89" s="69" t="s">
        <v>403</v>
      </c>
      <c r="BZ89" s="78" t="s">
        <v>404</v>
      </c>
      <c r="CA89" s="74" t="s">
        <v>403</v>
      </c>
      <c r="CB89" s="69" t="s">
        <v>403</v>
      </c>
      <c r="CC89" s="72" t="s">
        <v>404</v>
      </c>
      <c r="CD89" s="77" t="s">
        <v>403</v>
      </c>
      <c r="CE89" s="69" t="s">
        <v>403</v>
      </c>
      <c r="CF89" s="78" t="s">
        <v>404</v>
      </c>
      <c r="CG89" s="74" t="s">
        <v>403</v>
      </c>
      <c r="CH89" s="69" t="s">
        <v>403</v>
      </c>
      <c r="CI89" s="72" t="s">
        <v>404</v>
      </c>
      <c r="CJ89" s="77" t="s">
        <v>403</v>
      </c>
      <c r="CK89" s="69" t="s">
        <v>403</v>
      </c>
      <c r="CL89" s="78" t="s">
        <v>404</v>
      </c>
      <c r="CM89" s="80" t="s">
        <v>403</v>
      </c>
      <c r="CN89" s="159" t="str">
        <f>IFERROR(VLOOKUP(A89,Listas!$A$2:$B$23,2,FALSE),"")</f>
        <v>Dirección de Contratación</v>
      </c>
      <c r="CO89" s="160">
        <f t="shared" si="42"/>
        <v>1</v>
      </c>
      <c r="CP89" s="160">
        <f t="shared" si="43"/>
        <v>5</v>
      </c>
      <c r="CQ89" s="160">
        <f t="shared" si="44"/>
        <v>1</v>
      </c>
      <c r="CR89" s="160">
        <f t="shared" si="45"/>
        <v>5</v>
      </c>
      <c r="CS89" s="94">
        <f t="shared" si="46"/>
        <v>2</v>
      </c>
      <c r="CT89" s="94" t="str">
        <f t="shared" si="38"/>
        <v>Improbable (2)</v>
      </c>
      <c r="CU89" s="94">
        <f t="shared" si="47"/>
        <v>4</v>
      </c>
      <c r="CV89" s="94" t="str">
        <f t="shared" si="39"/>
        <v>Mayor (4)</v>
      </c>
      <c r="CW89" s="94">
        <f t="shared" si="48"/>
        <v>1</v>
      </c>
      <c r="CX89" s="94" t="str">
        <f t="shared" si="40"/>
        <v>Rara vez (1)</v>
      </c>
      <c r="CY89" s="94">
        <f t="shared" si="49"/>
        <v>3</v>
      </c>
      <c r="CZ89" s="94" t="str">
        <f t="shared" si="41"/>
        <v>Moderado (3)</v>
      </c>
      <c r="DA89" s="94" t="str">
        <f t="shared" si="50"/>
        <v>Antes de controles
Desde el cuadrante de probabilidad Improbable (2) e impacto Mayor (4)
Después de controles
Hasta el cuadrante de probabilidad Rara vez (1) e impacto Moderado (3)</v>
      </c>
      <c r="DJ89" s="178"/>
      <c r="DO89" s="165" t="str">
        <f t="shared" si="51"/>
        <v>Antes de controles
Desde el cuadrante de probabilidad Improbable (2) e impacto Mayor (4)
Después de controles
Hasta el cuadrante de probabilidad Rara vez (1) e impacto Moderado (3)</v>
      </c>
      <c r="DP89" s="55" t="str">
        <f t="shared" si="52"/>
        <v>Antes de controles
Desde el cuadrante de probabilidad Improbable (2) e impacto Mayor (4)
Después de controles
Hasta el cuadrante de probabilidad Rara vez (1) e impacto Menor (2)</v>
      </c>
    </row>
    <row r="90" spans="1:120" ht="409.5" customHeight="1" x14ac:dyDescent="0.2">
      <c r="A90" s="54" t="s">
        <v>329</v>
      </c>
      <c r="B90" s="97" t="s">
        <v>1739</v>
      </c>
      <c r="C90" s="58" t="s">
        <v>116</v>
      </c>
      <c r="D90" s="56" t="s">
        <v>1740</v>
      </c>
      <c r="E90" s="94" t="s">
        <v>64</v>
      </c>
      <c r="F90" s="94" t="s">
        <v>42</v>
      </c>
      <c r="G90" s="54" t="s">
        <v>1741</v>
      </c>
      <c r="H90" s="54" t="s">
        <v>1742</v>
      </c>
      <c r="I90" s="54" t="s">
        <v>1743</v>
      </c>
      <c r="J90" s="54" t="s">
        <v>1723</v>
      </c>
      <c r="K90" s="54" t="s">
        <v>1661</v>
      </c>
      <c r="L90" s="54" t="s">
        <v>493</v>
      </c>
      <c r="M90" s="54" t="s">
        <v>1744</v>
      </c>
      <c r="N90" s="96" t="s">
        <v>144</v>
      </c>
      <c r="O90" s="96" t="s">
        <v>52</v>
      </c>
      <c r="P90" s="96" t="s">
        <v>79</v>
      </c>
      <c r="Q90" s="96" t="s">
        <v>52</v>
      </c>
      <c r="R90" s="96" t="s">
        <v>52</v>
      </c>
      <c r="S90" s="96" t="s">
        <v>145</v>
      </c>
      <c r="T90" s="96" t="s">
        <v>52</v>
      </c>
      <c r="U90" s="96" t="s">
        <v>52</v>
      </c>
      <c r="V90" s="94" t="s">
        <v>54</v>
      </c>
      <c r="W90" s="54" t="s">
        <v>1745</v>
      </c>
      <c r="X90" s="54" t="s">
        <v>1746</v>
      </c>
      <c r="Y90" s="94" t="s">
        <v>384</v>
      </c>
      <c r="Z90" s="94" t="s">
        <v>384</v>
      </c>
      <c r="AA90" s="94" t="s">
        <v>384</v>
      </c>
      <c r="AB90" s="94" t="s">
        <v>61</v>
      </c>
      <c r="AC90" s="94" t="s">
        <v>85</v>
      </c>
      <c r="AD90" s="54" t="s">
        <v>1747</v>
      </c>
      <c r="AE90" s="94" t="s">
        <v>384</v>
      </c>
      <c r="AF90" s="94" t="s">
        <v>384</v>
      </c>
      <c r="AG90" s="94" t="s">
        <v>384</v>
      </c>
      <c r="AH90" s="94" t="s">
        <v>61</v>
      </c>
      <c r="AI90" s="94" t="s">
        <v>60</v>
      </c>
      <c r="AJ90" s="96" t="s">
        <v>144</v>
      </c>
      <c r="AK90" s="96" t="s">
        <v>52</v>
      </c>
      <c r="AL90" s="94" t="s">
        <v>54</v>
      </c>
      <c r="AM90" s="54" t="s">
        <v>1748</v>
      </c>
      <c r="AN90" s="94" t="s">
        <v>431</v>
      </c>
      <c r="AO90" s="54" t="s">
        <v>388</v>
      </c>
      <c r="AP90" s="54" t="s">
        <v>388</v>
      </c>
      <c r="AQ90" s="54" t="s">
        <v>388</v>
      </c>
      <c r="AR90" s="54" t="s">
        <v>388</v>
      </c>
      <c r="AS90" s="54" t="s">
        <v>388</v>
      </c>
      <c r="AT90" s="54" t="s">
        <v>1749</v>
      </c>
      <c r="AU90" s="54" t="s">
        <v>1750</v>
      </c>
      <c r="AV90" s="54" t="s">
        <v>1751</v>
      </c>
      <c r="AW90" s="54" t="s">
        <v>1752</v>
      </c>
      <c r="AX90" s="54" t="s">
        <v>1753</v>
      </c>
      <c r="AY90" s="54" t="s">
        <v>1754</v>
      </c>
      <c r="AZ90" s="54" t="s">
        <v>1713</v>
      </c>
      <c r="BA90" s="54" t="s">
        <v>1755</v>
      </c>
      <c r="BB90" s="165" t="s">
        <v>2172</v>
      </c>
      <c r="BC90" s="55" t="s">
        <v>2168</v>
      </c>
      <c r="BD90" s="71">
        <v>43496</v>
      </c>
      <c r="BE90" s="72" t="s">
        <v>392</v>
      </c>
      <c r="BF90" s="77" t="s">
        <v>684</v>
      </c>
      <c r="BG90" s="69">
        <v>43594</v>
      </c>
      <c r="BH90" s="78" t="s">
        <v>392</v>
      </c>
      <c r="BI90" s="74" t="s">
        <v>1734</v>
      </c>
      <c r="BJ90" s="69">
        <v>43917</v>
      </c>
      <c r="BK90" s="72" t="s">
        <v>443</v>
      </c>
      <c r="BL90" s="77" t="s">
        <v>1756</v>
      </c>
      <c r="BM90" s="69">
        <v>44022</v>
      </c>
      <c r="BN90" s="78" t="s">
        <v>398</v>
      </c>
      <c r="BO90" s="74" t="s">
        <v>1717</v>
      </c>
      <c r="BP90" s="69">
        <v>44169</v>
      </c>
      <c r="BQ90" s="72" t="s">
        <v>527</v>
      </c>
      <c r="BR90" s="77" t="s">
        <v>1757</v>
      </c>
      <c r="BS90" s="69" t="s">
        <v>403</v>
      </c>
      <c r="BT90" s="78" t="s">
        <v>404</v>
      </c>
      <c r="BU90" s="74" t="s">
        <v>403</v>
      </c>
      <c r="BV90" s="69" t="s">
        <v>403</v>
      </c>
      <c r="BW90" s="72" t="s">
        <v>404</v>
      </c>
      <c r="BX90" s="77" t="s">
        <v>403</v>
      </c>
      <c r="BY90" s="69" t="s">
        <v>403</v>
      </c>
      <c r="BZ90" s="78" t="s">
        <v>404</v>
      </c>
      <c r="CA90" s="74" t="s">
        <v>403</v>
      </c>
      <c r="CB90" s="69" t="s">
        <v>403</v>
      </c>
      <c r="CC90" s="72" t="s">
        <v>404</v>
      </c>
      <c r="CD90" s="77" t="s">
        <v>403</v>
      </c>
      <c r="CE90" s="69" t="s">
        <v>403</v>
      </c>
      <c r="CF90" s="78" t="s">
        <v>404</v>
      </c>
      <c r="CG90" s="74" t="s">
        <v>403</v>
      </c>
      <c r="CH90" s="69" t="s">
        <v>403</v>
      </c>
      <c r="CI90" s="72" t="s">
        <v>404</v>
      </c>
      <c r="CJ90" s="77" t="s">
        <v>403</v>
      </c>
      <c r="CK90" s="69" t="s">
        <v>403</v>
      </c>
      <c r="CL90" s="78" t="s">
        <v>404</v>
      </c>
      <c r="CM90" s="80" t="s">
        <v>403</v>
      </c>
      <c r="CN90" s="159" t="str">
        <f>IFERROR(VLOOKUP(A90,Listas!$A$2:$B$23,2,FALSE),"")</f>
        <v>Dirección de Contratación</v>
      </c>
      <c r="CO90" s="160">
        <f t="shared" si="42"/>
        <v>1</v>
      </c>
      <c r="CP90" s="160">
        <f t="shared" si="43"/>
        <v>5</v>
      </c>
      <c r="CQ90" s="160">
        <f t="shared" si="44"/>
        <v>1</v>
      </c>
      <c r="CR90" s="160">
        <f t="shared" si="45"/>
        <v>5</v>
      </c>
      <c r="CS90" s="94">
        <f t="shared" si="46"/>
        <v>2</v>
      </c>
      <c r="CT90" s="94" t="str">
        <f t="shared" si="38"/>
        <v>Improbable (2)</v>
      </c>
      <c r="CU90" s="94">
        <f t="shared" si="47"/>
        <v>4</v>
      </c>
      <c r="CV90" s="94" t="str">
        <f t="shared" si="39"/>
        <v>Mayor (4)</v>
      </c>
      <c r="CW90" s="94">
        <f t="shared" si="48"/>
        <v>1</v>
      </c>
      <c r="CX90" s="94" t="str">
        <f t="shared" si="40"/>
        <v>Rara vez (1)</v>
      </c>
      <c r="CY90" s="94">
        <f t="shared" si="49"/>
        <v>3</v>
      </c>
      <c r="CZ90" s="94" t="str">
        <f t="shared" si="41"/>
        <v>Moderado (3)</v>
      </c>
      <c r="DA90" s="94" t="str">
        <f t="shared" si="50"/>
        <v>Antes de controles
Desde el cuadrante de probabilidad Improbable (2) e impacto Mayor (4)
Después de controles
Hasta el cuadrante de probabilidad Rara vez (1) e impacto Moderado (3)</v>
      </c>
      <c r="DJ90" s="178"/>
      <c r="DO90" s="165" t="str">
        <f t="shared" si="51"/>
        <v>Antes de controles
Desde el cuadrante de probabilidad Improbable (2) e impacto Mayor (4)
Después de controles
Hasta el cuadrante de probabilidad Rara vez (1) e impacto Moderado (3)</v>
      </c>
      <c r="DP90" s="55" t="str">
        <f t="shared" si="52"/>
        <v>Antes de controles
Desde el cuadrante de probabilidad Improbable (2) e impacto Mayor (4)
Después de controles
Hasta el cuadrante de probabilidad Rara vez (1) e impacto Menor (2)</v>
      </c>
    </row>
    <row r="91" spans="1:120" ht="409.5" customHeight="1" x14ac:dyDescent="0.2">
      <c r="A91" s="54" t="s">
        <v>329</v>
      </c>
      <c r="B91" s="97" t="s">
        <v>1758</v>
      </c>
      <c r="C91" s="58" t="s">
        <v>178</v>
      </c>
      <c r="D91" s="56" t="s">
        <v>1759</v>
      </c>
      <c r="E91" s="94" t="s">
        <v>35</v>
      </c>
      <c r="F91" s="94" t="s">
        <v>42</v>
      </c>
      <c r="G91" s="54" t="s">
        <v>1760</v>
      </c>
      <c r="H91" s="54" t="s">
        <v>1761</v>
      </c>
      <c r="I91" s="54" t="s">
        <v>1762</v>
      </c>
      <c r="J91" s="54" t="s">
        <v>1660</v>
      </c>
      <c r="K91" s="54" t="s">
        <v>1763</v>
      </c>
      <c r="L91" s="54" t="s">
        <v>493</v>
      </c>
      <c r="M91" s="54" t="s">
        <v>599</v>
      </c>
      <c r="N91" s="96" t="s">
        <v>144</v>
      </c>
      <c r="O91" s="96" t="s">
        <v>104</v>
      </c>
      <c r="P91" s="96" t="s">
        <v>125</v>
      </c>
      <c r="Q91" s="96" t="s">
        <v>79</v>
      </c>
      <c r="R91" s="96" t="s">
        <v>145</v>
      </c>
      <c r="S91" s="96" t="s">
        <v>145</v>
      </c>
      <c r="T91" s="96" t="s">
        <v>104</v>
      </c>
      <c r="U91" s="96" t="s">
        <v>79</v>
      </c>
      <c r="V91" s="94" t="s">
        <v>81</v>
      </c>
      <c r="W91" s="54" t="s">
        <v>1764</v>
      </c>
      <c r="X91" s="54" t="s">
        <v>1765</v>
      </c>
      <c r="Y91" s="94" t="s">
        <v>384</v>
      </c>
      <c r="Z91" s="94" t="s">
        <v>384</v>
      </c>
      <c r="AA91" s="94" t="s">
        <v>384</v>
      </c>
      <c r="AB91" s="94" t="s">
        <v>61</v>
      </c>
      <c r="AC91" s="94" t="s">
        <v>59</v>
      </c>
      <c r="AD91" s="54" t="s">
        <v>1766</v>
      </c>
      <c r="AE91" s="94" t="s">
        <v>384</v>
      </c>
      <c r="AF91" s="94" t="s">
        <v>384</v>
      </c>
      <c r="AG91" s="94" t="s">
        <v>384</v>
      </c>
      <c r="AH91" s="94" t="s">
        <v>61</v>
      </c>
      <c r="AI91" s="94" t="s">
        <v>60</v>
      </c>
      <c r="AJ91" s="96" t="s">
        <v>144</v>
      </c>
      <c r="AK91" s="96" t="s">
        <v>125</v>
      </c>
      <c r="AL91" s="94" t="s">
        <v>126</v>
      </c>
      <c r="AM91" s="54" t="s">
        <v>1767</v>
      </c>
      <c r="AN91" s="94" t="s">
        <v>431</v>
      </c>
      <c r="AO91" s="54" t="s">
        <v>388</v>
      </c>
      <c r="AP91" s="54" t="s">
        <v>388</v>
      </c>
      <c r="AQ91" s="54" t="s">
        <v>388</v>
      </c>
      <c r="AR91" s="54" t="s">
        <v>388</v>
      </c>
      <c r="AS91" s="54" t="s">
        <v>388</v>
      </c>
      <c r="AT91" s="54" t="s">
        <v>1768</v>
      </c>
      <c r="AU91" s="54" t="s">
        <v>1769</v>
      </c>
      <c r="AV91" s="54" t="s">
        <v>1770</v>
      </c>
      <c r="AW91" s="54" t="s">
        <v>1771</v>
      </c>
      <c r="AX91" s="54" t="s">
        <v>1772</v>
      </c>
      <c r="AY91" s="54" t="s">
        <v>1773</v>
      </c>
      <c r="AZ91" s="54" t="s">
        <v>1688</v>
      </c>
      <c r="BA91" s="54" t="s">
        <v>1774</v>
      </c>
      <c r="BB91" s="165" t="s">
        <v>2172</v>
      </c>
      <c r="BC91" s="55" t="s">
        <v>2168</v>
      </c>
      <c r="BD91" s="71">
        <v>43917</v>
      </c>
      <c r="BE91" s="72" t="s">
        <v>392</v>
      </c>
      <c r="BF91" s="77" t="s">
        <v>1734</v>
      </c>
      <c r="BG91" s="69">
        <v>44022</v>
      </c>
      <c r="BH91" s="78" t="s">
        <v>398</v>
      </c>
      <c r="BI91" s="74" t="s">
        <v>1717</v>
      </c>
      <c r="BJ91" s="69">
        <v>44169</v>
      </c>
      <c r="BK91" s="72" t="s">
        <v>527</v>
      </c>
      <c r="BL91" s="77" t="s">
        <v>1775</v>
      </c>
      <c r="BM91" s="69" t="s">
        <v>403</v>
      </c>
      <c r="BN91" s="78" t="s">
        <v>404</v>
      </c>
      <c r="BO91" s="74" t="s">
        <v>403</v>
      </c>
      <c r="BP91" s="69" t="s">
        <v>403</v>
      </c>
      <c r="BQ91" s="72" t="s">
        <v>404</v>
      </c>
      <c r="BR91" s="77" t="s">
        <v>403</v>
      </c>
      <c r="BS91" s="69" t="s">
        <v>403</v>
      </c>
      <c r="BT91" s="78" t="s">
        <v>404</v>
      </c>
      <c r="BU91" s="74" t="s">
        <v>403</v>
      </c>
      <c r="BV91" s="69" t="s">
        <v>403</v>
      </c>
      <c r="BW91" s="72" t="s">
        <v>404</v>
      </c>
      <c r="BX91" s="77" t="s">
        <v>403</v>
      </c>
      <c r="BY91" s="69" t="s">
        <v>403</v>
      </c>
      <c r="BZ91" s="78" t="s">
        <v>404</v>
      </c>
      <c r="CA91" s="74" t="s">
        <v>403</v>
      </c>
      <c r="CB91" s="69" t="s">
        <v>403</v>
      </c>
      <c r="CC91" s="72" t="s">
        <v>404</v>
      </c>
      <c r="CD91" s="77" t="s">
        <v>403</v>
      </c>
      <c r="CE91" s="69" t="s">
        <v>403</v>
      </c>
      <c r="CF91" s="78" t="s">
        <v>404</v>
      </c>
      <c r="CG91" s="74" t="s">
        <v>403</v>
      </c>
      <c r="CH91" s="69" t="s">
        <v>403</v>
      </c>
      <c r="CI91" s="72" t="s">
        <v>404</v>
      </c>
      <c r="CJ91" s="77" t="s">
        <v>403</v>
      </c>
      <c r="CK91" s="69" t="s">
        <v>403</v>
      </c>
      <c r="CL91" s="78" t="s">
        <v>404</v>
      </c>
      <c r="CM91" s="80" t="s">
        <v>403</v>
      </c>
      <c r="CN91" s="159" t="str">
        <f>IFERROR(VLOOKUP(A91,Listas!$A$2:$B$23,2,FALSE),"")</f>
        <v>Dirección de Contratación</v>
      </c>
      <c r="CO91" s="160">
        <f t="shared" si="42"/>
        <v>1</v>
      </c>
      <c r="CP91" s="160">
        <f t="shared" si="43"/>
        <v>4</v>
      </c>
      <c r="CQ91" s="160">
        <f t="shared" si="44"/>
        <v>1</v>
      </c>
      <c r="CR91" s="160">
        <f t="shared" si="45"/>
        <v>2</v>
      </c>
      <c r="CS91" s="94">
        <f t="shared" si="46"/>
        <v>2</v>
      </c>
      <c r="CT91" s="94" t="str">
        <f t="shared" si="38"/>
        <v>Improbable (2)</v>
      </c>
      <c r="CU91" s="94">
        <f t="shared" si="47"/>
        <v>4</v>
      </c>
      <c r="CV91" s="94" t="str">
        <f t="shared" si="39"/>
        <v>Mayor (4)</v>
      </c>
      <c r="CW91" s="94">
        <f t="shared" si="48"/>
        <v>1</v>
      </c>
      <c r="CX91" s="94" t="str">
        <f t="shared" si="40"/>
        <v>Rara vez (1)</v>
      </c>
      <c r="CY91" s="94">
        <f t="shared" si="49"/>
        <v>3</v>
      </c>
      <c r="CZ91" s="94" t="str">
        <f t="shared" si="41"/>
        <v>Moderado (3)</v>
      </c>
      <c r="DA91" s="94" t="str">
        <f t="shared" si="50"/>
        <v>Antes de controles
Desde el cuadrante de probabilidad Improbable (2) e impacto Mayor (4)
Después de controles
Hasta el cuadrante de probabilidad Rara vez (1) e impacto Moderado (3)</v>
      </c>
      <c r="DJ91" s="178"/>
      <c r="DO91" s="165" t="str">
        <f t="shared" si="51"/>
        <v>Antes de controles
Desde el cuadrante de probabilidad Improbable (2) e impacto Mayor (4)
Después de controles
Hasta el cuadrante de probabilidad Rara vez (1) e impacto Moderado (3)</v>
      </c>
      <c r="DP91" s="55" t="str">
        <f t="shared" si="52"/>
        <v>Antes de controles
Desde el cuadrante de probabilidad Improbable (2) e impacto Mayor (4)
Después de controles
Hasta el cuadrante de probabilidad Rara vez (1) e impacto Menor (2)</v>
      </c>
    </row>
    <row r="92" spans="1:120" ht="409.5" customHeight="1" x14ac:dyDescent="0.2">
      <c r="A92" s="54" t="s">
        <v>329</v>
      </c>
      <c r="B92" s="97" t="s">
        <v>1776</v>
      </c>
      <c r="C92" s="58" t="s">
        <v>93</v>
      </c>
      <c r="D92" s="56" t="s">
        <v>1777</v>
      </c>
      <c r="E92" s="94" t="s">
        <v>35</v>
      </c>
      <c r="F92" s="94" t="s">
        <v>152</v>
      </c>
      <c r="G92" s="54" t="s">
        <v>1778</v>
      </c>
      <c r="H92" s="54" t="s">
        <v>1658</v>
      </c>
      <c r="I92" s="54" t="s">
        <v>1779</v>
      </c>
      <c r="J92" s="54" t="s">
        <v>1660</v>
      </c>
      <c r="K92" s="54" t="s">
        <v>1763</v>
      </c>
      <c r="L92" s="54" t="s">
        <v>493</v>
      </c>
      <c r="M92" s="54" t="s">
        <v>599</v>
      </c>
      <c r="N92" s="96" t="s">
        <v>124</v>
      </c>
      <c r="O92" s="96" t="s">
        <v>104</v>
      </c>
      <c r="P92" s="96" t="s">
        <v>104</v>
      </c>
      <c r="Q92" s="96" t="s">
        <v>79</v>
      </c>
      <c r="R92" s="96" t="s">
        <v>145</v>
      </c>
      <c r="S92" s="96" t="s">
        <v>145</v>
      </c>
      <c r="T92" s="96" t="s">
        <v>125</v>
      </c>
      <c r="U92" s="96" t="s">
        <v>79</v>
      </c>
      <c r="V92" s="94" t="s">
        <v>81</v>
      </c>
      <c r="W92" s="54" t="s">
        <v>1780</v>
      </c>
      <c r="X92" s="54" t="s">
        <v>1781</v>
      </c>
      <c r="Y92" s="94" t="s">
        <v>557</v>
      </c>
      <c r="Z92" s="94" t="s">
        <v>557</v>
      </c>
      <c r="AA92" s="94" t="s">
        <v>557</v>
      </c>
      <c r="AB92" s="94" t="s">
        <v>61</v>
      </c>
      <c r="AC92" s="94" t="s">
        <v>59</v>
      </c>
      <c r="AD92" s="54" t="s">
        <v>1782</v>
      </c>
      <c r="AE92" s="94" t="s">
        <v>384</v>
      </c>
      <c r="AF92" s="94" t="s">
        <v>384</v>
      </c>
      <c r="AG92" s="94" t="s">
        <v>384</v>
      </c>
      <c r="AH92" s="94" t="s">
        <v>61</v>
      </c>
      <c r="AI92" s="94" t="s">
        <v>60</v>
      </c>
      <c r="AJ92" s="96" t="s">
        <v>144</v>
      </c>
      <c r="AK92" s="96" t="s">
        <v>125</v>
      </c>
      <c r="AL92" s="94" t="s">
        <v>126</v>
      </c>
      <c r="AM92" s="54" t="s">
        <v>1783</v>
      </c>
      <c r="AN92" s="94" t="s">
        <v>431</v>
      </c>
      <c r="AO92" s="54" t="s">
        <v>388</v>
      </c>
      <c r="AP92" s="54" t="s">
        <v>388</v>
      </c>
      <c r="AQ92" s="54" t="s">
        <v>388</v>
      </c>
      <c r="AR92" s="54" t="s">
        <v>388</v>
      </c>
      <c r="AS92" s="54" t="s">
        <v>388</v>
      </c>
      <c r="AT92" s="54" t="s">
        <v>1784</v>
      </c>
      <c r="AU92" s="54" t="s">
        <v>1785</v>
      </c>
      <c r="AV92" s="54" t="s">
        <v>1786</v>
      </c>
      <c r="AW92" s="54" t="s">
        <v>1730</v>
      </c>
      <c r="AX92" s="54" t="s">
        <v>1731</v>
      </c>
      <c r="AY92" s="54" t="s">
        <v>1787</v>
      </c>
      <c r="AZ92" s="54" t="s">
        <v>1788</v>
      </c>
      <c r="BA92" s="54" t="s">
        <v>1789</v>
      </c>
      <c r="BB92" s="165" t="s">
        <v>2172</v>
      </c>
      <c r="BC92" s="55" t="s">
        <v>2168</v>
      </c>
      <c r="BD92" s="71">
        <v>43917</v>
      </c>
      <c r="BE92" s="72" t="s">
        <v>392</v>
      </c>
      <c r="BF92" s="77" t="s">
        <v>1790</v>
      </c>
      <c r="BG92" s="69">
        <v>44169</v>
      </c>
      <c r="BH92" s="78" t="s">
        <v>527</v>
      </c>
      <c r="BI92" s="74" t="s">
        <v>1791</v>
      </c>
      <c r="BJ92" s="69" t="s">
        <v>403</v>
      </c>
      <c r="BK92" s="72" t="s">
        <v>404</v>
      </c>
      <c r="BL92" s="77" t="s">
        <v>403</v>
      </c>
      <c r="BM92" s="69" t="s">
        <v>403</v>
      </c>
      <c r="BN92" s="78" t="s">
        <v>404</v>
      </c>
      <c r="BO92" s="74" t="s">
        <v>403</v>
      </c>
      <c r="BP92" s="69" t="s">
        <v>403</v>
      </c>
      <c r="BQ92" s="72" t="s">
        <v>404</v>
      </c>
      <c r="BR92" s="77" t="s">
        <v>403</v>
      </c>
      <c r="BS92" s="69" t="s">
        <v>403</v>
      </c>
      <c r="BT92" s="78" t="s">
        <v>404</v>
      </c>
      <c r="BU92" s="74" t="s">
        <v>403</v>
      </c>
      <c r="BV92" s="69" t="s">
        <v>403</v>
      </c>
      <c r="BW92" s="72" t="s">
        <v>404</v>
      </c>
      <c r="BX92" s="77" t="s">
        <v>403</v>
      </c>
      <c r="BY92" s="69" t="s">
        <v>403</v>
      </c>
      <c r="BZ92" s="78" t="s">
        <v>404</v>
      </c>
      <c r="CA92" s="74" t="s">
        <v>403</v>
      </c>
      <c r="CB92" s="69" t="s">
        <v>403</v>
      </c>
      <c r="CC92" s="72" t="s">
        <v>404</v>
      </c>
      <c r="CD92" s="77" t="s">
        <v>403</v>
      </c>
      <c r="CE92" s="69" t="s">
        <v>403</v>
      </c>
      <c r="CF92" s="78" t="s">
        <v>404</v>
      </c>
      <c r="CG92" s="74" t="s">
        <v>403</v>
      </c>
      <c r="CH92" s="69" t="s">
        <v>403</v>
      </c>
      <c r="CI92" s="72" t="s">
        <v>404</v>
      </c>
      <c r="CJ92" s="77" t="s">
        <v>403</v>
      </c>
      <c r="CK92" s="69" t="s">
        <v>403</v>
      </c>
      <c r="CL92" s="78" t="s">
        <v>404</v>
      </c>
      <c r="CM92" s="80" t="s">
        <v>403</v>
      </c>
      <c r="CN92" s="159" t="str">
        <f>IFERROR(VLOOKUP(A92,Listas!$A$2:$B$23,2,FALSE),"")</f>
        <v>Dirección de Contratación</v>
      </c>
      <c r="CO92" s="160">
        <f t="shared" si="42"/>
        <v>2</v>
      </c>
      <c r="CP92" s="160">
        <f t="shared" si="43"/>
        <v>4</v>
      </c>
      <c r="CQ92" s="160">
        <f t="shared" si="44"/>
        <v>1</v>
      </c>
      <c r="CR92" s="160">
        <f t="shared" si="45"/>
        <v>2</v>
      </c>
      <c r="CS92" s="94">
        <f t="shared" si="46"/>
        <v>2</v>
      </c>
      <c r="CT92" s="94" t="str">
        <f t="shared" si="38"/>
        <v>Improbable (2)</v>
      </c>
      <c r="CU92" s="94">
        <f t="shared" si="47"/>
        <v>4</v>
      </c>
      <c r="CV92" s="94" t="str">
        <f t="shared" si="39"/>
        <v>Mayor (4)</v>
      </c>
      <c r="CW92" s="94">
        <f t="shared" si="48"/>
        <v>1</v>
      </c>
      <c r="CX92" s="94" t="str">
        <f t="shared" si="40"/>
        <v>Rara vez (1)</v>
      </c>
      <c r="CY92" s="94">
        <f t="shared" si="49"/>
        <v>3</v>
      </c>
      <c r="CZ92" s="94" t="str">
        <f t="shared" si="41"/>
        <v>Moderado (3)</v>
      </c>
      <c r="DA92" s="94" t="str">
        <f t="shared" si="50"/>
        <v>Antes de controles
Desde el cuadrante de probabilidad Improbable (2) e impacto Mayor (4)
Después de controles
Hasta el cuadrante de probabilidad Rara vez (1) e impacto Moderado (3)</v>
      </c>
      <c r="DJ92" s="178"/>
      <c r="DO92" s="165" t="str">
        <f t="shared" si="51"/>
        <v>Antes de controles
Desde el cuadrante de probabilidad Improbable (2) e impacto Mayor (4)
Después de controles
Hasta el cuadrante de probabilidad Rara vez (1) e impacto Moderado (3)</v>
      </c>
      <c r="DP92" s="55" t="str">
        <f t="shared" si="52"/>
        <v>Antes de controles
Desde el cuadrante de probabilidad Improbable (2) e impacto Mayor (4)
Después de controles
Hasta el cuadrante de probabilidad Rara vez (1) e impacto Menor (2)</v>
      </c>
    </row>
    <row r="93" spans="1:120" ht="409.5" customHeight="1" x14ac:dyDescent="0.2">
      <c r="A93" s="54" t="s">
        <v>330</v>
      </c>
      <c r="B93" s="97" t="s">
        <v>1792</v>
      </c>
      <c r="C93" s="58" t="s">
        <v>93</v>
      </c>
      <c r="D93" s="56" t="s">
        <v>1793</v>
      </c>
      <c r="E93" s="94" t="s">
        <v>35</v>
      </c>
      <c r="F93" s="94" t="s">
        <v>42</v>
      </c>
      <c r="G93" s="54" t="s">
        <v>1794</v>
      </c>
      <c r="H93" s="54" t="s">
        <v>1795</v>
      </c>
      <c r="I93" s="54" t="s">
        <v>1796</v>
      </c>
      <c r="J93" s="54" t="s">
        <v>509</v>
      </c>
      <c r="K93" s="54" t="s">
        <v>379</v>
      </c>
      <c r="L93" s="54" t="s">
        <v>493</v>
      </c>
      <c r="M93" s="54" t="s">
        <v>796</v>
      </c>
      <c r="N93" s="96" t="s">
        <v>144</v>
      </c>
      <c r="O93" s="96" t="s">
        <v>145</v>
      </c>
      <c r="P93" s="96" t="s">
        <v>125</v>
      </c>
      <c r="Q93" s="96" t="s">
        <v>104</v>
      </c>
      <c r="R93" s="96" t="s">
        <v>145</v>
      </c>
      <c r="S93" s="96" t="s">
        <v>145</v>
      </c>
      <c r="T93" s="96" t="s">
        <v>125</v>
      </c>
      <c r="U93" s="96" t="s">
        <v>104</v>
      </c>
      <c r="V93" s="94" t="s">
        <v>105</v>
      </c>
      <c r="W93" s="54" t="s">
        <v>1797</v>
      </c>
      <c r="X93" s="54" t="s">
        <v>1798</v>
      </c>
      <c r="Y93" s="94" t="s">
        <v>384</v>
      </c>
      <c r="Z93" s="94" t="s">
        <v>384</v>
      </c>
      <c r="AA93" s="94" t="s">
        <v>384</v>
      </c>
      <c r="AB93" s="94" t="s">
        <v>61</v>
      </c>
      <c r="AC93" s="94" t="s">
        <v>59</v>
      </c>
      <c r="AD93" s="54" t="s">
        <v>1799</v>
      </c>
      <c r="AE93" s="94" t="s">
        <v>384</v>
      </c>
      <c r="AF93" s="94" t="s">
        <v>384</v>
      </c>
      <c r="AG93" s="94" t="s">
        <v>384</v>
      </c>
      <c r="AH93" s="94" t="s">
        <v>61</v>
      </c>
      <c r="AI93" s="94" t="s">
        <v>60</v>
      </c>
      <c r="AJ93" s="96" t="s">
        <v>144</v>
      </c>
      <c r="AK93" s="96" t="s">
        <v>145</v>
      </c>
      <c r="AL93" s="94" t="s">
        <v>126</v>
      </c>
      <c r="AM93" s="54" t="s">
        <v>1800</v>
      </c>
      <c r="AN93" s="94" t="s">
        <v>387</v>
      </c>
      <c r="AO93" s="54" t="s">
        <v>388</v>
      </c>
      <c r="AP93" s="54" t="s">
        <v>388</v>
      </c>
      <c r="AQ93" s="54" t="s">
        <v>388</v>
      </c>
      <c r="AR93" s="54" t="s">
        <v>388</v>
      </c>
      <c r="AS93" s="54" t="s">
        <v>388</v>
      </c>
      <c r="AT93" s="54" t="s">
        <v>388</v>
      </c>
      <c r="AU93" s="54" t="s">
        <v>388</v>
      </c>
      <c r="AV93" s="54" t="s">
        <v>388</v>
      </c>
      <c r="AW93" s="54" t="s">
        <v>388</v>
      </c>
      <c r="AX93" s="54" t="s">
        <v>388</v>
      </c>
      <c r="AY93" s="54" t="s">
        <v>1801</v>
      </c>
      <c r="AZ93" s="54" t="s">
        <v>1802</v>
      </c>
      <c r="BA93" s="54" t="s">
        <v>1803</v>
      </c>
      <c r="BB93" s="165" t="s">
        <v>2174</v>
      </c>
      <c r="BC93" s="55" t="s">
        <v>2168</v>
      </c>
      <c r="BD93" s="71">
        <v>43353</v>
      </c>
      <c r="BE93" s="72" t="s">
        <v>392</v>
      </c>
      <c r="BF93" s="77" t="s">
        <v>1804</v>
      </c>
      <c r="BG93" s="69">
        <v>43593</v>
      </c>
      <c r="BH93" s="78" t="s">
        <v>392</v>
      </c>
      <c r="BI93" s="74" t="s">
        <v>1805</v>
      </c>
      <c r="BJ93" s="69">
        <v>43763</v>
      </c>
      <c r="BK93" s="72" t="s">
        <v>398</v>
      </c>
      <c r="BL93" s="77" t="s">
        <v>1806</v>
      </c>
      <c r="BM93" s="69">
        <v>43895</v>
      </c>
      <c r="BN93" s="78" t="s">
        <v>398</v>
      </c>
      <c r="BO93" s="74" t="s">
        <v>1807</v>
      </c>
      <c r="BP93" s="69">
        <v>44074</v>
      </c>
      <c r="BQ93" s="72" t="s">
        <v>502</v>
      </c>
      <c r="BR93" s="77" t="s">
        <v>1808</v>
      </c>
      <c r="BS93" s="69" t="s">
        <v>403</v>
      </c>
      <c r="BT93" s="78" t="s">
        <v>404</v>
      </c>
      <c r="BU93" s="74" t="s">
        <v>403</v>
      </c>
      <c r="BV93" s="69" t="s">
        <v>403</v>
      </c>
      <c r="BW93" s="72" t="s">
        <v>404</v>
      </c>
      <c r="BX93" s="77" t="s">
        <v>403</v>
      </c>
      <c r="BY93" s="69" t="s">
        <v>403</v>
      </c>
      <c r="BZ93" s="78" t="s">
        <v>404</v>
      </c>
      <c r="CA93" s="74" t="s">
        <v>403</v>
      </c>
      <c r="CB93" s="69" t="s">
        <v>403</v>
      </c>
      <c r="CC93" s="72" t="s">
        <v>404</v>
      </c>
      <c r="CD93" s="77" t="s">
        <v>403</v>
      </c>
      <c r="CE93" s="69" t="s">
        <v>403</v>
      </c>
      <c r="CF93" s="78" t="s">
        <v>404</v>
      </c>
      <c r="CG93" s="74" t="s">
        <v>403</v>
      </c>
      <c r="CH93" s="69" t="s">
        <v>403</v>
      </c>
      <c r="CI93" s="72" t="s">
        <v>404</v>
      </c>
      <c r="CJ93" s="77" t="s">
        <v>403</v>
      </c>
      <c r="CK93" s="69" t="s">
        <v>403</v>
      </c>
      <c r="CL93" s="78" t="s">
        <v>404</v>
      </c>
      <c r="CM93" s="80" t="s">
        <v>403</v>
      </c>
      <c r="CN93" s="159" t="str">
        <f>IFERROR(VLOOKUP(A93,Listas!$A$2:$B$23,2,FALSE),"")</f>
        <v xml:space="preserve"> Oficina de Control Interno Disciplinario</v>
      </c>
      <c r="CO93" s="160">
        <f t="shared" si="42"/>
        <v>1</v>
      </c>
      <c r="CP93" s="160">
        <f t="shared" si="43"/>
        <v>3</v>
      </c>
      <c r="CQ93" s="160">
        <f t="shared" si="44"/>
        <v>1</v>
      </c>
      <c r="CR93" s="160">
        <f t="shared" si="45"/>
        <v>1</v>
      </c>
      <c r="CS93" s="94">
        <f t="shared" si="46"/>
        <v>1</v>
      </c>
      <c r="CT93" s="94" t="str">
        <f t="shared" si="38"/>
        <v>Rara vez (1)</v>
      </c>
      <c r="CU93" s="94">
        <f t="shared" si="47"/>
        <v>3</v>
      </c>
      <c r="CV93" s="94" t="str">
        <f t="shared" si="39"/>
        <v>Moderado (3)</v>
      </c>
      <c r="CW93" s="94">
        <f t="shared" si="48"/>
        <v>1</v>
      </c>
      <c r="CX93" s="94" t="str">
        <f t="shared" si="40"/>
        <v>Rara vez (1)</v>
      </c>
      <c r="CY93" s="94">
        <f t="shared" si="49"/>
        <v>2</v>
      </c>
      <c r="CZ93" s="94" t="str">
        <f t="shared" si="41"/>
        <v>Menor (2)</v>
      </c>
      <c r="DA93" s="94" t="str">
        <f t="shared" si="50"/>
        <v>Antes de controles
Desde el cuadrante de probabilidad Rara vez (1) e impacto Moderado (3)
Después de controles
Hasta el cuadrante de probabilidad Rara vez (1) e impacto Menor (2)</v>
      </c>
      <c r="DJ93" s="178"/>
      <c r="DO93" s="165" t="str">
        <f t="shared" si="51"/>
        <v>Antes de controles
Desde el cuadrante de probabilidad Rara vez (1) e impacto Moderado (3)
Después de controles
Hasta el cuadrante de probabilidad Rara vez (1) e impacto Menor (2)</v>
      </c>
      <c r="DP93" s="55" t="str">
        <f t="shared" si="52"/>
        <v>Antes de controles
Desde el cuadrante de probabilidad Improbable (2) e impacto Mayor (4)
Después de controles
Hasta el cuadrante de probabilidad Rara vez (1) e impacto Menor (2)</v>
      </c>
    </row>
    <row r="94" spans="1:120" ht="409.5" customHeight="1" x14ac:dyDescent="0.2">
      <c r="A94" s="54" t="s">
        <v>330</v>
      </c>
      <c r="B94" s="97" t="s">
        <v>1792</v>
      </c>
      <c r="C94" s="58" t="s">
        <v>93</v>
      </c>
      <c r="D94" s="56" t="s">
        <v>1809</v>
      </c>
      <c r="E94" s="94" t="s">
        <v>35</v>
      </c>
      <c r="F94" s="94" t="s">
        <v>152</v>
      </c>
      <c r="G94" s="54" t="s">
        <v>1810</v>
      </c>
      <c r="H94" s="54" t="s">
        <v>1795</v>
      </c>
      <c r="I94" s="54" t="s">
        <v>1811</v>
      </c>
      <c r="J94" s="54" t="s">
        <v>1204</v>
      </c>
      <c r="K94" s="54" t="s">
        <v>379</v>
      </c>
      <c r="L94" s="54" t="s">
        <v>380</v>
      </c>
      <c r="M94" s="54" t="s">
        <v>796</v>
      </c>
      <c r="N94" s="96" t="s">
        <v>144</v>
      </c>
      <c r="O94" s="96" t="s">
        <v>145</v>
      </c>
      <c r="P94" s="96" t="s">
        <v>125</v>
      </c>
      <c r="Q94" s="96" t="s">
        <v>125</v>
      </c>
      <c r="R94" s="96" t="s">
        <v>125</v>
      </c>
      <c r="S94" s="96" t="s">
        <v>104</v>
      </c>
      <c r="T94" s="96" t="s">
        <v>145</v>
      </c>
      <c r="U94" s="96" t="s">
        <v>104</v>
      </c>
      <c r="V94" s="94" t="s">
        <v>105</v>
      </c>
      <c r="W94" s="54" t="s">
        <v>1812</v>
      </c>
      <c r="X94" s="54" t="s">
        <v>1813</v>
      </c>
      <c r="Y94" s="94" t="s">
        <v>384</v>
      </c>
      <c r="Z94" s="94" t="s">
        <v>384</v>
      </c>
      <c r="AA94" s="94" t="s">
        <v>384</v>
      </c>
      <c r="AB94" s="94" t="s">
        <v>61</v>
      </c>
      <c r="AC94" s="94" t="s">
        <v>59</v>
      </c>
      <c r="AD94" s="54" t="s">
        <v>1814</v>
      </c>
      <c r="AE94" s="94" t="s">
        <v>464</v>
      </c>
      <c r="AF94" s="94" t="s">
        <v>464</v>
      </c>
      <c r="AG94" s="94" t="s">
        <v>464</v>
      </c>
      <c r="AH94" s="94" t="s">
        <v>61</v>
      </c>
      <c r="AI94" s="94" t="s">
        <v>60</v>
      </c>
      <c r="AJ94" s="96" t="s">
        <v>144</v>
      </c>
      <c r="AK94" s="96" t="s">
        <v>145</v>
      </c>
      <c r="AL94" s="94" t="s">
        <v>126</v>
      </c>
      <c r="AM94" s="54" t="s">
        <v>1815</v>
      </c>
      <c r="AN94" s="94" t="s">
        <v>387</v>
      </c>
      <c r="AO94" s="54" t="s">
        <v>388</v>
      </c>
      <c r="AP94" s="54" t="s">
        <v>388</v>
      </c>
      <c r="AQ94" s="54" t="s">
        <v>388</v>
      </c>
      <c r="AR94" s="54" t="s">
        <v>388</v>
      </c>
      <c r="AS94" s="54" t="s">
        <v>388</v>
      </c>
      <c r="AT94" s="54" t="s">
        <v>388</v>
      </c>
      <c r="AU94" s="54" t="s">
        <v>388</v>
      </c>
      <c r="AV94" s="54" t="s">
        <v>388</v>
      </c>
      <c r="AW94" s="54" t="s">
        <v>388</v>
      </c>
      <c r="AX94" s="54" t="s">
        <v>388</v>
      </c>
      <c r="AY94" s="54" t="s">
        <v>1816</v>
      </c>
      <c r="AZ94" s="54" t="s">
        <v>1817</v>
      </c>
      <c r="BA94" s="54" t="s">
        <v>1818</v>
      </c>
      <c r="BB94" s="165" t="s">
        <v>2174</v>
      </c>
      <c r="BC94" s="55" t="s">
        <v>2168</v>
      </c>
      <c r="BD94" s="71">
        <v>43353</v>
      </c>
      <c r="BE94" s="72" t="s">
        <v>392</v>
      </c>
      <c r="BF94" s="77" t="s">
        <v>1804</v>
      </c>
      <c r="BG94" s="69">
        <v>43595</v>
      </c>
      <c r="BH94" s="78" t="s">
        <v>392</v>
      </c>
      <c r="BI94" s="74" t="s">
        <v>1819</v>
      </c>
      <c r="BJ94" s="69">
        <v>43895</v>
      </c>
      <c r="BK94" s="72" t="s">
        <v>398</v>
      </c>
      <c r="BL94" s="77" t="s">
        <v>1820</v>
      </c>
      <c r="BM94" s="69">
        <v>44074</v>
      </c>
      <c r="BN94" s="78" t="s">
        <v>400</v>
      </c>
      <c r="BO94" s="74" t="s">
        <v>1821</v>
      </c>
      <c r="BP94" s="69" t="s">
        <v>403</v>
      </c>
      <c r="BQ94" s="72" t="s">
        <v>404</v>
      </c>
      <c r="BR94" s="77" t="s">
        <v>403</v>
      </c>
      <c r="BS94" s="69" t="s">
        <v>403</v>
      </c>
      <c r="BT94" s="78" t="s">
        <v>404</v>
      </c>
      <c r="BU94" s="74" t="s">
        <v>403</v>
      </c>
      <c r="BV94" s="69" t="s">
        <v>403</v>
      </c>
      <c r="BW94" s="72" t="s">
        <v>404</v>
      </c>
      <c r="BX94" s="77" t="s">
        <v>403</v>
      </c>
      <c r="BY94" s="69" t="s">
        <v>403</v>
      </c>
      <c r="BZ94" s="78" t="s">
        <v>404</v>
      </c>
      <c r="CA94" s="74" t="s">
        <v>403</v>
      </c>
      <c r="CB94" s="69" t="s">
        <v>403</v>
      </c>
      <c r="CC94" s="72" t="s">
        <v>404</v>
      </c>
      <c r="CD94" s="77" t="s">
        <v>403</v>
      </c>
      <c r="CE94" s="69" t="s">
        <v>403</v>
      </c>
      <c r="CF94" s="78" t="s">
        <v>404</v>
      </c>
      <c r="CG94" s="74" t="s">
        <v>403</v>
      </c>
      <c r="CH94" s="69" t="s">
        <v>403</v>
      </c>
      <c r="CI94" s="72" t="s">
        <v>404</v>
      </c>
      <c r="CJ94" s="77" t="s">
        <v>403</v>
      </c>
      <c r="CK94" s="69" t="s">
        <v>403</v>
      </c>
      <c r="CL94" s="78" t="s">
        <v>404</v>
      </c>
      <c r="CM94" s="80" t="s">
        <v>403</v>
      </c>
      <c r="CN94" s="159" t="str">
        <f>IFERROR(VLOOKUP(A94,Listas!$A$2:$B$23,2,FALSE),"")</f>
        <v xml:space="preserve"> Oficina de Control Interno Disciplinario</v>
      </c>
      <c r="CO94" s="160">
        <f t="shared" si="42"/>
        <v>1</v>
      </c>
      <c r="CP94" s="160">
        <f t="shared" si="43"/>
        <v>3</v>
      </c>
      <c r="CQ94" s="160">
        <f t="shared" si="44"/>
        <v>1</v>
      </c>
      <c r="CR94" s="160">
        <f t="shared" si="45"/>
        <v>1</v>
      </c>
      <c r="CS94" s="94">
        <f t="shared" si="46"/>
        <v>1</v>
      </c>
      <c r="CT94" s="94" t="str">
        <f t="shared" si="38"/>
        <v>Rara vez (1)</v>
      </c>
      <c r="CU94" s="94">
        <f t="shared" si="47"/>
        <v>3</v>
      </c>
      <c r="CV94" s="94" t="str">
        <f t="shared" si="39"/>
        <v>Moderado (3)</v>
      </c>
      <c r="CW94" s="94">
        <f t="shared" si="48"/>
        <v>1</v>
      </c>
      <c r="CX94" s="94" t="str">
        <f t="shared" si="40"/>
        <v>Rara vez (1)</v>
      </c>
      <c r="CY94" s="94">
        <f t="shared" si="49"/>
        <v>2</v>
      </c>
      <c r="CZ94" s="94" t="str">
        <f t="shared" si="41"/>
        <v>Menor (2)</v>
      </c>
      <c r="DA94" s="94" t="str">
        <f t="shared" si="50"/>
        <v>Antes de controles
Desde el cuadrante de probabilidad Rara vez (1) e impacto Moderado (3)
Después de controles
Hasta el cuadrante de probabilidad Rara vez (1) e impacto Menor (2)</v>
      </c>
      <c r="DJ94" s="178"/>
      <c r="DO94" s="165" t="str">
        <f t="shared" si="51"/>
        <v>Antes de controles
Desde el cuadrante de probabilidad Rara vez (1) e impacto Moderado (3)
Después de controles
Hasta el cuadrante de probabilidad Rara vez (1) e impacto Menor (2)</v>
      </c>
      <c r="DP94" s="55" t="str">
        <f t="shared" si="52"/>
        <v>Antes de controles
Desde el cuadrante de probabilidad Improbable (2) e impacto Mayor (4)
Después de controles
Hasta el cuadrante de probabilidad Rara vez (1) e impacto Menor (2)</v>
      </c>
    </row>
    <row r="95" spans="1:120" ht="409.5" customHeight="1" x14ac:dyDescent="0.2">
      <c r="A95" s="54" t="s">
        <v>330</v>
      </c>
      <c r="B95" s="97" t="s">
        <v>1822</v>
      </c>
      <c r="C95" s="58" t="s">
        <v>40</v>
      </c>
      <c r="D95" s="56" t="s">
        <v>1823</v>
      </c>
      <c r="E95" s="94" t="s">
        <v>64</v>
      </c>
      <c r="F95" s="94" t="s">
        <v>42</v>
      </c>
      <c r="G95" s="148" t="s">
        <v>1824</v>
      </c>
      <c r="H95" s="54" t="s">
        <v>1162</v>
      </c>
      <c r="I95" s="54" t="s">
        <v>1825</v>
      </c>
      <c r="J95" s="54" t="s">
        <v>426</v>
      </c>
      <c r="K95" s="54" t="s">
        <v>379</v>
      </c>
      <c r="L95" s="54" t="s">
        <v>493</v>
      </c>
      <c r="M95" s="54" t="s">
        <v>796</v>
      </c>
      <c r="N95" s="96" t="s">
        <v>144</v>
      </c>
      <c r="O95" s="96" t="s">
        <v>145</v>
      </c>
      <c r="P95" s="96" t="s">
        <v>125</v>
      </c>
      <c r="Q95" s="96" t="s">
        <v>104</v>
      </c>
      <c r="R95" s="96" t="s">
        <v>145</v>
      </c>
      <c r="S95" s="96" t="s">
        <v>125</v>
      </c>
      <c r="T95" s="96" t="s">
        <v>125</v>
      </c>
      <c r="U95" s="96" t="s">
        <v>79</v>
      </c>
      <c r="V95" s="94" t="s">
        <v>81</v>
      </c>
      <c r="W95" s="54" t="s">
        <v>1826</v>
      </c>
      <c r="X95" s="54" t="s">
        <v>1827</v>
      </c>
      <c r="Y95" s="94" t="s">
        <v>464</v>
      </c>
      <c r="Z95" s="94" t="s">
        <v>464</v>
      </c>
      <c r="AA95" s="94" t="s">
        <v>464</v>
      </c>
      <c r="AB95" s="94" t="s">
        <v>61</v>
      </c>
      <c r="AC95" s="94" t="s">
        <v>59</v>
      </c>
      <c r="AD95" s="54" t="s">
        <v>1828</v>
      </c>
      <c r="AE95" s="94" t="s">
        <v>464</v>
      </c>
      <c r="AF95" s="94" t="s">
        <v>464</v>
      </c>
      <c r="AG95" s="94" t="s">
        <v>464</v>
      </c>
      <c r="AH95" s="94" t="s">
        <v>61</v>
      </c>
      <c r="AI95" s="94" t="s">
        <v>60</v>
      </c>
      <c r="AJ95" s="96" t="s">
        <v>144</v>
      </c>
      <c r="AK95" s="96" t="s">
        <v>79</v>
      </c>
      <c r="AL95" s="94" t="s">
        <v>81</v>
      </c>
      <c r="AM95" s="54" t="s">
        <v>1829</v>
      </c>
      <c r="AN95" s="94" t="s">
        <v>431</v>
      </c>
      <c r="AO95" s="54" t="s">
        <v>388</v>
      </c>
      <c r="AP95" s="54" t="s">
        <v>388</v>
      </c>
      <c r="AQ95" s="54" t="s">
        <v>388</v>
      </c>
      <c r="AR95" s="54" t="s">
        <v>388</v>
      </c>
      <c r="AS95" s="54" t="s">
        <v>388</v>
      </c>
      <c r="AT95" s="54" t="s">
        <v>1830</v>
      </c>
      <c r="AU95" s="54" t="s">
        <v>1831</v>
      </c>
      <c r="AV95" s="54" t="s">
        <v>1832</v>
      </c>
      <c r="AW95" s="54" t="s">
        <v>1833</v>
      </c>
      <c r="AX95" s="54" t="s">
        <v>1834</v>
      </c>
      <c r="AY95" s="54" t="s">
        <v>1835</v>
      </c>
      <c r="AZ95" s="54" t="s">
        <v>1836</v>
      </c>
      <c r="BA95" s="54" t="s">
        <v>1837</v>
      </c>
      <c r="BB95" s="165" t="s">
        <v>2174</v>
      </c>
      <c r="BC95" s="55" t="s">
        <v>2168</v>
      </c>
      <c r="BD95" s="71">
        <v>43353</v>
      </c>
      <c r="BE95" s="72" t="s">
        <v>392</v>
      </c>
      <c r="BF95" s="77" t="s">
        <v>1804</v>
      </c>
      <c r="BG95" s="69">
        <v>43593</v>
      </c>
      <c r="BH95" s="78" t="s">
        <v>392</v>
      </c>
      <c r="BI95" s="74" t="s">
        <v>1838</v>
      </c>
      <c r="BJ95" s="69">
        <v>43763</v>
      </c>
      <c r="BK95" s="72" t="s">
        <v>527</v>
      </c>
      <c r="BL95" s="77" t="s">
        <v>1839</v>
      </c>
      <c r="BM95" s="69">
        <v>43895</v>
      </c>
      <c r="BN95" s="78" t="s">
        <v>686</v>
      </c>
      <c r="BO95" s="74" t="s">
        <v>1840</v>
      </c>
      <c r="BP95" s="69">
        <v>44074</v>
      </c>
      <c r="BQ95" s="72" t="s">
        <v>502</v>
      </c>
      <c r="BR95" s="77" t="s">
        <v>1841</v>
      </c>
      <c r="BS95" s="69">
        <v>44167</v>
      </c>
      <c r="BT95" s="78" t="s">
        <v>445</v>
      </c>
      <c r="BU95" s="74" t="s">
        <v>1842</v>
      </c>
      <c r="BV95" s="69" t="s">
        <v>403</v>
      </c>
      <c r="BW95" s="72" t="s">
        <v>404</v>
      </c>
      <c r="BX95" s="77" t="s">
        <v>403</v>
      </c>
      <c r="BY95" s="69" t="s">
        <v>403</v>
      </c>
      <c r="BZ95" s="78" t="s">
        <v>404</v>
      </c>
      <c r="CA95" s="74" t="s">
        <v>403</v>
      </c>
      <c r="CB95" s="69" t="s">
        <v>403</v>
      </c>
      <c r="CC95" s="72" t="s">
        <v>404</v>
      </c>
      <c r="CD95" s="77" t="s">
        <v>403</v>
      </c>
      <c r="CE95" s="69" t="s">
        <v>403</v>
      </c>
      <c r="CF95" s="78" t="s">
        <v>404</v>
      </c>
      <c r="CG95" s="74" t="s">
        <v>403</v>
      </c>
      <c r="CH95" s="69" t="s">
        <v>403</v>
      </c>
      <c r="CI95" s="72" t="s">
        <v>404</v>
      </c>
      <c r="CJ95" s="77" t="s">
        <v>403</v>
      </c>
      <c r="CK95" s="69" t="s">
        <v>403</v>
      </c>
      <c r="CL95" s="78" t="s">
        <v>404</v>
      </c>
      <c r="CM95" s="80" t="s">
        <v>403</v>
      </c>
      <c r="CN95" s="159" t="str">
        <f>IFERROR(VLOOKUP(A95,Listas!$A$2:$B$23,2,FALSE),"")</f>
        <v xml:space="preserve"> Oficina de Control Interno Disciplinario</v>
      </c>
      <c r="CO95" s="160">
        <f t="shared" si="42"/>
        <v>1</v>
      </c>
      <c r="CP95" s="160">
        <f t="shared" si="43"/>
        <v>4</v>
      </c>
      <c r="CQ95" s="160">
        <f t="shared" si="44"/>
        <v>1</v>
      </c>
      <c r="CR95" s="160">
        <f t="shared" si="45"/>
        <v>4</v>
      </c>
      <c r="CS95" s="94">
        <f t="shared" si="46"/>
        <v>1</v>
      </c>
      <c r="CT95" s="94" t="str">
        <f t="shared" si="38"/>
        <v>Rara vez (1)</v>
      </c>
      <c r="CU95" s="94">
        <f t="shared" si="47"/>
        <v>3</v>
      </c>
      <c r="CV95" s="94" t="str">
        <f t="shared" si="39"/>
        <v>Moderado (3)</v>
      </c>
      <c r="CW95" s="94">
        <f t="shared" si="48"/>
        <v>1</v>
      </c>
      <c r="CX95" s="94" t="str">
        <f t="shared" si="40"/>
        <v>Rara vez (1)</v>
      </c>
      <c r="CY95" s="94">
        <f t="shared" si="49"/>
        <v>2</v>
      </c>
      <c r="CZ95" s="94" t="str">
        <f t="shared" si="41"/>
        <v>Menor (2)</v>
      </c>
      <c r="DA95" s="94" t="str">
        <f t="shared" si="50"/>
        <v>Antes de controles
Desde el cuadrante de probabilidad Rara vez (1) e impacto Moderado (3)
Después de controles
Hasta el cuadrante de probabilidad Rara vez (1) e impacto Menor (2)</v>
      </c>
      <c r="DJ95" s="178"/>
      <c r="DO95" s="165" t="str">
        <f t="shared" si="51"/>
        <v>Antes de controles
Desde el cuadrante de probabilidad Rara vez (1) e impacto Moderado (3)
Después de controles
Hasta el cuadrante de probabilidad Rara vez (1) e impacto Menor (2)</v>
      </c>
      <c r="DP95" s="55" t="str">
        <f t="shared" si="52"/>
        <v>Antes de controles
Desde el cuadrante de probabilidad Improbable (2) e impacto Mayor (4)
Después de controles
Hasta el cuadrante de probabilidad Rara vez (1) e impacto Menor (2)</v>
      </c>
    </row>
    <row r="96" spans="1:120" ht="409.5" customHeight="1" x14ac:dyDescent="0.2">
      <c r="A96" s="54" t="s">
        <v>330</v>
      </c>
      <c r="B96" s="97" t="s">
        <v>1792</v>
      </c>
      <c r="C96" s="58" t="s">
        <v>115</v>
      </c>
      <c r="D96" s="56" t="s">
        <v>1843</v>
      </c>
      <c r="E96" s="94" t="s">
        <v>35</v>
      </c>
      <c r="F96" s="94" t="s">
        <v>42</v>
      </c>
      <c r="G96" s="54" t="s">
        <v>1844</v>
      </c>
      <c r="H96" s="54" t="s">
        <v>1845</v>
      </c>
      <c r="I96" s="54" t="s">
        <v>1846</v>
      </c>
      <c r="J96" s="54" t="s">
        <v>676</v>
      </c>
      <c r="K96" s="54" t="s">
        <v>379</v>
      </c>
      <c r="L96" s="54" t="s">
        <v>380</v>
      </c>
      <c r="M96" s="54" t="s">
        <v>796</v>
      </c>
      <c r="N96" s="96" t="s">
        <v>144</v>
      </c>
      <c r="O96" s="96" t="s">
        <v>145</v>
      </c>
      <c r="P96" s="96" t="s">
        <v>125</v>
      </c>
      <c r="Q96" s="96" t="s">
        <v>125</v>
      </c>
      <c r="R96" s="96" t="s">
        <v>145</v>
      </c>
      <c r="S96" s="96" t="s">
        <v>145</v>
      </c>
      <c r="T96" s="96" t="s">
        <v>145</v>
      </c>
      <c r="U96" s="96" t="s">
        <v>125</v>
      </c>
      <c r="V96" s="94" t="s">
        <v>126</v>
      </c>
      <c r="W96" s="54" t="s">
        <v>1847</v>
      </c>
      <c r="X96" s="54" t="s">
        <v>1848</v>
      </c>
      <c r="Y96" s="94" t="s">
        <v>464</v>
      </c>
      <c r="Z96" s="94" t="s">
        <v>464</v>
      </c>
      <c r="AA96" s="94" t="s">
        <v>464</v>
      </c>
      <c r="AB96" s="94" t="s">
        <v>61</v>
      </c>
      <c r="AC96" s="94" t="s">
        <v>59</v>
      </c>
      <c r="AD96" s="54" t="s">
        <v>1828</v>
      </c>
      <c r="AE96" s="94" t="s">
        <v>464</v>
      </c>
      <c r="AF96" s="94" t="s">
        <v>464</v>
      </c>
      <c r="AG96" s="94" t="s">
        <v>464</v>
      </c>
      <c r="AH96" s="94" t="s">
        <v>61</v>
      </c>
      <c r="AI96" s="94" t="s">
        <v>60</v>
      </c>
      <c r="AJ96" s="96" t="s">
        <v>144</v>
      </c>
      <c r="AK96" s="96" t="s">
        <v>145</v>
      </c>
      <c r="AL96" s="94" t="s">
        <v>126</v>
      </c>
      <c r="AM96" s="54" t="s">
        <v>1849</v>
      </c>
      <c r="AN96" s="94" t="s">
        <v>387</v>
      </c>
      <c r="AO96" s="54" t="s">
        <v>388</v>
      </c>
      <c r="AP96" s="54" t="s">
        <v>388</v>
      </c>
      <c r="AQ96" s="54" t="s">
        <v>388</v>
      </c>
      <c r="AR96" s="54" t="s">
        <v>388</v>
      </c>
      <c r="AS96" s="54" t="s">
        <v>388</v>
      </c>
      <c r="AT96" s="54" t="s">
        <v>388</v>
      </c>
      <c r="AU96" s="54" t="s">
        <v>388</v>
      </c>
      <c r="AV96" s="54" t="s">
        <v>388</v>
      </c>
      <c r="AW96" s="54" t="s">
        <v>388</v>
      </c>
      <c r="AX96" s="54" t="s">
        <v>388</v>
      </c>
      <c r="AY96" s="54" t="s">
        <v>1850</v>
      </c>
      <c r="AZ96" s="54" t="s">
        <v>1851</v>
      </c>
      <c r="BA96" s="54" t="s">
        <v>1852</v>
      </c>
      <c r="BB96" s="165" t="s">
        <v>2174</v>
      </c>
      <c r="BC96" s="55" t="s">
        <v>2168</v>
      </c>
      <c r="BD96" s="71">
        <v>43353</v>
      </c>
      <c r="BE96" s="72" t="s">
        <v>392</v>
      </c>
      <c r="BF96" s="77" t="s">
        <v>1804</v>
      </c>
      <c r="BG96" s="69">
        <v>43593</v>
      </c>
      <c r="BH96" s="78" t="s">
        <v>392</v>
      </c>
      <c r="BI96" s="74" t="s">
        <v>1853</v>
      </c>
      <c r="BJ96" s="69">
        <v>43763</v>
      </c>
      <c r="BK96" s="72" t="s">
        <v>443</v>
      </c>
      <c r="BL96" s="77" t="s">
        <v>1854</v>
      </c>
      <c r="BM96" s="69">
        <v>43895</v>
      </c>
      <c r="BN96" s="78" t="s">
        <v>590</v>
      </c>
      <c r="BO96" s="74" t="s">
        <v>1855</v>
      </c>
      <c r="BP96" s="69">
        <v>44074</v>
      </c>
      <c r="BQ96" s="72" t="s">
        <v>400</v>
      </c>
      <c r="BR96" s="77" t="s">
        <v>1821</v>
      </c>
      <c r="BS96" s="69" t="s">
        <v>403</v>
      </c>
      <c r="BT96" s="78" t="s">
        <v>404</v>
      </c>
      <c r="BU96" s="74" t="s">
        <v>403</v>
      </c>
      <c r="BV96" s="69" t="s">
        <v>403</v>
      </c>
      <c r="BW96" s="72" t="s">
        <v>404</v>
      </c>
      <c r="BX96" s="77" t="s">
        <v>403</v>
      </c>
      <c r="BY96" s="69" t="s">
        <v>403</v>
      </c>
      <c r="BZ96" s="78" t="s">
        <v>404</v>
      </c>
      <c r="CA96" s="74" t="s">
        <v>403</v>
      </c>
      <c r="CB96" s="69" t="s">
        <v>403</v>
      </c>
      <c r="CC96" s="72" t="s">
        <v>404</v>
      </c>
      <c r="CD96" s="77" t="s">
        <v>403</v>
      </c>
      <c r="CE96" s="69" t="s">
        <v>403</v>
      </c>
      <c r="CF96" s="78" t="s">
        <v>404</v>
      </c>
      <c r="CG96" s="74" t="s">
        <v>403</v>
      </c>
      <c r="CH96" s="69" t="s">
        <v>403</v>
      </c>
      <c r="CI96" s="72" t="s">
        <v>404</v>
      </c>
      <c r="CJ96" s="77" t="s">
        <v>403</v>
      </c>
      <c r="CK96" s="69" t="s">
        <v>403</v>
      </c>
      <c r="CL96" s="78" t="s">
        <v>404</v>
      </c>
      <c r="CM96" s="80" t="s">
        <v>403</v>
      </c>
      <c r="CN96" s="159" t="str">
        <f>IFERROR(VLOOKUP(A96,Listas!$A$2:$B$23,2,FALSE),"")</f>
        <v xml:space="preserve"> Oficina de Control Interno Disciplinario</v>
      </c>
      <c r="CO96" s="160">
        <f t="shared" si="42"/>
        <v>1</v>
      </c>
      <c r="CP96" s="160">
        <f t="shared" si="43"/>
        <v>2</v>
      </c>
      <c r="CQ96" s="160">
        <f t="shared" si="44"/>
        <v>1</v>
      </c>
      <c r="CR96" s="160">
        <f t="shared" si="45"/>
        <v>1</v>
      </c>
      <c r="CS96" s="94">
        <f t="shared" si="46"/>
        <v>1</v>
      </c>
      <c r="CT96" s="94" t="str">
        <f t="shared" si="38"/>
        <v>Rara vez (1)</v>
      </c>
      <c r="CU96" s="94">
        <f t="shared" si="47"/>
        <v>3</v>
      </c>
      <c r="CV96" s="94" t="str">
        <f t="shared" si="39"/>
        <v>Moderado (3)</v>
      </c>
      <c r="CW96" s="94">
        <f t="shared" si="48"/>
        <v>1</v>
      </c>
      <c r="CX96" s="94" t="str">
        <f t="shared" si="40"/>
        <v>Rara vez (1)</v>
      </c>
      <c r="CY96" s="94">
        <f t="shared" si="49"/>
        <v>2</v>
      </c>
      <c r="CZ96" s="94" t="str">
        <f t="shared" si="41"/>
        <v>Menor (2)</v>
      </c>
      <c r="DA96" s="94" t="str">
        <f t="shared" si="50"/>
        <v>Antes de controles
Desde el cuadrante de probabilidad Rara vez (1) e impacto Moderado (3)
Después de controles
Hasta el cuadrante de probabilidad Rara vez (1) e impacto Menor (2)</v>
      </c>
      <c r="DJ96" s="178"/>
      <c r="DO96" s="165" t="str">
        <f t="shared" si="51"/>
        <v>Antes de controles
Desde el cuadrante de probabilidad Rara vez (1) e impacto Moderado (3)
Después de controles
Hasta el cuadrante de probabilidad Rara vez (1) e impacto Menor (2)</v>
      </c>
      <c r="DP96" s="55" t="str">
        <f t="shared" si="52"/>
        <v>Antes de controles
Desde el cuadrante de probabilidad Improbable (2) e impacto Mayor (4)
Después de controles
Hasta el cuadrante de probabilidad Rara vez (1) e impacto Menor (2)</v>
      </c>
    </row>
    <row r="97" spans="1:120" ht="409.5" customHeight="1" x14ac:dyDescent="0.2">
      <c r="A97" s="54" t="s">
        <v>147</v>
      </c>
      <c r="B97" s="97" t="s">
        <v>1856</v>
      </c>
      <c r="C97" s="58" t="s">
        <v>93</v>
      </c>
      <c r="D97" s="56" t="s">
        <v>1857</v>
      </c>
      <c r="E97" s="94" t="s">
        <v>35</v>
      </c>
      <c r="F97" s="94" t="s">
        <v>92</v>
      </c>
      <c r="G97" s="54" t="s">
        <v>1858</v>
      </c>
      <c r="H97" s="54" t="s">
        <v>1859</v>
      </c>
      <c r="I97" s="54" t="s">
        <v>1860</v>
      </c>
      <c r="J97" s="54" t="s">
        <v>1861</v>
      </c>
      <c r="K97" s="54" t="s">
        <v>1862</v>
      </c>
      <c r="L97" s="54" t="s">
        <v>493</v>
      </c>
      <c r="M97" s="54" t="s">
        <v>599</v>
      </c>
      <c r="N97" s="96" t="s">
        <v>144</v>
      </c>
      <c r="O97" s="96" t="s">
        <v>79</v>
      </c>
      <c r="P97" s="96" t="s">
        <v>125</v>
      </c>
      <c r="Q97" s="96" t="s">
        <v>79</v>
      </c>
      <c r="R97" s="96" t="s">
        <v>104</v>
      </c>
      <c r="S97" s="96" t="s">
        <v>79</v>
      </c>
      <c r="T97" s="96" t="s">
        <v>79</v>
      </c>
      <c r="U97" s="96" t="s">
        <v>79</v>
      </c>
      <c r="V97" s="94" t="s">
        <v>81</v>
      </c>
      <c r="W97" s="54" t="s">
        <v>1863</v>
      </c>
      <c r="X97" s="54" t="s">
        <v>1864</v>
      </c>
      <c r="Y97" s="94" t="s">
        <v>776</v>
      </c>
      <c r="Z97" s="94" t="s">
        <v>776</v>
      </c>
      <c r="AA97" s="94" t="s">
        <v>776</v>
      </c>
      <c r="AB97" s="94" t="s">
        <v>61</v>
      </c>
      <c r="AC97" s="94" t="s">
        <v>85</v>
      </c>
      <c r="AD97" s="54" t="s">
        <v>1865</v>
      </c>
      <c r="AE97" s="94" t="s">
        <v>462</v>
      </c>
      <c r="AF97" s="94" t="s">
        <v>462</v>
      </c>
      <c r="AG97" s="94" t="s">
        <v>462</v>
      </c>
      <c r="AH97" s="94" t="s">
        <v>61</v>
      </c>
      <c r="AI97" s="94" t="s">
        <v>60</v>
      </c>
      <c r="AJ97" s="96" t="s">
        <v>144</v>
      </c>
      <c r="AK97" s="96" t="s">
        <v>125</v>
      </c>
      <c r="AL97" s="94" t="s">
        <v>126</v>
      </c>
      <c r="AM97" s="54" t="s">
        <v>1866</v>
      </c>
      <c r="AN97" s="94" t="s">
        <v>387</v>
      </c>
      <c r="AO97" s="54" t="s">
        <v>388</v>
      </c>
      <c r="AP97" s="54" t="s">
        <v>388</v>
      </c>
      <c r="AQ97" s="54" t="s">
        <v>388</v>
      </c>
      <c r="AR97" s="54" t="s">
        <v>388</v>
      </c>
      <c r="AS97" s="54" t="s">
        <v>388</v>
      </c>
      <c r="AT97" s="54" t="s">
        <v>388</v>
      </c>
      <c r="AU97" s="54" t="s">
        <v>388</v>
      </c>
      <c r="AV97" s="54" t="s">
        <v>388</v>
      </c>
      <c r="AW97" s="54" t="s">
        <v>388</v>
      </c>
      <c r="AX97" s="54" t="s">
        <v>388</v>
      </c>
      <c r="AY97" s="54" t="s">
        <v>1867</v>
      </c>
      <c r="AZ97" s="54" t="s">
        <v>1868</v>
      </c>
      <c r="BA97" s="54" t="s">
        <v>1869</v>
      </c>
      <c r="BB97" s="165" t="s">
        <v>2176</v>
      </c>
      <c r="BC97" s="55" t="s">
        <v>2168</v>
      </c>
      <c r="BD97" s="71">
        <v>43350</v>
      </c>
      <c r="BE97" s="72" t="s">
        <v>392</v>
      </c>
      <c r="BF97" s="77" t="s">
        <v>1870</v>
      </c>
      <c r="BG97" s="69">
        <v>43594</v>
      </c>
      <c r="BH97" s="78" t="s">
        <v>480</v>
      </c>
      <c r="BI97" s="74" t="s">
        <v>1871</v>
      </c>
      <c r="BJ97" s="69">
        <v>43787</v>
      </c>
      <c r="BK97" s="72" t="s">
        <v>480</v>
      </c>
      <c r="BL97" s="77" t="s">
        <v>1872</v>
      </c>
      <c r="BM97" s="69">
        <v>43980</v>
      </c>
      <c r="BN97" s="78" t="s">
        <v>392</v>
      </c>
      <c r="BO97" s="74" t="s">
        <v>1873</v>
      </c>
      <c r="BP97" s="69">
        <v>44071</v>
      </c>
      <c r="BQ97" s="72" t="s">
        <v>1874</v>
      </c>
      <c r="BR97" s="77" t="s">
        <v>1875</v>
      </c>
      <c r="BS97" s="69">
        <v>44165</v>
      </c>
      <c r="BT97" s="78" t="s">
        <v>480</v>
      </c>
      <c r="BU97" s="74" t="s">
        <v>1876</v>
      </c>
      <c r="BV97" s="69" t="s">
        <v>403</v>
      </c>
      <c r="BW97" s="72" t="s">
        <v>404</v>
      </c>
      <c r="BX97" s="77" t="s">
        <v>403</v>
      </c>
      <c r="BY97" s="69" t="s">
        <v>403</v>
      </c>
      <c r="BZ97" s="78" t="s">
        <v>404</v>
      </c>
      <c r="CA97" s="74" t="s">
        <v>403</v>
      </c>
      <c r="CB97" s="69" t="s">
        <v>403</v>
      </c>
      <c r="CC97" s="72" t="s">
        <v>404</v>
      </c>
      <c r="CD97" s="77" t="s">
        <v>403</v>
      </c>
      <c r="CE97" s="69" t="s">
        <v>403</v>
      </c>
      <c r="CF97" s="78" t="s">
        <v>404</v>
      </c>
      <c r="CG97" s="74" t="s">
        <v>403</v>
      </c>
      <c r="CH97" s="69" t="s">
        <v>403</v>
      </c>
      <c r="CI97" s="72" t="s">
        <v>404</v>
      </c>
      <c r="CJ97" s="77" t="s">
        <v>403</v>
      </c>
      <c r="CK97" s="69" t="s">
        <v>403</v>
      </c>
      <c r="CL97" s="78" t="s">
        <v>404</v>
      </c>
      <c r="CM97" s="80" t="s">
        <v>403</v>
      </c>
      <c r="CN97" s="159" t="str">
        <f>IFERROR(VLOOKUP(A97,Listas!$A$2:$B$23,2,FALSE),"")</f>
        <v>Oficina Asesora de Planeación</v>
      </c>
      <c r="CO97" s="160">
        <f t="shared" si="42"/>
        <v>1</v>
      </c>
      <c r="CP97" s="160">
        <f t="shared" si="43"/>
        <v>4</v>
      </c>
      <c r="CQ97" s="160">
        <f t="shared" si="44"/>
        <v>1</v>
      </c>
      <c r="CR97" s="160">
        <f t="shared" si="45"/>
        <v>2</v>
      </c>
      <c r="CS97" s="94">
        <f t="shared" si="46"/>
        <v>1</v>
      </c>
      <c r="CT97" s="94" t="str">
        <f t="shared" si="38"/>
        <v>Rara vez (1)</v>
      </c>
      <c r="CU97" s="94">
        <f t="shared" si="47"/>
        <v>4</v>
      </c>
      <c r="CV97" s="94" t="str">
        <f t="shared" si="39"/>
        <v>Mayor (4)</v>
      </c>
      <c r="CW97" s="94">
        <f t="shared" si="48"/>
        <v>1</v>
      </c>
      <c r="CX97" s="94" t="str">
        <f t="shared" si="40"/>
        <v>Rara vez (1)</v>
      </c>
      <c r="CY97" s="94">
        <f t="shared" si="49"/>
        <v>2</v>
      </c>
      <c r="CZ97" s="94" t="str">
        <f t="shared" si="41"/>
        <v>Menor (2)</v>
      </c>
      <c r="DA97" s="94" t="str">
        <f t="shared" si="50"/>
        <v>Antes de controles
Desde el cuadrante de probabilidad Rara vez (1) e impacto Mayor (4)
Después de controles
Hasta el cuadrante de probabilidad Rara vez (1) e impacto Menor (2)</v>
      </c>
      <c r="DJ97" s="178"/>
      <c r="DO97" s="165" t="str">
        <f t="shared" si="51"/>
        <v>Antes de controles
Desde el cuadrante de probabilidad Rara vez (1) e impacto Mayor (4)
Después de controles
Hasta el cuadrante de probabilidad Rara vez (1) e impacto Menor (2)</v>
      </c>
      <c r="DP97" s="55" t="str">
        <f t="shared" si="52"/>
        <v>Antes de controles
Desde el cuadrante de probabilidad Improbable (2) e impacto Mayor (4)
Después de controles
Hasta el cuadrante de probabilidad Rara vez (1) e impacto Menor (2)</v>
      </c>
    </row>
    <row r="98" spans="1:120" ht="409.5" customHeight="1" x14ac:dyDescent="0.2">
      <c r="A98" s="54" t="s">
        <v>147</v>
      </c>
      <c r="B98" s="97" t="s">
        <v>1878</v>
      </c>
      <c r="C98" s="58" t="s">
        <v>133</v>
      </c>
      <c r="D98" s="56" t="s">
        <v>1879</v>
      </c>
      <c r="E98" s="94" t="s">
        <v>35</v>
      </c>
      <c r="F98" s="94" t="s">
        <v>42</v>
      </c>
      <c r="G98" s="54" t="s">
        <v>1880</v>
      </c>
      <c r="H98" s="54" t="s">
        <v>1881</v>
      </c>
      <c r="I98" s="54" t="s">
        <v>1882</v>
      </c>
      <c r="J98" s="54" t="s">
        <v>626</v>
      </c>
      <c r="K98" s="54" t="s">
        <v>1862</v>
      </c>
      <c r="L98" s="54" t="s">
        <v>493</v>
      </c>
      <c r="M98" s="54" t="s">
        <v>599</v>
      </c>
      <c r="N98" s="96" t="s">
        <v>144</v>
      </c>
      <c r="O98" s="96" t="s">
        <v>79</v>
      </c>
      <c r="P98" s="96" t="s">
        <v>104</v>
      </c>
      <c r="Q98" s="96" t="s">
        <v>79</v>
      </c>
      <c r="R98" s="96" t="s">
        <v>104</v>
      </c>
      <c r="S98" s="96" t="s">
        <v>104</v>
      </c>
      <c r="T98" s="96" t="s">
        <v>104</v>
      </c>
      <c r="U98" s="96" t="s">
        <v>79</v>
      </c>
      <c r="V98" s="94" t="s">
        <v>81</v>
      </c>
      <c r="W98" s="54" t="s">
        <v>1883</v>
      </c>
      <c r="X98" s="148" t="s">
        <v>1884</v>
      </c>
      <c r="Y98" s="94" t="s">
        <v>557</v>
      </c>
      <c r="Z98" s="94" t="s">
        <v>557</v>
      </c>
      <c r="AA98" s="94" t="s">
        <v>557</v>
      </c>
      <c r="AB98" s="94" t="s">
        <v>61</v>
      </c>
      <c r="AC98" s="94" t="s">
        <v>85</v>
      </c>
      <c r="AD98" s="54" t="s">
        <v>1885</v>
      </c>
      <c r="AE98" s="94" t="s">
        <v>462</v>
      </c>
      <c r="AF98" s="94" t="s">
        <v>462</v>
      </c>
      <c r="AG98" s="94" t="s">
        <v>462</v>
      </c>
      <c r="AH98" s="94" t="s">
        <v>61</v>
      </c>
      <c r="AI98" s="94" t="s">
        <v>60</v>
      </c>
      <c r="AJ98" s="96" t="s">
        <v>144</v>
      </c>
      <c r="AK98" s="96" t="s">
        <v>125</v>
      </c>
      <c r="AL98" s="94" t="s">
        <v>126</v>
      </c>
      <c r="AM98" s="54" t="s">
        <v>1886</v>
      </c>
      <c r="AN98" s="94" t="s">
        <v>387</v>
      </c>
      <c r="AO98" s="54" t="s">
        <v>388</v>
      </c>
      <c r="AP98" s="54" t="s">
        <v>388</v>
      </c>
      <c r="AQ98" s="54" t="s">
        <v>388</v>
      </c>
      <c r="AR98" s="54" t="s">
        <v>388</v>
      </c>
      <c r="AS98" s="54" t="s">
        <v>388</v>
      </c>
      <c r="AT98" s="54" t="s">
        <v>388</v>
      </c>
      <c r="AU98" s="54" t="s">
        <v>388</v>
      </c>
      <c r="AV98" s="54" t="s">
        <v>388</v>
      </c>
      <c r="AW98" s="54" t="s">
        <v>388</v>
      </c>
      <c r="AX98" s="54" t="s">
        <v>388</v>
      </c>
      <c r="AY98" s="54" t="s">
        <v>1887</v>
      </c>
      <c r="AZ98" s="54" t="s">
        <v>1888</v>
      </c>
      <c r="BA98" s="54" t="s">
        <v>1889</v>
      </c>
      <c r="BB98" s="165" t="s">
        <v>2176</v>
      </c>
      <c r="BC98" s="55" t="s">
        <v>2168</v>
      </c>
      <c r="BD98" s="71">
        <v>43594</v>
      </c>
      <c r="BE98" s="72" t="s">
        <v>392</v>
      </c>
      <c r="BF98" s="77" t="s">
        <v>1890</v>
      </c>
      <c r="BG98" s="69">
        <v>43787</v>
      </c>
      <c r="BH98" s="78" t="s">
        <v>443</v>
      </c>
      <c r="BI98" s="74" t="s">
        <v>1891</v>
      </c>
      <c r="BJ98" s="69">
        <v>43980</v>
      </c>
      <c r="BK98" s="72" t="s">
        <v>392</v>
      </c>
      <c r="BL98" s="77" t="s">
        <v>1892</v>
      </c>
      <c r="BM98" s="69">
        <v>44071</v>
      </c>
      <c r="BN98" s="78" t="s">
        <v>400</v>
      </c>
      <c r="BO98" s="74" t="s">
        <v>1893</v>
      </c>
      <c r="BP98" s="69">
        <v>44165</v>
      </c>
      <c r="BQ98" s="72" t="s">
        <v>392</v>
      </c>
      <c r="BR98" s="77" t="s">
        <v>1894</v>
      </c>
      <c r="BS98" s="69" t="s">
        <v>403</v>
      </c>
      <c r="BT98" s="78" t="s">
        <v>404</v>
      </c>
      <c r="BU98" s="74" t="s">
        <v>403</v>
      </c>
      <c r="BV98" s="69" t="s">
        <v>403</v>
      </c>
      <c r="BW98" s="72" t="s">
        <v>404</v>
      </c>
      <c r="BX98" s="77" t="s">
        <v>403</v>
      </c>
      <c r="BY98" s="69" t="s">
        <v>403</v>
      </c>
      <c r="BZ98" s="78" t="s">
        <v>404</v>
      </c>
      <c r="CA98" s="74" t="s">
        <v>403</v>
      </c>
      <c r="CB98" s="69" t="s">
        <v>403</v>
      </c>
      <c r="CC98" s="72" t="s">
        <v>404</v>
      </c>
      <c r="CD98" s="77" t="s">
        <v>403</v>
      </c>
      <c r="CE98" s="69" t="s">
        <v>403</v>
      </c>
      <c r="CF98" s="78" t="s">
        <v>404</v>
      </c>
      <c r="CG98" s="74" t="s">
        <v>403</v>
      </c>
      <c r="CH98" s="69" t="s">
        <v>403</v>
      </c>
      <c r="CI98" s="72" t="s">
        <v>404</v>
      </c>
      <c r="CJ98" s="77" t="s">
        <v>403</v>
      </c>
      <c r="CK98" s="69" t="s">
        <v>403</v>
      </c>
      <c r="CL98" s="78" t="s">
        <v>404</v>
      </c>
      <c r="CM98" s="80" t="s">
        <v>403</v>
      </c>
      <c r="CN98" s="159" t="str">
        <f>IFERROR(VLOOKUP(A98,Listas!$A$2:$B$23,2,FALSE),"")</f>
        <v>Oficina Asesora de Planeación</v>
      </c>
      <c r="CO98" s="160">
        <f t="shared" si="42"/>
        <v>1</v>
      </c>
      <c r="CP98" s="160">
        <f t="shared" si="43"/>
        <v>4</v>
      </c>
      <c r="CQ98" s="160">
        <f t="shared" si="44"/>
        <v>1</v>
      </c>
      <c r="CR98" s="160">
        <f t="shared" si="45"/>
        <v>2</v>
      </c>
      <c r="CS98" s="94">
        <f t="shared" si="46"/>
        <v>1</v>
      </c>
      <c r="CT98" s="94" t="str">
        <f t="shared" si="38"/>
        <v>Rara vez (1)</v>
      </c>
      <c r="CU98" s="94">
        <f t="shared" si="47"/>
        <v>4</v>
      </c>
      <c r="CV98" s="94" t="str">
        <f t="shared" si="39"/>
        <v>Mayor (4)</v>
      </c>
      <c r="CW98" s="94">
        <f t="shared" si="48"/>
        <v>1</v>
      </c>
      <c r="CX98" s="94" t="str">
        <f t="shared" si="40"/>
        <v>Rara vez (1)</v>
      </c>
      <c r="CY98" s="94">
        <f t="shared" si="49"/>
        <v>2</v>
      </c>
      <c r="CZ98" s="94" t="str">
        <f t="shared" si="41"/>
        <v>Menor (2)</v>
      </c>
      <c r="DA98" s="94" t="str">
        <f t="shared" si="50"/>
        <v>Antes de controles
Desde el cuadrante de probabilidad Rara vez (1) e impacto Mayor (4)
Después de controles
Hasta el cuadrante de probabilidad Rara vez (1) e impacto Menor (2)</v>
      </c>
      <c r="DJ98" s="178"/>
      <c r="DO98" s="165" t="str">
        <f t="shared" si="51"/>
        <v>Antes de controles
Desde el cuadrante de probabilidad Rara vez (1) e impacto Mayor (4)
Después de controles
Hasta el cuadrante de probabilidad Rara vez (1) e impacto Menor (2)</v>
      </c>
      <c r="DP98" s="55" t="str">
        <f t="shared" si="52"/>
        <v>Antes de controles
Desde el cuadrante de probabilidad Improbable (2) e impacto Mayor (4)
Después de controles
Hasta el cuadrante de probabilidad Rara vez (1) e impacto Menor (2)</v>
      </c>
    </row>
    <row r="99" spans="1:120" ht="409.5" customHeight="1" x14ac:dyDescent="0.2">
      <c r="A99" s="54" t="s">
        <v>159</v>
      </c>
      <c r="B99" s="97" t="s">
        <v>1895</v>
      </c>
      <c r="C99" s="58" t="s">
        <v>93</v>
      </c>
      <c r="D99" s="56" t="s">
        <v>1896</v>
      </c>
      <c r="E99" s="94" t="s">
        <v>35</v>
      </c>
      <c r="F99" s="94" t="s">
        <v>152</v>
      </c>
      <c r="G99" s="54" t="s">
        <v>1897</v>
      </c>
      <c r="H99" s="54" t="s">
        <v>1898</v>
      </c>
      <c r="I99" s="54" t="s">
        <v>1899</v>
      </c>
      <c r="J99" s="54" t="s">
        <v>509</v>
      </c>
      <c r="K99" s="54" t="s">
        <v>1900</v>
      </c>
      <c r="L99" s="54" t="s">
        <v>493</v>
      </c>
      <c r="M99" s="54" t="s">
        <v>458</v>
      </c>
      <c r="N99" s="96" t="s">
        <v>103</v>
      </c>
      <c r="O99" s="96" t="s">
        <v>145</v>
      </c>
      <c r="P99" s="96" t="s">
        <v>125</v>
      </c>
      <c r="Q99" s="96" t="s">
        <v>125</v>
      </c>
      <c r="R99" s="96" t="s">
        <v>145</v>
      </c>
      <c r="S99" s="96" t="s">
        <v>145</v>
      </c>
      <c r="T99" s="96" t="s">
        <v>145</v>
      </c>
      <c r="U99" s="96" t="s">
        <v>125</v>
      </c>
      <c r="V99" s="94" t="s">
        <v>105</v>
      </c>
      <c r="W99" s="54" t="s">
        <v>1901</v>
      </c>
      <c r="X99" s="54" t="s">
        <v>1902</v>
      </c>
      <c r="Y99" s="94" t="s">
        <v>602</v>
      </c>
      <c r="Z99" s="94" t="s">
        <v>1903</v>
      </c>
      <c r="AA99" s="94" t="s">
        <v>1903</v>
      </c>
      <c r="AB99" s="94" t="s">
        <v>86</v>
      </c>
      <c r="AC99" s="94" t="s">
        <v>85</v>
      </c>
      <c r="AD99" s="54" t="s">
        <v>1904</v>
      </c>
      <c r="AE99" s="94" t="s">
        <v>464</v>
      </c>
      <c r="AF99" s="94" t="s">
        <v>464</v>
      </c>
      <c r="AG99" s="94" t="s">
        <v>464</v>
      </c>
      <c r="AH99" s="94" t="s">
        <v>61</v>
      </c>
      <c r="AI99" s="94" t="s">
        <v>85</v>
      </c>
      <c r="AJ99" s="96" t="s">
        <v>124</v>
      </c>
      <c r="AK99" s="96" t="s">
        <v>145</v>
      </c>
      <c r="AL99" s="94" t="s">
        <v>126</v>
      </c>
      <c r="AM99" s="54" t="s">
        <v>1905</v>
      </c>
      <c r="AN99" s="94" t="s">
        <v>431</v>
      </c>
      <c r="AO99" s="54" t="s">
        <v>1906</v>
      </c>
      <c r="AP99" s="54" t="s">
        <v>1907</v>
      </c>
      <c r="AQ99" s="54" t="s">
        <v>1908</v>
      </c>
      <c r="AR99" s="54" t="s">
        <v>1909</v>
      </c>
      <c r="AS99" s="54" t="s">
        <v>1910</v>
      </c>
      <c r="AT99" s="54" t="s">
        <v>388</v>
      </c>
      <c r="AU99" s="54" t="s">
        <v>388</v>
      </c>
      <c r="AV99" s="54" t="s">
        <v>388</v>
      </c>
      <c r="AW99" s="54" t="s">
        <v>388</v>
      </c>
      <c r="AX99" s="54" t="s">
        <v>388</v>
      </c>
      <c r="AY99" s="54" t="s">
        <v>1911</v>
      </c>
      <c r="AZ99" s="54" t="s">
        <v>1912</v>
      </c>
      <c r="BA99" s="54" t="s">
        <v>1913</v>
      </c>
      <c r="BB99" s="165" t="s">
        <v>2177</v>
      </c>
      <c r="BC99" s="55" t="s">
        <v>2168</v>
      </c>
      <c r="BD99" s="71">
        <v>43496</v>
      </c>
      <c r="BE99" s="72" t="s">
        <v>392</v>
      </c>
      <c r="BF99" s="77" t="s">
        <v>684</v>
      </c>
      <c r="BG99" s="69">
        <v>43594</v>
      </c>
      <c r="BH99" s="78" t="s">
        <v>392</v>
      </c>
      <c r="BI99" s="74" t="s">
        <v>1914</v>
      </c>
      <c r="BJ99" s="69">
        <v>43998</v>
      </c>
      <c r="BK99" s="72" t="s">
        <v>392</v>
      </c>
      <c r="BL99" s="77" t="s">
        <v>1915</v>
      </c>
      <c r="BM99" s="69">
        <v>44076</v>
      </c>
      <c r="BN99" s="78" t="s">
        <v>400</v>
      </c>
      <c r="BO99" s="74" t="s">
        <v>1916</v>
      </c>
      <c r="BP99" s="69">
        <v>44168</v>
      </c>
      <c r="BQ99" s="72" t="s">
        <v>480</v>
      </c>
      <c r="BR99" s="77" t="s">
        <v>1917</v>
      </c>
      <c r="BS99" s="69" t="s">
        <v>403</v>
      </c>
      <c r="BT99" s="78" t="s">
        <v>404</v>
      </c>
      <c r="BU99" s="74" t="s">
        <v>403</v>
      </c>
      <c r="BV99" s="69" t="s">
        <v>403</v>
      </c>
      <c r="BW99" s="72" t="s">
        <v>404</v>
      </c>
      <c r="BX99" s="77" t="s">
        <v>403</v>
      </c>
      <c r="BY99" s="69" t="s">
        <v>403</v>
      </c>
      <c r="BZ99" s="78" t="s">
        <v>404</v>
      </c>
      <c r="CA99" s="74" t="s">
        <v>403</v>
      </c>
      <c r="CB99" s="69" t="s">
        <v>403</v>
      </c>
      <c r="CC99" s="72" t="s">
        <v>404</v>
      </c>
      <c r="CD99" s="77" t="s">
        <v>403</v>
      </c>
      <c r="CE99" s="69" t="s">
        <v>403</v>
      </c>
      <c r="CF99" s="78" t="s">
        <v>404</v>
      </c>
      <c r="CG99" s="74" t="s">
        <v>403</v>
      </c>
      <c r="CH99" s="69" t="s">
        <v>403</v>
      </c>
      <c r="CI99" s="72" t="s">
        <v>404</v>
      </c>
      <c r="CJ99" s="77" t="s">
        <v>403</v>
      </c>
      <c r="CK99" s="69" t="s">
        <v>403</v>
      </c>
      <c r="CL99" s="78" t="s">
        <v>404</v>
      </c>
      <c r="CM99" s="80" t="s">
        <v>403</v>
      </c>
      <c r="CN99" s="159" t="str">
        <f>IFERROR(VLOOKUP(A99,Listas!$A$2:$B$23,2,FALSE),"")</f>
        <v>Subdirección de Imprenta Distrital</v>
      </c>
      <c r="CO99" s="160">
        <f t="shared" si="42"/>
        <v>3</v>
      </c>
      <c r="CP99" s="160">
        <f t="shared" si="43"/>
        <v>2</v>
      </c>
      <c r="CQ99" s="160">
        <f t="shared" si="44"/>
        <v>2</v>
      </c>
      <c r="CR99" s="160">
        <f t="shared" si="45"/>
        <v>1</v>
      </c>
      <c r="CS99" s="94">
        <f t="shared" si="46"/>
        <v>3</v>
      </c>
      <c r="CT99" s="94" t="str">
        <f t="shared" ref="CT99:CT113" si="53">IF(CS99="","",IF(CS99=1,"Rara vez (1)",IF(CS99=2,"Improbable (2)",IF(CS99=3,"Posible (3)",IF(CS99=4,"Probable (4)",IF(CS99=5,"Casi seguro (5)",""))))))</f>
        <v>Posible (3)</v>
      </c>
      <c r="CU99" s="94">
        <f t="shared" si="47"/>
        <v>4</v>
      </c>
      <c r="CV99" s="94" t="str">
        <f t="shared" ref="CV99:CV113" si="54">IF(CU99="","",IF(CU99=1,"Insignificante (1)",IF(CU99=2,"Menor (2)",IF(CU99=3,"Moderado (3)",IF(CU99=4,"Mayor (4)",IF(CU99=5,"Catastrófico (5)",""))))))</f>
        <v>Mayor (4)</v>
      </c>
      <c r="CW99" s="94">
        <f t="shared" si="48"/>
        <v>2</v>
      </c>
      <c r="CX99" s="94" t="str">
        <f t="shared" ref="CX99:CX113" si="55">IF(CW99="","",IF(CW99=1,"Rara vez (1)",IF(CW99=2,"Improbable (2)",IF(CW99=3,"Posible (3)",IF(CW99=4,"Probable (4)",IF(CW99=5,"Casi seguro (5)",""))))))</f>
        <v>Improbable (2)</v>
      </c>
      <c r="CY99" s="94">
        <f t="shared" si="49"/>
        <v>3</v>
      </c>
      <c r="CZ99" s="94" t="str">
        <f t="shared" ref="CZ99:CZ113" si="56">IF(CY99="","",IF(CY99=1,"Insignificante (1)",IF(CY99=2,"Menor (2)",IF(CY99=3,"Moderado (3)",IF(CY99=4,"Mayor (4)",IF(CY99=5,"Catastrófico (5)",""))))))</f>
        <v>Moderado (3)</v>
      </c>
      <c r="DA99" s="94" t="str">
        <f t="shared" si="50"/>
        <v>Antes de controles
Desde el cuadrante de probabilidad Posible (3) e impacto Mayor (4)
Después de controles
Hasta el cuadrante de probabilidad Improbable (2) e impacto Moderado (3)</v>
      </c>
      <c r="DJ99" s="178"/>
      <c r="DO99" s="165" t="str">
        <f t="shared" si="51"/>
        <v>Antes de controles
Desde el cuadrante de probabilidad Posible (3) e impacto Mayor (4)
Después de controles
Hasta el cuadrante de probabilidad Improbable (2) e impacto Moderado (3)</v>
      </c>
      <c r="DP99" s="55" t="str">
        <f t="shared" si="52"/>
        <v>Antes de controles
Desde el cuadrante de probabilidad Improbable (2) e impacto Mayor (4)
Después de controles
Hasta el cuadrante de probabilidad Rara vez (1) e impacto Menor (2)</v>
      </c>
    </row>
    <row r="100" spans="1:120" ht="409.5" customHeight="1" x14ac:dyDescent="0.2">
      <c r="A100" s="54" t="s">
        <v>159</v>
      </c>
      <c r="B100" s="97" t="s">
        <v>1918</v>
      </c>
      <c r="C100" s="58" t="s">
        <v>133</v>
      </c>
      <c r="D100" s="56" t="s">
        <v>1919</v>
      </c>
      <c r="E100" s="94" t="s">
        <v>35</v>
      </c>
      <c r="F100" s="94" t="s">
        <v>42</v>
      </c>
      <c r="G100" s="54" t="s">
        <v>1920</v>
      </c>
      <c r="H100" s="54" t="s">
        <v>1921</v>
      </c>
      <c r="I100" s="54" t="s">
        <v>1922</v>
      </c>
      <c r="J100" s="54" t="s">
        <v>509</v>
      </c>
      <c r="K100" s="54" t="s">
        <v>1900</v>
      </c>
      <c r="L100" s="54" t="s">
        <v>493</v>
      </c>
      <c r="M100" s="54" t="s">
        <v>458</v>
      </c>
      <c r="N100" s="96" t="s">
        <v>51</v>
      </c>
      <c r="O100" s="96" t="s">
        <v>145</v>
      </c>
      <c r="P100" s="96" t="s">
        <v>79</v>
      </c>
      <c r="Q100" s="96" t="s">
        <v>104</v>
      </c>
      <c r="R100" s="96" t="s">
        <v>104</v>
      </c>
      <c r="S100" s="96" t="s">
        <v>145</v>
      </c>
      <c r="T100" s="96" t="s">
        <v>125</v>
      </c>
      <c r="U100" s="96" t="s">
        <v>79</v>
      </c>
      <c r="V100" s="94" t="s">
        <v>54</v>
      </c>
      <c r="W100" s="54" t="s">
        <v>1923</v>
      </c>
      <c r="X100" s="54" t="s">
        <v>1924</v>
      </c>
      <c r="Y100" s="94" t="s">
        <v>557</v>
      </c>
      <c r="Z100" s="94" t="s">
        <v>1925</v>
      </c>
      <c r="AA100" s="94" t="s">
        <v>1925</v>
      </c>
      <c r="AB100" s="94" t="s">
        <v>110</v>
      </c>
      <c r="AC100" s="94" t="s">
        <v>85</v>
      </c>
      <c r="AD100" s="54" t="s">
        <v>1926</v>
      </c>
      <c r="AE100" s="94" t="s">
        <v>384</v>
      </c>
      <c r="AF100" s="94" t="s">
        <v>1927</v>
      </c>
      <c r="AG100" s="94" t="s">
        <v>1927</v>
      </c>
      <c r="AH100" s="94" t="s">
        <v>110</v>
      </c>
      <c r="AI100" s="94" t="s">
        <v>60</v>
      </c>
      <c r="AJ100" s="96" t="s">
        <v>51</v>
      </c>
      <c r="AK100" s="96" t="s">
        <v>79</v>
      </c>
      <c r="AL100" s="94" t="s">
        <v>54</v>
      </c>
      <c r="AM100" s="54" t="s">
        <v>1928</v>
      </c>
      <c r="AN100" s="94" t="s">
        <v>431</v>
      </c>
      <c r="AO100" s="54" t="s">
        <v>1929</v>
      </c>
      <c r="AP100" s="54" t="s">
        <v>1930</v>
      </c>
      <c r="AQ100" s="54" t="s">
        <v>1931</v>
      </c>
      <c r="AR100" s="54" t="s">
        <v>1932</v>
      </c>
      <c r="AS100" s="54" t="s">
        <v>1933</v>
      </c>
      <c r="AT100" s="54" t="s">
        <v>1934</v>
      </c>
      <c r="AU100" s="54" t="s">
        <v>1935</v>
      </c>
      <c r="AV100" s="54" t="s">
        <v>1936</v>
      </c>
      <c r="AW100" s="54" t="s">
        <v>1937</v>
      </c>
      <c r="AX100" s="54" t="s">
        <v>1938</v>
      </c>
      <c r="AY100" s="54" t="s">
        <v>1939</v>
      </c>
      <c r="AZ100" s="54" t="s">
        <v>1940</v>
      </c>
      <c r="BA100" s="54" t="s">
        <v>1941</v>
      </c>
      <c r="BB100" s="165" t="s">
        <v>2177</v>
      </c>
      <c r="BC100" s="55" t="s">
        <v>2168</v>
      </c>
      <c r="BD100" s="71">
        <v>43496</v>
      </c>
      <c r="BE100" s="72" t="s">
        <v>392</v>
      </c>
      <c r="BF100" s="77" t="s">
        <v>684</v>
      </c>
      <c r="BG100" s="69">
        <v>43594</v>
      </c>
      <c r="BH100" s="78" t="s">
        <v>392</v>
      </c>
      <c r="BI100" s="74" t="s">
        <v>1914</v>
      </c>
      <c r="BJ100" s="69">
        <v>43998</v>
      </c>
      <c r="BK100" s="72" t="s">
        <v>392</v>
      </c>
      <c r="BL100" s="77" t="s">
        <v>1942</v>
      </c>
      <c r="BM100" s="69">
        <v>44076</v>
      </c>
      <c r="BN100" s="78" t="s">
        <v>400</v>
      </c>
      <c r="BO100" s="74" t="s">
        <v>1916</v>
      </c>
      <c r="BP100" s="69">
        <v>44168</v>
      </c>
      <c r="BQ100" s="72" t="s">
        <v>480</v>
      </c>
      <c r="BR100" s="77" t="s">
        <v>1943</v>
      </c>
      <c r="BS100" s="69" t="s">
        <v>403</v>
      </c>
      <c r="BT100" s="78" t="s">
        <v>404</v>
      </c>
      <c r="BU100" s="74" t="s">
        <v>403</v>
      </c>
      <c r="BV100" s="69" t="s">
        <v>403</v>
      </c>
      <c r="BW100" s="72" t="s">
        <v>404</v>
      </c>
      <c r="BX100" s="77" t="s">
        <v>403</v>
      </c>
      <c r="BY100" s="69" t="s">
        <v>403</v>
      </c>
      <c r="BZ100" s="78" t="s">
        <v>404</v>
      </c>
      <c r="CA100" s="74" t="s">
        <v>403</v>
      </c>
      <c r="CB100" s="69" t="s">
        <v>403</v>
      </c>
      <c r="CC100" s="72" t="s">
        <v>404</v>
      </c>
      <c r="CD100" s="77" t="s">
        <v>403</v>
      </c>
      <c r="CE100" s="69" t="s">
        <v>403</v>
      </c>
      <c r="CF100" s="78" t="s">
        <v>404</v>
      </c>
      <c r="CG100" s="74" t="s">
        <v>403</v>
      </c>
      <c r="CH100" s="69" t="s">
        <v>403</v>
      </c>
      <c r="CI100" s="72" t="s">
        <v>404</v>
      </c>
      <c r="CJ100" s="77" t="s">
        <v>403</v>
      </c>
      <c r="CK100" s="69" t="s">
        <v>403</v>
      </c>
      <c r="CL100" s="78" t="s">
        <v>404</v>
      </c>
      <c r="CM100" s="80" t="s">
        <v>403</v>
      </c>
      <c r="CN100" s="159" t="str">
        <f>IFERROR(VLOOKUP(A100,Listas!$A$2:$B$23,2,FALSE),"")</f>
        <v>Subdirección de Imprenta Distrital</v>
      </c>
      <c r="CO100" s="160">
        <f t="shared" si="42"/>
        <v>5</v>
      </c>
      <c r="CP100" s="160">
        <f t="shared" si="43"/>
        <v>4</v>
      </c>
      <c r="CQ100" s="160">
        <f t="shared" si="44"/>
        <v>5</v>
      </c>
      <c r="CR100" s="160">
        <f t="shared" si="45"/>
        <v>4</v>
      </c>
      <c r="CS100" s="94">
        <f t="shared" si="46"/>
        <v>3</v>
      </c>
      <c r="CT100" s="94" t="str">
        <f t="shared" si="53"/>
        <v>Posible (3)</v>
      </c>
      <c r="CU100" s="94">
        <f t="shared" si="47"/>
        <v>4</v>
      </c>
      <c r="CV100" s="94" t="str">
        <f t="shared" si="54"/>
        <v>Mayor (4)</v>
      </c>
      <c r="CW100" s="94">
        <f t="shared" si="48"/>
        <v>2</v>
      </c>
      <c r="CX100" s="94" t="str">
        <f t="shared" si="55"/>
        <v>Improbable (2)</v>
      </c>
      <c r="CY100" s="94">
        <f t="shared" si="49"/>
        <v>3</v>
      </c>
      <c r="CZ100" s="94" t="str">
        <f t="shared" si="56"/>
        <v>Moderado (3)</v>
      </c>
      <c r="DA100" s="94" t="str">
        <f t="shared" si="50"/>
        <v>Antes de controles
Desde el cuadrante de probabilidad Posible (3) e impacto Mayor (4)
Después de controles
Hasta el cuadrante de probabilidad Improbable (2) e impacto Moderado (3)</v>
      </c>
      <c r="DJ100" s="178"/>
      <c r="DO100" s="165" t="str">
        <f t="shared" si="51"/>
        <v>Antes de controles
Desde el cuadrante de probabilidad Posible (3) e impacto Mayor (4)
Después de controles
Hasta el cuadrante de probabilidad Improbable (2) e impacto Moderado (3)</v>
      </c>
      <c r="DP100" s="55" t="str">
        <f t="shared" si="52"/>
        <v>Antes de controles
Desde el cuadrante de probabilidad Improbable (2) e impacto Mayor (4)
Después de controles
Hasta el cuadrante de probabilidad Rara vez (1) e impacto Menor (2)</v>
      </c>
    </row>
    <row r="101" spans="1:120" ht="409.5" customHeight="1" x14ac:dyDescent="0.2">
      <c r="A101" s="54" t="s">
        <v>159</v>
      </c>
      <c r="B101" s="97" t="s">
        <v>1944</v>
      </c>
      <c r="C101" s="58" t="s">
        <v>115</v>
      </c>
      <c r="D101" s="56" t="s">
        <v>1945</v>
      </c>
      <c r="E101" s="94" t="s">
        <v>35</v>
      </c>
      <c r="F101" s="94" t="s">
        <v>42</v>
      </c>
      <c r="G101" s="54" t="s">
        <v>1946</v>
      </c>
      <c r="H101" s="54" t="s">
        <v>1947</v>
      </c>
      <c r="I101" s="54" t="s">
        <v>1948</v>
      </c>
      <c r="J101" s="54" t="s">
        <v>509</v>
      </c>
      <c r="K101" s="54" t="s">
        <v>510</v>
      </c>
      <c r="L101" s="54" t="s">
        <v>493</v>
      </c>
      <c r="M101" s="54" t="s">
        <v>458</v>
      </c>
      <c r="N101" s="96" t="s">
        <v>144</v>
      </c>
      <c r="O101" s="96" t="s">
        <v>145</v>
      </c>
      <c r="P101" s="96" t="s">
        <v>104</v>
      </c>
      <c r="Q101" s="96" t="s">
        <v>79</v>
      </c>
      <c r="R101" s="96" t="s">
        <v>104</v>
      </c>
      <c r="S101" s="96" t="s">
        <v>104</v>
      </c>
      <c r="T101" s="96" t="s">
        <v>104</v>
      </c>
      <c r="U101" s="96" t="s">
        <v>79</v>
      </c>
      <c r="V101" s="94" t="s">
        <v>81</v>
      </c>
      <c r="W101" s="54" t="s">
        <v>1949</v>
      </c>
      <c r="X101" s="148" t="s">
        <v>1950</v>
      </c>
      <c r="Y101" s="94" t="s">
        <v>557</v>
      </c>
      <c r="Z101" s="94" t="s">
        <v>557</v>
      </c>
      <c r="AA101" s="94" t="s">
        <v>557</v>
      </c>
      <c r="AB101" s="94" t="s">
        <v>61</v>
      </c>
      <c r="AC101" s="94" t="s">
        <v>85</v>
      </c>
      <c r="AD101" s="54" t="s">
        <v>1951</v>
      </c>
      <c r="AE101" s="94" t="s">
        <v>384</v>
      </c>
      <c r="AF101" s="94" t="s">
        <v>384</v>
      </c>
      <c r="AG101" s="94" t="s">
        <v>384</v>
      </c>
      <c r="AH101" s="94" t="s">
        <v>61</v>
      </c>
      <c r="AI101" s="94" t="s">
        <v>60</v>
      </c>
      <c r="AJ101" s="96" t="s">
        <v>144</v>
      </c>
      <c r="AK101" s="96" t="s">
        <v>125</v>
      </c>
      <c r="AL101" s="94" t="s">
        <v>126</v>
      </c>
      <c r="AM101" s="54" t="s">
        <v>1952</v>
      </c>
      <c r="AN101" s="94" t="s">
        <v>387</v>
      </c>
      <c r="AO101" s="54" t="s">
        <v>388</v>
      </c>
      <c r="AP101" s="54" t="s">
        <v>388</v>
      </c>
      <c r="AQ101" s="54" t="s">
        <v>388</v>
      </c>
      <c r="AR101" s="54" t="s">
        <v>388</v>
      </c>
      <c r="AS101" s="54" t="s">
        <v>388</v>
      </c>
      <c r="AT101" s="54" t="s">
        <v>388</v>
      </c>
      <c r="AU101" s="54" t="s">
        <v>388</v>
      </c>
      <c r="AV101" s="54" t="s">
        <v>388</v>
      </c>
      <c r="AW101" s="54" t="s">
        <v>388</v>
      </c>
      <c r="AX101" s="54" t="s">
        <v>388</v>
      </c>
      <c r="AY101" s="54" t="s">
        <v>1953</v>
      </c>
      <c r="AZ101" s="54" t="s">
        <v>1940</v>
      </c>
      <c r="BA101" s="54" t="s">
        <v>1954</v>
      </c>
      <c r="BB101" s="165" t="s">
        <v>2177</v>
      </c>
      <c r="BC101" s="55" t="s">
        <v>2168</v>
      </c>
      <c r="BD101" s="71">
        <v>43496</v>
      </c>
      <c r="BE101" s="72" t="s">
        <v>392</v>
      </c>
      <c r="BF101" s="77" t="s">
        <v>684</v>
      </c>
      <c r="BG101" s="69">
        <v>43594</v>
      </c>
      <c r="BH101" s="78" t="s">
        <v>392</v>
      </c>
      <c r="BI101" s="74" t="s">
        <v>1914</v>
      </c>
      <c r="BJ101" s="69">
        <v>43998</v>
      </c>
      <c r="BK101" s="72" t="s">
        <v>392</v>
      </c>
      <c r="BL101" s="77" t="s">
        <v>1955</v>
      </c>
      <c r="BM101" s="69">
        <v>44076</v>
      </c>
      <c r="BN101" s="78" t="s">
        <v>502</v>
      </c>
      <c r="BO101" s="74" t="s">
        <v>1956</v>
      </c>
      <c r="BP101" s="69">
        <v>44168</v>
      </c>
      <c r="BQ101" s="72" t="s">
        <v>480</v>
      </c>
      <c r="BR101" s="77" t="s">
        <v>1943</v>
      </c>
      <c r="BS101" s="69" t="s">
        <v>403</v>
      </c>
      <c r="BT101" s="78" t="s">
        <v>404</v>
      </c>
      <c r="BU101" s="74" t="s">
        <v>403</v>
      </c>
      <c r="BV101" s="69" t="s">
        <v>403</v>
      </c>
      <c r="BW101" s="72" t="s">
        <v>404</v>
      </c>
      <c r="BX101" s="77" t="s">
        <v>403</v>
      </c>
      <c r="BY101" s="69" t="s">
        <v>403</v>
      </c>
      <c r="BZ101" s="78" t="s">
        <v>404</v>
      </c>
      <c r="CA101" s="74" t="s">
        <v>403</v>
      </c>
      <c r="CB101" s="69" t="s">
        <v>403</v>
      </c>
      <c r="CC101" s="72" t="s">
        <v>404</v>
      </c>
      <c r="CD101" s="77" t="s">
        <v>403</v>
      </c>
      <c r="CE101" s="69" t="s">
        <v>403</v>
      </c>
      <c r="CF101" s="78" t="s">
        <v>404</v>
      </c>
      <c r="CG101" s="74" t="s">
        <v>403</v>
      </c>
      <c r="CH101" s="69" t="s">
        <v>403</v>
      </c>
      <c r="CI101" s="72" t="s">
        <v>404</v>
      </c>
      <c r="CJ101" s="77" t="s">
        <v>403</v>
      </c>
      <c r="CK101" s="69" t="s">
        <v>403</v>
      </c>
      <c r="CL101" s="78" t="s">
        <v>404</v>
      </c>
      <c r="CM101" s="80" t="s">
        <v>403</v>
      </c>
      <c r="CN101" s="159" t="str">
        <f>IFERROR(VLOOKUP(A101,Listas!$A$2:$B$23,2,FALSE),"")</f>
        <v>Subdirección de Imprenta Distrital</v>
      </c>
      <c r="CO101" s="160">
        <f t="shared" si="42"/>
        <v>1</v>
      </c>
      <c r="CP101" s="160">
        <f t="shared" si="43"/>
        <v>4</v>
      </c>
      <c r="CQ101" s="160">
        <f t="shared" si="44"/>
        <v>1</v>
      </c>
      <c r="CR101" s="160">
        <f t="shared" si="45"/>
        <v>2</v>
      </c>
      <c r="CS101" s="94">
        <f t="shared" si="46"/>
        <v>3</v>
      </c>
      <c r="CT101" s="94" t="str">
        <f t="shared" si="53"/>
        <v>Posible (3)</v>
      </c>
      <c r="CU101" s="94">
        <f t="shared" si="47"/>
        <v>4</v>
      </c>
      <c r="CV101" s="94" t="str">
        <f t="shared" si="54"/>
        <v>Mayor (4)</v>
      </c>
      <c r="CW101" s="94">
        <f t="shared" si="48"/>
        <v>2</v>
      </c>
      <c r="CX101" s="94" t="str">
        <f t="shared" si="55"/>
        <v>Improbable (2)</v>
      </c>
      <c r="CY101" s="94">
        <f t="shared" si="49"/>
        <v>3</v>
      </c>
      <c r="CZ101" s="94" t="str">
        <f t="shared" si="56"/>
        <v>Moderado (3)</v>
      </c>
      <c r="DA101" s="94" t="str">
        <f t="shared" si="50"/>
        <v>Antes de controles
Desde el cuadrante de probabilidad Posible (3) e impacto Mayor (4)
Después de controles
Hasta el cuadrante de probabilidad Improbable (2) e impacto Moderado (3)</v>
      </c>
      <c r="DJ101" s="178"/>
      <c r="DO101" s="165" t="str">
        <f t="shared" si="51"/>
        <v>Antes de controles
Desde el cuadrante de probabilidad Posible (3) e impacto Mayor (4)
Después de controles
Hasta el cuadrante de probabilidad Improbable (2) e impacto Moderado (3)</v>
      </c>
      <c r="DP101" s="55" t="str">
        <f t="shared" si="52"/>
        <v>Antes de controles
Desde el cuadrante de probabilidad Improbable (2) e impacto Mayor (4)
Después de controles
Hasta el cuadrante de probabilidad Rara vez (1) e impacto Menor (2)</v>
      </c>
    </row>
    <row r="102" spans="1:120" ht="409.5" customHeight="1" x14ac:dyDescent="0.2">
      <c r="A102" s="54" t="s">
        <v>159</v>
      </c>
      <c r="B102" s="97" t="s">
        <v>1918</v>
      </c>
      <c r="C102" s="58" t="s">
        <v>68</v>
      </c>
      <c r="D102" s="56" t="s">
        <v>1957</v>
      </c>
      <c r="E102" s="94" t="s">
        <v>64</v>
      </c>
      <c r="F102" s="94" t="s">
        <v>136</v>
      </c>
      <c r="G102" s="54" t="s">
        <v>1958</v>
      </c>
      <c r="H102" s="54" t="s">
        <v>1959</v>
      </c>
      <c r="I102" s="54" t="s">
        <v>1960</v>
      </c>
      <c r="J102" s="54" t="s">
        <v>924</v>
      </c>
      <c r="K102" s="54" t="s">
        <v>1900</v>
      </c>
      <c r="L102" s="54" t="s">
        <v>493</v>
      </c>
      <c r="M102" s="54" t="s">
        <v>458</v>
      </c>
      <c r="N102" s="96" t="s">
        <v>144</v>
      </c>
      <c r="O102" s="96" t="s">
        <v>125</v>
      </c>
      <c r="P102" s="96" t="s">
        <v>125</v>
      </c>
      <c r="Q102" s="96" t="s">
        <v>125</v>
      </c>
      <c r="R102" s="96" t="s">
        <v>125</v>
      </c>
      <c r="S102" s="96" t="s">
        <v>145</v>
      </c>
      <c r="T102" s="96" t="s">
        <v>125</v>
      </c>
      <c r="U102" s="96" t="s">
        <v>104</v>
      </c>
      <c r="V102" s="94" t="s">
        <v>105</v>
      </c>
      <c r="W102" s="54" t="s">
        <v>1961</v>
      </c>
      <c r="X102" s="54" t="s">
        <v>1962</v>
      </c>
      <c r="Y102" s="94" t="s">
        <v>557</v>
      </c>
      <c r="Z102" s="94" t="s">
        <v>1963</v>
      </c>
      <c r="AA102" s="94" t="s">
        <v>1963</v>
      </c>
      <c r="AB102" s="94" t="s">
        <v>110</v>
      </c>
      <c r="AC102" s="94" t="s">
        <v>85</v>
      </c>
      <c r="AD102" s="54" t="s">
        <v>1964</v>
      </c>
      <c r="AE102" s="94" t="s">
        <v>464</v>
      </c>
      <c r="AF102" s="94" t="s">
        <v>1965</v>
      </c>
      <c r="AG102" s="94" t="s">
        <v>1965</v>
      </c>
      <c r="AH102" s="94" t="s">
        <v>110</v>
      </c>
      <c r="AI102" s="94" t="s">
        <v>85</v>
      </c>
      <c r="AJ102" s="96" t="s">
        <v>144</v>
      </c>
      <c r="AK102" s="96" t="s">
        <v>104</v>
      </c>
      <c r="AL102" s="94" t="s">
        <v>105</v>
      </c>
      <c r="AM102" s="54" t="s">
        <v>1966</v>
      </c>
      <c r="AN102" s="94" t="s">
        <v>431</v>
      </c>
      <c r="AO102" s="54" t="s">
        <v>1967</v>
      </c>
      <c r="AP102" s="54" t="s">
        <v>1968</v>
      </c>
      <c r="AQ102" s="54" t="s">
        <v>1969</v>
      </c>
      <c r="AR102" s="54" t="s">
        <v>1970</v>
      </c>
      <c r="AS102" s="54" t="s">
        <v>1971</v>
      </c>
      <c r="AT102" s="54" t="s">
        <v>1972</v>
      </c>
      <c r="AU102" s="54" t="s">
        <v>1973</v>
      </c>
      <c r="AV102" s="54" t="s">
        <v>1974</v>
      </c>
      <c r="AW102" s="54" t="s">
        <v>1975</v>
      </c>
      <c r="AX102" s="54" t="s">
        <v>1976</v>
      </c>
      <c r="AY102" s="54" t="s">
        <v>1977</v>
      </c>
      <c r="AZ102" s="54" t="s">
        <v>1978</v>
      </c>
      <c r="BA102" s="54" t="s">
        <v>1979</v>
      </c>
      <c r="BB102" s="165" t="s">
        <v>2177</v>
      </c>
      <c r="BC102" s="55" t="s">
        <v>2168</v>
      </c>
      <c r="BD102" s="71">
        <v>43496</v>
      </c>
      <c r="BE102" s="72" t="s">
        <v>392</v>
      </c>
      <c r="BF102" s="77" t="s">
        <v>684</v>
      </c>
      <c r="BG102" s="69">
        <v>43594</v>
      </c>
      <c r="BH102" s="78" t="s">
        <v>392</v>
      </c>
      <c r="BI102" s="74" t="s">
        <v>1914</v>
      </c>
      <c r="BJ102" s="69">
        <v>43998</v>
      </c>
      <c r="BK102" s="72" t="s">
        <v>392</v>
      </c>
      <c r="BL102" s="77" t="s">
        <v>1980</v>
      </c>
      <c r="BM102" s="69">
        <v>44076</v>
      </c>
      <c r="BN102" s="78" t="s">
        <v>502</v>
      </c>
      <c r="BO102" s="74" t="s">
        <v>1956</v>
      </c>
      <c r="BP102" s="69">
        <v>44168</v>
      </c>
      <c r="BQ102" s="72" t="s">
        <v>392</v>
      </c>
      <c r="BR102" s="77" t="s">
        <v>1943</v>
      </c>
      <c r="BS102" s="69" t="s">
        <v>403</v>
      </c>
      <c r="BT102" s="78" t="s">
        <v>404</v>
      </c>
      <c r="BU102" s="74" t="s">
        <v>403</v>
      </c>
      <c r="BV102" s="69" t="s">
        <v>403</v>
      </c>
      <c r="BW102" s="72" t="s">
        <v>404</v>
      </c>
      <c r="BX102" s="77" t="s">
        <v>403</v>
      </c>
      <c r="BY102" s="69" t="s">
        <v>403</v>
      </c>
      <c r="BZ102" s="78" t="s">
        <v>404</v>
      </c>
      <c r="CA102" s="74" t="s">
        <v>403</v>
      </c>
      <c r="CB102" s="69" t="s">
        <v>403</v>
      </c>
      <c r="CC102" s="72" t="s">
        <v>404</v>
      </c>
      <c r="CD102" s="77" t="s">
        <v>403</v>
      </c>
      <c r="CE102" s="69" t="s">
        <v>403</v>
      </c>
      <c r="CF102" s="78" t="s">
        <v>404</v>
      </c>
      <c r="CG102" s="74" t="s">
        <v>403</v>
      </c>
      <c r="CH102" s="69" t="s">
        <v>403</v>
      </c>
      <c r="CI102" s="72" t="s">
        <v>404</v>
      </c>
      <c r="CJ102" s="77" t="s">
        <v>403</v>
      </c>
      <c r="CK102" s="69" t="s">
        <v>403</v>
      </c>
      <c r="CL102" s="78" t="s">
        <v>404</v>
      </c>
      <c r="CM102" s="80" t="s">
        <v>403</v>
      </c>
      <c r="CN102" s="159" t="str">
        <f>IFERROR(VLOOKUP(A102,Listas!$A$2:$B$23,2,FALSE),"")</f>
        <v>Subdirección de Imprenta Distrital</v>
      </c>
      <c r="CO102" s="160">
        <f t="shared" si="42"/>
        <v>1</v>
      </c>
      <c r="CP102" s="160">
        <f t="shared" si="43"/>
        <v>3</v>
      </c>
      <c r="CQ102" s="160">
        <f t="shared" si="44"/>
        <v>1</v>
      </c>
      <c r="CR102" s="160">
        <f t="shared" si="45"/>
        <v>3</v>
      </c>
      <c r="CS102" s="94">
        <f t="shared" si="46"/>
        <v>3</v>
      </c>
      <c r="CT102" s="94" t="str">
        <f t="shared" si="53"/>
        <v>Posible (3)</v>
      </c>
      <c r="CU102" s="94">
        <f t="shared" si="47"/>
        <v>4</v>
      </c>
      <c r="CV102" s="94" t="str">
        <f t="shared" si="54"/>
        <v>Mayor (4)</v>
      </c>
      <c r="CW102" s="94">
        <f t="shared" si="48"/>
        <v>2</v>
      </c>
      <c r="CX102" s="94" t="str">
        <f t="shared" si="55"/>
        <v>Improbable (2)</v>
      </c>
      <c r="CY102" s="94">
        <f t="shared" si="49"/>
        <v>3</v>
      </c>
      <c r="CZ102" s="94" t="str">
        <f t="shared" si="56"/>
        <v>Moderado (3)</v>
      </c>
      <c r="DA102" s="94" t="str">
        <f t="shared" si="50"/>
        <v>Antes de controles
Desde el cuadrante de probabilidad Posible (3) e impacto Mayor (4)
Después de controles
Hasta el cuadrante de probabilidad Improbable (2) e impacto Moderado (3)</v>
      </c>
      <c r="DJ102" s="178"/>
      <c r="DO102" s="165" t="str">
        <f t="shared" si="51"/>
        <v>Antes de controles
Desde el cuadrante de probabilidad Posible (3) e impacto Mayor (4)
Después de controles
Hasta el cuadrante de probabilidad Improbable (2) e impacto Moderado (3)</v>
      </c>
      <c r="DP102" s="55" t="str">
        <f t="shared" si="52"/>
        <v>Antes de controles
Desde el cuadrante de probabilidad Improbable (2) e impacto Mayor (4)
Después de controles
Hasta el cuadrante de probabilidad Rara vez (1) e impacto Menor (2)</v>
      </c>
    </row>
    <row r="103" spans="1:120" ht="409.5" customHeight="1" x14ac:dyDescent="0.2">
      <c r="A103" s="54" t="s">
        <v>159</v>
      </c>
      <c r="B103" s="97" t="s">
        <v>1918</v>
      </c>
      <c r="C103" s="58" t="s">
        <v>68</v>
      </c>
      <c r="D103" s="56" t="s">
        <v>1981</v>
      </c>
      <c r="E103" s="94" t="s">
        <v>64</v>
      </c>
      <c r="F103" s="94" t="s">
        <v>152</v>
      </c>
      <c r="G103" s="54" t="s">
        <v>1982</v>
      </c>
      <c r="H103" s="54" t="s">
        <v>1959</v>
      </c>
      <c r="I103" s="54" t="s">
        <v>1983</v>
      </c>
      <c r="J103" s="54" t="s">
        <v>426</v>
      </c>
      <c r="K103" s="54" t="s">
        <v>379</v>
      </c>
      <c r="L103" s="54" t="s">
        <v>493</v>
      </c>
      <c r="M103" s="54" t="s">
        <v>458</v>
      </c>
      <c r="N103" s="96" t="s">
        <v>144</v>
      </c>
      <c r="O103" s="96" t="s">
        <v>145</v>
      </c>
      <c r="P103" s="96" t="s">
        <v>104</v>
      </c>
      <c r="Q103" s="96" t="s">
        <v>145</v>
      </c>
      <c r="R103" s="96" t="s">
        <v>145</v>
      </c>
      <c r="S103" s="96" t="s">
        <v>145</v>
      </c>
      <c r="T103" s="96" t="s">
        <v>145</v>
      </c>
      <c r="U103" s="96" t="s">
        <v>104</v>
      </c>
      <c r="V103" s="94" t="s">
        <v>105</v>
      </c>
      <c r="W103" s="54" t="s">
        <v>1961</v>
      </c>
      <c r="X103" s="54" t="s">
        <v>1984</v>
      </c>
      <c r="Y103" s="94" t="s">
        <v>384</v>
      </c>
      <c r="Z103" s="94" t="s">
        <v>384</v>
      </c>
      <c r="AA103" s="94" t="s">
        <v>384</v>
      </c>
      <c r="AB103" s="94" t="s">
        <v>61</v>
      </c>
      <c r="AC103" s="94" t="s">
        <v>85</v>
      </c>
      <c r="AD103" s="54" t="s">
        <v>1985</v>
      </c>
      <c r="AE103" s="94" t="s">
        <v>384</v>
      </c>
      <c r="AF103" s="94" t="s">
        <v>1927</v>
      </c>
      <c r="AG103" s="94" t="s">
        <v>1927</v>
      </c>
      <c r="AH103" s="94" t="s">
        <v>110</v>
      </c>
      <c r="AI103" s="94" t="s">
        <v>85</v>
      </c>
      <c r="AJ103" s="96" t="s">
        <v>144</v>
      </c>
      <c r="AK103" s="96" t="s">
        <v>104</v>
      </c>
      <c r="AL103" s="94" t="s">
        <v>105</v>
      </c>
      <c r="AM103" s="54" t="s">
        <v>1986</v>
      </c>
      <c r="AN103" s="94" t="s">
        <v>431</v>
      </c>
      <c r="AO103" s="54" t="s">
        <v>1987</v>
      </c>
      <c r="AP103" s="54" t="s">
        <v>1988</v>
      </c>
      <c r="AQ103" s="54" t="s">
        <v>1989</v>
      </c>
      <c r="AR103" s="54" t="s">
        <v>1990</v>
      </c>
      <c r="AS103" s="54" t="s">
        <v>1991</v>
      </c>
      <c r="AT103" s="54" t="s">
        <v>1992</v>
      </c>
      <c r="AU103" s="54" t="s">
        <v>1993</v>
      </c>
      <c r="AV103" s="54" t="s">
        <v>1994</v>
      </c>
      <c r="AW103" s="54" t="s">
        <v>1995</v>
      </c>
      <c r="AX103" s="54" t="s">
        <v>1996</v>
      </c>
      <c r="AY103" s="54" t="s">
        <v>1997</v>
      </c>
      <c r="AZ103" s="54" t="s">
        <v>1978</v>
      </c>
      <c r="BA103" s="54" t="s">
        <v>1998</v>
      </c>
      <c r="BB103" s="165" t="s">
        <v>2177</v>
      </c>
      <c r="BC103" s="55" t="s">
        <v>2168</v>
      </c>
      <c r="BD103" s="71">
        <v>43496</v>
      </c>
      <c r="BE103" s="72" t="s">
        <v>392</v>
      </c>
      <c r="BF103" s="77" t="s">
        <v>684</v>
      </c>
      <c r="BG103" s="69">
        <v>43594</v>
      </c>
      <c r="BH103" s="78" t="s">
        <v>392</v>
      </c>
      <c r="BI103" s="74" t="s">
        <v>1914</v>
      </c>
      <c r="BJ103" s="69">
        <v>43998</v>
      </c>
      <c r="BK103" s="72" t="s">
        <v>392</v>
      </c>
      <c r="BL103" s="77" t="s">
        <v>1980</v>
      </c>
      <c r="BM103" s="69">
        <v>44076</v>
      </c>
      <c r="BN103" s="78" t="s">
        <v>400</v>
      </c>
      <c r="BO103" s="74" t="s">
        <v>1916</v>
      </c>
      <c r="BP103" s="69">
        <v>44168</v>
      </c>
      <c r="BQ103" s="72" t="s">
        <v>480</v>
      </c>
      <c r="BR103" s="77" t="s">
        <v>1943</v>
      </c>
      <c r="BS103" s="69" t="s">
        <v>403</v>
      </c>
      <c r="BT103" s="78" t="s">
        <v>404</v>
      </c>
      <c r="BU103" s="74" t="s">
        <v>403</v>
      </c>
      <c r="BV103" s="69" t="s">
        <v>403</v>
      </c>
      <c r="BW103" s="72" t="s">
        <v>404</v>
      </c>
      <c r="BX103" s="77" t="s">
        <v>403</v>
      </c>
      <c r="BY103" s="69" t="s">
        <v>403</v>
      </c>
      <c r="BZ103" s="78" t="s">
        <v>404</v>
      </c>
      <c r="CA103" s="74" t="s">
        <v>403</v>
      </c>
      <c r="CB103" s="69" t="s">
        <v>403</v>
      </c>
      <c r="CC103" s="72" t="s">
        <v>404</v>
      </c>
      <c r="CD103" s="77" t="s">
        <v>403</v>
      </c>
      <c r="CE103" s="69" t="s">
        <v>403</v>
      </c>
      <c r="CF103" s="78" t="s">
        <v>404</v>
      </c>
      <c r="CG103" s="74" t="s">
        <v>403</v>
      </c>
      <c r="CH103" s="69" t="s">
        <v>403</v>
      </c>
      <c r="CI103" s="72" t="s">
        <v>404</v>
      </c>
      <c r="CJ103" s="77" t="s">
        <v>403</v>
      </c>
      <c r="CK103" s="69" t="s">
        <v>403</v>
      </c>
      <c r="CL103" s="78" t="s">
        <v>404</v>
      </c>
      <c r="CM103" s="80" t="s">
        <v>403</v>
      </c>
      <c r="CN103" s="159" t="str">
        <f>IFERROR(VLOOKUP(A103,Listas!$A$2:$B$23,2,FALSE),"")</f>
        <v>Subdirección de Imprenta Distrital</v>
      </c>
      <c r="CO103" s="160">
        <f t="shared" si="42"/>
        <v>1</v>
      </c>
      <c r="CP103" s="160">
        <f t="shared" si="43"/>
        <v>3</v>
      </c>
      <c r="CQ103" s="160">
        <f t="shared" si="44"/>
        <v>1</v>
      </c>
      <c r="CR103" s="160">
        <f t="shared" si="45"/>
        <v>3</v>
      </c>
      <c r="CS103" s="94">
        <f t="shared" si="46"/>
        <v>3</v>
      </c>
      <c r="CT103" s="94" t="str">
        <f t="shared" si="53"/>
        <v>Posible (3)</v>
      </c>
      <c r="CU103" s="94">
        <f t="shared" si="47"/>
        <v>4</v>
      </c>
      <c r="CV103" s="94" t="str">
        <f t="shared" si="54"/>
        <v>Mayor (4)</v>
      </c>
      <c r="CW103" s="94">
        <f t="shared" si="48"/>
        <v>2</v>
      </c>
      <c r="CX103" s="94" t="str">
        <f t="shared" si="55"/>
        <v>Improbable (2)</v>
      </c>
      <c r="CY103" s="94">
        <f t="shared" si="49"/>
        <v>3</v>
      </c>
      <c r="CZ103" s="94" t="str">
        <f t="shared" si="56"/>
        <v>Moderado (3)</v>
      </c>
      <c r="DA103" s="94" t="str">
        <f t="shared" si="50"/>
        <v>Antes de controles
Desde el cuadrante de probabilidad Posible (3) e impacto Mayor (4)
Después de controles
Hasta el cuadrante de probabilidad Improbable (2) e impacto Moderado (3)</v>
      </c>
      <c r="DJ103" s="178"/>
      <c r="DO103" s="165" t="str">
        <f t="shared" si="51"/>
        <v>Antes de controles
Desde el cuadrante de probabilidad Posible (3) e impacto Mayor (4)
Después de controles
Hasta el cuadrante de probabilidad Improbable (2) e impacto Moderado (3)</v>
      </c>
      <c r="DP103" s="55" t="str">
        <f t="shared" si="52"/>
        <v>Antes de controles
Desde el cuadrante de probabilidad Improbable (2) e impacto Mayor (4)
Después de controles
Hasta el cuadrante de probabilidad Rara vez (1) e impacto Menor (2)</v>
      </c>
    </row>
    <row r="104" spans="1:120" ht="409.5" customHeight="1" x14ac:dyDescent="0.2">
      <c r="A104" s="54" t="s">
        <v>159</v>
      </c>
      <c r="B104" s="97" t="s">
        <v>1999</v>
      </c>
      <c r="C104" s="58" t="s">
        <v>161</v>
      </c>
      <c r="D104" s="56" t="s">
        <v>2000</v>
      </c>
      <c r="E104" s="94" t="s">
        <v>35</v>
      </c>
      <c r="F104" s="94" t="s">
        <v>152</v>
      </c>
      <c r="G104" s="54" t="s">
        <v>2001</v>
      </c>
      <c r="H104" s="54" t="s">
        <v>2002</v>
      </c>
      <c r="I104" s="54" t="s">
        <v>2003</v>
      </c>
      <c r="J104" s="54" t="s">
        <v>509</v>
      </c>
      <c r="K104" s="54" t="s">
        <v>1900</v>
      </c>
      <c r="L104" s="54" t="s">
        <v>493</v>
      </c>
      <c r="M104" s="54" t="s">
        <v>458</v>
      </c>
      <c r="N104" s="96" t="s">
        <v>78</v>
      </c>
      <c r="O104" s="96" t="s">
        <v>145</v>
      </c>
      <c r="P104" s="96" t="s">
        <v>104</v>
      </c>
      <c r="Q104" s="96" t="s">
        <v>125</v>
      </c>
      <c r="R104" s="96" t="s">
        <v>52</v>
      </c>
      <c r="S104" s="96" t="s">
        <v>145</v>
      </c>
      <c r="T104" s="96" t="s">
        <v>125</v>
      </c>
      <c r="U104" s="96" t="s">
        <v>52</v>
      </c>
      <c r="V104" s="94" t="s">
        <v>54</v>
      </c>
      <c r="W104" s="54" t="s">
        <v>2004</v>
      </c>
      <c r="X104" s="54" t="s">
        <v>2005</v>
      </c>
      <c r="Y104" s="94" t="s">
        <v>384</v>
      </c>
      <c r="Z104" s="94" t="s">
        <v>1927</v>
      </c>
      <c r="AA104" s="94" t="s">
        <v>1927</v>
      </c>
      <c r="AB104" s="94" t="s">
        <v>110</v>
      </c>
      <c r="AC104" s="94" t="s">
        <v>85</v>
      </c>
      <c r="AD104" s="54" t="s">
        <v>2006</v>
      </c>
      <c r="AE104" s="94" t="s">
        <v>464</v>
      </c>
      <c r="AF104" s="94" t="s">
        <v>1699</v>
      </c>
      <c r="AG104" s="94" t="s">
        <v>1699</v>
      </c>
      <c r="AH104" s="94" t="s">
        <v>86</v>
      </c>
      <c r="AI104" s="94" t="s">
        <v>109</v>
      </c>
      <c r="AJ104" s="96" t="s">
        <v>78</v>
      </c>
      <c r="AK104" s="96" t="s">
        <v>52</v>
      </c>
      <c r="AL104" s="94" t="s">
        <v>54</v>
      </c>
      <c r="AM104" s="54" t="s">
        <v>2007</v>
      </c>
      <c r="AN104" s="94" t="s">
        <v>431</v>
      </c>
      <c r="AO104" s="54" t="s">
        <v>2008</v>
      </c>
      <c r="AP104" s="54" t="s">
        <v>2009</v>
      </c>
      <c r="AQ104" s="54" t="s">
        <v>2010</v>
      </c>
      <c r="AR104" s="54" t="s">
        <v>2011</v>
      </c>
      <c r="AS104" s="54" t="s">
        <v>2012</v>
      </c>
      <c r="AT104" s="54" t="s">
        <v>2013</v>
      </c>
      <c r="AU104" s="54" t="s">
        <v>2014</v>
      </c>
      <c r="AV104" s="54" t="s">
        <v>2015</v>
      </c>
      <c r="AW104" s="54" t="s">
        <v>2016</v>
      </c>
      <c r="AX104" s="54" t="s">
        <v>2017</v>
      </c>
      <c r="AY104" s="54" t="s">
        <v>2018</v>
      </c>
      <c r="AZ104" s="54" t="s">
        <v>2019</v>
      </c>
      <c r="BA104" s="54" t="s">
        <v>2020</v>
      </c>
      <c r="BB104" s="165" t="s">
        <v>2177</v>
      </c>
      <c r="BC104" s="55" t="s">
        <v>2168</v>
      </c>
      <c r="BD104" s="71">
        <v>43998</v>
      </c>
      <c r="BE104" s="72" t="s">
        <v>392</v>
      </c>
      <c r="BF104" s="77" t="s">
        <v>2021</v>
      </c>
      <c r="BG104" s="69">
        <v>44076</v>
      </c>
      <c r="BH104" s="78" t="s">
        <v>396</v>
      </c>
      <c r="BI104" s="74" t="s">
        <v>1916</v>
      </c>
      <c r="BJ104" s="69">
        <v>44168</v>
      </c>
      <c r="BK104" s="72" t="s">
        <v>480</v>
      </c>
      <c r="BL104" s="77" t="s">
        <v>1917</v>
      </c>
      <c r="BM104" s="69" t="s">
        <v>403</v>
      </c>
      <c r="BN104" s="78" t="s">
        <v>404</v>
      </c>
      <c r="BO104" s="74" t="s">
        <v>403</v>
      </c>
      <c r="BP104" s="69" t="s">
        <v>403</v>
      </c>
      <c r="BQ104" s="72" t="s">
        <v>404</v>
      </c>
      <c r="BR104" s="77" t="s">
        <v>403</v>
      </c>
      <c r="BS104" s="69" t="s">
        <v>403</v>
      </c>
      <c r="BT104" s="78" t="s">
        <v>404</v>
      </c>
      <c r="BU104" s="74" t="s">
        <v>403</v>
      </c>
      <c r="BV104" s="69" t="s">
        <v>403</v>
      </c>
      <c r="BW104" s="72" t="s">
        <v>404</v>
      </c>
      <c r="BX104" s="77" t="s">
        <v>403</v>
      </c>
      <c r="BY104" s="69" t="s">
        <v>403</v>
      </c>
      <c r="BZ104" s="78" t="s">
        <v>404</v>
      </c>
      <c r="CA104" s="74" t="s">
        <v>403</v>
      </c>
      <c r="CB104" s="69" t="s">
        <v>403</v>
      </c>
      <c r="CC104" s="72" t="s">
        <v>404</v>
      </c>
      <c r="CD104" s="77" t="s">
        <v>403</v>
      </c>
      <c r="CE104" s="69" t="s">
        <v>403</v>
      </c>
      <c r="CF104" s="78" t="s">
        <v>404</v>
      </c>
      <c r="CG104" s="74" t="s">
        <v>403</v>
      </c>
      <c r="CH104" s="69" t="s">
        <v>403</v>
      </c>
      <c r="CI104" s="72" t="s">
        <v>404</v>
      </c>
      <c r="CJ104" s="77" t="s">
        <v>403</v>
      </c>
      <c r="CK104" s="69" t="s">
        <v>403</v>
      </c>
      <c r="CL104" s="78" t="s">
        <v>404</v>
      </c>
      <c r="CM104" s="80" t="s">
        <v>403</v>
      </c>
      <c r="CN104" s="159" t="str">
        <f>IFERROR(VLOOKUP(A104,Listas!$A$2:$B$23,2,FALSE),"")</f>
        <v>Subdirección de Imprenta Distrital</v>
      </c>
      <c r="CO104" s="160">
        <f t="shared" si="42"/>
        <v>4</v>
      </c>
      <c r="CP104" s="160">
        <f t="shared" si="43"/>
        <v>5</v>
      </c>
      <c r="CQ104" s="160">
        <f t="shared" si="44"/>
        <v>4</v>
      </c>
      <c r="CR104" s="160">
        <f t="shared" si="45"/>
        <v>5</v>
      </c>
      <c r="CS104" s="94">
        <f t="shared" si="46"/>
        <v>3</v>
      </c>
      <c r="CT104" s="94" t="str">
        <f t="shared" si="53"/>
        <v>Posible (3)</v>
      </c>
      <c r="CU104" s="94">
        <f t="shared" si="47"/>
        <v>4</v>
      </c>
      <c r="CV104" s="94" t="str">
        <f t="shared" si="54"/>
        <v>Mayor (4)</v>
      </c>
      <c r="CW104" s="94">
        <f t="shared" si="48"/>
        <v>2</v>
      </c>
      <c r="CX104" s="94" t="str">
        <f t="shared" si="55"/>
        <v>Improbable (2)</v>
      </c>
      <c r="CY104" s="94">
        <f t="shared" si="49"/>
        <v>3</v>
      </c>
      <c r="CZ104" s="94" t="str">
        <f t="shared" si="56"/>
        <v>Moderado (3)</v>
      </c>
      <c r="DA104" s="94" t="str">
        <f t="shared" si="50"/>
        <v>Antes de controles
Desde el cuadrante de probabilidad Posible (3) e impacto Mayor (4)
Después de controles
Hasta el cuadrante de probabilidad Improbable (2) e impacto Moderado (3)</v>
      </c>
      <c r="DJ104" s="178"/>
      <c r="DO104" s="165" t="str">
        <f t="shared" si="51"/>
        <v>Antes de controles
Desde el cuadrante de probabilidad Posible (3) e impacto Mayor (4)
Después de controles
Hasta el cuadrante de probabilidad Improbable (2) e impacto Moderado (3)</v>
      </c>
      <c r="DP104" s="55" t="str">
        <f t="shared" si="52"/>
        <v>Antes de controles
Desde el cuadrante de probabilidad Improbable (2) e impacto Mayor (4)
Después de controles
Hasta el cuadrante de probabilidad Rara vez (1) e impacto Menor (2)</v>
      </c>
    </row>
    <row r="105" spans="1:120" ht="409.5" customHeight="1" x14ac:dyDescent="0.2">
      <c r="A105" s="54" t="s">
        <v>169</v>
      </c>
      <c r="B105" s="97" t="s">
        <v>2022</v>
      </c>
      <c r="C105" s="58" t="s">
        <v>39</v>
      </c>
      <c r="D105" s="56" t="s">
        <v>2023</v>
      </c>
      <c r="E105" s="94" t="s">
        <v>35</v>
      </c>
      <c r="F105" s="94" t="s">
        <v>92</v>
      </c>
      <c r="G105" s="54" t="s">
        <v>2024</v>
      </c>
      <c r="H105" s="54" t="s">
        <v>2025</v>
      </c>
      <c r="I105" s="54" t="s">
        <v>2026</v>
      </c>
      <c r="J105" s="54" t="s">
        <v>1647</v>
      </c>
      <c r="K105" s="54" t="s">
        <v>379</v>
      </c>
      <c r="L105" s="54" t="s">
        <v>1456</v>
      </c>
      <c r="M105" s="54" t="s">
        <v>1522</v>
      </c>
      <c r="N105" s="96" t="s">
        <v>144</v>
      </c>
      <c r="O105" s="96" t="s">
        <v>145</v>
      </c>
      <c r="P105" s="96" t="s">
        <v>125</v>
      </c>
      <c r="Q105" s="96" t="s">
        <v>125</v>
      </c>
      <c r="R105" s="96" t="s">
        <v>145</v>
      </c>
      <c r="S105" s="96" t="s">
        <v>145</v>
      </c>
      <c r="T105" s="96" t="s">
        <v>79</v>
      </c>
      <c r="U105" s="96" t="s">
        <v>79</v>
      </c>
      <c r="V105" s="94" t="s">
        <v>81</v>
      </c>
      <c r="W105" s="54" t="s">
        <v>2027</v>
      </c>
      <c r="X105" s="54" t="s">
        <v>2028</v>
      </c>
      <c r="Y105" s="94" t="s">
        <v>464</v>
      </c>
      <c r="Z105" s="94" t="s">
        <v>464</v>
      </c>
      <c r="AA105" s="94" t="s">
        <v>464</v>
      </c>
      <c r="AB105" s="94" t="s">
        <v>61</v>
      </c>
      <c r="AC105" s="94" t="s">
        <v>85</v>
      </c>
      <c r="AD105" s="54" t="s">
        <v>2029</v>
      </c>
      <c r="AE105" s="94" t="s">
        <v>557</v>
      </c>
      <c r="AF105" s="94" t="s">
        <v>557</v>
      </c>
      <c r="AG105" s="94" t="s">
        <v>557</v>
      </c>
      <c r="AH105" s="94" t="s">
        <v>61</v>
      </c>
      <c r="AI105" s="94" t="s">
        <v>60</v>
      </c>
      <c r="AJ105" s="96" t="s">
        <v>144</v>
      </c>
      <c r="AK105" s="96" t="s">
        <v>125</v>
      </c>
      <c r="AL105" s="94" t="s">
        <v>126</v>
      </c>
      <c r="AM105" s="54" t="s">
        <v>2030</v>
      </c>
      <c r="AN105" s="94" t="s">
        <v>431</v>
      </c>
      <c r="AO105" s="54" t="s">
        <v>388</v>
      </c>
      <c r="AP105" s="54" t="s">
        <v>388</v>
      </c>
      <c r="AQ105" s="54" t="s">
        <v>388</v>
      </c>
      <c r="AR105" s="54" t="s">
        <v>388</v>
      </c>
      <c r="AS105" s="54" t="s">
        <v>388</v>
      </c>
      <c r="AT105" s="54" t="s">
        <v>2031</v>
      </c>
      <c r="AU105" s="54" t="s">
        <v>2032</v>
      </c>
      <c r="AV105" s="54" t="s">
        <v>2033</v>
      </c>
      <c r="AW105" s="54" t="s">
        <v>2034</v>
      </c>
      <c r="AX105" s="54" t="s">
        <v>2035</v>
      </c>
      <c r="AY105" s="54" t="s">
        <v>2036</v>
      </c>
      <c r="AZ105" s="54" t="s">
        <v>2037</v>
      </c>
      <c r="BA105" s="54" t="s">
        <v>2038</v>
      </c>
      <c r="BB105" s="165" t="s">
        <v>2167</v>
      </c>
      <c r="BC105" s="55" t="s">
        <v>2168</v>
      </c>
      <c r="BD105" s="71">
        <v>43350</v>
      </c>
      <c r="BE105" s="72" t="s">
        <v>392</v>
      </c>
      <c r="BF105" s="77" t="s">
        <v>1877</v>
      </c>
      <c r="BG105" s="69">
        <v>43593</v>
      </c>
      <c r="BH105" s="78" t="s">
        <v>2039</v>
      </c>
      <c r="BI105" s="74" t="s">
        <v>2040</v>
      </c>
      <c r="BJ105" s="69">
        <v>43784</v>
      </c>
      <c r="BK105" s="72" t="s">
        <v>788</v>
      </c>
      <c r="BL105" s="77" t="s">
        <v>2041</v>
      </c>
      <c r="BM105" s="69">
        <v>43895</v>
      </c>
      <c r="BN105" s="78" t="s">
        <v>686</v>
      </c>
      <c r="BO105" s="74" t="s">
        <v>2042</v>
      </c>
      <c r="BP105" s="69">
        <v>44062</v>
      </c>
      <c r="BQ105" s="72" t="s">
        <v>447</v>
      </c>
      <c r="BR105" s="77" t="s">
        <v>2043</v>
      </c>
      <c r="BS105" s="69">
        <v>44169</v>
      </c>
      <c r="BT105" s="78" t="s">
        <v>447</v>
      </c>
      <c r="BU105" s="74" t="s">
        <v>2044</v>
      </c>
      <c r="BV105" s="69" t="s">
        <v>403</v>
      </c>
      <c r="BW105" s="72" t="s">
        <v>404</v>
      </c>
      <c r="BX105" s="77" t="s">
        <v>403</v>
      </c>
      <c r="BY105" s="69" t="s">
        <v>403</v>
      </c>
      <c r="BZ105" s="78" t="s">
        <v>404</v>
      </c>
      <c r="CA105" s="74" t="s">
        <v>403</v>
      </c>
      <c r="CB105" s="69" t="s">
        <v>403</v>
      </c>
      <c r="CC105" s="72" t="s">
        <v>404</v>
      </c>
      <c r="CD105" s="77" t="s">
        <v>403</v>
      </c>
      <c r="CE105" s="69" t="s">
        <v>403</v>
      </c>
      <c r="CF105" s="78" t="s">
        <v>404</v>
      </c>
      <c r="CG105" s="74" t="s">
        <v>403</v>
      </c>
      <c r="CH105" s="69" t="s">
        <v>403</v>
      </c>
      <c r="CI105" s="72" t="s">
        <v>404</v>
      </c>
      <c r="CJ105" s="77" t="s">
        <v>403</v>
      </c>
      <c r="CK105" s="69" t="s">
        <v>403</v>
      </c>
      <c r="CL105" s="78" t="s">
        <v>404</v>
      </c>
      <c r="CM105" s="80" t="s">
        <v>403</v>
      </c>
      <c r="CN105" s="159" t="str">
        <f>IFERROR(VLOOKUP(A105,Listas!$A$2:$B$23,2,FALSE),"")</f>
        <v xml:space="preserve"> Oficina de Tecnologías de la Información y las Comunicaciones</v>
      </c>
      <c r="CO105" s="160">
        <f t="shared" si="42"/>
        <v>1</v>
      </c>
      <c r="CP105" s="160">
        <f t="shared" si="43"/>
        <v>4</v>
      </c>
      <c r="CQ105" s="160">
        <f t="shared" si="44"/>
        <v>1</v>
      </c>
      <c r="CR105" s="160">
        <f t="shared" si="45"/>
        <v>2</v>
      </c>
      <c r="CS105" s="94">
        <f t="shared" si="46"/>
        <v>1</v>
      </c>
      <c r="CT105" s="94" t="str">
        <f t="shared" si="53"/>
        <v>Rara vez (1)</v>
      </c>
      <c r="CU105" s="94">
        <f t="shared" si="47"/>
        <v>4</v>
      </c>
      <c r="CV105" s="94" t="str">
        <f t="shared" si="54"/>
        <v>Mayor (4)</v>
      </c>
      <c r="CW105" s="94">
        <f t="shared" si="48"/>
        <v>1</v>
      </c>
      <c r="CX105" s="94" t="str">
        <f t="shared" si="55"/>
        <v>Rara vez (1)</v>
      </c>
      <c r="CY105" s="94">
        <f t="shared" si="49"/>
        <v>3</v>
      </c>
      <c r="CZ105" s="94" t="str">
        <f t="shared" si="56"/>
        <v>Moderado (3)</v>
      </c>
      <c r="DA105" s="94" t="str">
        <f t="shared" si="50"/>
        <v>Antes de controles
Desde el cuadrante de probabilidad Rara vez (1) e impacto Mayor (4)
Después de controles
Hasta el cuadrante de probabilidad Rara vez (1) e impacto Moderado (3)</v>
      </c>
      <c r="DJ105" s="178"/>
      <c r="DO105" s="165" t="str">
        <f t="shared" si="51"/>
        <v>Antes de controles
Desde el cuadrante de probabilidad Rara vez (1) e impacto Mayor (4)
Después de controles
Hasta el cuadrante de probabilidad Rara vez (1) e impacto Moderado (3)</v>
      </c>
      <c r="DP105" s="55" t="str">
        <f t="shared" si="52"/>
        <v>Antes de controles
Desde el cuadrante de probabilidad Improbable (2) e impacto Mayor (4)
Después de controles
Hasta el cuadrante de probabilidad Rara vez (1) e impacto Menor (2)</v>
      </c>
    </row>
    <row r="106" spans="1:120" ht="409.5" customHeight="1" x14ac:dyDescent="0.2">
      <c r="A106" s="54" t="s">
        <v>169</v>
      </c>
      <c r="B106" s="97" t="s">
        <v>2045</v>
      </c>
      <c r="C106" s="58" t="s">
        <v>171</v>
      </c>
      <c r="D106" s="56" t="s">
        <v>2046</v>
      </c>
      <c r="E106" s="94" t="s">
        <v>35</v>
      </c>
      <c r="F106" s="94" t="s">
        <v>42</v>
      </c>
      <c r="G106" s="54" t="s">
        <v>2047</v>
      </c>
      <c r="H106" s="54" t="s">
        <v>2048</v>
      </c>
      <c r="I106" s="54" t="s">
        <v>2049</v>
      </c>
      <c r="J106" s="54" t="s">
        <v>1204</v>
      </c>
      <c r="K106" s="54" t="s">
        <v>379</v>
      </c>
      <c r="L106" s="54" t="s">
        <v>493</v>
      </c>
      <c r="M106" s="54" t="s">
        <v>1522</v>
      </c>
      <c r="N106" s="96" t="s">
        <v>144</v>
      </c>
      <c r="O106" s="96" t="s">
        <v>145</v>
      </c>
      <c r="P106" s="96" t="s">
        <v>125</v>
      </c>
      <c r="Q106" s="96" t="s">
        <v>104</v>
      </c>
      <c r="R106" s="96" t="s">
        <v>145</v>
      </c>
      <c r="S106" s="96" t="s">
        <v>79</v>
      </c>
      <c r="T106" s="96" t="s">
        <v>125</v>
      </c>
      <c r="U106" s="96" t="s">
        <v>79</v>
      </c>
      <c r="V106" s="94" t="s">
        <v>81</v>
      </c>
      <c r="W106" s="54" t="s">
        <v>2050</v>
      </c>
      <c r="X106" s="54" t="s">
        <v>2051</v>
      </c>
      <c r="Y106" s="94" t="s">
        <v>384</v>
      </c>
      <c r="Z106" s="94" t="s">
        <v>384</v>
      </c>
      <c r="AA106" s="94" t="s">
        <v>384</v>
      </c>
      <c r="AB106" s="94" t="s">
        <v>61</v>
      </c>
      <c r="AC106" s="94" t="s">
        <v>108</v>
      </c>
      <c r="AD106" s="54" t="s">
        <v>2052</v>
      </c>
      <c r="AE106" s="94" t="s">
        <v>464</v>
      </c>
      <c r="AF106" s="94" t="s">
        <v>464</v>
      </c>
      <c r="AG106" s="94" t="s">
        <v>464</v>
      </c>
      <c r="AH106" s="94" t="s">
        <v>61</v>
      </c>
      <c r="AI106" s="94" t="s">
        <v>85</v>
      </c>
      <c r="AJ106" s="96" t="s">
        <v>144</v>
      </c>
      <c r="AK106" s="96" t="s">
        <v>104</v>
      </c>
      <c r="AL106" s="94" t="s">
        <v>105</v>
      </c>
      <c r="AM106" s="54" t="s">
        <v>2053</v>
      </c>
      <c r="AN106" s="94" t="s">
        <v>431</v>
      </c>
      <c r="AO106" s="54" t="s">
        <v>388</v>
      </c>
      <c r="AP106" s="54" t="s">
        <v>388</v>
      </c>
      <c r="AQ106" s="54" t="s">
        <v>388</v>
      </c>
      <c r="AR106" s="54" t="s">
        <v>388</v>
      </c>
      <c r="AS106" s="54" t="s">
        <v>388</v>
      </c>
      <c r="AT106" s="54" t="s">
        <v>2054</v>
      </c>
      <c r="AU106" s="54" t="s">
        <v>2055</v>
      </c>
      <c r="AV106" s="54" t="s">
        <v>2056</v>
      </c>
      <c r="AW106" s="54" t="s">
        <v>2057</v>
      </c>
      <c r="AX106" s="54" t="s">
        <v>2058</v>
      </c>
      <c r="AY106" s="54" t="s">
        <v>2059</v>
      </c>
      <c r="AZ106" s="54" t="s">
        <v>2060</v>
      </c>
      <c r="BA106" s="54" t="s">
        <v>2061</v>
      </c>
      <c r="BB106" s="165" t="s">
        <v>2167</v>
      </c>
      <c r="BC106" s="55" t="s">
        <v>2168</v>
      </c>
      <c r="BD106" s="71">
        <v>43350</v>
      </c>
      <c r="BE106" s="72" t="s">
        <v>392</v>
      </c>
      <c r="BF106" s="77" t="s">
        <v>613</v>
      </c>
      <c r="BG106" s="69">
        <v>43593</v>
      </c>
      <c r="BH106" s="78" t="s">
        <v>760</v>
      </c>
      <c r="BI106" s="74" t="s">
        <v>2062</v>
      </c>
      <c r="BJ106" s="69">
        <v>43784</v>
      </c>
      <c r="BK106" s="72" t="s">
        <v>634</v>
      </c>
      <c r="BL106" s="77" t="s">
        <v>2063</v>
      </c>
      <c r="BM106" s="69">
        <v>43895</v>
      </c>
      <c r="BN106" s="78" t="s">
        <v>392</v>
      </c>
      <c r="BO106" s="74" t="s">
        <v>2064</v>
      </c>
      <c r="BP106" s="69">
        <v>44062</v>
      </c>
      <c r="BQ106" s="72" t="s">
        <v>447</v>
      </c>
      <c r="BR106" s="77" t="s">
        <v>2065</v>
      </c>
      <c r="BS106" s="69">
        <v>44169</v>
      </c>
      <c r="BT106" s="78" t="s">
        <v>447</v>
      </c>
      <c r="BU106" s="74" t="s">
        <v>2044</v>
      </c>
      <c r="BV106" s="69" t="s">
        <v>403</v>
      </c>
      <c r="BW106" s="72" t="s">
        <v>404</v>
      </c>
      <c r="BX106" s="77" t="s">
        <v>403</v>
      </c>
      <c r="BY106" s="69" t="s">
        <v>403</v>
      </c>
      <c r="BZ106" s="78" t="s">
        <v>404</v>
      </c>
      <c r="CA106" s="74" t="s">
        <v>403</v>
      </c>
      <c r="CB106" s="69" t="s">
        <v>403</v>
      </c>
      <c r="CC106" s="72" t="s">
        <v>404</v>
      </c>
      <c r="CD106" s="77" t="s">
        <v>403</v>
      </c>
      <c r="CE106" s="69" t="s">
        <v>403</v>
      </c>
      <c r="CF106" s="78" t="s">
        <v>404</v>
      </c>
      <c r="CG106" s="74" t="s">
        <v>403</v>
      </c>
      <c r="CH106" s="69" t="s">
        <v>403</v>
      </c>
      <c r="CI106" s="72" t="s">
        <v>404</v>
      </c>
      <c r="CJ106" s="77" t="s">
        <v>403</v>
      </c>
      <c r="CK106" s="69" t="s">
        <v>403</v>
      </c>
      <c r="CL106" s="78" t="s">
        <v>404</v>
      </c>
      <c r="CM106" s="80" t="s">
        <v>403</v>
      </c>
      <c r="CN106" s="159" t="str">
        <f>IFERROR(VLOOKUP(A106,Listas!$A$2:$B$23,2,FALSE),"")</f>
        <v xml:space="preserve"> Oficina de Tecnologías de la Información y las Comunicaciones</v>
      </c>
      <c r="CO106" s="160">
        <f t="shared" si="42"/>
        <v>1</v>
      </c>
      <c r="CP106" s="160">
        <f t="shared" si="43"/>
        <v>4</v>
      </c>
      <c r="CQ106" s="160">
        <f t="shared" si="44"/>
        <v>1</v>
      </c>
      <c r="CR106" s="160">
        <f t="shared" si="45"/>
        <v>3</v>
      </c>
      <c r="CS106" s="94">
        <f t="shared" si="46"/>
        <v>1</v>
      </c>
      <c r="CT106" s="94" t="str">
        <f t="shared" si="53"/>
        <v>Rara vez (1)</v>
      </c>
      <c r="CU106" s="94">
        <f t="shared" si="47"/>
        <v>4</v>
      </c>
      <c r="CV106" s="94" t="str">
        <f t="shared" si="54"/>
        <v>Mayor (4)</v>
      </c>
      <c r="CW106" s="94">
        <f t="shared" si="48"/>
        <v>1</v>
      </c>
      <c r="CX106" s="94" t="str">
        <f t="shared" si="55"/>
        <v>Rara vez (1)</v>
      </c>
      <c r="CY106" s="94">
        <f t="shared" si="49"/>
        <v>3</v>
      </c>
      <c r="CZ106" s="94" t="str">
        <f t="shared" si="56"/>
        <v>Moderado (3)</v>
      </c>
      <c r="DA106" s="94" t="str">
        <f t="shared" si="50"/>
        <v>Antes de controles
Desde el cuadrante de probabilidad Rara vez (1) e impacto Mayor (4)
Después de controles
Hasta el cuadrante de probabilidad Rara vez (1) e impacto Moderado (3)</v>
      </c>
      <c r="DJ106" s="178"/>
      <c r="DO106" s="165" t="str">
        <f t="shared" si="51"/>
        <v>Antes de controles
Desde el cuadrante de probabilidad Rara vez (1) e impacto Mayor (4)
Después de controles
Hasta el cuadrante de probabilidad Rara vez (1) e impacto Moderado (3)</v>
      </c>
      <c r="DP106" s="55" t="str">
        <f t="shared" si="52"/>
        <v>Antes de controles
Desde el cuadrante de probabilidad Improbable (2) e impacto Mayor (4)
Después de controles
Hasta el cuadrante de probabilidad Rara vez (1) e impacto Menor (2)</v>
      </c>
    </row>
    <row r="107" spans="1:120" ht="409.5" customHeight="1" x14ac:dyDescent="0.2">
      <c r="A107" s="54" t="s">
        <v>169</v>
      </c>
      <c r="B107" s="97" t="s">
        <v>2045</v>
      </c>
      <c r="C107" s="58" t="s">
        <v>171</v>
      </c>
      <c r="D107" s="56" t="s">
        <v>2066</v>
      </c>
      <c r="E107" s="94" t="s">
        <v>35</v>
      </c>
      <c r="F107" s="94" t="s">
        <v>92</v>
      </c>
      <c r="G107" s="54" t="s">
        <v>2067</v>
      </c>
      <c r="H107" s="54" t="s">
        <v>2048</v>
      </c>
      <c r="I107" s="54" t="s">
        <v>2068</v>
      </c>
      <c r="J107" s="54" t="s">
        <v>1647</v>
      </c>
      <c r="K107" s="54" t="s">
        <v>379</v>
      </c>
      <c r="L107" s="54" t="s">
        <v>493</v>
      </c>
      <c r="M107" s="54" t="s">
        <v>1522</v>
      </c>
      <c r="N107" s="96" t="s">
        <v>144</v>
      </c>
      <c r="O107" s="96" t="s">
        <v>125</v>
      </c>
      <c r="P107" s="96" t="s">
        <v>125</v>
      </c>
      <c r="Q107" s="96" t="s">
        <v>104</v>
      </c>
      <c r="R107" s="96" t="s">
        <v>79</v>
      </c>
      <c r="S107" s="96" t="s">
        <v>79</v>
      </c>
      <c r="T107" s="96" t="s">
        <v>79</v>
      </c>
      <c r="U107" s="96" t="s">
        <v>79</v>
      </c>
      <c r="V107" s="94" t="s">
        <v>81</v>
      </c>
      <c r="W107" s="54" t="s">
        <v>2069</v>
      </c>
      <c r="X107" s="54" t="s">
        <v>2070</v>
      </c>
      <c r="Y107" s="94" t="s">
        <v>384</v>
      </c>
      <c r="Z107" s="94" t="s">
        <v>384</v>
      </c>
      <c r="AA107" s="94" t="s">
        <v>384</v>
      </c>
      <c r="AB107" s="94" t="s">
        <v>61</v>
      </c>
      <c r="AC107" s="94" t="s">
        <v>108</v>
      </c>
      <c r="AD107" s="54" t="s">
        <v>2071</v>
      </c>
      <c r="AE107" s="94" t="s">
        <v>464</v>
      </c>
      <c r="AF107" s="94" t="s">
        <v>464</v>
      </c>
      <c r="AG107" s="94" t="s">
        <v>464</v>
      </c>
      <c r="AH107" s="94" t="s">
        <v>61</v>
      </c>
      <c r="AI107" s="94" t="s">
        <v>60</v>
      </c>
      <c r="AJ107" s="96" t="s">
        <v>144</v>
      </c>
      <c r="AK107" s="96" t="s">
        <v>125</v>
      </c>
      <c r="AL107" s="94" t="s">
        <v>126</v>
      </c>
      <c r="AM107" s="54" t="s">
        <v>2072</v>
      </c>
      <c r="AN107" s="94" t="s">
        <v>431</v>
      </c>
      <c r="AO107" s="54" t="s">
        <v>388</v>
      </c>
      <c r="AP107" s="54" t="s">
        <v>388</v>
      </c>
      <c r="AQ107" s="54" t="s">
        <v>388</v>
      </c>
      <c r="AR107" s="54" t="s">
        <v>388</v>
      </c>
      <c r="AS107" s="54" t="s">
        <v>388</v>
      </c>
      <c r="AT107" s="54" t="s">
        <v>2073</v>
      </c>
      <c r="AU107" s="54" t="s">
        <v>2074</v>
      </c>
      <c r="AV107" s="54" t="s">
        <v>2075</v>
      </c>
      <c r="AW107" s="54" t="s">
        <v>2076</v>
      </c>
      <c r="AX107" s="54" t="s">
        <v>2077</v>
      </c>
      <c r="AY107" s="54" t="s">
        <v>2078</v>
      </c>
      <c r="AZ107" s="54" t="s">
        <v>2060</v>
      </c>
      <c r="BA107" s="54" t="s">
        <v>2079</v>
      </c>
      <c r="BB107" s="165" t="s">
        <v>2167</v>
      </c>
      <c r="BC107" s="55" t="s">
        <v>2168</v>
      </c>
      <c r="BD107" s="71">
        <v>43350</v>
      </c>
      <c r="BE107" s="72" t="s">
        <v>392</v>
      </c>
      <c r="BF107" s="77" t="s">
        <v>613</v>
      </c>
      <c r="BG107" s="69">
        <v>43593</v>
      </c>
      <c r="BH107" s="78" t="s">
        <v>1276</v>
      </c>
      <c r="BI107" s="74" t="s">
        <v>2080</v>
      </c>
      <c r="BJ107" s="69">
        <v>43784</v>
      </c>
      <c r="BK107" s="72" t="s">
        <v>480</v>
      </c>
      <c r="BL107" s="77" t="s">
        <v>2081</v>
      </c>
      <c r="BM107" s="69">
        <v>43895</v>
      </c>
      <c r="BN107" s="78" t="s">
        <v>686</v>
      </c>
      <c r="BO107" s="74" t="s">
        <v>2042</v>
      </c>
      <c r="BP107" s="69">
        <v>44062</v>
      </c>
      <c r="BQ107" s="72" t="s">
        <v>447</v>
      </c>
      <c r="BR107" s="77" t="s">
        <v>2043</v>
      </c>
      <c r="BS107" s="69">
        <v>44169</v>
      </c>
      <c r="BT107" s="78" t="s">
        <v>447</v>
      </c>
      <c r="BU107" s="74" t="s">
        <v>2044</v>
      </c>
      <c r="BV107" s="69" t="s">
        <v>403</v>
      </c>
      <c r="BW107" s="72" t="s">
        <v>404</v>
      </c>
      <c r="BX107" s="77" t="s">
        <v>403</v>
      </c>
      <c r="BY107" s="69" t="s">
        <v>403</v>
      </c>
      <c r="BZ107" s="78" t="s">
        <v>404</v>
      </c>
      <c r="CA107" s="74" t="s">
        <v>403</v>
      </c>
      <c r="CB107" s="69" t="s">
        <v>403</v>
      </c>
      <c r="CC107" s="72" t="s">
        <v>404</v>
      </c>
      <c r="CD107" s="77" t="s">
        <v>403</v>
      </c>
      <c r="CE107" s="69" t="s">
        <v>403</v>
      </c>
      <c r="CF107" s="78" t="s">
        <v>404</v>
      </c>
      <c r="CG107" s="74" t="s">
        <v>403</v>
      </c>
      <c r="CH107" s="69" t="s">
        <v>403</v>
      </c>
      <c r="CI107" s="72" t="s">
        <v>404</v>
      </c>
      <c r="CJ107" s="77" t="s">
        <v>403</v>
      </c>
      <c r="CK107" s="69" t="s">
        <v>403</v>
      </c>
      <c r="CL107" s="78" t="s">
        <v>404</v>
      </c>
      <c r="CM107" s="80" t="s">
        <v>403</v>
      </c>
      <c r="CN107" s="159" t="str">
        <f>IFERROR(VLOOKUP(A107,Listas!$A$2:$B$23,2,FALSE),"")</f>
        <v xml:space="preserve"> Oficina de Tecnologías de la Información y las Comunicaciones</v>
      </c>
      <c r="CO107" s="160">
        <f t="shared" si="42"/>
        <v>1</v>
      </c>
      <c r="CP107" s="160">
        <f t="shared" si="43"/>
        <v>4</v>
      </c>
      <c r="CQ107" s="160">
        <f t="shared" si="44"/>
        <v>1</v>
      </c>
      <c r="CR107" s="160">
        <f t="shared" si="45"/>
        <v>2</v>
      </c>
      <c r="CS107" s="94">
        <f t="shared" si="46"/>
        <v>1</v>
      </c>
      <c r="CT107" s="94" t="str">
        <f t="shared" si="53"/>
        <v>Rara vez (1)</v>
      </c>
      <c r="CU107" s="94">
        <f t="shared" si="47"/>
        <v>4</v>
      </c>
      <c r="CV107" s="94" t="str">
        <f t="shared" si="54"/>
        <v>Mayor (4)</v>
      </c>
      <c r="CW107" s="94">
        <f t="shared" si="48"/>
        <v>1</v>
      </c>
      <c r="CX107" s="94" t="str">
        <f t="shared" si="55"/>
        <v>Rara vez (1)</v>
      </c>
      <c r="CY107" s="94">
        <f t="shared" si="49"/>
        <v>3</v>
      </c>
      <c r="CZ107" s="94" t="str">
        <f t="shared" si="56"/>
        <v>Moderado (3)</v>
      </c>
      <c r="DA107" s="94" t="str">
        <f t="shared" si="50"/>
        <v>Antes de controles
Desde el cuadrante de probabilidad Rara vez (1) e impacto Mayor (4)
Después de controles
Hasta el cuadrante de probabilidad Rara vez (1) e impacto Moderado (3)</v>
      </c>
      <c r="DJ107" s="178"/>
      <c r="DO107" s="165" t="str">
        <f t="shared" si="51"/>
        <v>Antes de controles
Desde el cuadrante de probabilidad Rara vez (1) e impacto Mayor (4)
Después de controles
Hasta el cuadrante de probabilidad Rara vez (1) e impacto Moderado (3)</v>
      </c>
      <c r="DP107" s="55" t="str">
        <f t="shared" si="52"/>
        <v>Antes de controles
Desde el cuadrante de probabilidad Improbable (2) e impacto Mayor (4)
Después de controles
Hasta el cuadrante de probabilidad Rara vez (1) e impacto Menor (2)</v>
      </c>
    </row>
    <row r="108" spans="1:120" ht="409.5" customHeight="1" x14ac:dyDescent="0.2">
      <c r="A108" s="54" t="s">
        <v>169</v>
      </c>
      <c r="B108" s="97" t="s">
        <v>2082</v>
      </c>
      <c r="C108" s="58" t="s">
        <v>178</v>
      </c>
      <c r="D108" s="56" t="s">
        <v>2083</v>
      </c>
      <c r="E108" s="94" t="s">
        <v>35</v>
      </c>
      <c r="F108" s="94" t="s">
        <v>42</v>
      </c>
      <c r="G108" s="54" t="s">
        <v>2084</v>
      </c>
      <c r="H108" s="54" t="s">
        <v>2048</v>
      </c>
      <c r="I108" s="54" t="s">
        <v>2085</v>
      </c>
      <c r="J108" s="54" t="s">
        <v>2086</v>
      </c>
      <c r="K108" s="54" t="s">
        <v>379</v>
      </c>
      <c r="L108" s="54" t="s">
        <v>493</v>
      </c>
      <c r="M108" s="54" t="s">
        <v>1522</v>
      </c>
      <c r="N108" s="96" t="s">
        <v>144</v>
      </c>
      <c r="O108" s="96" t="s">
        <v>125</v>
      </c>
      <c r="P108" s="96" t="s">
        <v>104</v>
      </c>
      <c r="Q108" s="96" t="s">
        <v>79</v>
      </c>
      <c r="R108" s="96" t="s">
        <v>79</v>
      </c>
      <c r="S108" s="96" t="s">
        <v>79</v>
      </c>
      <c r="T108" s="96" t="s">
        <v>79</v>
      </c>
      <c r="U108" s="96" t="s">
        <v>79</v>
      </c>
      <c r="V108" s="94" t="s">
        <v>81</v>
      </c>
      <c r="W108" s="54" t="s">
        <v>2087</v>
      </c>
      <c r="X108" s="54" t="s">
        <v>2088</v>
      </c>
      <c r="Y108" s="94" t="s">
        <v>557</v>
      </c>
      <c r="Z108" s="94" t="s">
        <v>557</v>
      </c>
      <c r="AA108" s="94" t="s">
        <v>557</v>
      </c>
      <c r="AB108" s="94" t="s">
        <v>61</v>
      </c>
      <c r="AC108" s="94" t="s">
        <v>59</v>
      </c>
      <c r="AD108" s="54" t="s">
        <v>2089</v>
      </c>
      <c r="AE108" s="94" t="s">
        <v>384</v>
      </c>
      <c r="AF108" s="94" t="s">
        <v>384</v>
      </c>
      <c r="AG108" s="94" t="s">
        <v>384</v>
      </c>
      <c r="AH108" s="94" t="s">
        <v>61</v>
      </c>
      <c r="AI108" s="94" t="s">
        <v>60</v>
      </c>
      <c r="AJ108" s="96" t="s">
        <v>144</v>
      </c>
      <c r="AK108" s="96" t="s">
        <v>125</v>
      </c>
      <c r="AL108" s="94" t="s">
        <v>126</v>
      </c>
      <c r="AM108" s="54" t="s">
        <v>2090</v>
      </c>
      <c r="AN108" s="94" t="s">
        <v>387</v>
      </c>
      <c r="AO108" s="54" t="s">
        <v>388</v>
      </c>
      <c r="AP108" s="54" t="s">
        <v>388</v>
      </c>
      <c r="AQ108" s="54" t="s">
        <v>388</v>
      </c>
      <c r="AR108" s="54" t="s">
        <v>388</v>
      </c>
      <c r="AS108" s="54" t="s">
        <v>388</v>
      </c>
      <c r="AT108" s="54" t="s">
        <v>388</v>
      </c>
      <c r="AU108" s="54" t="s">
        <v>388</v>
      </c>
      <c r="AV108" s="54" t="s">
        <v>388</v>
      </c>
      <c r="AW108" s="54" t="s">
        <v>388</v>
      </c>
      <c r="AX108" s="54" t="s">
        <v>388</v>
      </c>
      <c r="AY108" s="54" t="s">
        <v>2091</v>
      </c>
      <c r="AZ108" s="54" t="s">
        <v>2060</v>
      </c>
      <c r="BA108" s="54" t="s">
        <v>2092</v>
      </c>
      <c r="BB108" s="165" t="s">
        <v>2167</v>
      </c>
      <c r="BC108" s="55" t="s">
        <v>2168</v>
      </c>
      <c r="BD108" s="71">
        <v>43350</v>
      </c>
      <c r="BE108" s="72" t="s">
        <v>392</v>
      </c>
      <c r="BF108" s="77" t="s">
        <v>613</v>
      </c>
      <c r="BG108" s="69">
        <v>43593</v>
      </c>
      <c r="BH108" s="78" t="s">
        <v>1276</v>
      </c>
      <c r="BI108" s="74" t="s">
        <v>2093</v>
      </c>
      <c r="BJ108" s="69">
        <v>43784</v>
      </c>
      <c r="BK108" s="72" t="s">
        <v>447</v>
      </c>
      <c r="BL108" s="77" t="s">
        <v>2094</v>
      </c>
      <c r="BM108" s="69">
        <v>43895</v>
      </c>
      <c r="BN108" s="78" t="s">
        <v>443</v>
      </c>
      <c r="BO108" s="74" t="s">
        <v>2095</v>
      </c>
      <c r="BP108" s="69">
        <v>44062</v>
      </c>
      <c r="BQ108" s="72" t="s">
        <v>398</v>
      </c>
      <c r="BR108" s="77" t="s">
        <v>2096</v>
      </c>
      <c r="BS108" s="69">
        <v>44169</v>
      </c>
      <c r="BT108" s="78" t="s">
        <v>396</v>
      </c>
      <c r="BU108" s="74" t="s">
        <v>2097</v>
      </c>
      <c r="BV108" s="69" t="s">
        <v>403</v>
      </c>
      <c r="BW108" s="72" t="s">
        <v>404</v>
      </c>
      <c r="BX108" s="77" t="s">
        <v>403</v>
      </c>
      <c r="BY108" s="69" t="s">
        <v>403</v>
      </c>
      <c r="BZ108" s="78" t="s">
        <v>404</v>
      </c>
      <c r="CA108" s="74" t="s">
        <v>403</v>
      </c>
      <c r="CB108" s="69" t="s">
        <v>403</v>
      </c>
      <c r="CC108" s="72" t="s">
        <v>404</v>
      </c>
      <c r="CD108" s="77" t="s">
        <v>403</v>
      </c>
      <c r="CE108" s="69" t="s">
        <v>403</v>
      </c>
      <c r="CF108" s="78" t="s">
        <v>404</v>
      </c>
      <c r="CG108" s="74" t="s">
        <v>403</v>
      </c>
      <c r="CH108" s="69" t="s">
        <v>403</v>
      </c>
      <c r="CI108" s="72" t="s">
        <v>404</v>
      </c>
      <c r="CJ108" s="77" t="s">
        <v>403</v>
      </c>
      <c r="CK108" s="69" t="s">
        <v>403</v>
      </c>
      <c r="CL108" s="78" t="s">
        <v>404</v>
      </c>
      <c r="CM108" s="80" t="s">
        <v>403</v>
      </c>
      <c r="CN108" s="159" t="str">
        <f>IFERROR(VLOOKUP(A108,Listas!$A$2:$B$23,2,FALSE),"")</f>
        <v xml:space="preserve"> Oficina de Tecnologías de la Información y las Comunicaciones</v>
      </c>
      <c r="CO108" s="160">
        <f t="shared" ref="CO108:CO113" si="57">_xlfn.NUMBERVALUE(MID(N108,LEN(N108)-1,1))</f>
        <v>1</v>
      </c>
      <c r="CP108" s="160">
        <f t="shared" ref="CP108:CP113" si="58">_xlfn.NUMBERVALUE(MID(U108,LEN(U108)-1,1))</f>
        <v>4</v>
      </c>
      <c r="CQ108" s="160">
        <f t="shared" ref="CQ108:CQ113" si="59">_xlfn.NUMBERVALUE(MID(AJ108,LEN(AJ108)-1,1))</f>
        <v>1</v>
      </c>
      <c r="CR108" s="160">
        <f t="shared" ref="CR108:CR113" si="60">_xlfn.NUMBERVALUE(MID(AK108,LEN(AK108)-1,1))</f>
        <v>2</v>
      </c>
      <c r="CS108" s="94">
        <f t="shared" ref="CS108:CS113" si="61">ROUND(AVERAGEIFS(CO:CO,A:A,A108),0)</f>
        <v>1</v>
      </c>
      <c r="CT108" s="94" t="str">
        <f t="shared" si="53"/>
        <v>Rara vez (1)</v>
      </c>
      <c r="CU108" s="94">
        <f t="shared" ref="CU108:CU113" si="62">ROUND(AVERAGEIFS(CP:CP,A:A,A108),0)</f>
        <v>4</v>
      </c>
      <c r="CV108" s="94" t="str">
        <f t="shared" si="54"/>
        <v>Mayor (4)</v>
      </c>
      <c r="CW108" s="94">
        <f t="shared" ref="CW108:CW113" si="63">ROUND(AVERAGEIFS(CQ:CQ,A:A,A108),0)</f>
        <v>1</v>
      </c>
      <c r="CX108" s="94" t="str">
        <f t="shared" si="55"/>
        <v>Rara vez (1)</v>
      </c>
      <c r="CY108" s="94">
        <f t="shared" ref="CY108:CY113" si="64">ROUND(AVERAGEIFS(CR:CR,A:A,A108),0)</f>
        <v>3</v>
      </c>
      <c r="CZ108" s="94" t="str">
        <f t="shared" si="56"/>
        <v>Moderado (3)</v>
      </c>
      <c r="DA108" s="94" t="str">
        <f t="shared" si="50"/>
        <v>Antes de controles
Desde el cuadrante de probabilidad Rara vez (1) e impacto Mayor (4)
Después de controles
Hasta el cuadrante de probabilidad Rara vez (1) e impacto Moderado (3)</v>
      </c>
      <c r="DJ108" s="178"/>
      <c r="DO108" s="165" t="str">
        <f t="shared" ref="DO108:DO113" si="65">IF(A108="","",DA108)</f>
        <v>Antes de controles
Desde el cuadrante de probabilidad Rara vez (1) e impacto Mayor (4)
Después de controles
Hasta el cuadrante de probabilidad Rara vez (1) e impacto Moderado (3)</v>
      </c>
      <c r="DP108" s="55" t="str">
        <f t="shared" ref="DP108:DP113" si="66">IF($A$12="","",$DJ$12)</f>
        <v>Antes de controles
Desde el cuadrante de probabilidad Improbable (2) e impacto Mayor (4)
Después de controles
Hasta el cuadrante de probabilidad Rara vez (1) e impacto Menor (2)</v>
      </c>
    </row>
    <row r="109" spans="1:120" ht="409.5" customHeight="1" x14ac:dyDescent="0.2">
      <c r="A109" s="54" t="s">
        <v>169</v>
      </c>
      <c r="B109" s="97" t="s">
        <v>2098</v>
      </c>
      <c r="C109" s="58" t="s">
        <v>40</v>
      </c>
      <c r="D109" s="56" t="s">
        <v>2099</v>
      </c>
      <c r="E109" s="94" t="s">
        <v>64</v>
      </c>
      <c r="F109" s="94" t="s">
        <v>92</v>
      </c>
      <c r="G109" s="54" t="s">
        <v>2100</v>
      </c>
      <c r="H109" s="54" t="s">
        <v>2101</v>
      </c>
      <c r="I109" s="54" t="s">
        <v>2102</v>
      </c>
      <c r="J109" s="54" t="s">
        <v>426</v>
      </c>
      <c r="K109" s="54" t="s">
        <v>379</v>
      </c>
      <c r="L109" s="54" t="s">
        <v>493</v>
      </c>
      <c r="M109" s="54" t="s">
        <v>1522</v>
      </c>
      <c r="N109" s="96" t="s">
        <v>144</v>
      </c>
      <c r="O109" s="96" t="s">
        <v>79</v>
      </c>
      <c r="P109" s="96" t="s">
        <v>125</v>
      </c>
      <c r="Q109" s="96" t="s">
        <v>104</v>
      </c>
      <c r="R109" s="96" t="s">
        <v>125</v>
      </c>
      <c r="S109" s="96" t="s">
        <v>145</v>
      </c>
      <c r="T109" s="96" t="s">
        <v>125</v>
      </c>
      <c r="U109" s="96" t="s">
        <v>79</v>
      </c>
      <c r="V109" s="94" t="s">
        <v>81</v>
      </c>
      <c r="W109" s="54" t="s">
        <v>2103</v>
      </c>
      <c r="X109" s="54" t="s">
        <v>2028</v>
      </c>
      <c r="Y109" s="94" t="s">
        <v>464</v>
      </c>
      <c r="Z109" s="94" t="s">
        <v>464</v>
      </c>
      <c r="AA109" s="94" t="s">
        <v>464</v>
      </c>
      <c r="AB109" s="94" t="s">
        <v>61</v>
      </c>
      <c r="AC109" s="94" t="s">
        <v>59</v>
      </c>
      <c r="AD109" s="54" t="s">
        <v>2104</v>
      </c>
      <c r="AE109" s="94" t="s">
        <v>557</v>
      </c>
      <c r="AF109" s="94" t="s">
        <v>557</v>
      </c>
      <c r="AG109" s="94" t="s">
        <v>557</v>
      </c>
      <c r="AH109" s="94" t="s">
        <v>61</v>
      </c>
      <c r="AI109" s="94" t="s">
        <v>60</v>
      </c>
      <c r="AJ109" s="96" t="s">
        <v>144</v>
      </c>
      <c r="AK109" s="96" t="s">
        <v>79</v>
      </c>
      <c r="AL109" s="94" t="s">
        <v>81</v>
      </c>
      <c r="AM109" s="54" t="s">
        <v>2105</v>
      </c>
      <c r="AN109" s="94" t="s">
        <v>431</v>
      </c>
      <c r="AO109" s="54" t="s">
        <v>388</v>
      </c>
      <c r="AP109" s="54" t="s">
        <v>388</v>
      </c>
      <c r="AQ109" s="54" t="s">
        <v>388</v>
      </c>
      <c r="AR109" s="54" t="s">
        <v>388</v>
      </c>
      <c r="AS109" s="54" t="s">
        <v>388</v>
      </c>
      <c r="AT109" s="54" t="s">
        <v>2106</v>
      </c>
      <c r="AU109" s="54" t="s">
        <v>2107</v>
      </c>
      <c r="AV109" s="54" t="s">
        <v>2108</v>
      </c>
      <c r="AW109" s="54" t="s">
        <v>2109</v>
      </c>
      <c r="AX109" s="54" t="s">
        <v>2110</v>
      </c>
      <c r="AY109" s="54" t="s">
        <v>2111</v>
      </c>
      <c r="AZ109" s="54" t="s">
        <v>2112</v>
      </c>
      <c r="BA109" s="54" t="s">
        <v>2113</v>
      </c>
      <c r="BB109" s="165" t="s">
        <v>2167</v>
      </c>
      <c r="BC109" s="55" t="s">
        <v>2168</v>
      </c>
      <c r="BD109" s="71">
        <v>43593</v>
      </c>
      <c r="BE109" s="72" t="s">
        <v>392</v>
      </c>
      <c r="BF109" s="77" t="s">
        <v>2114</v>
      </c>
      <c r="BG109" s="69">
        <v>43784</v>
      </c>
      <c r="BH109" s="78" t="s">
        <v>392</v>
      </c>
      <c r="BI109" s="74" t="s">
        <v>2115</v>
      </c>
      <c r="BJ109" s="69">
        <v>43895</v>
      </c>
      <c r="BK109" s="72" t="s">
        <v>686</v>
      </c>
      <c r="BL109" s="77" t="s">
        <v>2116</v>
      </c>
      <c r="BM109" s="69">
        <v>44062</v>
      </c>
      <c r="BN109" s="78" t="s">
        <v>396</v>
      </c>
      <c r="BO109" s="74" t="s">
        <v>2043</v>
      </c>
      <c r="BP109" s="69">
        <v>44169</v>
      </c>
      <c r="BQ109" s="72" t="s">
        <v>447</v>
      </c>
      <c r="BR109" s="77" t="s">
        <v>2044</v>
      </c>
      <c r="BS109" s="69" t="s">
        <v>403</v>
      </c>
      <c r="BT109" s="78" t="s">
        <v>404</v>
      </c>
      <c r="BU109" s="74" t="s">
        <v>403</v>
      </c>
      <c r="BV109" s="69" t="s">
        <v>403</v>
      </c>
      <c r="BW109" s="72" t="s">
        <v>404</v>
      </c>
      <c r="BX109" s="77" t="s">
        <v>403</v>
      </c>
      <c r="BY109" s="69" t="s">
        <v>403</v>
      </c>
      <c r="BZ109" s="78" t="s">
        <v>404</v>
      </c>
      <c r="CA109" s="74" t="s">
        <v>403</v>
      </c>
      <c r="CB109" s="69" t="s">
        <v>403</v>
      </c>
      <c r="CC109" s="72" t="s">
        <v>404</v>
      </c>
      <c r="CD109" s="77" t="s">
        <v>403</v>
      </c>
      <c r="CE109" s="69" t="s">
        <v>403</v>
      </c>
      <c r="CF109" s="78" t="s">
        <v>404</v>
      </c>
      <c r="CG109" s="74" t="s">
        <v>403</v>
      </c>
      <c r="CH109" s="69" t="s">
        <v>403</v>
      </c>
      <c r="CI109" s="72" t="s">
        <v>404</v>
      </c>
      <c r="CJ109" s="77" t="s">
        <v>403</v>
      </c>
      <c r="CK109" s="69" t="s">
        <v>403</v>
      </c>
      <c r="CL109" s="78" t="s">
        <v>404</v>
      </c>
      <c r="CM109" s="80" t="s">
        <v>403</v>
      </c>
      <c r="CN109" s="159" t="str">
        <f>IFERROR(VLOOKUP(A109,Listas!$A$2:$B$23,2,FALSE),"")</f>
        <v xml:space="preserve"> Oficina de Tecnologías de la Información y las Comunicaciones</v>
      </c>
      <c r="CO109" s="160">
        <f t="shared" si="57"/>
        <v>1</v>
      </c>
      <c r="CP109" s="160">
        <f t="shared" si="58"/>
        <v>4</v>
      </c>
      <c r="CQ109" s="160">
        <f t="shared" si="59"/>
        <v>1</v>
      </c>
      <c r="CR109" s="160">
        <f t="shared" si="60"/>
        <v>4</v>
      </c>
      <c r="CS109" s="94">
        <f t="shared" si="61"/>
        <v>1</v>
      </c>
      <c r="CT109" s="94" t="str">
        <f t="shared" si="53"/>
        <v>Rara vez (1)</v>
      </c>
      <c r="CU109" s="94">
        <f t="shared" si="62"/>
        <v>4</v>
      </c>
      <c r="CV109" s="94" t="str">
        <f t="shared" si="54"/>
        <v>Mayor (4)</v>
      </c>
      <c r="CW109" s="94">
        <f t="shared" si="63"/>
        <v>1</v>
      </c>
      <c r="CX109" s="94" t="str">
        <f t="shared" si="55"/>
        <v>Rara vez (1)</v>
      </c>
      <c r="CY109" s="94">
        <f t="shared" si="64"/>
        <v>3</v>
      </c>
      <c r="CZ109" s="94" t="str">
        <f t="shared" si="56"/>
        <v>Moderado (3)</v>
      </c>
      <c r="DA109" s="94" t="str">
        <f t="shared" si="50"/>
        <v>Antes de controles
Desde el cuadrante de probabilidad Rara vez (1) e impacto Mayor (4)
Después de controles
Hasta el cuadrante de probabilidad Rara vez (1) e impacto Moderado (3)</v>
      </c>
      <c r="DJ109" s="178"/>
      <c r="DO109" s="165" t="str">
        <f t="shared" si="65"/>
        <v>Antes de controles
Desde el cuadrante de probabilidad Rara vez (1) e impacto Mayor (4)
Después de controles
Hasta el cuadrante de probabilidad Rara vez (1) e impacto Moderado (3)</v>
      </c>
      <c r="DP109" s="55" t="str">
        <f t="shared" si="66"/>
        <v>Antes de controles
Desde el cuadrante de probabilidad Improbable (2) e impacto Mayor (4)
Después de controles
Hasta el cuadrante de probabilidad Rara vez (1) e impacto Menor (2)</v>
      </c>
    </row>
    <row r="110" spans="1:120" ht="409.5" customHeight="1" x14ac:dyDescent="0.2">
      <c r="A110" s="54" t="s">
        <v>331</v>
      </c>
      <c r="B110" s="97" t="s">
        <v>2117</v>
      </c>
      <c r="C110" s="58" t="s">
        <v>40</v>
      </c>
      <c r="D110" s="56" t="s">
        <v>2118</v>
      </c>
      <c r="E110" s="94" t="s">
        <v>64</v>
      </c>
      <c r="F110" s="94" t="s">
        <v>42</v>
      </c>
      <c r="G110" s="54" t="s">
        <v>2119</v>
      </c>
      <c r="H110" s="54" t="s">
        <v>424</v>
      </c>
      <c r="I110" s="54" t="s">
        <v>2120</v>
      </c>
      <c r="J110" s="54" t="s">
        <v>426</v>
      </c>
      <c r="K110" s="54" t="s">
        <v>379</v>
      </c>
      <c r="L110" s="54" t="s">
        <v>493</v>
      </c>
      <c r="M110" s="54" t="s">
        <v>599</v>
      </c>
      <c r="N110" s="96" t="s">
        <v>144</v>
      </c>
      <c r="O110" s="96" t="s">
        <v>104</v>
      </c>
      <c r="P110" s="96" t="s">
        <v>79</v>
      </c>
      <c r="Q110" s="96" t="s">
        <v>79</v>
      </c>
      <c r="R110" s="96" t="s">
        <v>145</v>
      </c>
      <c r="S110" s="96" t="s">
        <v>145</v>
      </c>
      <c r="T110" s="96" t="s">
        <v>104</v>
      </c>
      <c r="U110" s="96" t="s">
        <v>79</v>
      </c>
      <c r="V110" s="94" t="s">
        <v>81</v>
      </c>
      <c r="W110" s="54" t="s">
        <v>2121</v>
      </c>
      <c r="X110" s="54" t="s">
        <v>2122</v>
      </c>
      <c r="Y110" s="94" t="s">
        <v>464</v>
      </c>
      <c r="Z110" s="94" t="s">
        <v>464</v>
      </c>
      <c r="AA110" s="94" t="s">
        <v>464</v>
      </c>
      <c r="AB110" s="94" t="s">
        <v>61</v>
      </c>
      <c r="AC110" s="94" t="s">
        <v>59</v>
      </c>
      <c r="AD110" s="54" t="s">
        <v>2123</v>
      </c>
      <c r="AE110" s="94" t="s">
        <v>464</v>
      </c>
      <c r="AF110" s="94" t="s">
        <v>464</v>
      </c>
      <c r="AG110" s="94" t="s">
        <v>464</v>
      </c>
      <c r="AH110" s="94" t="s">
        <v>61</v>
      </c>
      <c r="AI110" s="94" t="s">
        <v>60</v>
      </c>
      <c r="AJ110" s="96" t="s">
        <v>144</v>
      </c>
      <c r="AK110" s="96" t="s">
        <v>79</v>
      </c>
      <c r="AL110" s="94" t="s">
        <v>81</v>
      </c>
      <c r="AM110" s="54" t="s">
        <v>2124</v>
      </c>
      <c r="AN110" s="94" t="s">
        <v>431</v>
      </c>
      <c r="AO110" s="54" t="s">
        <v>388</v>
      </c>
      <c r="AP110" s="54" t="s">
        <v>388</v>
      </c>
      <c r="AQ110" s="54" t="s">
        <v>388</v>
      </c>
      <c r="AR110" s="54" t="s">
        <v>388</v>
      </c>
      <c r="AS110" s="54" t="s">
        <v>388</v>
      </c>
      <c r="AT110" s="54" t="s">
        <v>2125</v>
      </c>
      <c r="AU110" s="54" t="s">
        <v>2126</v>
      </c>
      <c r="AV110" s="54" t="s">
        <v>2127</v>
      </c>
      <c r="AW110" s="54" t="s">
        <v>2128</v>
      </c>
      <c r="AX110" s="54" t="s">
        <v>2129</v>
      </c>
      <c r="AY110" s="54" t="s">
        <v>2130</v>
      </c>
      <c r="AZ110" s="54" t="s">
        <v>2131</v>
      </c>
      <c r="BA110" s="54" t="s">
        <v>2132</v>
      </c>
      <c r="BB110" s="165" t="s">
        <v>2167</v>
      </c>
      <c r="BC110" s="55" t="s">
        <v>2168</v>
      </c>
      <c r="BD110" s="71">
        <v>43496</v>
      </c>
      <c r="BE110" s="72" t="s">
        <v>392</v>
      </c>
      <c r="BF110" s="77" t="s">
        <v>613</v>
      </c>
      <c r="BG110" s="69">
        <v>43594</v>
      </c>
      <c r="BH110" s="78" t="s">
        <v>392</v>
      </c>
      <c r="BI110" s="74" t="s">
        <v>2133</v>
      </c>
      <c r="BJ110" s="69">
        <v>43902</v>
      </c>
      <c r="BK110" s="72" t="s">
        <v>686</v>
      </c>
      <c r="BL110" s="77" t="s">
        <v>1840</v>
      </c>
      <c r="BM110" s="69">
        <v>44075</v>
      </c>
      <c r="BN110" s="78" t="s">
        <v>502</v>
      </c>
      <c r="BO110" s="74" t="s">
        <v>2134</v>
      </c>
      <c r="BP110" s="69">
        <v>44167</v>
      </c>
      <c r="BQ110" s="72" t="s">
        <v>445</v>
      </c>
      <c r="BR110" s="77" t="s">
        <v>1842</v>
      </c>
      <c r="BS110" s="69" t="s">
        <v>403</v>
      </c>
      <c r="BT110" s="78" t="s">
        <v>404</v>
      </c>
      <c r="BU110" s="74" t="s">
        <v>403</v>
      </c>
      <c r="BV110" s="69" t="s">
        <v>403</v>
      </c>
      <c r="BW110" s="72" t="s">
        <v>404</v>
      </c>
      <c r="BX110" s="77" t="s">
        <v>403</v>
      </c>
      <c r="BY110" s="69" t="s">
        <v>403</v>
      </c>
      <c r="BZ110" s="78" t="s">
        <v>404</v>
      </c>
      <c r="CA110" s="74" t="s">
        <v>403</v>
      </c>
      <c r="CB110" s="69" t="s">
        <v>403</v>
      </c>
      <c r="CC110" s="72" t="s">
        <v>404</v>
      </c>
      <c r="CD110" s="77" t="s">
        <v>403</v>
      </c>
      <c r="CE110" s="69" t="s">
        <v>403</v>
      </c>
      <c r="CF110" s="78" t="s">
        <v>404</v>
      </c>
      <c r="CG110" s="74" t="s">
        <v>403</v>
      </c>
      <c r="CH110" s="69" t="s">
        <v>403</v>
      </c>
      <c r="CI110" s="72" t="s">
        <v>404</v>
      </c>
      <c r="CJ110" s="77" t="s">
        <v>403</v>
      </c>
      <c r="CK110" s="69" t="s">
        <v>403</v>
      </c>
      <c r="CL110" s="78" t="s">
        <v>404</v>
      </c>
      <c r="CM110" s="80" t="s">
        <v>403</v>
      </c>
      <c r="CN110" s="159" t="str">
        <f>IFERROR(VLOOKUP(A110,Listas!$A$2:$B$23,2,FALSE),"")</f>
        <v xml:space="preserve"> Oficina de Control Interno </v>
      </c>
      <c r="CO110" s="160">
        <f t="shared" si="57"/>
        <v>1</v>
      </c>
      <c r="CP110" s="160">
        <f t="shared" si="58"/>
        <v>4</v>
      </c>
      <c r="CQ110" s="160">
        <f t="shared" si="59"/>
        <v>1</v>
      </c>
      <c r="CR110" s="160">
        <f t="shared" si="60"/>
        <v>4</v>
      </c>
      <c r="CS110" s="94">
        <f t="shared" si="61"/>
        <v>1</v>
      </c>
      <c r="CT110" s="94" t="str">
        <f t="shared" si="53"/>
        <v>Rara vez (1)</v>
      </c>
      <c r="CU110" s="94">
        <f t="shared" si="62"/>
        <v>4</v>
      </c>
      <c r="CV110" s="94" t="str">
        <f t="shared" si="54"/>
        <v>Mayor (4)</v>
      </c>
      <c r="CW110" s="94">
        <f t="shared" si="63"/>
        <v>1</v>
      </c>
      <c r="CX110" s="94" t="str">
        <f t="shared" si="55"/>
        <v>Rara vez (1)</v>
      </c>
      <c r="CY110" s="94">
        <f t="shared" si="64"/>
        <v>3</v>
      </c>
      <c r="CZ110" s="94" t="str">
        <f t="shared" si="56"/>
        <v>Moderado (3)</v>
      </c>
      <c r="DA110" s="94" t="str">
        <f t="shared" si="50"/>
        <v>Antes de controles
Desde el cuadrante de probabilidad Rara vez (1) e impacto Mayor (4)
Después de controles
Hasta el cuadrante de probabilidad Rara vez (1) e impacto Moderado (3)</v>
      </c>
      <c r="DJ110" s="178"/>
      <c r="DO110" s="165" t="str">
        <f t="shared" si="65"/>
        <v>Antes de controles
Desde el cuadrante de probabilidad Rara vez (1) e impacto Mayor (4)
Después de controles
Hasta el cuadrante de probabilidad Rara vez (1) e impacto Moderado (3)</v>
      </c>
      <c r="DP110" s="55" t="str">
        <f t="shared" si="66"/>
        <v>Antes de controles
Desde el cuadrante de probabilidad Improbable (2) e impacto Mayor (4)
Después de controles
Hasta el cuadrante de probabilidad Rara vez (1) e impacto Menor (2)</v>
      </c>
    </row>
    <row r="111" spans="1:120" ht="409.5" customHeight="1" x14ac:dyDescent="0.2">
      <c r="A111" s="54" t="s">
        <v>331</v>
      </c>
      <c r="B111" s="97" t="s">
        <v>2117</v>
      </c>
      <c r="C111" s="58" t="s">
        <v>150</v>
      </c>
      <c r="D111" s="56" t="s">
        <v>2135</v>
      </c>
      <c r="E111" s="94" t="s">
        <v>64</v>
      </c>
      <c r="F111" s="94" t="s">
        <v>42</v>
      </c>
      <c r="G111" s="54" t="s">
        <v>2136</v>
      </c>
      <c r="H111" s="54" t="s">
        <v>424</v>
      </c>
      <c r="I111" s="54" t="s">
        <v>2137</v>
      </c>
      <c r="J111" s="54" t="s">
        <v>426</v>
      </c>
      <c r="K111" s="54" t="s">
        <v>379</v>
      </c>
      <c r="L111" s="54" t="s">
        <v>493</v>
      </c>
      <c r="M111" s="54" t="s">
        <v>599</v>
      </c>
      <c r="N111" s="96" t="s">
        <v>144</v>
      </c>
      <c r="O111" s="96" t="s">
        <v>104</v>
      </c>
      <c r="P111" s="96" t="s">
        <v>79</v>
      </c>
      <c r="Q111" s="96" t="s">
        <v>79</v>
      </c>
      <c r="R111" s="96" t="s">
        <v>145</v>
      </c>
      <c r="S111" s="96" t="s">
        <v>145</v>
      </c>
      <c r="T111" s="96" t="s">
        <v>104</v>
      </c>
      <c r="U111" s="96" t="s">
        <v>79</v>
      </c>
      <c r="V111" s="94" t="s">
        <v>81</v>
      </c>
      <c r="W111" s="54" t="s">
        <v>2121</v>
      </c>
      <c r="X111" s="54" t="s">
        <v>2138</v>
      </c>
      <c r="Y111" s="94" t="s">
        <v>464</v>
      </c>
      <c r="Z111" s="94" t="s">
        <v>464</v>
      </c>
      <c r="AA111" s="94" t="s">
        <v>464</v>
      </c>
      <c r="AB111" s="94" t="s">
        <v>61</v>
      </c>
      <c r="AC111" s="94" t="s">
        <v>59</v>
      </c>
      <c r="AD111" s="54" t="s">
        <v>2139</v>
      </c>
      <c r="AE111" s="94" t="s">
        <v>384</v>
      </c>
      <c r="AF111" s="94" t="s">
        <v>384</v>
      </c>
      <c r="AG111" s="94" t="s">
        <v>384</v>
      </c>
      <c r="AH111" s="94" t="s">
        <v>61</v>
      </c>
      <c r="AI111" s="94" t="s">
        <v>60</v>
      </c>
      <c r="AJ111" s="96" t="s">
        <v>144</v>
      </c>
      <c r="AK111" s="96" t="s">
        <v>79</v>
      </c>
      <c r="AL111" s="94" t="s">
        <v>81</v>
      </c>
      <c r="AM111" s="54" t="s">
        <v>2124</v>
      </c>
      <c r="AN111" s="94" t="s">
        <v>431</v>
      </c>
      <c r="AO111" s="54" t="s">
        <v>388</v>
      </c>
      <c r="AP111" s="54" t="s">
        <v>388</v>
      </c>
      <c r="AQ111" s="54" t="s">
        <v>388</v>
      </c>
      <c r="AR111" s="54" t="s">
        <v>388</v>
      </c>
      <c r="AS111" s="54" t="s">
        <v>388</v>
      </c>
      <c r="AT111" s="54" t="s">
        <v>2125</v>
      </c>
      <c r="AU111" s="54" t="s">
        <v>2126</v>
      </c>
      <c r="AV111" s="54" t="s">
        <v>2127</v>
      </c>
      <c r="AW111" s="54" t="s">
        <v>2128</v>
      </c>
      <c r="AX111" s="54" t="s">
        <v>2129</v>
      </c>
      <c r="AY111" s="54" t="s">
        <v>2140</v>
      </c>
      <c r="AZ111" s="54" t="s">
        <v>2141</v>
      </c>
      <c r="BA111" s="54" t="s">
        <v>2142</v>
      </c>
      <c r="BB111" s="165" t="s">
        <v>2167</v>
      </c>
      <c r="BC111" s="55" t="s">
        <v>2168</v>
      </c>
      <c r="BD111" s="71">
        <v>43496</v>
      </c>
      <c r="BE111" s="72" t="s">
        <v>392</v>
      </c>
      <c r="BF111" s="77" t="s">
        <v>613</v>
      </c>
      <c r="BG111" s="69">
        <v>43594</v>
      </c>
      <c r="BH111" s="78" t="s">
        <v>392</v>
      </c>
      <c r="BI111" s="74" t="s">
        <v>2133</v>
      </c>
      <c r="BJ111" s="69">
        <v>43902</v>
      </c>
      <c r="BK111" s="72" t="s">
        <v>686</v>
      </c>
      <c r="BL111" s="77" t="s">
        <v>1840</v>
      </c>
      <c r="BM111" s="69">
        <v>44075</v>
      </c>
      <c r="BN111" s="78" t="s">
        <v>502</v>
      </c>
      <c r="BO111" s="74" t="s">
        <v>2134</v>
      </c>
      <c r="BP111" s="69">
        <v>44167</v>
      </c>
      <c r="BQ111" s="72" t="s">
        <v>445</v>
      </c>
      <c r="BR111" s="77" t="s">
        <v>1842</v>
      </c>
      <c r="BS111" s="69" t="s">
        <v>403</v>
      </c>
      <c r="BT111" s="78" t="s">
        <v>404</v>
      </c>
      <c r="BU111" s="74" t="s">
        <v>403</v>
      </c>
      <c r="BV111" s="69" t="s">
        <v>403</v>
      </c>
      <c r="BW111" s="72" t="s">
        <v>404</v>
      </c>
      <c r="BX111" s="77" t="s">
        <v>403</v>
      </c>
      <c r="BY111" s="69" t="s">
        <v>403</v>
      </c>
      <c r="BZ111" s="78" t="s">
        <v>404</v>
      </c>
      <c r="CA111" s="74" t="s">
        <v>403</v>
      </c>
      <c r="CB111" s="69" t="s">
        <v>403</v>
      </c>
      <c r="CC111" s="72" t="s">
        <v>404</v>
      </c>
      <c r="CD111" s="77" t="s">
        <v>403</v>
      </c>
      <c r="CE111" s="69" t="s">
        <v>403</v>
      </c>
      <c r="CF111" s="78" t="s">
        <v>404</v>
      </c>
      <c r="CG111" s="74" t="s">
        <v>403</v>
      </c>
      <c r="CH111" s="69" t="s">
        <v>403</v>
      </c>
      <c r="CI111" s="72" t="s">
        <v>404</v>
      </c>
      <c r="CJ111" s="77" t="s">
        <v>403</v>
      </c>
      <c r="CK111" s="69" t="s">
        <v>403</v>
      </c>
      <c r="CL111" s="78" t="s">
        <v>404</v>
      </c>
      <c r="CM111" s="80" t="s">
        <v>403</v>
      </c>
      <c r="CN111" s="159" t="str">
        <f>IFERROR(VLOOKUP(A111,Listas!$A$2:$B$23,2,FALSE),"")</f>
        <v xml:space="preserve"> Oficina de Control Interno </v>
      </c>
      <c r="CO111" s="160">
        <f t="shared" si="57"/>
        <v>1</v>
      </c>
      <c r="CP111" s="160">
        <f t="shared" si="58"/>
        <v>4</v>
      </c>
      <c r="CQ111" s="160">
        <f t="shared" si="59"/>
        <v>1</v>
      </c>
      <c r="CR111" s="160">
        <f t="shared" si="60"/>
        <v>4</v>
      </c>
      <c r="CS111" s="94">
        <f t="shared" si="61"/>
        <v>1</v>
      </c>
      <c r="CT111" s="94" t="str">
        <f t="shared" si="53"/>
        <v>Rara vez (1)</v>
      </c>
      <c r="CU111" s="94">
        <f t="shared" si="62"/>
        <v>4</v>
      </c>
      <c r="CV111" s="94" t="str">
        <f t="shared" si="54"/>
        <v>Mayor (4)</v>
      </c>
      <c r="CW111" s="94">
        <f t="shared" si="63"/>
        <v>1</v>
      </c>
      <c r="CX111" s="94" t="str">
        <f t="shared" si="55"/>
        <v>Rara vez (1)</v>
      </c>
      <c r="CY111" s="94">
        <f t="shared" si="64"/>
        <v>3</v>
      </c>
      <c r="CZ111" s="94" t="str">
        <f t="shared" si="56"/>
        <v>Moderado (3)</v>
      </c>
      <c r="DA111" s="94" t="str">
        <f t="shared" si="50"/>
        <v>Antes de controles
Desde el cuadrante de probabilidad Rara vez (1) e impacto Mayor (4)
Después de controles
Hasta el cuadrante de probabilidad Rara vez (1) e impacto Moderado (3)</v>
      </c>
      <c r="DJ111" s="178"/>
      <c r="DO111" s="165" t="str">
        <f t="shared" si="65"/>
        <v>Antes de controles
Desde el cuadrante de probabilidad Rara vez (1) e impacto Mayor (4)
Después de controles
Hasta el cuadrante de probabilidad Rara vez (1) e impacto Moderado (3)</v>
      </c>
      <c r="DP111" s="55" t="str">
        <f t="shared" si="66"/>
        <v>Antes de controles
Desde el cuadrante de probabilidad Improbable (2) e impacto Mayor (4)
Después de controles
Hasta el cuadrante de probabilidad Rara vez (1) e impacto Menor (2)</v>
      </c>
    </row>
    <row r="112" spans="1:120" ht="409.5" customHeight="1" x14ac:dyDescent="0.2">
      <c r="A112" s="54" t="s">
        <v>331</v>
      </c>
      <c r="B112" s="97" t="s">
        <v>2143</v>
      </c>
      <c r="C112" s="58" t="s">
        <v>39</v>
      </c>
      <c r="D112" s="56" t="s">
        <v>2144</v>
      </c>
      <c r="E112" s="94" t="s">
        <v>35</v>
      </c>
      <c r="F112" s="94" t="s">
        <v>152</v>
      </c>
      <c r="G112" s="54" t="s">
        <v>2145</v>
      </c>
      <c r="H112" s="54" t="s">
        <v>2146</v>
      </c>
      <c r="I112" s="54" t="s">
        <v>2147</v>
      </c>
      <c r="J112" s="54" t="s">
        <v>1204</v>
      </c>
      <c r="K112" s="54" t="s">
        <v>379</v>
      </c>
      <c r="L112" s="54" t="s">
        <v>493</v>
      </c>
      <c r="M112" s="54" t="s">
        <v>599</v>
      </c>
      <c r="N112" s="96" t="s">
        <v>144</v>
      </c>
      <c r="O112" s="96" t="s">
        <v>145</v>
      </c>
      <c r="P112" s="96" t="s">
        <v>145</v>
      </c>
      <c r="Q112" s="96" t="s">
        <v>125</v>
      </c>
      <c r="R112" s="96" t="s">
        <v>145</v>
      </c>
      <c r="S112" s="96" t="s">
        <v>104</v>
      </c>
      <c r="T112" s="96" t="s">
        <v>125</v>
      </c>
      <c r="U112" s="96" t="s">
        <v>104</v>
      </c>
      <c r="V112" s="94" t="s">
        <v>105</v>
      </c>
      <c r="W112" s="54" t="s">
        <v>2148</v>
      </c>
      <c r="X112" s="54" t="s">
        <v>2149</v>
      </c>
      <c r="Y112" s="94" t="s">
        <v>384</v>
      </c>
      <c r="Z112" s="94" t="s">
        <v>384</v>
      </c>
      <c r="AA112" s="94" t="s">
        <v>384</v>
      </c>
      <c r="AB112" s="94" t="s">
        <v>61</v>
      </c>
      <c r="AC112" s="94" t="s">
        <v>59</v>
      </c>
      <c r="AD112" s="54" t="s">
        <v>2150</v>
      </c>
      <c r="AE112" s="94" t="s">
        <v>384</v>
      </c>
      <c r="AF112" s="94" t="s">
        <v>384</v>
      </c>
      <c r="AG112" s="94" t="s">
        <v>384</v>
      </c>
      <c r="AH112" s="94" t="s">
        <v>61</v>
      </c>
      <c r="AI112" s="94" t="s">
        <v>60</v>
      </c>
      <c r="AJ112" s="96" t="s">
        <v>144</v>
      </c>
      <c r="AK112" s="96" t="s">
        <v>145</v>
      </c>
      <c r="AL112" s="94" t="s">
        <v>126</v>
      </c>
      <c r="AM112" s="54" t="s">
        <v>2151</v>
      </c>
      <c r="AN112" s="94" t="s">
        <v>387</v>
      </c>
      <c r="AO112" s="54" t="s">
        <v>388</v>
      </c>
      <c r="AP112" s="54" t="s">
        <v>388</v>
      </c>
      <c r="AQ112" s="54" t="s">
        <v>388</v>
      </c>
      <c r="AR112" s="54" t="s">
        <v>388</v>
      </c>
      <c r="AS112" s="54" t="s">
        <v>388</v>
      </c>
      <c r="AT112" s="54" t="s">
        <v>388</v>
      </c>
      <c r="AU112" s="54" t="s">
        <v>388</v>
      </c>
      <c r="AV112" s="54" t="s">
        <v>388</v>
      </c>
      <c r="AW112" s="54" t="s">
        <v>388</v>
      </c>
      <c r="AX112" s="54" t="s">
        <v>388</v>
      </c>
      <c r="AY112" s="54" t="s">
        <v>2152</v>
      </c>
      <c r="AZ112" s="54" t="s">
        <v>2141</v>
      </c>
      <c r="BA112" s="54" t="s">
        <v>2153</v>
      </c>
      <c r="BB112" s="165" t="s">
        <v>2167</v>
      </c>
      <c r="BC112" s="55" t="s">
        <v>2168</v>
      </c>
      <c r="BD112" s="71">
        <v>43349</v>
      </c>
      <c r="BE112" s="72" t="s">
        <v>392</v>
      </c>
      <c r="BF112" s="77" t="s">
        <v>613</v>
      </c>
      <c r="BG112" s="69">
        <v>43594</v>
      </c>
      <c r="BH112" s="78" t="s">
        <v>392</v>
      </c>
      <c r="BI112" s="74" t="s">
        <v>2154</v>
      </c>
      <c r="BJ112" s="69">
        <v>43902</v>
      </c>
      <c r="BK112" s="72" t="s">
        <v>398</v>
      </c>
      <c r="BL112" s="77" t="s">
        <v>2155</v>
      </c>
      <c r="BM112" s="69">
        <v>44075</v>
      </c>
      <c r="BN112" s="78" t="s">
        <v>400</v>
      </c>
      <c r="BO112" s="74" t="s">
        <v>2156</v>
      </c>
      <c r="BP112" s="69" t="s">
        <v>403</v>
      </c>
      <c r="BQ112" s="72" t="s">
        <v>404</v>
      </c>
      <c r="BR112" s="77" t="s">
        <v>403</v>
      </c>
      <c r="BS112" s="69" t="s">
        <v>403</v>
      </c>
      <c r="BT112" s="78" t="s">
        <v>404</v>
      </c>
      <c r="BU112" s="74" t="s">
        <v>403</v>
      </c>
      <c r="BV112" s="69" t="s">
        <v>403</v>
      </c>
      <c r="BW112" s="72" t="s">
        <v>404</v>
      </c>
      <c r="BX112" s="77" t="s">
        <v>403</v>
      </c>
      <c r="BY112" s="69" t="s">
        <v>403</v>
      </c>
      <c r="BZ112" s="78" t="s">
        <v>404</v>
      </c>
      <c r="CA112" s="74" t="s">
        <v>403</v>
      </c>
      <c r="CB112" s="69" t="s">
        <v>403</v>
      </c>
      <c r="CC112" s="72" t="s">
        <v>404</v>
      </c>
      <c r="CD112" s="77" t="s">
        <v>403</v>
      </c>
      <c r="CE112" s="69" t="s">
        <v>403</v>
      </c>
      <c r="CF112" s="78" t="s">
        <v>404</v>
      </c>
      <c r="CG112" s="74" t="s">
        <v>403</v>
      </c>
      <c r="CH112" s="69" t="s">
        <v>403</v>
      </c>
      <c r="CI112" s="72" t="s">
        <v>404</v>
      </c>
      <c r="CJ112" s="77" t="s">
        <v>403</v>
      </c>
      <c r="CK112" s="69" t="s">
        <v>403</v>
      </c>
      <c r="CL112" s="78" t="s">
        <v>404</v>
      </c>
      <c r="CM112" s="80" t="s">
        <v>403</v>
      </c>
      <c r="CN112" s="159" t="str">
        <f>IFERROR(VLOOKUP(A112,Listas!$A$2:$B$23,2,FALSE),"")</f>
        <v xml:space="preserve"> Oficina de Control Interno </v>
      </c>
      <c r="CO112" s="160">
        <f t="shared" si="57"/>
        <v>1</v>
      </c>
      <c r="CP112" s="160">
        <f t="shared" si="58"/>
        <v>3</v>
      </c>
      <c r="CQ112" s="160">
        <f t="shared" si="59"/>
        <v>1</v>
      </c>
      <c r="CR112" s="160">
        <f t="shared" si="60"/>
        <v>1</v>
      </c>
      <c r="CS112" s="94">
        <f t="shared" si="61"/>
        <v>1</v>
      </c>
      <c r="CT112" s="94" t="str">
        <f t="shared" si="53"/>
        <v>Rara vez (1)</v>
      </c>
      <c r="CU112" s="94">
        <f t="shared" si="62"/>
        <v>4</v>
      </c>
      <c r="CV112" s="94" t="str">
        <f t="shared" si="54"/>
        <v>Mayor (4)</v>
      </c>
      <c r="CW112" s="94">
        <f t="shared" si="63"/>
        <v>1</v>
      </c>
      <c r="CX112" s="94" t="str">
        <f t="shared" si="55"/>
        <v>Rara vez (1)</v>
      </c>
      <c r="CY112" s="94">
        <f t="shared" si="64"/>
        <v>3</v>
      </c>
      <c r="CZ112" s="94" t="str">
        <f t="shared" si="56"/>
        <v>Moderado (3)</v>
      </c>
      <c r="DA112" s="94" t="str">
        <f t="shared" si="50"/>
        <v>Antes de controles
Desde el cuadrante de probabilidad Rara vez (1) e impacto Mayor (4)
Después de controles
Hasta el cuadrante de probabilidad Rara vez (1) e impacto Moderado (3)</v>
      </c>
      <c r="DJ112" s="178"/>
      <c r="DO112" s="165" t="str">
        <f t="shared" si="65"/>
        <v>Antes de controles
Desde el cuadrante de probabilidad Rara vez (1) e impacto Mayor (4)
Después de controles
Hasta el cuadrante de probabilidad Rara vez (1) e impacto Moderado (3)</v>
      </c>
      <c r="DP112" s="55" t="str">
        <f t="shared" si="66"/>
        <v>Antes de controles
Desde el cuadrante de probabilidad Improbable (2) e impacto Mayor (4)
Después de controles
Hasta el cuadrante de probabilidad Rara vez (1) e impacto Menor (2)</v>
      </c>
    </row>
    <row r="113" spans="1:120" ht="409.5" customHeight="1" x14ac:dyDescent="0.2">
      <c r="A113" s="54" t="s">
        <v>331</v>
      </c>
      <c r="B113" s="97" t="s">
        <v>2157</v>
      </c>
      <c r="C113" s="58" t="s">
        <v>39</v>
      </c>
      <c r="D113" s="56" t="s">
        <v>2158</v>
      </c>
      <c r="E113" s="94" t="s">
        <v>35</v>
      </c>
      <c r="F113" s="94" t="s">
        <v>152</v>
      </c>
      <c r="G113" s="54" t="s">
        <v>2159</v>
      </c>
      <c r="H113" s="54" t="s">
        <v>2146</v>
      </c>
      <c r="I113" s="54" t="s">
        <v>2160</v>
      </c>
      <c r="J113" s="54" t="s">
        <v>1204</v>
      </c>
      <c r="K113" s="54" t="s">
        <v>379</v>
      </c>
      <c r="L113" s="54" t="s">
        <v>493</v>
      </c>
      <c r="M113" s="54" t="s">
        <v>599</v>
      </c>
      <c r="N113" s="96" t="s">
        <v>144</v>
      </c>
      <c r="O113" s="96" t="s">
        <v>145</v>
      </c>
      <c r="P113" s="96" t="s">
        <v>145</v>
      </c>
      <c r="Q113" s="96" t="s">
        <v>125</v>
      </c>
      <c r="R113" s="96" t="s">
        <v>145</v>
      </c>
      <c r="S113" s="96" t="s">
        <v>104</v>
      </c>
      <c r="T113" s="96" t="s">
        <v>125</v>
      </c>
      <c r="U113" s="96" t="s">
        <v>104</v>
      </c>
      <c r="V113" s="94" t="s">
        <v>105</v>
      </c>
      <c r="W113" s="54" t="s">
        <v>2148</v>
      </c>
      <c r="X113" s="54" t="s">
        <v>2138</v>
      </c>
      <c r="Y113" s="94" t="s">
        <v>464</v>
      </c>
      <c r="Z113" s="94" t="s">
        <v>464</v>
      </c>
      <c r="AA113" s="94" t="s">
        <v>464</v>
      </c>
      <c r="AB113" s="94" t="s">
        <v>61</v>
      </c>
      <c r="AC113" s="94" t="s">
        <v>59</v>
      </c>
      <c r="AD113" s="54" t="s">
        <v>2161</v>
      </c>
      <c r="AE113" s="94" t="s">
        <v>384</v>
      </c>
      <c r="AF113" s="94" t="s">
        <v>384</v>
      </c>
      <c r="AG113" s="94" t="s">
        <v>384</v>
      </c>
      <c r="AH113" s="94" t="s">
        <v>61</v>
      </c>
      <c r="AI113" s="94" t="s">
        <v>60</v>
      </c>
      <c r="AJ113" s="96" t="s">
        <v>144</v>
      </c>
      <c r="AK113" s="96" t="s">
        <v>145</v>
      </c>
      <c r="AL113" s="94" t="s">
        <v>126</v>
      </c>
      <c r="AM113" s="54" t="s">
        <v>2151</v>
      </c>
      <c r="AN113" s="94" t="s">
        <v>387</v>
      </c>
      <c r="AO113" s="54" t="s">
        <v>388</v>
      </c>
      <c r="AP113" s="54" t="s">
        <v>388</v>
      </c>
      <c r="AQ113" s="54" t="s">
        <v>388</v>
      </c>
      <c r="AR113" s="54" t="s">
        <v>388</v>
      </c>
      <c r="AS113" s="54" t="s">
        <v>388</v>
      </c>
      <c r="AT113" s="54" t="s">
        <v>388</v>
      </c>
      <c r="AU113" s="54" t="s">
        <v>388</v>
      </c>
      <c r="AV113" s="54" t="s">
        <v>388</v>
      </c>
      <c r="AW113" s="54" t="s">
        <v>388</v>
      </c>
      <c r="AX113" s="54" t="s">
        <v>388</v>
      </c>
      <c r="AY113" s="54" t="s">
        <v>2162</v>
      </c>
      <c r="AZ113" s="54" t="s">
        <v>2163</v>
      </c>
      <c r="BA113" s="54" t="s">
        <v>2164</v>
      </c>
      <c r="BB113" s="165" t="s">
        <v>2167</v>
      </c>
      <c r="BC113" s="55" t="s">
        <v>2168</v>
      </c>
      <c r="BD113" s="71">
        <v>43349</v>
      </c>
      <c r="BE113" s="72" t="s">
        <v>392</v>
      </c>
      <c r="BF113" s="77" t="s">
        <v>613</v>
      </c>
      <c r="BG113" s="69">
        <v>43594</v>
      </c>
      <c r="BH113" s="78" t="s">
        <v>392</v>
      </c>
      <c r="BI113" s="74" t="s">
        <v>2165</v>
      </c>
      <c r="BJ113" s="69">
        <v>43902</v>
      </c>
      <c r="BK113" s="72" t="s">
        <v>398</v>
      </c>
      <c r="BL113" s="77" t="s">
        <v>2155</v>
      </c>
      <c r="BM113" s="69">
        <v>44075</v>
      </c>
      <c r="BN113" s="78" t="s">
        <v>400</v>
      </c>
      <c r="BO113" s="74" t="s">
        <v>2166</v>
      </c>
      <c r="BP113" s="69" t="s">
        <v>403</v>
      </c>
      <c r="BQ113" s="72" t="s">
        <v>404</v>
      </c>
      <c r="BR113" s="77" t="s">
        <v>403</v>
      </c>
      <c r="BS113" s="69" t="s">
        <v>403</v>
      </c>
      <c r="BT113" s="78" t="s">
        <v>404</v>
      </c>
      <c r="BU113" s="74" t="s">
        <v>403</v>
      </c>
      <c r="BV113" s="69" t="s">
        <v>403</v>
      </c>
      <c r="BW113" s="72" t="s">
        <v>404</v>
      </c>
      <c r="BX113" s="77" t="s">
        <v>403</v>
      </c>
      <c r="BY113" s="69" t="s">
        <v>403</v>
      </c>
      <c r="BZ113" s="78" t="s">
        <v>404</v>
      </c>
      <c r="CA113" s="74" t="s">
        <v>403</v>
      </c>
      <c r="CB113" s="69" t="s">
        <v>403</v>
      </c>
      <c r="CC113" s="72" t="s">
        <v>404</v>
      </c>
      <c r="CD113" s="77" t="s">
        <v>403</v>
      </c>
      <c r="CE113" s="69" t="s">
        <v>403</v>
      </c>
      <c r="CF113" s="78" t="s">
        <v>404</v>
      </c>
      <c r="CG113" s="74" t="s">
        <v>403</v>
      </c>
      <c r="CH113" s="69" t="s">
        <v>403</v>
      </c>
      <c r="CI113" s="72" t="s">
        <v>404</v>
      </c>
      <c r="CJ113" s="77" t="s">
        <v>403</v>
      </c>
      <c r="CK113" s="69" t="s">
        <v>403</v>
      </c>
      <c r="CL113" s="78" t="s">
        <v>404</v>
      </c>
      <c r="CM113" s="80" t="s">
        <v>403</v>
      </c>
      <c r="CN113" s="159" t="str">
        <f>IFERROR(VLOOKUP(A113,Listas!$A$2:$B$23,2,FALSE),"")</f>
        <v xml:space="preserve"> Oficina de Control Interno </v>
      </c>
      <c r="CO113" s="160">
        <f t="shared" si="57"/>
        <v>1</v>
      </c>
      <c r="CP113" s="160">
        <f t="shared" si="58"/>
        <v>3</v>
      </c>
      <c r="CQ113" s="160">
        <f t="shared" si="59"/>
        <v>1</v>
      </c>
      <c r="CR113" s="160">
        <f t="shared" si="60"/>
        <v>1</v>
      </c>
      <c r="CS113" s="94">
        <f t="shared" si="61"/>
        <v>1</v>
      </c>
      <c r="CT113" s="94" t="str">
        <f t="shared" si="53"/>
        <v>Rara vez (1)</v>
      </c>
      <c r="CU113" s="94">
        <f t="shared" si="62"/>
        <v>4</v>
      </c>
      <c r="CV113" s="94" t="str">
        <f t="shared" si="54"/>
        <v>Mayor (4)</v>
      </c>
      <c r="CW113" s="94">
        <f t="shared" si="63"/>
        <v>1</v>
      </c>
      <c r="CX113" s="94" t="str">
        <f t="shared" si="55"/>
        <v>Rara vez (1)</v>
      </c>
      <c r="CY113" s="94">
        <f t="shared" si="64"/>
        <v>3</v>
      </c>
      <c r="CZ113" s="94" t="str">
        <f t="shared" si="56"/>
        <v>Moderado (3)</v>
      </c>
      <c r="DA113" s="94" t="str">
        <f t="shared" si="50"/>
        <v>Antes de controles
Desde el cuadrante de probabilidad Rara vez (1) e impacto Mayor (4)
Después de controles
Hasta el cuadrante de probabilidad Rara vez (1) e impacto Moderado (3)</v>
      </c>
      <c r="DJ113" s="178"/>
      <c r="DO113" s="165" t="str">
        <f t="shared" si="65"/>
        <v>Antes de controles
Desde el cuadrante de probabilidad Rara vez (1) e impacto Mayor (4)
Después de controles
Hasta el cuadrante de probabilidad Rara vez (1) e impacto Moderado (3)</v>
      </c>
      <c r="DP113" s="55" t="str">
        <f t="shared" si="66"/>
        <v>Antes de controles
Desde el cuadrante de probabilidad Improbable (2) e impacto Mayor (4)
Después de controles
Hasta el cuadrante de probabilidad Rara vez (1) e impacto Menor (2)</v>
      </c>
    </row>
    <row r="114" spans="1:120" x14ac:dyDescent="0.2">
      <c r="DJ114" s="84"/>
    </row>
    <row r="115" spans="1:120" x14ac:dyDescent="0.2">
      <c r="DJ115" s="84"/>
    </row>
    <row r="116" spans="1:120" x14ac:dyDescent="0.2">
      <c r="DJ116" s="84"/>
    </row>
    <row r="117" spans="1:120" x14ac:dyDescent="0.2">
      <c r="DJ117" s="84"/>
    </row>
    <row r="118" spans="1:120" x14ac:dyDescent="0.2">
      <c r="DJ118" s="84"/>
    </row>
    <row r="119" spans="1:120" x14ac:dyDescent="0.2">
      <c r="DJ119" s="84"/>
    </row>
    <row r="120" spans="1:120" x14ac:dyDescent="0.2">
      <c r="DJ120" s="84"/>
    </row>
    <row r="121" spans="1:120" x14ac:dyDescent="0.2">
      <c r="DJ121" s="84"/>
    </row>
    <row r="122" spans="1:120" x14ac:dyDescent="0.2">
      <c r="DJ122" s="84"/>
    </row>
    <row r="123" spans="1:120" x14ac:dyDescent="0.2">
      <c r="DJ123" s="84"/>
    </row>
    <row r="124" spans="1:120" x14ac:dyDescent="0.2">
      <c r="DJ124" s="84"/>
    </row>
    <row r="125" spans="1:120" x14ac:dyDescent="0.2">
      <c r="DJ125" s="84"/>
    </row>
    <row r="126" spans="1:120" x14ac:dyDescent="0.2">
      <c r="DJ126" s="84"/>
    </row>
    <row r="127" spans="1:120" x14ac:dyDescent="0.2">
      <c r="DJ127" s="84"/>
    </row>
    <row r="128" spans="1:120" x14ac:dyDescent="0.2">
      <c r="DJ128" s="84"/>
    </row>
    <row r="129" spans="114:114" x14ac:dyDescent="0.2">
      <c r="DJ129" s="84"/>
    </row>
    <row r="130" spans="114:114" x14ac:dyDescent="0.2">
      <c r="DJ130" s="84"/>
    </row>
    <row r="131" spans="114:114" x14ac:dyDescent="0.2">
      <c r="DJ131" s="84"/>
    </row>
    <row r="132" spans="114:114" x14ac:dyDescent="0.2">
      <c r="DJ132" s="84"/>
    </row>
    <row r="133" spans="114:114" x14ac:dyDescent="0.2">
      <c r="DJ133" s="84"/>
    </row>
    <row r="134" spans="114:114" x14ac:dyDescent="0.2">
      <c r="DJ134" s="84"/>
    </row>
    <row r="135" spans="114:114" x14ac:dyDescent="0.2">
      <c r="DJ135" s="84"/>
    </row>
    <row r="136" spans="114:114" x14ac:dyDescent="0.2">
      <c r="DJ136" s="84"/>
    </row>
    <row r="137" spans="114:114" x14ac:dyDescent="0.2">
      <c r="DJ137" s="84"/>
    </row>
    <row r="138" spans="114:114" x14ac:dyDescent="0.2">
      <c r="DJ138" s="84"/>
    </row>
    <row r="139" spans="114:114" x14ac:dyDescent="0.2">
      <c r="DJ139" s="84"/>
    </row>
    <row r="140" spans="114:114" x14ac:dyDescent="0.2">
      <c r="DJ140" s="84"/>
    </row>
    <row r="141" spans="114:114" x14ac:dyDescent="0.2">
      <c r="DJ141" s="84"/>
    </row>
    <row r="142" spans="114:114" x14ac:dyDescent="0.2">
      <c r="DJ142" s="84"/>
    </row>
    <row r="143" spans="114:114" x14ac:dyDescent="0.2">
      <c r="DJ143" s="84"/>
    </row>
    <row r="144" spans="114:114" x14ac:dyDescent="0.2">
      <c r="DJ144" s="84"/>
    </row>
    <row r="145" spans="114:114" x14ac:dyDescent="0.2">
      <c r="DJ145" s="84"/>
    </row>
    <row r="146" spans="114:114" x14ac:dyDescent="0.2">
      <c r="DJ146" s="84"/>
    </row>
    <row r="147" spans="114:114" x14ac:dyDescent="0.2">
      <c r="DJ147" s="84"/>
    </row>
    <row r="148" spans="114:114" x14ac:dyDescent="0.2">
      <c r="DJ148" s="84"/>
    </row>
    <row r="149" spans="114:114" x14ac:dyDescent="0.2">
      <c r="DJ149" s="84"/>
    </row>
    <row r="150" spans="114:114" x14ac:dyDescent="0.2">
      <c r="DJ150" s="84"/>
    </row>
    <row r="151" spans="114:114" x14ac:dyDescent="0.2">
      <c r="DJ151" s="84"/>
    </row>
    <row r="152" spans="114:114" x14ac:dyDescent="0.2">
      <c r="DJ152" s="84"/>
    </row>
    <row r="153" spans="114:114" x14ac:dyDescent="0.2">
      <c r="DJ153" s="84"/>
    </row>
    <row r="154" spans="114:114" x14ac:dyDescent="0.2">
      <c r="DJ154" s="84"/>
    </row>
    <row r="155" spans="114:114" x14ac:dyDescent="0.2">
      <c r="DJ155" s="84"/>
    </row>
    <row r="156" spans="114:114" x14ac:dyDescent="0.2">
      <c r="DJ156" s="84"/>
    </row>
    <row r="157" spans="114:114" x14ac:dyDescent="0.2">
      <c r="DJ157" s="84"/>
    </row>
    <row r="158" spans="114:114" x14ac:dyDescent="0.2">
      <c r="DJ158" s="84"/>
    </row>
    <row r="159" spans="114:114" x14ac:dyDescent="0.2">
      <c r="DJ159" s="84"/>
    </row>
    <row r="160" spans="114:114" x14ac:dyDescent="0.2">
      <c r="DJ160" s="84"/>
    </row>
    <row r="161" spans="114:114" x14ac:dyDescent="0.2">
      <c r="DJ161" s="84"/>
    </row>
    <row r="162" spans="114:114" x14ac:dyDescent="0.2">
      <c r="DJ162" s="84"/>
    </row>
    <row r="163" spans="114:114" x14ac:dyDescent="0.2">
      <c r="DJ163" s="84"/>
    </row>
    <row r="164" spans="114:114" x14ac:dyDescent="0.2">
      <c r="DJ164" s="84"/>
    </row>
    <row r="165" spans="114:114" x14ac:dyDescent="0.2">
      <c r="DJ165" s="84"/>
    </row>
    <row r="166" spans="114:114" x14ac:dyDescent="0.2">
      <c r="DJ166" s="84"/>
    </row>
    <row r="167" spans="114:114" x14ac:dyDescent="0.2">
      <c r="DJ167" s="84"/>
    </row>
    <row r="168" spans="114:114" x14ac:dyDescent="0.2">
      <c r="DJ168" s="84"/>
    </row>
    <row r="169" spans="114:114" x14ac:dyDescent="0.2">
      <c r="DJ169" s="84"/>
    </row>
    <row r="170" spans="114:114" x14ac:dyDescent="0.2">
      <c r="DJ170" s="84"/>
    </row>
    <row r="171" spans="114:114" x14ac:dyDescent="0.2">
      <c r="DJ171" s="84"/>
    </row>
    <row r="172" spans="114:114" x14ac:dyDescent="0.2">
      <c r="DJ172" s="84"/>
    </row>
    <row r="173" spans="114:114" x14ac:dyDescent="0.2">
      <c r="DJ173" s="84"/>
    </row>
    <row r="174" spans="114:114" x14ac:dyDescent="0.2">
      <c r="DJ174" s="84"/>
    </row>
    <row r="175" spans="114:114" x14ac:dyDescent="0.2">
      <c r="DJ175" s="84"/>
    </row>
    <row r="176" spans="114:114" x14ac:dyDescent="0.2">
      <c r="DJ176" s="84"/>
    </row>
    <row r="177" spans="114:114" x14ac:dyDescent="0.2">
      <c r="DJ177" s="84"/>
    </row>
    <row r="178" spans="114:114" x14ac:dyDescent="0.2">
      <c r="DJ178" s="84"/>
    </row>
    <row r="179" spans="114:114" x14ac:dyDescent="0.2">
      <c r="DJ179" s="84"/>
    </row>
    <row r="180" spans="114:114" x14ac:dyDescent="0.2">
      <c r="DJ180" s="84"/>
    </row>
    <row r="181" spans="114:114" x14ac:dyDescent="0.2">
      <c r="DJ181" s="84"/>
    </row>
    <row r="182" spans="114:114" x14ac:dyDescent="0.2">
      <c r="DJ182" s="84"/>
    </row>
    <row r="183" spans="114:114" x14ac:dyDescent="0.2">
      <c r="DJ183" s="84"/>
    </row>
    <row r="184" spans="114:114" x14ac:dyDescent="0.2">
      <c r="DJ184" s="84"/>
    </row>
    <row r="185" spans="114:114" x14ac:dyDescent="0.2">
      <c r="DJ185" s="84"/>
    </row>
    <row r="186" spans="114:114" x14ac:dyDescent="0.2">
      <c r="DJ186" s="84"/>
    </row>
    <row r="187" spans="114:114" x14ac:dyDescent="0.2">
      <c r="DJ187" s="84"/>
    </row>
    <row r="188" spans="114:114" x14ac:dyDescent="0.2">
      <c r="DJ188" s="84"/>
    </row>
    <row r="189" spans="114:114" x14ac:dyDescent="0.2">
      <c r="DJ189" s="84"/>
    </row>
    <row r="190" spans="114:114" x14ac:dyDescent="0.2">
      <c r="DJ190" s="84"/>
    </row>
    <row r="191" spans="114:114" x14ac:dyDescent="0.2">
      <c r="DJ191" s="84"/>
    </row>
    <row r="192" spans="114:114" x14ac:dyDescent="0.2">
      <c r="DJ192" s="84"/>
    </row>
    <row r="193" spans="114:114" x14ac:dyDescent="0.2">
      <c r="DJ193" s="84"/>
    </row>
    <row r="194" spans="114:114" x14ac:dyDescent="0.2">
      <c r="DJ194" s="84"/>
    </row>
    <row r="195" spans="114:114" x14ac:dyDescent="0.2">
      <c r="DJ195" s="84"/>
    </row>
    <row r="196" spans="114:114" x14ac:dyDescent="0.2">
      <c r="DJ196" s="84"/>
    </row>
    <row r="197" spans="114:114" x14ac:dyDescent="0.2">
      <c r="DJ197" s="84"/>
    </row>
    <row r="198" spans="114:114" x14ac:dyDescent="0.2">
      <c r="DJ198" s="84"/>
    </row>
    <row r="199" spans="114:114" x14ac:dyDescent="0.2">
      <c r="DJ199" s="84"/>
    </row>
    <row r="200" spans="114:114" x14ac:dyDescent="0.2">
      <c r="DJ200" s="84"/>
    </row>
    <row r="201" spans="114:114" x14ac:dyDescent="0.2">
      <c r="DJ201" s="84"/>
    </row>
    <row r="202" spans="114:114" x14ac:dyDescent="0.2">
      <c r="DJ202" s="84"/>
    </row>
    <row r="203" spans="114:114" x14ac:dyDescent="0.2">
      <c r="DJ203" s="84"/>
    </row>
    <row r="204" spans="114:114" x14ac:dyDescent="0.2">
      <c r="DJ204" s="84"/>
    </row>
    <row r="205" spans="114:114" x14ac:dyDescent="0.2">
      <c r="DJ205" s="84"/>
    </row>
    <row r="206" spans="114:114" x14ac:dyDescent="0.2">
      <c r="DJ206" s="84"/>
    </row>
    <row r="207" spans="114:114" x14ac:dyDescent="0.2">
      <c r="DJ207" s="84"/>
    </row>
    <row r="208" spans="114:114" x14ac:dyDescent="0.2">
      <c r="DJ208" s="84"/>
    </row>
    <row r="209" spans="114:114" x14ac:dyDescent="0.2">
      <c r="DJ209" s="84"/>
    </row>
    <row r="210" spans="114:114" x14ac:dyDescent="0.2">
      <c r="DJ210" s="84"/>
    </row>
    <row r="211" spans="114:114" x14ac:dyDescent="0.2">
      <c r="DJ211" s="84"/>
    </row>
    <row r="212" spans="114:114" x14ac:dyDescent="0.2">
      <c r="DJ212" s="84"/>
    </row>
    <row r="213" spans="114:114" x14ac:dyDescent="0.2">
      <c r="DJ213" s="84"/>
    </row>
    <row r="214" spans="114:114" x14ac:dyDescent="0.2">
      <c r="DJ214" s="84"/>
    </row>
    <row r="215" spans="114:114" x14ac:dyDescent="0.2">
      <c r="DJ215" s="84"/>
    </row>
    <row r="216" spans="114:114" x14ac:dyDescent="0.2">
      <c r="DJ216" s="84"/>
    </row>
    <row r="217" spans="114:114" x14ac:dyDescent="0.2">
      <c r="DJ217" s="84"/>
    </row>
    <row r="218" spans="114:114" x14ac:dyDescent="0.2">
      <c r="DJ218" s="84"/>
    </row>
    <row r="219" spans="114:114" x14ac:dyDescent="0.2">
      <c r="DJ219" s="84"/>
    </row>
    <row r="220" spans="114:114" x14ac:dyDescent="0.2">
      <c r="DJ220" s="84"/>
    </row>
    <row r="221" spans="114:114" x14ac:dyDescent="0.2">
      <c r="DJ221" s="84"/>
    </row>
    <row r="222" spans="114:114" x14ac:dyDescent="0.2">
      <c r="DJ222" s="84"/>
    </row>
    <row r="223" spans="114:114" x14ac:dyDescent="0.2">
      <c r="DJ223" s="84"/>
    </row>
    <row r="224" spans="114:114" x14ac:dyDescent="0.2">
      <c r="DJ224" s="84"/>
    </row>
    <row r="225" spans="114:114" x14ac:dyDescent="0.2">
      <c r="DJ225" s="84"/>
    </row>
    <row r="226" spans="114:114" x14ac:dyDescent="0.2">
      <c r="DJ226" s="84"/>
    </row>
    <row r="227" spans="114:114" x14ac:dyDescent="0.2">
      <c r="DJ227" s="84"/>
    </row>
    <row r="228" spans="114:114" x14ac:dyDescent="0.2">
      <c r="DJ228" s="84"/>
    </row>
    <row r="229" spans="114:114" x14ac:dyDescent="0.2">
      <c r="DJ229" s="84"/>
    </row>
    <row r="230" spans="114:114" x14ac:dyDescent="0.2">
      <c r="DJ230" s="84"/>
    </row>
    <row r="231" spans="114:114" x14ac:dyDescent="0.2">
      <c r="DJ231" s="84"/>
    </row>
    <row r="232" spans="114:114" x14ac:dyDescent="0.2">
      <c r="DJ232" s="84"/>
    </row>
    <row r="233" spans="114:114" x14ac:dyDescent="0.2">
      <c r="DJ233" s="84"/>
    </row>
    <row r="234" spans="114:114" x14ac:dyDescent="0.2">
      <c r="DJ234" s="84"/>
    </row>
    <row r="235" spans="114:114" x14ac:dyDescent="0.2">
      <c r="DJ235" s="84"/>
    </row>
    <row r="236" spans="114:114" x14ac:dyDescent="0.2">
      <c r="DJ236" s="84"/>
    </row>
    <row r="237" spans="114:114" x14ac:dyDescent="0.2">
      <c r="DJ237" s="84"/>
    </row>
    <row r="238" spans="114:114" x14ac:dyDescent="0.2">
      <c r="DJ238" s="84"/>
    </row>
    <row r="239" spans="114:114" x14ac:dyDescent="0.2">
      <c r="DJ239" s="84"/>
    </row>
    <row r="240" spans="114:114" x14ac:dyDescent="0.2">
      <c r="DJ240" s="84"/>
    </row>
    <row r="241" spans="114:114" x14ac:dyDescent="0.2">
      <c r="DJ241" s="84"/>
    </row>
    <row r="242" spans="114:114" x14ac:dyDescent="0.2">
      <c r="DJ242" s="84"/>
    </row>
    <row r="243" spans="114:114" x14ac:dyDescent="0.2">
      <c r="DJ243" s="84"/>
    </row>
    <row r="244" spans="114:114" x14ac:dyDescent="0.2">
      <c r="DJ244" s="84"/>
    </row>
    <row r="245" spans="114:114" x14ac:dyDescent="0.2">
      <c r="DJ245" s="84"/>
    </row>
    <row r="246" spans="114:114" x14ac:dyDescent="0.2">
      <c r="DJ246" s="84"/>
    </row>
    <row r="247" spans="114:114" x14ac:dyDescent="0.2">
      <c r="DJ247" s="84"/>
    </row>
    <row r="248" spans="114:114" x14ac:dyDescent="0.2">
      <c r="DJ248" s="84"/>
    </row>
    <row r="249" spans="114:114" x14ac:dyDescent="0.2">
      <c r="DJ249" s="84"/>
    </row>
    <row r="250" spans="114:114" x14ac:dyDescent="0.2">
      <c r="DJ250" s="84"/>
    </row>
    <row r="251" spans="114:114" x14ac:dyDescent="0.2">
      <c r="DJ251" s="84"/>
    </row>
    <row r="252" spans="114:114" x14ac:dyDescent="0.2">
      <c r="DJ252" s="84"/>
    </row>
    <row r="253" spans="114:114" x14ac:dyDescent="0.2">
      <c r="DJ253" s="84"/>
    </row>
    <row r="254" spans="114:114" x14ac:dyDescent="0.2">
      <c r="DJ254" s="84"/>
    </row>
    <row r="255" spans="114:114" x14ac:dyDescent="0.2">
      <c r="DJ255" s="84"/>
    </row>
    <row r="256" spans="114:114" x14ac:dyDescent="0.2">
      <c r="DJ256" s="84"/>
    </row>
    <row r="257" spans="114:114" x14ac:dyDescent="0.2">
      <c r="DJ257" s="84"/>
    </row>
    <row r="258" spans="114:114" x14ac:dyDescent="0.2">
      <c r="DJ258" s="84"/>
    </row>
    <row r="259" spans="114:114" x14ac:dyDescent="0.2">
      <c r="DJ259" s="84"/>
    </row>
    <row r="260" spans="114:114" x14ac:dyDescent="0.2">
      <c r="DJ260" s="84"/>
    </row>
    <row r="261" spans="114:114" x14ac:dyDescent="0.2">
      <c r="DJ261" s="84"/>
    </row>
    <row r="262" spans="114:114" x14ac:dyDescent="0.2">
      <c r="DJ262" s="84"/>
    </row>
    <row r="263" spans="114:114" x14ac:dyDescent="0.2">
      <c r="DJ263" s="84"/>
    </row>
    <row r="264" spans="114:114" x14ac:dyDescent="0.2">
      <c r="DJ264" s="84"/>
    </row>
    <row r="265" spans="114:114" x14ac:dyDescent="0.2">
      <c r="DJ265" s="84"/>
    </row>
    <row r="266" spans="114:114" x14ac:dyDescent="0.2">
      <c r="DJ266" s="84"/>
    </row>
    <row r="267" spans="114:114" x14ac:dyDescent="0.2">
      <c r="DJ267" s="84"/>
    </row>
    <row r="268" spans="114:114" x14ac:dyDescent="0.2">
      <c r="DJ268" s="84"/>
    </row>
    <row r="269" spans="114:114" x14ac:dyDescent="0.2">
      <c r="DJ269" s="84"/>
    </row>
    <row r="270" spans="114:114" x14ac:dyDescent="0.2">
      <c r="DJ270" s="84"/>
    </row>
    <row r="271" spans="114:114" x14ac:dyDescent="0.2">
      <c r="DJ271" s="84"/>
    </row>
    <row r="272" spans="114:114" x14ac:dyDescent="0.2">
      <c r="DJ272" s="84"/>
    </row>
    <row r="273" spans="114:114" x14ac:dyDescent="0.2">
      <c r="DJ273" s="84"/>
    </row>
    <row r="274" spans="114:114" x14ac:dyDescent="0.2">
      <c r="DJ274" s="84"/>
    </row>
    <row r="275" spans="114:114" x14ac:dyDescent="0.2">
      <c r="DJ275" s="84"/>
    </row>
    <row r="276" spans="114:114" x14ac:dyDescent="0.2">
      <c r="DJ276" s="84"/>
    </row>
    <row r="277" spans="114:114" x14ac:dyDescent="0.2">
      <c r="DJ277" s="84"/>
    </row>
  </sheetData>
  <sheetProtection algorithmName="SHA-512" hashValue="6bAIjvqMXiJZkCCDvDaq+98F5lz9hz3t4hQYAhuKhiELqHLz1eWzqvTPop8ItztCFAGHUhmqM8hGUQUbQtSGeg==" saltValue="W1E49XNwtUuxoVMa7ilU2g==" spinCount="100000" sheet="1" formatColumns="0" formatRows="0" autoFilter="0"/>
  <autoFilter ref="A11:DR11"/>
  <mergeCells count="19">
    <mergeCell ref="A1:BA1"/>
    <mergeCell ref="DO9:DP10"/>
    <mergeCell ref="AO10:AS10"/>
    <mergeCell ref="AT10:AX10"/>
    <mergeCell ref="BD9:CM10"/>
    <mergeCell ref="B9:F10"/>
    <mergeCell ref="G9:I10"/>
    <mergeCell ref="J9:M10"/>
    <mergeCell ref="O10:T10"/>
    <mergeCell ref="AN9:BA9"/>
    <mergeCell ref="AY10:BA10"/>
    <mergeCell ref="U9:W10"/>
    <mergeCell ref="N9:T9"/>
    <mergeCell ref="X9:AC10"/>
    <mergeCell ref="AD9:AI10"/>
    <mergeCell ref="AJ9:AM10"/>
    <mergeCell ref="BB9:BC10"/>
    <mergeCell ref="A2:BA4"/>
    <mergeCell ref="A5:BA5"/>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colBreaks count="4" manualBreakCount="4">
    <brk id="23" max="112" man="1"/>
    <brk id="53" max="112" man="1"/>
    <brk id="55" max="112" man="1"/>
    <brk id="91"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117" operator="equal" id="{056AF3D6-E6F0-48B9-81D5-21524BDA0EBE}">
            <xm:f>Datos!$W$5</xm:f>
            <x14:dxf>
              <fill>
                <patternFill>
                  <bgColor rgb="FF92D050"/>
                </patternFill>
              </fill>
            </x14:dxf>
          </x14:cfRule>
          <x14:cfRule type="cellIs" priority="4118" operator="equal" id="{29FA1DEC-2F0E-42DF-BCD1-D3351139CC81}">
            <xm:f>Datos!$W$4</xm:f>
            <x14:dxf>
              <fill>
                <patternFill>
                  <bgColor rgb="FFFFFF00"/>
                </patternFill>
              </fill>
            </x14:dxf>
          </x14:cfRule>
          <x14:cfRule type="cellIs" priority="4119" operator="equal" id="{0775E4B0-F038-495A-81E8-26CAE48DAC27}">
            <xm:f>Datos!$W$3</xm:f>
            <x14:dxf>
              <fill>
                <patternFill>
                  <bgColor rgb="FFFFC000"/>
                </patternFill>
              </fill>
            </x14:dxf>
          </x14:cfRule>
          <x14:cfRule type="cellIs" priority="4120" operator="equal" id="{95617627-F561-474A-94D7-F7D0EC12F5A2}">
            <xm:f>Datos!$W$2</xm:f>
            <x14:dxf>
              <fill>
                <patternFill>
                  <bgColor rgb="FFFF0000"/>
                </patternFill>
              </fill>
            </x14:dxf>
          </x14:cfRule>
          <xm:sqref>AL12:AL113 V12:V113</xm:sqref>
        </x14:conditionalFormatting>
        <x14:conditionalFormatting xmlns:xm="http://schemas.microsoft.com/office/excel/2006/main">
          <x14:cfRule type="cellIs" priority="4110" operator="equal" id="{5EB5E12C-0552-4C7A-8E33-13A58BC9F42C}">
            <xm:f>Datos!$AD$4</xm:f>
            <x14:dxf>
              <fill>
                <patternFill>
                  <bgColor rgb="FFFF0000"/>
                </patternFill>
              </fill>
            </x14:dxf>
          </x14:cfRule>
          <x14:cfRule type="cellIs" priority="4111" operator="equal" id="{90DC971F-0368-4936-BB8D-084052FC8815}">
            <xm:f>Datos!$AD$3</xm:f>
            <x14:dxf>
              <fill>
                <patternFill>
                  <bgColor rgb="FFFFFF00"/>
                </patternFill>
              </fill>
            </x14:dxf>
          </x14:cfRule>
          <x14:cfRule type="cellIs" priority="4112" operator="equal" id="{4E861A07-93AB-45F7-A893-5D9502D5D199}">
            <xm:f>Datos!$AD$2</xm:f>
            <x14:dxf>
              <fill>
                <patternFill>
                  <bgColor rgb="FF92D050"/>
                </patternFill>
              </fill>
            </x14:dxf>
          </x14:cfRule>
          <xm:sqref>AH12:AH113 AB12:AB113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D21"/>
  <sheetViews>
    <sheetView showGridLines="0" workbookViewId="0"/>
  </sheetViews>
  <sheetFormatPr baseColWidth="10" defaultColWidth="11.42578125" defaultRowHeight="15" x14ac:dyDescent="0.25"/>
  <cols>
    <col min="1" max="1" width="30.42578125" style="100" customWidth="1"/>
    <col min="2" max="2" width="48.7109375" style="100" customWidth="1"/>
    <col min="3" max="3" width="12.7109375" style="100" customWidth="1"/>
    <col min="4" max="16384" width="11.42578125" style="100"/>
  </cols>
  <sheetData>
    <row r="1" spans="1:4" x14ac:dyDescent="0.25">
      <c r="A1" s="129" t="s">
        <v>305</v>
      </c>
      <c r="B1" s="129" t="s">
        <v>259</v>
      </c>
      <c r="C1" s="129" t="s">
        <v>301</v>
      </c>
      <c r="D1" s="129" t="s">
        <v>306</v>
      </c>
    </row>
    <row r="2" spans="1:4" x14ac:dyDescent="0.25">
      <c r="A2" s="133" t="s">
        <v>64</v>
      </c>
      <c r="B2" s="180" t="s">
        <v>40</v>
      </c>
      <c r="C2" s="149">
        <v>10</v>
      </c>
      <c r="D2" s="134">
        <f>C2/$C$7</f>
        <v>0.41666666666666669</v>
      </c>
    </row>
    <row r="3" spans="1:4" x14ac:dyDescent="0.25">
      <c r="B3" s="180" t="s">
        <v>68</v>
      </c>
      <c r="C3" s="149">
        <v>7</v>
      </c>
      <c r="D3" s="134">
        <f t="shared" ref="D3:D6" si="0">C3/$C$7</f>
        <v>0.29166666666666669</v>
      </c>
    </row>
    <row r="4" spans="1:4" x14ac:dyDescent="0.25">
      <c r="B4" s="180" t="s">
        <v>116</v>
      </c>
      <c r="C4" s="149">
        <v>3</v>
      </c>
      <c r="D4" s="134">
        <f t="shared" si="0"/>
        <v>0.125</v>
      </c>
    </row>
    <row r="5" spans="1:4" x14ac:dyDescent="0.25">
      <c r="B5" s="180" t="s">
        <v>150</v>
      </c>
      <c r="C5" s="149">
        <v>3</v>
      </c>
      <c r="D5" s="134">
        <f t="shared" si="0"/>
        <v>0.125</v>
      </c>
    </row>
    <row r="6" spans="1:4" x14ac:dyDescent="0.25">
      <c r="B6" s="180" t="s">
        <v>94</v>
      </c>
      <c r="C6" s="149">
        <v>1</v>
      </c>
      <c r="D6" s="134">
        <f t="shared" si="0"/>
        <v>4.1666666666666664E-2</v>
      </c>
    </row>
    <row r="7" spans="1:4" x14ac:dyDescent="0.25">
      <c r="A7" s="135" t="s">
        <v>303</v>
      </c>
      <c r="B7" s="181"/>
      <c r="C7" s="150">
        <f>SUM(C2:C6)</f>
        <v>24</v>
      </c>
      <c r="D7" s="136">
        <f>SUM(D2:D6)</f>
        <v>1</v>
      </c>
    </row>
    <row r="8" spans="1:4" x14ac:dyDescent="0.25">
      <c r="B8" s="182"/>
      <c r="C8" s="149"/>
      <c r="D8" s="137"/>
    </row>
    <row r="9" spans="1:4" x14ac:dyDescent="0.25">
      <c r="A9" s="138" t="s">
        <v>35</v>
      </c>
      <c r="B9" s="180" t="s">
        <v>39</v>
      </c>
      <c r="C9" s="151">
        <v>8</v>
      </c>
      <c r="D9" s="139">
        <f>C9/$C$17</f>
        <v>0.10256410256410256</v>
      </c>
    </row>
    <row r="10" spans="1:4" x14ac:dyDescent="0.25">
      <c r="B10" s="183" t="s">
        <v>93</v>
      </c>
      <c r="C10" s="149">
        <v>42</v>
      </c>
      <c r="D10" s="134">
        <f t="shared" ref="D10:D16" si="1">C10/$C$17</f>
        <v>0.53846153846153844</v>
      </c>
    </row>
    <row r="11" spans="1:4" x14ac:dyDescent="0.25">
      <c r="B11" s="183" t="s">
        <v>115</v>
      </c>
      <c r="C11" s="149">
        <v>2</v>
      </c>
      <c r="D11" s="134">
        <f t="shared" si="1"/>
        <v>2.564102564102564E-2</v>
      </c>
    </row>
    <row r="12" spans="1:4" x14ac:dyDescent="0.25">
      <c r="B12" s="183" t="s">
        <v>133</v>
      </c>
      <c r="C12" s="149">
        <v>13</v>
      </c>
      <c r="D12" s="134">
        <f t="shared" si="1"/>
        <v>0.16666666666666666</v>
      </c>
    </row>
    <row r="13" spans="1:4" x14ac:dyDescent="0.25">
      <c r="B13" s="183" t="s">
        <v>149</v>
      </c>
      <c r="C13" s="149">
        <v>1</v>
      </c>
      <c r="D13" s="134">
        <f t="shared" si="1"/>
        <v>1.282051282051282E-2</v>
      </c>
    </row>
    <row r="14" spans="1:4" x14ac:dyDescent="0.25">
      <c r="B14" s="183" t="s">
        <v>171</v>
      </c>
      <c r="C14" s="149">
        <v>7</v>
      </c>
      <c r="D14" s="134">
        <f t="shared" si="1"/>
        <v>8.9743589743589744E-2</v>
      </c>
    </row>
    <row r="15" spans="1:4" x14ac:dyDescent="0.25">
      <c r="B15" s="183" t="s">
        <v>178</v>
      </c>
      <c r="C15" s="149">
        <v>2</v>
      </c>
      <c r="D15" s="134">
        <f t="shared" si="1"/>
        <v>2.564102564102564E-2</v>
      </c>
    </row>
    <row r="16" spans="1:4" x14ac:dyDescent="0.25">
      <c r="B16" s="183" t="s">
        <v>161</v>
      </c>
      <c r="C16" s="149">
        <v>3</v>
      </c>
      <c r="D16" s="134">
        <f t="shared" si="1"/>
        <v>3.8461538461538464E-2</v>
      </c>
    </row>
    <row r="17" spans="1:4" x14ac:dyDescent="0.25">
      <c r="A17" s="140" t="s">
        <v>304</v>
      </c>
      <c r="B17" s="184"/>
      <c r="C17" s="128">
        <f>SUM(C9:C16)</f>
        <v>78</v>
      </c>
      <c r="D17" s="141">
        <f>SUM(D9:D16)</f>
        <v>0.99999999999999989</v>
      </c>
    </row>
    <row r="18" spans="1:4" x14ac:dyDescent="0.25">
      <c r="A18" s="140" t="s">
        <v>278</v>
      </c>
      <c r="B18" s="184"/>
      <c r="C18" s="128">
        <f>C7+C17</f>
        <v>102</v>
      </c>
      <c r="D18" s="142"/>
    </row>
    <row r="19" spans="1:4" x14ac:dyDescent="0.25">
      <c r="B19" s="180"/>
    </row>
    <row r="20" spans="1:4" x14ac:dyDescent="0.25">
      <c r="B20" s="180"/>
    </row>
    <row r="21" spans="1:4" x14ac:dyDescent="0.25">
      <c r="B21" s="180"/>
    </row>
  </sheetData>
  <sheetProtection algorithmName="SHA-512" hashValue="vH59j4bz9kq/JGB7wLEbo5kW1h4HHHdmPtdJETSQB+lfTirCsgHgeFsBuu5z432XD4yfSNhbiPozJeVf5Q7zhg==" saltValue="0RkfymqbYaof8iZ/w4MD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3:C49"/>
  <sheetViews>
    <sheetView showGridLines="0" zoomScale="85" zoomScaleNormal="85" workbookViewId="0"/>
  </sheetViews>
  <sheetFormatPr baseColWidth="10" defaultColWidth="87.140625" defaultRowHeight="15" x14ac:dyDescent="0.25"/>
  <cols>
    <col min="1" max="1" width="73.28515625" style="95" bestFit="1" customWidth="1"/>
    <col min="2" max="2" width="17" style="95" bestFit="1" customWidth="1"/>
    <col min="3" max="3" width="87.140625" style="95"/>
    <col min="4" max="9" width="45.7109375" style="95" customWidth="1"/>
    <col min="10" max="16384" width="87.140625" style="95"/>
  </cols>
  <sheetData>
    <row r="3" spans="1:2" ht="30" x14ac:dyDescent="0.25">
      <c r="A3" s="154" t="s">
        <v>277</v>
      </c>
      <c r="B3" s="95" t="s">
        <v>338</v>
      </c>
    </row>
    <row r="4" spans="1:2" x14ac:dyDescent="0.25">
      <c r="A4" s="155" t="s">
        <v>296</v>
      </c>
      <c r="B4" s="156">
        <v>4</v>
      </c>
    </row>
    <row r="5" spans="1:2" x14ac:dyDescent="0.25">
      <c r="A5" s="155" t="s">
        <v>297</v>
      </c>
      <c r="B5" s="156">
        <v>4</v>
      </c>
    </row>
    <row r="6" spans="1:2" x14ac:dyDescent="0.25">
      <c r="A6" s="155" t="s">
        <v>298</v>
      </c>
      <c r="B6" s="156">
        <v>4</v>
      </c>
    </row>
    <row r="7" spans="1:2" x14ac:dyDescent="0.25">
      <c r="A7" s="155" t="s">
        <v>284</v>
      </c>
      <c r="B7" s="156">
        <v>7</v>
      </c>
    </row>
    <row r="8" spans="1:2" x14ac:dyDescent="0.25">
      <c r="A8" s="155" t="s">
        <v>290</v>
      </c>
      <c r="B8" s="156">
        <v>3</v>
      </c>
    </row>
    <row r="9" spans="1:2" x14ac:dyDescent="0.25">
      <c r="A9" s="155" t="s">
        <v>291</v>
      </c>
      <c r="B9" s="156">
        <v>3</v>
      </c>
    </row>
    <row r="10" spans="1:2" x14ac:dyDescent="0.25">
      <c r="A10" s="155" t="s">
        <v>293</v>
      </c>
      <c r="B10" s="156">
        <v>7</v>
      </c>
    </row>
    <row r="11" spans="1:2" x14ac:dyDescent="0.25">
      <c r="A11" s="155" t="s">
        <v>283</v>
      </c>
      <c r="B11" s="156">
        <v>14</v>
      </c>
    </row>
    <row r="12" spans="1:2" x14ac:dyDescent="0.25">
      <c r="A12" s="155" t="s">
        <v>288</v>
      </c>
      <c r="B12" s="156">
        <v>4</v>
      </c>
    </row>
    <row r="13" spans="1:2" x14ac:dyDescent="0.25">
      <c r="A13" s="155" t="s">
        <v>286</v>
      </c>
      <c r="B13" s="156">
        <v>2</v>
      </c>
    </row>
    <row r="14" spans="1:2" x14ac:dyDescent="0.25">
      <c r="A14" s="155" t="s">
        <v>289</v>
      </c>
      <c r="B14" s="156">
        <v>3</v>
      </c>
    </row>
    <row r="15" spans="1:2" x14ac:dyDescent="0.25">
      <c r="A15" s="155" t="s">
        <v>281</v>
      </c>
      <c r="B15" s="156">
        <v>2</v>
      </c>
    </row>
    <row r="16" spans="1:2" x14ac:dyDescent="0.25">
      <c r="A16" s="155" t="s">
        <v>282</v>
      </c>
      <c r="B16" s="156">
        <v>4</v>
      </c>
    </row>
    <row r="17" spans="1:3" x14ac:dyDescent="0.25">
      <c r="A17" s="155" t="s">
        <v>287</v>
      </c>
      <c r="B17" s="156">
        <v>6</v>
      </c>
    </row>
    <row r="18" spans="1:3" x14ac:dyDescent="0.25">
      <c r="A18" s="155" t="s">
        <v>295</v>
      </c>
      <c r="B18" s="156">
        <v>17</v>
      </c>
    </row>
    <row r="19" spans="1:3" x14ac:dyDescent="0.25">
      <c r="A19" s="155" t="s">
        <v>294</v>
      </c>
      <c r="B19" s="156">
        <v>6</v>
      </c>
    </row>
    <row r="20" spans="1:3" x14ac:dyDescent="0.25">
      <c r="A20" s="155" t="s">
        <v>285</v>
      </c>
      <c r="B20" s="156">
        <v>12</v>
      </c>
    </row>
    <row r="21" spans="1:3" x14ac:dyDescent="0.25">
      <c r="A21" s="155" t="s">
        <v>278</v>
      </c>
      <c r="B21" s="156">
        <v>102</v>
      </c>
    </row>
    <row r="22" spans="1:3" x14ac:dyDescent="0.25">
      <c r="A22"/>
      <c r="B22"/>
    </row>
    <row r="26" spans="1:3" ht="30" x14ac:dyDescent="0.25">
      <c r="A26" s="154" t="s">
        <v>277</v>
      </c>
      <c r="B26" s="95" t="s">
        <v>338</v>
      </c>
      <c r="C26" s="154"/>
    </row>
    <row r="27" spans="1:3" x14ac:dyDescent="0.25">
      <c r="A27" s="155" t="s">
        <v>327</v>
      </c>
      <c r="B27" s="156">
        <v>3</v>
      </c>
    </row>
    <row r="28" spans="1:3" ht="30" x14ac:dyDescent="0.25">
      <c r="A28" s="155" t="s">
        <v>65</v>
      </c>
      <c r="B28" s="156">
        <v>3</v>
      </c>
    </row>
    <row r="29" spans="1:3" x14ac:dyDescent="0.25">
      <c r="A29" s="155" t="s">
        <v>328</v>
      </c>
      <c r="B29" s="156">
        <v>4</v>
      </c>
    </row>
    <row r="30" spans="1:3" x14ac:dyDescent="0.25">
      <c r="A30" s="155" t="s">
        <v>329</v>
      </c>
      <c r="B30" s="156">
        <v>7</v>
      </c>
    </row>
    <row r="31" spans="1:3" x14ac:dyDescent="0.25">
      <c r="A31" s="155" t="s">
        <v>330</v>
      </c>
      <c r="B31" s="156">
        <v>4</v>
      </c>
    </row>
    <row r="32" spans="1:3" x14ac:dyDescent="0.25">
      <c r="A32" s="155" t="s">
        <v>147</v>
      </c>
      <c r="B32" s="156">
        <v>2</v>
      </c>
    </row>
    <row r="33" spans="1:2" x14ac:dyDescent="0.25">
      <c r="A33" s="155" t="s">
        <v>159</v>
      </c>
      <c r="B33" s="156">
        <v>6</v>
      </c>
    </row>
    <row r="34" spans="1:2" x14ac:dyDescent="0.25">
      <c r="A34" s="155" t="s">
        <v>169</v>
      </c>
      <c r="B34" s="156">
        <v>5</v>
      </c>
    </row>
    <row r="35" spans="1:2" x14ac:dyDescent="0.25">
      <c r="A35" s="155" t="s">
        <v>331</v>
      </c>
      <c r="B35" s="156">
        <v>4</v>
      </c>
    </row>
    <row r="36" spans="1:2" x14ac:dyDescent="0.25">
      <c r="A36" s="155" t="s">
        <v>182</v>
      </c>
      <c r="B36" s="156">
        <v>2</v>
      </c>
    </row>
    <row r="37" spans="1:2" ht="30" x14ac:dyDescent="0.25">
      <c r="A37" s="155" t="s">
        <v>189</v>
      </c>
      <c r="B37" s="156">
        <v>4</v>
      </c>
    </row>
    <row r="38" spans="1:2" x14ac:dyDescent="0.25">
      <c r="A38" s="155" t="s">
        <v>197</v>
      </c>
      <c r="B38" s="156">
        <v>4</v>
      </c>
    </row>
    <row r="39" spans="1:2" x14ac:dyDescent="0.25">
      <c r="A39" s="155" t="s">
        <v>332</v>
      </c>
      <c r="B39" s="156">
        <v>5</v>
      </c>
    </row>
    <row r="40" spans="1:2" x14ac:dyDescent="0.25">
      <c r="A40" s="155" t="s">
        <v>205</v>
      </c>
      <c r="B40" s="156">
        <v>5</v>
      </c>
    </row>
    <row r="41" spans="1:2" x14ac:dyDescent="0.25">
      <c r="A41" s="155" t="s">
        <v>209</v>
      </c>
      <c r="B41" s="156">
        <v>12</v>
      </c>
    </row>
    <row r="42" spans="1:2" x14ac:dyDescent="0.25">
      <c r="A42" s="155" t="s">
        <v>333</v>
      </c>
      <c r="B42" s="156">
        <v>8</v>
      </c>
    </row>
    <row r="43" spans="1:2" x14ac:dyDescent="0.25">
      <c r="A43" s="155" t="s">
        <v>334</v>
      </c>
      <c r="B43" s="156">
        <v>9</v>
      </c>
    </row>
    <row r="44" spans="1:2" x14ac:dyDescent="0.25">
      <c r="A44" s="155" t="s">
        <v>335</v>
      </c>
      <c r="B44" s="156">
        <v>6</v>
      </c>
    </row>
    <row r="45" spans="1:2" x14ac:dyDescent="0.25">
      <c r="A45" s="155" t="s">
        <v>336</v>
      </c>
      <c r="B45" s="156">
        <v>4</v>
      </c>
    </row>
    <row r="46" spans="1:2" x14ac:dyDescent="0.25">
      <c r="A46" s="155" t="s">
        <v>186</v>
      </c>
      <c r="B46" s="156">
        <v>2</v>
      </c>
    </row>
    <row r="47" spans="1:2" x14ac:dyDescent="0.25">
      <c r="A47" s="155" t="s">
        <v>337</v>
      </c>
      <c r="B47" s="156">
        <v>3</v>
      </c>
    </row>
    <row r="48" spans="1:2" x14ac:dyDescent="0.25">
      <c r="A48" s="155" t="s">
        <v>278</v>
      </c>
      <c r="B48" s="156">
        <v>102</v>
      </c>
    </row>
    <row r="49" spans="1:2" x14ac:dyDescent="0.25">
      <c r="A49"/>
      <c r="B49"/>
    </row>
  </sheetData>
  <sheetProtection algorithmName="SHA-512" hashValue="CPcsCfvJsAciSIlzdkuDbxWcq6Sm7mYvWrLxTrY/zrFrSvgqULWsaCUA6O5BYDLNQ44sYY4eT2LJGrnseOo9AQ==" saltValue="E1w4Mk1/X3qXapO32+k+QQ==" spinCount="100000"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Sandra Milena Poches Vargas</cp:lastModifiedBy>
  <cp:revision/>
  <cp:lastPrinted>2019-05-31T22:31:03Z</cp:lastPrinted>
  <dcterms:created xsi:type="dcterms:W3CDTF">2019-02-01T14:35:23Z</dcterms:created>
  <dcterms:modified xsi:type="dcterms:W3CDTF">2021-03-25T14:38:51Z</dcterms:modified>
  <cp:category/>
  <cp:contentStatus/>
</cp:coreProperties>
</file>