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Cesar Arcos\Desktop\Alcaldía Bogotá\Metodología riesgos Alcaldía\4Macro Alcaldia mayo 2020\"/>
    </mc:Choice>
  </mc:AlternateContent>
  <xr:revisionPtr revIDLastSave="0" documentId="13_ncr:1_{80BB89AA-A979-43B9-B48F-5D95DCFCF38A}" xr6:coauthVersionLast="45" xr6:coauthVersionMax="45" xr10:uidLastSave="{00000000-0000-0000-0000-000000000000}"/>
  <workbookProtection workbookAlgorithmName="SHA-512" workbookHashValue="9IEC+vuC+Dz6eK+MVFrXv4kJPfkVm3drK+V2mpfo4VsJejBazPWhXgZRqg6n9ttN6aRnheXTJ6iWoz6I0QGWkg==" workbookSaltValue="38qkCH5lQkpnRC8qHxnilA==" workbookSpinCount="100000"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state="hidden" r:id="rId8"/>
    <sheet name="Dependencias_Procesos" sheetId="51" state="hidden" r:id="rId9"/>
    <sheet name="Valoración Inicial" sheetId="56" state="hidden" r:id="rId10"/>
    <sheet name="Eficacia acciones" sheetId="49" state="hidden" r:id="rId11"/>
    <sheet name="Valoración Final" sheetId="57" state="hidden"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Mapa_Proceso!$A$11:$BT$32</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Mapa_Proceso!$A$1:$AI$32</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31" r:id="rId14"/>
    <pivotCache cacheId="32" r:id="rId15"/>
    <pivotCache cacheId="33"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0" l="1"/>
  <c r="C17" i="50"/>
  <c r="C7" i="50"/>
  <c r="BT32" i="41" l="1"/>
  <c r="BT31" i="41"/>
  <c r="BT30" i="41"/>
  <c r="BT29" i="41"/>
  <c r="BT28" i="41"/>
  <c r="BT27" i="41"/>
  <c r="BT26" i="41"/>
  <c r="BT25" i="41"/>
  <c r="BT24" i="41"/>
  <c r="BT23" i="41"/>
  <c r="BT22" i="41"/>
  <c r="BT21" i="41"/>
  <c r="BT20" i="41"/>
  <c r="BT19" i="41"/>
  <c r="BT18" i="41"/>
  <c r="BT17" i="41"/>
  <c r="BT16" i="41"/>
  <c r="BT15" i="41"/>
  <c r="BT14" i="41"/>
  <c r="BT13" i="41"/>
  <c r="BT12" i="41" l="1"/>
  <c r="B14" i="55" l="1"/>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s="1"/>
  <c r="F8" i="57" l="1"/>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<sst xmlns="http://schemas.openxmlformats.org/spreadsheetml/2006/main" count="2008" uniqueCount="726">
  <si>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</si>
  <si>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</si>
  <si>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</si>
  <si>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</si>
  <si>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</si>
  <si>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</si>
  <si>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</si>
  <si>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</si>
  <si>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</si>
  <si>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</si>
  <si>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</si>
  <si>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</si>
  <si>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</si>
  <si>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</si>
  <si>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</si>
  <si>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</si>
  <si>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</si>
  <si>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</si>
  <si>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</si>
  <si>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</si>
  <si>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</si>
  <si>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</si>
  <si>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</si>
  <si>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</si>
  <si>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</si>
  <si>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</si>
  <si>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</si>
  <si>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</si>
  <si>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</si>
  <si>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</si>
  <si>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</si>
  <si>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</si>
  <si>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</si>
  <si>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</si>
  <si>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</si>
  <si>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</si>
  <si>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</si>
  <si>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</si>
  <si>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</si>
  <si>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</si>
  <si>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</si>
  <si>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</si>
  <si>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</si>
  <si>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</si>
  <si>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</si>
  <si>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</si>
  <si>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</si>
  <si>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</si>
  <si>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</si>
  <si>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</si>
  <si>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</si>
  <si>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</si>
  <si>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</si>
  <si>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</si>
  <si>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</si>
  <si>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</si>
  <si>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</si>
  <si>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</si>
  <si>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</si>
  <si>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</si>
  <si>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</si>
  <si>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</si>
  <si>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</si>
  <si>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</si>
  <si>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</si>
  <si>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</si>
  <si>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</si>
  <si>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</si>
  <si>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</si>
  <si>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</si>
  <si>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</si>
  <si>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</si>
  <si>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</si>
  <si>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</si>
  <si>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</si>
  <si>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</si>
  <si>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</si>
  <si>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</si>
  <si>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</si>
  <si>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</si>
  <si>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</si>
  <si>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</si>
  <si>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</si>
  <si>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</si>
  <si>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</si>
  <si>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</si>
  <si>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</si>
  <si>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</si>
  <si>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</si>
  <si>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</si>
  <si>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</si>
  <si>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</si>
  <si>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</si>
  <si>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</si>
  <si>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</si>
  <si>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</si>
  <si>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</si>
  <si>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</si>
  <si>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</si>
  <si>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</si>
  <si>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</si>
  <si>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</si>
  <si>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</si>
  <si>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</si>
  <si>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</si>
  <si>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</si>
  <si>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</si>
  <si>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</si>
  <si>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</si>
  <si>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</si>
  <si>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</si>
  <si>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</si>
  <si>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</si>
  <si>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</si>
  <si>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</si>
  <si>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</si>
  <si>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</si>
  <si>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</si>
  <si>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</si>
  <si>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</si>
  <si>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</si>
  <si>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</si>
  <si>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</si>
  <si>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</si>
  <si>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</si>
  <si>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</si>
  <si>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</si>
  <si>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</si>
  <si>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</si>
  <si>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</si>
  <si>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</si>
  <si>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</si>
  <si>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</si>
  <si>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</si>
  <si>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</si>
  <si>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</si>
  <si>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</si>
  <si>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</si>
  <si>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</si>
  <si>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</si>
  <si>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</si>
  <si>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</si>
  <si>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</si>
  <si>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</si>
  <si>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</si>
  <si>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</si>
  <si>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</si>
  <si>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</si>
  <si>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</si>
  <si>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</si>
  <si>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</si>
  <si>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</si>
  <si>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</si>
  <si>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</si>
  <si>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</si>
  <si>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</si>
  <si>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</si>
  <si>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</si>
  <si>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</si>
  <si>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</si>
  <si>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</si>
  <si>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</si>
  <si>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</si>
  <si>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</si>
  <si>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</si>
  <si>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</si>
  <si>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</si>
  <si>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</si>
  <si>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</si>
  <si>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</si>
  <si>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</si>
  <si>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</si>
  <si>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</si>
  <si>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</si>
  <si>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</si>
  <si>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</si>
  <si>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</si>
  <si>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</si>
  <si>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</si>
  <si>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</si>
  <si>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</si>
  <si>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</si>
  <si>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</si>
  <si>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</si>
  <si>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</si>
  <si>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</si>
  <si>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</si>
  <si>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</si>
  <si>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</si>
  <si>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</si>
  <si>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</si>
  <si>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</si>
  <si>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</si>
  <si>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</si>
  <si>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</si>
  <si>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</si>
  <si>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</si>
  <si>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</si>
  <si>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</si>
  <si>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</si>
  <si>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</si>
  <si>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</si>
  <si>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</si>
  <si>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</si>
  <si>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</si>
  <si>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</si>
  <si>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</si>
  <si>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</si>
  <si>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</si>
  <si>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</si>
  <si>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</si>
  <si>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</si>
  <si>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</si>
  <si>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</si>
  <si>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</si>
  <si>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</si>
  <si>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</si>
  <si>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</si>
  <si>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</si>
  <si>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</si>
  <si>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</si>
  <si>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</si>
  <si>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</si>
  <si>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</si>
  <si>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</si>
  <si>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</si>
  <si>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</si>
  <si>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</si>
  <si>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</si>
  <si>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</si>
  <si>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</si>
  <si>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</si>
  <si>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</si>
  <si>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</si>
  <si>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</si>
  <si>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</si>
  <si>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</si>
  <si>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</si>
  <si>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</si>
  <si>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</si>
  <si>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</si>
  <si>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</si>
  <si>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</si>
  <si>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</si>
  <si>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</si>
  <si>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</si>
  <si>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</si>
  <si>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</si>
  <si>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</si>
  <si>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</si>
  <si>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</si>
  <si>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</si>
  <si>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</si>
  <si>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</si>
  <si>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</si>
  <si>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</si>
  <si>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</si>
  <si>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</si>
  <si>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</si>
  <si>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</si>
  <si>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</si>
  <si>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</si>
  <si>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</si>
  <si>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</si>
  <si>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</si>
  <si>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</si>
  <si>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</si>
  <si>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</si>
  <si>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</si>
  <si>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</si>
  <si>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</si>
  <si>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</si>
  <si>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</si>
  <si>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</si>
  <si>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</si>
  <si>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</si>
  <si>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</si>
  <si>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</si>
  <si>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</si>
  <si>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</si>
  <si>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</si>
  <si>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</si>
  <si>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</si>
  <si>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</si>
  <si>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</si>
  <si>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</si>
  <si>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</si>
  <si>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</si>
  <si>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</si>
  <si>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</si>
  <si>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</si>
  <si>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</si>
  <si>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</si>
  <si>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</si>
  <si>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</si>
  <si>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</si>
  <si>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</si>
  <si>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</si>
  <si>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</si>
  <si>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</si>
  <si>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</si>
  <si>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</si>
  <si>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</si>
  <si>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</si>
  <si>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</si>
  <si>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</si>
  <si>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</si>
  <si>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</si>
  <si>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</si>
  <si>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</si>
  <si>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</si>
  <si>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VALORACIÓN ANTES DE CONTROLES</t>
  </si>
  <si>
    <t>VALORACIÓN DESPUÉS DE CONTROLES</t>
  </si>
  <si>
    <t>Inicial</t>
  </si>
  <si>
    <t>Final</t>
  </si>
  <si>
    <t>Baja (5)</t>
  </si>
  <si>
    <t>Proyectos de inversión posiblemente afectados</t>
  </si>
  <si>
    <t>Asesoría Técnica y Proyectos en Materia TIC</t>
  </si>
  <si>
    <t xml:space="preserve">- -- Ningún trámite y/o procedimiento administrativo
</t>
  </si>
  <si>
    <t xml:space="preserve">- Ningún otro proceso en el Sistema de Gestión de Calidad
</t>
  </si>
  <si>
    <t xml:space="preserve">- 1111 Fortalecimiento de la economía, el gobierno y la ciudad digital de Bogotá D.C.
</t>
  </si>
  <si>
    <t xml:space="preserve">
_______________
</t>
  </si>
  <si>
    <t>Identificación del riesgo
Análisis antes de controles
Análisis de controles
Análisis después de controles
Tratamiento del riesgo</t>
  </si>
  <si>
    <t xml:space="preserve">
Análisis antes de controles
Análisis de controles
Análisis después de controles
</t>
  </si>
  <si>
    <t xml:space="preserve">
Análisis antes de controles
</t>
  </si>
  <si>
    <t/>
  </si>
  <si>
    <t xml:space="preserve">
</t>
  </si>
  <si>
    <t>Ejecutar las Asesorías Técnicas y Proyectos en materia: Infraestructura -Economía Digital -Gobierno y Ciudadano Digital</t>
  </si>
  <si>
    <t>en la aprobación de ejecución de Proyectos  en materia de: Infraestructura, Economía Digital, Gobierno y Ciudadano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</si>
  <si>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</si>
  <si>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</si>
  <si>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</si>
  <si>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</si>
  <si>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</si>
  <si>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</si>
  <si>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</si>
  <si>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Realizar sensibilización o talleres prácticos con el fin de que los integrantes del proceso aprendan y conozcan las posibles situaciones en que se puede presentar: amiguismo, clientelismo o conflicto de intereses en la aprobación y ejecución de los proyectos en materia TIC.
(Actividad.# 2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</si>
  <si>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</si>
  <si>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Evidencia de reunión y presentación Sensibilización
</t>
  </si>
  <si>
    <t xml:space="preserve">01/04/2020
_______________
01/04/2020
</t>
  </si>
  <si>
    <t xml:space="preserve">30/06/2020
_______________
30/06/2020
</t>
  </si>
  <si>
    <t>-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</si>
  <si>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</si>
  <si>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</si>
  <si>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</si>
  <si>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</si>
  <si>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</si>
  <si>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</si>
  <si>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</si>
  <si>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Entregar medidas de ayuda humanitaria inmediata a las personas que llegan a la ciudad de Bogotá y que manifiestan haber sido desplazadas y encontrarse en situación de vulnerabilidad acentuada </t>
  </si>
  <si>
    <t xml:space="preserve">- 1156 Bogotá Mejor para las Víctimas, la Paz y la reconciliación.
</t>
  </si>
  <si>
    <t xml:space="preserve">
_______________
- Socializar con el equipo profesional de CLAV y PAV los resultados de la Matriz de seguimiento AHI (mes).
</t>
  </si>
  <si>
    <t xml:space="preserve">
_______________
- El profesional especializado y/o universitario y/o Contratista de la ACDVPR presente en los CLAV y PAV
</t>
  </si>
  <si>
    <t xml:space="preserve">
_______________
01/03/2020
</t>
  </si>
  <si>
    <t xml:space="preserve">
_______________
31/12/2020
</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</si>
  <si>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</si>
  <si>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Creación del riesgo.</t>
  </si>
  <si>
    <t xml:space="preserve">
Análisis antes de controles
Tratamiento del riesgo</t>
  </si>
  <si>
    <t xml:space="preserve">Identificación del riesgo
Análisis antes de controles
</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</si>
  <si>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</si>
  <si>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</si>
  <si>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</si>
  <si>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</si>
  <si>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</si>
  <si>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</si>
  <si>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</si>
  <si>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Evidencia de reunión para cada uno de los CLAV y PAV.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</si>
  <si>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</si>
  <si>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</si>
  <si>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</si>
  <si>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</si>
  <si>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Identificación del riesgo
Análisis antes de controles
Análisis de controles
Tratamiento del riesgo</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</si>
  <si>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</si>
  <si>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Comunicación Pública</t>
  </si>
  <si>
    <t xml:space="preserve">- Todos los procesos en el Sistema de Gestión de Calidad
</t>
  </si>
  <si>
    <t>Creación del mapa de riesgos del proceso.</t>
  </si>
  <si>
    <t xml:space="preserve">- Procesos misionales y estratégicos misionales en el Sistema de Gestión de Calidad
</t>
  </si>
  <si>
    <t xml:space="preserve">- Ningún proyecto de inversión
</t>
  </si>
  <si>
    <t xml:space="preserve">
Análisis de controles
Tratamiento del riesgo</t>
  </si>
  <si>
    <t>Contratación</t>
  </si>
  <si>
    <t xml:space="preserve">- Impresión de artes gráficas para las entidades del distrito capital
- Visitas guiadas Archivo de Bogotá
- Inscripción programas de formación virtual para servidores públicos del Distrito Capital
</t>
  </si>
  <si>
    <t xml:space="preserve">- Todos los proyectos de inversión
</t>
  </si>
  <si>
    <t xml:space="preserve">
- Modificar los procedimientos Los procedimientos 4231000-PR-284 "Mínima cuantía", 4231000-PR-339 "Selección Pública de Oferentes", 4231000-PR-338 "Agregación de Demanda" y 4231000-PR-156 "Contratación Directa" con el fin de implementar el control: Los procedimientos 4231000-PR-284 "Mínima cuantía", 4231000-PR-339 "Selección Pública de Oferentes", 4231000-PR-338 "Agregación de Demanda" y 4231000-PR-156 "Contratación Directa" indica que Comité de Contratación, autorizado(a) por Secretaria General, Cada vez que se  requiera conforme a la Resolución 095 de 2020 " Por medio de la Cual se modifica la Resolución No 206 de 2017 y la Resolución 494 de 2019 de la Secretaría General de la Alcaldía Mayor de Bogotá D.C"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
_______________
</t>
  </si>
  <si>
    <t xml:space="preserve">
- Director de Contratación
_______________
</t>
  </si>
  <si>
    <t xml:space="preserve">
- Procedimientos actualizados
_______________
</t>
  </si>
  <si>
    <t xml:space="preserve">
27/03/2020
_______________
</t>
  </si>
  <si>
    <t xml:space="preserve">
30/09/2020
_______________
</t>
  </si>
  <si>
    <t xml:space="preserve">- Adelantar un acompañamiento previo a la apertura del proceso de selección pública de oferentes a las dependencias  con el fin de revisar en el componente financiero y jurídico los documentos de estructuración  de dicho proceso.
- Verificar a través de los Comités de Contratación la necesidad de contratar bienes, servicios u obras y que los mismos sean procesos objetivos y ajustados a la normativa vigente
_______________
</t>
  </si>
  <si>
    <t xml:space="preserve">- Director de Contratación 
- Director de Contratación 
_______________
</t>
  </si>
  <si>
    <t xml:space="preserve">- Documentos, memorandos, correos electrónicos que den cuenta del acompañamiento realizado.
- Actas de Comité de Contratación
_______________
</t>
  </si>
  <si>
    <t xml:space="preserve">27/03/2020
27/03/2020
_______________
</t>
  </si>
  <si>
    <t xml:space="preserve">31/12/2020
31/12/2020
_______________
</t>
  </si>
  <si>
    <t xml:space="preserve">
Análisis antes de controles
Análisis de controles
Análisis después de controles
Tratamiento del riesgo</t>
  </si>
  <si>
    <t xml:space="preserv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</si>
  <si>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</si>
  <si>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</si>
  <si>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27/03/2020
_______________
</t>
  </si>
  <si>
    <t xml:space="preserve">31/10/2020
_______________
</t>
  </si>
  <si>
    <t>- Director(a) de Contratación
- Director(a) de Contratación
- Director(a) de Contratación</t>
  </si>
  <si>
    <t>Identificación del riesgo
Tratamiento del riesgo</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</si>
  <si>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</si>
  <si>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</si>
  <si>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</si>
  <si>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</si>
  <si>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</si>
  <si>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</si>
  <si>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</si>
  <si>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</si>
  <si>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</si>
  <si>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</si>
  <si>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</si>
  <si>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</si>
  <si>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</si>
  <si>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Supervisar la ejecución de los contratos y/o convenios, y la conformidad de los productos, servicios y obras contratados para el proceso.</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</si>
  <si>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</si>
  <si>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</si>
  <si>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</si>
  <si>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</si>
  <si>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- 1081 Rediseño de la arquitectura de la plataforma tecnológica en la Secretaría General</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</si>
  <si>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</si>
  <si>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</si>
  <si>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</si>
  <si>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</si>
  <si>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</si>
  <si>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Control Disciplinario</t>
  </si>
  <si>
    <t xml:space="preserve">Identificación del riesgo </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</si>
  <si>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</si>
  <si>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</si>
  <si>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</si>
  <si>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</si>
  <si>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</si>
  <si>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</si>
  <si>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</si>
  <si>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Realizar actividades mensuales de divulgación a todos los funcionarios de la Secretaría General, relacionadas con temas de cumplimiento de deberes y extralimitación en el ejercicio de las funciones.
- Realizar una actividad de sensibilización a los funcionarios que atienden público en la Red CADE y los Centros de Atención a Víctimas, relacionada con temas de incursión en las prohibiciones previstas en el Código Único Disciplinario.
_______________
</t>
  </si>
  <si>
    <t xml:space="preserve">- Jefe de la Oficina de Control Interno Disciplinario
- Jefe de la Oficina de Control Interno Disciplinario
_______________
</t>
  </si>
  <si>
    <t xml:space="preserve">- Divulgaciones realizadas en temas de cumplimiento de deberes y extralimitación en el ejercicio de las funciones.
- Sensibilización realizada a los funcionarios que atienden público en la Red CADE y los Centros de Atención a Víctimas, en temas de incursión en las prohibiciones previstas en el Código Único Disciplinario.
_______________
</t>
  </si>
  <si>
    <t xml:space="preserve">04/05/2020
01/06/2020
_______________
</t>
  </si>
  <si>
    <t xml:space="preserve">31/08/2020
31/07/2020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</si>
  <si>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</si>
  <si>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</si>
  <si>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</si>
  <si>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</si>
  <si>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</si>
  <si>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</si>
  <si>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</si>
  <si>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 xml:space="preserve">- 1125 Fortalecimiento y modernización de la gestión pública distrital
</t>
  </si>
  <si>
    <t>Recibir y custodiar transitoriamente los insumos, elaborar los impresos de acuerdo a las características técnicas requeridas y entregar los productos elaborados, ejecutar el plan de acción y programa de producción.</t>
  </si>
  <si>
    <t xml:space="preserve">- Impresión de artes gráficas para las entidades del distrito capital
</t>
  </si>
  <si>
    <t>durante la recepción y almacenamiento de insumos, repuestos y/o sobrantes que se pueden reciclar y producto terminado, con el fin de obtener dádivas o beneficio a nombre propio</t>
  </si>
  <si>
    <t xml:space="preserve">- Bajo nivel de gestión del software EMLAZE, como herramienta para el seguimiento de la producción de la Imprenta Distrital.
- Deficiencia en el control de ingresos y salidas de insumos del almacén.
- Falta de control sobre la materia prima sobrante.
</t>
  </si>
  <si>
    <t xml:space="preserve">- Detrimento patrimonial.
- Desviación de recursos públicos.
- Investigaciones disciplinarias, fiscales y/o penales.
- Pérdida de imagen institucional.
</t>
  </si>
  <si>
    <t xml:space="preserve">- Fallas en la prestación de los bienes y servicios que oferta la Secretaria General
- Afectación de imagen institucional por la materialización de actos de corrupción.
</t>
  </si>
  <si>
    <t>Se determina la probabilidad (1 rara vez) ya que no se ha materializado este riesgo. El impacto (4 mayor) obedece a que de materializarse el riesgo, se vería afectada la imagen institucional y el cumplimiento de las metas y objetivos de la dependencia.</t>
  </si>
  <si>
    <t>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t>
  </si>
  <si>
    <t xml:space="preserve">- AP 23: Actualizar el procedimiento 2213300-PR-215 "Recepción, entrega y control de materia prima, insumos y otros", con el fin de incluir la actividad número 3 como punto de control, ya que es una actividad preventiva que evita en gran medida la materialización de éste riesgo.
- AP 23: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 AP 23: Realizar la revisión integral de las demás actividades del procedimiento y de ser necesario, ajustar las actividades pertinentes, junto con los soportes de ejecución de dichas actividades.
- AP 23: Formalizar la actualización del procedimiento en el aplicativo del SIG
- AP 23: Socializar y divulgar la actualización del procedimiento y los soportes de ejecución de las actividades.
_______________
- AP 23: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t>
  </si>
  <si>
    <t xml:space="preserve">- Subdirector de Imprenta
- Subdirector de Imprenta
- Subdirector de Imprenta
- Subdirector de Imprenta
- Subdirector de Imprenta
_______________
- Subdirector de Imprenta
</t>
  </si>
  <si>
    <t xml:space="preserve">-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divulgado y socializado
_______________
- Procedimiento 2213300-PR-215 "Recepción, entrega y control de materia prima, insumos y otros" actualizado
</t>
  </si>
  <si>
    <t xml:space="preserve">09/05/2019
09/05/2019
09/05/2019
09/05/2019
09/05/2019
_______________
09/05/2019
</t>
  </si>
  <si>
    <t xml:space="preserve">31/12/2019
31/12/2019
31/12/2019
31/12/2019
31/12/2019
_______________
31/12/2019
</t>
  </si>
  <si>
    <t>-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</si>
  <si>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</si>
  <si>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</si>
  <si>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</si>
  <si>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</si>
  <si>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</si>
  <si>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Detrimento patrimonial.
- Pérdida de imagen institucional.
- Investigaciones disciplinarias, fiscales y/o penales.
</t>
  </si>
  <si>
    <t>Se determina la probabilidad (1 rara vez) ya que no se ha materializado este riesgo. El impacto (4 mayor) obedece a que de materializarse el riesgo, se vería afectada la imagen institucional y se generaría pérdida de recursos económicos.</t>
  </si>
  <si>
    <t xml:space="preserve">- AP 21: Ajustar el procedimiento 2213300-PR-098  "Producción de artes gráficas para entidades distritales" en la actividad número 2, con el fin de modificar las tareas y aclarar que el subdirector de imprenta verifica que el trabajo solicitado sea pertinente y no esté en beneficio de terceros que no pertenecen a la Administración Distrital.
- AP 21: Realizar la revisión integral de las demás actividades del procedimiento y de ser necesario, ajustar las actividades pertinentes, junto con los soportes de ejecución de dichas actividades
- AP 21: Formalizar la actualización del procedimiento en el aplicativo del SIG
- AP 21: Socializar y divulgar la actualización del procedimiento y los soportes de ejecución de las actividades.
_______________
</t>
  </si>
  <si>
    <t xml:space="preserve">- Subdirector de Imprenta
-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</si>
  <si>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socializado y divulgado.
_______________
</t>
  </si>
  <si>
    <t xml:space="preserve">09/05/2019
09/05/2019
09/05/2019
09/05/2019
_______________
</t>
  </si>
  <si>
    <t xml:space="preserve">31/12/2019
31/12/2019
31/12/2019
31/12/2019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</si>
  <si>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</si>
  <si>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</si>
  <si>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- 1081 Rediseño de la arquitectura de la plataforma tecnológica en la Secretaría General
</t>
  </si>
  <si>
    <t>Creación del mapa de riesgos.</t>
  </si>
  <si>
    <t xml:space="preserve">Formular el Plan Estratégico  de Tecnologías de la Información y las Comunicaciones </t>
  </si>
  <si>
    <t>al formular el plan Estratégico de Tecnologías de la Información y las Comunicaciones con el fin de obtener un beneficio al que no halla lugar</t>
  </si>
  <si>
    <t xml:space="preserve">- Estructura de la Oficina TIC insuficiente para atender la demanda de servicios de TI.
- Conflicto de intereses.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</si>
  <si>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</si>
  <si>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</si>
  <si>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</si>
  <si>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</si>
  <si>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t>
  </si>
  <si>
    <t xml:space="preserve">- Jefe de la OTIC
- Jefe de la OTIC
- Jefe de la OTIC
- Jefe de la OTIC
_______________
- Jefe de la OTIC
- Jefe de la OTIC
- Jefe de la OTIC
- Jefe de la OTIC
</t>
  </si>
  <si>
    <t xml:space="preserve">- Registros formalizados.
- Procedimiento actualizado PR-116.
- Registros formalizados.
- Procedimiento actualizado PR-116.
_______________
- Registros formalizados.
- Procedimiento actualizado PR-116.
- Registros formalizados.
- Procedimiento actualizado PR-116.
</t>
  </si>
  <si>
    <t xml:space="preserve">01/04/2020
01/04/2020
01/04/2020
01/04/2020
_______________
01/04/2020
01/04/2020
01/04/2020
01/04/2020
</t>
  </si>
  <si>
    <t xml:space="preserve">31/07/2020
31/07/2020
31/07/2020
31/07/2020
_______________
31/07/2020
31/07/2020
31/07/2020
31/07/2020
</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</si>
  <si>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</si>
  <si>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</si>
  <si>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</si>
  <si>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</si>
  <si>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</si>
  <si>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</si>
  <si>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Evaluación del Sistema de Control Interno</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</si>
  <si>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</si>
  <si>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</si>
  <si>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</si>
  <si>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</si>
  <si>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</si>
  <si>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</si>
  <si>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Documentar como actividad de control la renovación anual del compromiso de cumplimiento del código de ética. 
- Documental en el procedimiento de auditorias internas de gestión la verificación de los programas de auditoria respecto a lo establecido en el Código de Ética del Auditor.
- Solicitar a cada auditor interno al inicio de cada auditoria la manifestación de no estar incurso en conflicto de interés
_______________
</t>
  </si>
  <si>
    <t xml:space="preserve">- Profesional especializado OCI 
- Jefe Oficina de Control Interno
- Jefe Oficina de Control Interno
_______________
</t>
  </si>
  <si>
    <t xml:space="preserve">- Procedimiento actualizado 
- Procedimiento actualizado 
- Documento formalizado por cada auditor
_______________
</t>
  </si>
  <si>
    <t xml:space="preserve">20/08/2019
04/05/2020
04/05/2020
_______________
</t>
  </si>
  <si>
    <t xml:space="preserve">29/05/2020
29/05/2020
31/12/2020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</si>
  <si>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</si>
  <si>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</si>
  <si>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</si>
  <si>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</si>
  <si>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</si>
  <si>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</si>
  <si>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</si>
  <si>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xml:space="preserve">20/08/2019
04/05/2020
0405/2020
_______________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</si>
  <si>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</si>
  <si>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</si>
  <si>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</si>
  <si>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 xml:space="preserve">Identificación del riesgo
Análisis antes de controles
Análisis de controles
Análisis después de controles
</t>
  </si>
  <si>
    <t xml:space="preserve">- Procesos de apoyo operativo en el Sistema de Gestión de Calidad
</t>
  </si>
  <si>
    <t>Seguimiento y control de la información de los bienes de propiedad de la entidad</t>
  </si>
  <si>
    <t>durante el seguimiento y control de la información de los bienes de propiedad de la entidad</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</si>
  <si>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</si>
  <si>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</si>
  <si>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</si>
  <si>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</si>
  <si>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</si>
  <si>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AP # 3 Actividad 1. Realizar revisión aleatoria en sitio hacia los elementos que han sido objeto de "salidas" dentro de la Subdirección de Servicios Administrativos sobre la información ingresada, con el fin de verificar la calidad de la información
_______________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t>
  </si>
  <si>
    <t xml:space="preserve">- Subdirector de Servicios Administrativos 
- Subdirector de Servicios Administrativos 
- Subdirector de Servicios Administrativos 
- Subdirectora de Servicios Administrativos
_______________
- Subdirector de Servicios Administrativos 
- Subdirector de Servicios Administrativos 
</t>
  </si>
  <si>
    <t xml:space="preserve">- Propuesta de modificación de los procedimientos 
- Propuesta de modificación de los procedimientos 
- Propuesta de modificación de los procedimientos 
- Informe Semestral sobre revisión aleatoria.
_______________
- Propuesta de modificación de los procedimientos 
- Propuesta de modificación de los procedimientos 
</t>
  </si>
  <si>
    <t xml:space="preserve">22/10/2018
22/10/2018
22/10/2018
01/04/2020
_______________
22/10/2018
22/10/2018
</t>
  </si>
  <si>
    <t xml:space="preserve">31/03/2020
31/03/2020
31/03/2020
31/12/2020
_______________
31/03/2020
31/03/2020
</t>
  </si>
  <si>
    <t>- Reportar el presunto hecho de Desvío de recursos físicos o económicos durante el seguimiento y control de la información de los bienes de propiedad de la entidad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</si>
  <si>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</si>
  <si>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</si>
  <si>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</si>
  <si>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</si>
  <si>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</si>
  <si>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 xml:space="preserve">- 1126 Implementación de un nuevo enfoque de servicio a la ciudadanía
</t>
  </si>
  <si>
    <t>Creación y aprobación del mapa de riesgos del proceso Gestión del Sistema Distrital de Servicio a la Ciudadanía</t>
  </si>
  <si>
    <t>Coordinar y articular la gestión de las entidades participantes en el Modelo Multicanal de servicio</t>
  </si>
  <si>
    <t>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</si>
  <si>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</si>
  <si>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</si>
  <si>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</si>
  <si>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</si>
  <si>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</si>
  <si>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Realizar sensibilización sobre el código de integridad a los servidores del canal presencial Red CADE
_______________
</t>
  </si>
  <si>
    <t xml:space="preserve">- Gestores de transparencia de la Dirección del Sistema Distrital de Servicio a la Ciudadana.
_______________
</t>
  </si>
  <si>
    <t xml:space="preserve">- Servidores de la Red CADE sensibilizados en el Código de Integridad
_______________
</t>
  </si>
  <si>
    <t xml:space="preserve">04/05/2020
_______________
</t>
  </si>
  <si>
    <t xml:space="preserve">30/09/2020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</si>
  <si>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</si>
  <si>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</si>
  <si>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</si>
  <si>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</si>
  <si>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</si>
  <si>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</si>
  <si>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t>
  </si>
  <si>
    <t>Medir y analizar la calidad en la prestación del servicio en los diferentes canales de servicio a la Ciudadanía.</t>
  </si>
  <si>
    <t>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</si>
  <si>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</si>
  <si>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</si>
  <si>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</si>
  <si>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</si>
  <si>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Realizar sensibilización sobre el código de integridad a los servidores de la Dirección Distrital de Calidad del Servicio.
_______________
</t>
  </si>
  <si>
    <t xml:space="preserve">- Gestores de transparencia de la Dirección Distrital de Calidad del Servicio.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</si>
  <si>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</si>
  <si>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</si>
  <si>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</si>
  <si>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</si>
  <si>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</si>
  <si>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</si>
  <si>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</si>
  <si>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 xml:space="preserve">04/05/2020
04/05/2020
_______________
</t>
  </si>
  <si>
    <t>Creación del riesgo</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</si>
  <si>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</si>
  <si>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</si>
  <si>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</si>
  <si>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</si>
  <si>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</si>
  <si>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</si>
  <si>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 xml:space="preserve">- Afectación de imagen institucional por la materialización de actos de corrupción.
- Fallas en la prestación de los bienes y servicios que oferta la Secretaria General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</si>
  <si>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</si>
  <si>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</si>
  <si>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_______________
</t>
  </si>
  <si>
    <t xml:space="preserve">- Subdirector Técnico
- Profesional universitario de la Subdirección Técnica									
- Profesional universitario de la Subdirección Técnica									
- Auxiliares, técnicos y profesionales de la Subdirección Técnica. 
- Auxiliares, técnicos y profesionales de la Subdirección Técnica. 
_______________
</t>
  </si>
  <si>
    <t xml:space="preserve">- Acta Subcomité de autocontrol de la Subdirección Técnica del Archivo de Bogotá, que incluya el seguimiento de la gestión documental.
Registro de Asistencia
- Taller sobre valoración, organización e investigación en archivos históricos realizada. con sus respectivas evidencias.
- Taller sobre valoración, organización e investigación en archivos históricos realizada. con sus respectivas evidencias.
- Informe consolidado mensual de las acciones individuales que haya reportado el equipo de auxiliares, técnicos y profesionales de la Subdirección Técnica.  
- Informe consolidado mensual de las acciones individuales que haya reportado el equipo de auxiliares, técnicos y profesionales de la Subdirección Técnica.  
_______________
</t>
  </si>
  <si>
    <t xml:space="preserve">04/05/2020
04/05/2020
04/05/2020
04/05/2020
04/05/2020
_______________
</t>
  </si>
  <si>
    <t xml:space="preserve">04/09/2020
04/08/2020
04/08/2020
04/09/2020
04/09/2020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</si>
  <si>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</si>
  <si>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del Archivo de Bogotá
- Subdirector Técnico
- Profesionales universitarios y/o especializados de la Subdirección Técnica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</si>
  <si>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</si>
  <si>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</si>
  <si>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</si>
  <si>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</si>
  <si>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</si>
  <si>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</si>
  <si>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</si>
  <si>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</si>
  <si>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</si>
  <si>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</si>
  <si>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Ajustar el procedimiento PR : 299 Seguimiento al cumplimiento de la normatividad archivística en las entidades del distrito capital, con el propósito de fortalecer los controles y las actividades establecidos.
Acción Preventiva.
_______________
</t>
  </si>
  <si>
    <t xml:space="preserve">- Profesional universitario de la Subdirección del Sistema Distrital de Archivos
_______________
</t>
  </si>
  <si>
    <t xml:space="preserve">- Procedimiento PR: 299 actualizado y publicado.
_______________
</t>
  </si>
  <si>
    <t xml:space="preserve">04/09/2020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</si>
  <si>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</si>
  <si>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del Archivo de Bogotá
- Subdirector del Sistema Distrital de Archivos
- Profesional universitario y/o especializado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</si>
  <si>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</si>
  <si>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</si>
  <si>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</si>
  <si>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</si>
  <si>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Gestión de Políticas Públicas Distritales</t>
  </si>
  <si>
    <t>Gestión de Seguridad y Salud en el Trabajo</t>
  </si>
  <si>
    <t xml:space="preserve">Realizar la adquisición del bien o servicio y su legalización </t>
  </si>
  <si>
    <t>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</si>
  <si>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</si>
  <si>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</si>
  <si>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</si>
  <si>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</si>
  <si>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AC#34 (Actividad 1): Realizar un diagnóstico del procedimiento Manejo de caja menor en cuanto a que actividades y tareas se deben realizar para su cumplimiento; así como los registros requeridos que dan cuenta de la gestión del mismo.
- AC#34 (Actividad 1): Realizar un diagnóstico del procedimiento Manejo de caja menor en cuanto a que actividades y tareas se deben realizar para su cumplimiento; así como los registros requeridos que dan cuenta de la gestión del mismo.
- AP # 2: Como medida de autocontrol, realizar la verificación aleatoria de los movimientos realizados en la caja menor con sus respectivas evidencias.
_______________
- AC#34 (Actividad 1):  Realizar un diagnóstico de cada uno de los procedimientos en cuento a que actividades y tareas se deben realizar para su cumplimiento; así como los registros requeridos que dan cuenta de la gestión del mismo.
- AC#34 (Actividad 1): Realizar un diagnóstico de cada uno de los procedimientos en cuento a que actividades y tareas se deben realizar para su cumplimiento; así como los registros requeridos que dan cuenta de la gestión del mismo.
</t>
  </si>
  <si>
    <t xml:space="preserve">- Subdirector de Servicios Administrativos
- Subdirector de Servicios Administrativos
- Subdirector de Servicios Administrativos
_______________
- Subdirector de Servicios Administrativos
- Subdirector de Servicios Administrativos
</t>
  </si>
  <si>
    <t xml:space="preserve">- Propuesta de procedimiento
- Propuesta de procedimiento
- 2211500 FT - 320 Arqueo de caja menor
_______________
- Propuesta de procedimiento
- Propuesta de procedimiento
</t>
  </si>
  <si>
    <t xml:space="preserve">02/11/2018
02/11/2018
06/03/2020
_______________
02/11/2018
02/11/2018
</t>
  </si>
  <si>
    <t xml:space="preserve">30/04/2020
30/04/2020
31/12/2020
_______________
30/04/2020
30/04/2020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</si>
  <si>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</si>
  <si>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</si>
  <si>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</si>
  <si>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 xml:space="preserve">
Análisis antes de controles
Análisis de controles
Tratamiento del riesgo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</si>
  <si>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</si>
  <si>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</si>
  <si>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Gestión Documental Interna</t>
  </si>
  <si>
    <t>Gestionar y tramitar las comunicaciones oficiales.
Gestionar y tramitar transferencias documentales.
Gestionar y tramitar actos administrativos.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</si>
  <si>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</si>
  <si>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</si>
  <si>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</si>
  <si>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</si>
  <si>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</si>
  <si>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Adelantar cuatrimestralmente campaña de sensibilización de la ejecución de los actos administrativos - Tener en cuenta: publíquese, notifíquese, comuníquese y cúmplase - (Correo de desde Soy 10, imágenes de la campaña).
(Acción de Mejora N° 21 registrada en aplicativo SIG)
_______________
- Identificación de documentos electrónicos generados por las Dependencias de la Entidad.
(Acción de Mejora N° 44 aplicativo SIG)
- Identificación de documentos electrónicos generados por las Dependencias de la Entidad.
(Acción de Mejora N° 44 aplicativo SIG)
</t>
  </si>
  <si>
    <t xml:space="preserve">- Subdirector de servicios administrativos
_______________
- Subdirector de servicios administrativos
- Subdirector de servicios administrativos
</t>
  </si>
  <si>
    <t xml:space="preserve">- Campaña de sensibilización
Plan de priorización
Plan de contingencia
_______________
- Diagnostico Identificación documentos electrónicos
- Diagnostico Identificación documentos electrónicos
</t>
  </si>
  <si>
    <t xml:space="preserve">07/09/2018
_______________
01/03/2019
01/03/2019
</t>
  </si>
  <si>
    <t xml:space="preserve">28/08/2020
_______________
30/10/2020
30/10/2020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</si>
  <si>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</si>
  <si>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</si>
  <si>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</si>
  <si>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</si>
  <si>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</si>
  <si>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Gestión Estratégica de Talento Humano</t>
  </si>
  <si>
    <t>- Director(a) Técnico(a) de Talento Humano
- Profesional universitario, profesional especializado
- Profesional universitario, profesional especializado
- Director(a) Técnico(a) de Talento Humano</t>
  </si>
  <si>
    <t>Ejecutar el Plan Anual de Vacantes y el Plan de Previsión de Recursos Humanos</t>
  </si>
  <si>
    <t>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</si>
  <si>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</si>
  <si>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</si>
  <si>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</si>
  <si>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</si>
  <si>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</si>
  <si>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</si>
  <si>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</si>
  <si>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</si>
  <si>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Profesional de la Dirección de Talento Humano autorizado por el(la) Director(a) de Talento Humano.
_______________
</t>
  </si>
  <si>
    <t xml:space="preserve">- Formato evaluación de perfil 2211300-FT-809 aprobado.
- Certificación de cumplimiento de requisitos mínimos proyectada y revisada por los Profesionales de la Dirección de Talento.
_______________
</t>
  </si>
  <si>
    <t xml:space="preserve">04/09/2020
04/09/2020
_______________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</si>
  <si>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</si>
  <si>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</si>
  <si>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</si>
  <si>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</si>
  <si>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</si>
  <si>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Ejecutar el Plan para el pago de nómina</t>
  </si>
  <si>
    <t>durante la liquidación de nómina con errores o fallas en la plataforma o sistema usado para la liquidación de nómina para el otorgamiento de beneficios salariales (prima técnica, antigüedad, vacaciones, etc.).</t>
  </si>
  <si>
    <t xml:space="preserve">- Errores de la plataforma o sistema usado para la liquidación de nómina.
-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 Presentar fallas en la plataforma 
- Fallas en la conectividad con los servidores de la Entidad
</t>
  </si>
  <si>
    <t xml:space="preserve">- Las medidas para la preservación, protección y recuperación de los documentos del proceso, son apropiados parcialmente.
- presiones o motivaciones individuales, sociales o colectivas, que inciten a la realizar conductas contrarias al deber ser
- Falla en la conectividad con la extranet de la Secretaría Distrital de Hacienda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</si>
  <si>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</si>
  <si>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</si>
  <si>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</si>
  <si>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</si>
  <si>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Los profesionales de nómina autorizados por el (la) Director (a) de Talento Humano
- Los profesionales de nómina autorizados por el (la) Director (a) de Talento Humano
_______________
</t>
  </si>
  <si>
    <t xml:space="preserve">- Resolución de horas extras, proyectada, revisada y expedida por la Subsecretaría Corporativa. 
- Memorando en el cual se solicita el registro presupuestal a la Subdirección Financiera.
_______________
</t>
  </si>
  <si>
    <t>-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</si>
  <si>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</si>
  <si>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</si>
  <si>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</si>
  <si>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</si>
  <si>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</si>
  <si>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Gestión Financiera</t>
  </si>
  <si>
    <t>Gestión Jurídica</t>
  </si>
  <si>
    <t>Gestionar la defensa judicial y extrajudicial de la Secretaría General de la Alcaldía Mayor de Bogotá, D. C.</t>
  </si>
  <si>
    <t>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</si>
  <si>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</si>
  <si>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</si>
  <si>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</si>
  <si>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</si>
  <si>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</si>
  <si>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</si>
  <si>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Realizar un diagnóstico de la documentación del proceso e identificar los ajustes necesarios
- Realizar los ajustes respectivos a la documentación y formalizar en el aplicativo SIG
_______________
- Realizar un diagnóstico de la documentación del proceso e identificar los ajustes necesarios
- Realizar los ajustes respectivos a la documentación y formalizar en el aplicativo SIG
</t>
  </si>
  <si>
    <t xml:space="preserve">- Jefe de Oficina Asesora de Jurídica 
- Jefe de Oficina Asesora de Jurídica 
_______________
- Jefe de Oficina Asesora de Jurídica 
- Jefe de Oficina Asesora de Jurídica 
</t>
  </si>
  <si>
    <t xml:space="preserve">- Diagnóstico de la documentación
- Documentación actualizada 
_______________
- Diagnóstico de la documentación
- Documentación actualizada 
</t>
  </si>
  <si>
    <t xml:space="preserve">04/05/2020
04/05/2020
_______________
04/05/2020
04/05/2020
</t>
  </si>
  <si>
    <t xml:space="preserve">04/09/2020
04/09/2020
_______________
04/09/2020
04/09/2020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</si>
  <si>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Reasignar el caso a un nuevo profesional 
- Estudiar los documentos del caso elaborados por el profesional implicado en el presunto hecho de corrupción y realizar los ajustes pertinentes si aún existiera la posibilidad.
- De materializarse una condena en contra de la Entidad, el caso será llevado al Comité de Conciliación para el estudio de la posible acción de repetición. 
- Actualizar el mapa de riesgos del proceso Gestión Jurídica</t>
  </si>
  <si>
    <t>- Jefe de Oficina Asesora de Jurídica
- Jefe de Oficina Asesora de Jurídica
- Profesional de Oficina Asesora de Jurídica y Jefe de Oficina Asesora de Jurídica
- Profesional de Oficina Asesora de Jurídica y Jefe de Oficina Asesora de Jurídica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</si>
  <si>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Asignación del caso en el sistema correspondiente
- Documentos ajustados
-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</si>
  <si>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</si>
  <si>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</si>
  <si>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 xml:space="preserve">-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_______________
- AC#38(Actividad 1): Actualizar los procedimientos del procesos y sus registros.
- AC#38(Actividad 1): Actualizar los procedimientos del procesos y sus registros.
</t>
  </si>
  <si>
    <t xml:space="preserve">- Jefe de la Oficina de TIC
- Jefe de la Oficina de TIC
- Jefe de la Oficina de TIC
- Jefe de la Oficina de TIC
- Jefe de la Oficina de TIC
- Jefe de la Oficina de TIC
_______________
- Jefe de la Oficina de TIC
- Jefe de la Oficina de TIC
</t>
  </si>
  <si>
    <t xml:space="preserve">- Actualización del procedimiento
- Actualización del procedimiento
- Actualización del procedimiento
- Actualización del procedimiento
- Actualización del procedimiento
- Actualización del procedimiento
_______________
- Actualización del procedimiento
- Actualización del procedimiento
</t>
  </si>
  <si>
    <t xml:space="preserve">07/01/2020
07/01/2020
07/01/2020
07/01/2020
07/01/2020
07/01/2020
_______________
07/01/2020
07/01/2020
</t>
  </si>
  <si>
    <t xml:space="preserve">31/07/2020
31/07/2020
31/07/2020
31/07/2020
31/07/2020
31/07/2020
_______________
31/07/2020
31/07/2020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</si>
  <si>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</si>
  <si>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Administración  y/o gestión de los recursos de la Infraestructura tecnológica de la secretaria general</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</si>
  <si>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</si>
  <si>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los proceso para la administración y gestión de los recursos.
- Falta ajustar algunas tareas específicas del proceso, identificación de cuellos de botella y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</si>
  <si>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</si>
  <si>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</si>
  <si>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</si>
  <si>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</si>
  <si>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</si>
  <si>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</si>
  <si>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</si>
  <si>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</si>
  <si>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</si>
  <si>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Internacionalización de Bogotá</t>
  </si>
  <si>
    <t>Número de riesgos</t>
  </si>
  <si>
    <t>Extrema (16)</t>
  </si>
  <si>
    <t>Alta (53)</t>
  </si>
  <si>
    <t>Moderada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</si>
</sst>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0"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1">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19">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13" fillId="25" borderId="21" xfId="0" applyFont="1" applyFill="1" applyBorder="1" applyAlignment="1" applyProtection="1">
      <alignment horizontal="center" vertical="center"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16" xfId="0" applyBorder="1"/>
    <xf numFmtId="0" fontId="0" fillId="0" borderId="0" xfId="0"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horizontal="left"/>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2" fillId="24" borderId="19" xfId="0" applyFont="1" applyFill="1" applyBorder="1" applyAlignment="1" applyProtection="1">
      <alignment horizontal="center" wrapText="1"/>
      <protection hidden="1"/>
    </xf>
    <xf numFmtId="0" fontId="0" fillId="0" borderId="16" xfId="0" applyBorder="1" applyAlignment="1" applyProtection="1">
      <alignment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13" fillId="17" borderId="0"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2" fillId="0" borderId="1" xfId="0" applyFont="1" applyBorder="1" applyAlignment="1" applyProtection="1">
      <alignment horizontal="center" wrapText="1"/>
      <protection hidden="1"/>
    </xf>
    <xf numFmtId="0" fontId="2" fillId="0" borderId="3" xfId="0" applyFont="1" applyBorder="1" applyAlignment="1" applyProtection="1">
      <alignment horizontal="center" wrapText="1"/>
      <protection hidden="1"/>
    </xf>
    <xf numFmtId="0" fontId="2" fillId="0" borderId="13" xfId="0" applyFont="1" applyBorder="1" applyAlignment="1" applyProtection="1">
      <alignment horizontal="center" wrapText="1"/>
      <protection hidden="1"/>
    </xf>
    <xf numFmtId="0" fontId="2" fillId="0" borderId="17" xfId="0" applyFont="1" applyBorder="1" applyAlignment="1" applyProtection="1">
      <alignment horizontal="center" wrapText="1"/>
      <protection hidden="1"/>
    </xf>
    <xf numFmtId="0" fontId="2" fillId="0" borderId="26"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17" borderId="2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1" borderId="23"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33">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FF0000"/>
        </patternFill>
      </fill>
    </dxf>
    <dxf>
      <fill>
        <patternFill>
          <bgColor rgb="FFFFC000"/>
        </patternFill>
      </fill>
    </dxf>
    <dxf>
      <fill>
        <patternFill>
          <bgColor rgb="FFFFFF00"/>
        </patternFill>
      </fill>
    </dxf>
    <dxf>
      <fill>
        <patternFill>
          <bgColor rgb="FF92D050"/>
        </patternFill>
      </fill>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[4202000-FT-1079 Mapa de Riesgos Institucional 2020-05-29 SC - copia corrupción.xlsx]Dependencias_Procesos!TablaDinámica2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Técnica</c:v>
                </c:pt>
              </c:strCache>
            </c:strRef>
          </c:cat>
          <c:val>
            <c:numRef>
              <c:f>Dependencias_Procesos!$B$4:$B$22</c:f>
              <c:numCache>
                <c:formatCode>General</c:formatCode>
                <c:ptCount val="18"/>
                <c:pt idx="0">
                  <c:v>4</c:v>
                </c:pt>
                <c:pt idx="1">
                  <c:v>4</c:v>
                </c:pt>
                <c:pt idx="2">
                  <c:v>4</c:v>
                </c:pt>
                <c:pt idx="3">
                  <c:v>7</c:v>
                </c:pt>
                <c:pt idx="4">
                  <c:v>3</c:v>
                </c:pt>
                <c:pt idx="5">
                  <c:v>3</c:v>
                </c:pt>
                <c:pt idx="6">
                  <c:v>7</c:v>
                </c:pt>
                <c:pt idx="7">
                  <c:v>18</c:v>
                </c:pt>
                <c:pt idx="8">
                  <c:v>4</c:v>
                </c:pt>
                <c:pt idx="9">
                  <c:v>2</c:v>
                </c:pt>
                <c:pt idx="10">
                  <c:v>3</c:v>
                </c:pt>
                <c:pt idx="11">
                  <c:v>3</c:v>
                </c:pt>
                <c:pt idx="12">
                  <c:v>4</c:v>
                </c:pt>
                <c:pt idx="13">
                  <c:v>5</c:v>
                </c:pt>
                <c:pt idx="14">
                  <c:v>17</c:v>
                </c:pt>
                <c:pt idx="15">
                  <c:v>4</c:v>
                </c:pt>
                <c:pt idx="16">
                  <c:v>11</c:v>
                </c:pt>
                <c:pt idx="17">
                  <c:v>6</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[4202000-FT-1079 Mapa de Riesgos Institucional 2020-05-29 SC - copia corrupción.xlsx]Dependencias_Procesos!TablaDinámica3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Dependencias_Procesos!$A$27:$A$49</c:f>
              <c:strCache>
                <c:ptCount val="22"/>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Políticas Públicas Distritales</c:v>
                </c:pt>
                <c:pt idx="12">
                  <c:v>Gestión de Recursos Físicos</c:v>
                </c:pt>
                <c:pt idx="13">
                  <c:v>Gestión de Seguridad y Salud en el Trabajo</c:v>
                </c:pt>
                <c:pt idx="14">
                  <c:v>Gestión de Servicios Administrativos</c:v>
                </c:pt>
                <c:pt idx="15">
                  <c:v>Gestión del Sistema Distrital de Servicio a la Ciudadanía</c:v>
                </c:pt>
                <c:pt idx="16">
                  <c:v>Gestión Documental Interna</c:v>
                </c:pt>
                <c:pt idx="17">
                  <c:v>Gestión Estratégica de Talento Humano</c:v>
                </c:pt>
                <c:pt idx="18">
                  <c:v>Gestión Financiera</c:v>
                </c:pt>
                <c:pt idx="19">
                  <c:v>Gestión Jurídica</c:v>
                </c:pt>
                <c:pt idx="20">
                  <c:v>Gestión, Administración y Soporte de infraestructura y Recursos tecnológicos</c:v>
                </c:pt>
                <c:pt idx="21">
                  <c:v>Internacionalización de Bogotá</c:v>
                </c:pt>
              </c:strCache>
            </c:strRef>
          </c:cat>
          <c:val>
            <c:numRef>
              <c:f>Dependencias_Procesos!$B$27:$B$49</c:f>
              <c:numCache>
                <c:formatCode>General</c:formatCode>
                <c:ptCount val="22"/>
                <c:pt idx="0">
                  <c:v>3</c:v>
                </c:pt>
                <c:pt idx="1">
                  <c:v>3</c:v>
                </c:pt>
                <c:pt idx="2">
                  <c:v>4</c:v>
                </c:pt>
                <c:pt idx="3">
                  <c:v>7</c:v>
                </c:pt>
                <c:pt idx="4">
                  <c:v>4</c:v>
                </c:pt>
                <c:pt idx="5">
                  <c:v>3</c:v>
                </c:pt>
                <c:pt idx="6">
                  <c:v>5</c:v>
                </c:pt>
                <c:pt idx="7">
                  <c:v>5</c:v>
                </c:pt>
                <c:pt idx="8">
                  <c:v>4</c:v>
                </c:pt>
                <c:pt idx="9">
                  <c:v>2</c:v>
                </c:pt>
                <c:pt idx="10">
                  <c:v>4</c:v>
                </c:pt>
                <c:pt idx="11">
                  <c:v>6</c:v>
                </c:pt>
                <c:pt idx="12">
                  <c:v>4</c:v>
                </c:pt>
                <c:pt idx="13">
                  <c:v>6</c:v>
                </c:pt>
                <c:pt idx="14">
                  <c:v>5</c:v>
                </c:pt>
                <c:pt idx="15">
                  <c:v>11</c:v>
                </c:pt>
                <c:pt idx="16">
                  <c:v>8</c:v>
                </c:pt>
                <c:pt idx="17">
                  <c:v>12</c:v>
                </c:pt>
                <c:pt idx="18">
                  <c:v>4</c:v>
                </c:pt>
                <c:pt idx="19">
                  <c:v>4</c:v>
                </c:pt>
                <c:pt idx="20">
                  <c:v>2</c:v>
                </c:pt>
                <c:pt idx="21">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T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12.989514814813" createdVersion="6" refreshedVersion="6" minRefreshableVersion="3" recordCount="109" xr:uid="{C6E5ACE6-FB74-4714-A30B-9BB6C3137F71}">
  <cacheSource type="worksheet">
    <worksheetSource ref="A11:BS32" sheet="Mapa_Proceso"/>
  </cacheSource>
  <cacheFields count="89">
    <cacheField name="Proceso" numFmtId="0">
      <sharedItems count="22">
        <s v="Asesoría Técnica y Proyectos en Materia TIC"/>
        <s v="Asistencia, atención y reparación integral a víctimas del conflicto armado e implementación de acciones de memoria, paz y reconciliación en Bogotá"/>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de Políticas Públicas Distritales"/>
        <s v="Gestión de Seguridad y Salud en el Trabajo"/>
        <s v="Gestión de Servicios Administrativos"/>
        <s v="Gestión Documental Interna"/>
        <s v="Gestión Estratégica de Talento Humano"/>
        <s v="Gestión Financiera"/>
        <s v="Gestión Jurídica"/>
        <s v="Gestión, Administración y Soporte de infraestructura y Recursos tecnológicos"/>
        <s v="Internacionalización de Bogotá"/>
      </sharedItems>
    </cacheField>
    <cacheField name="Actividad clave" numFmtId="0">
      <sharedItems longText="1"/>
    </cacheField>
    <cacheField name="Categoría" numFmtId="0">
      <sharedItems count="13">
        <s v="Decisiones erróneas o no acertadas"/>
        <s v="Incumplimiento parcial de compromisos"/>
        <s v="Decisiones ajustadas a intereses propios o de terceros"/>
        <s v="Errores (fallas o deficiencias)"/>
        <s v="Omisión"/>
        <s v="Realización de cobros indebidos"/>
        <s v="Supervisión inapropiada"/>
        <s v="Incumplimiento legal"/>
        <s v="Incumplimiento total de compromisos"/>
        <s v="Desvío de recursos físicos o económicos"/>
        <s v="Uso indebido de información privilegiada"/>
        <s v="Interrupciones"/>
        <s v="Exceso de las facultades otorgadas"/>
      </sharedItems>
    </cacheField>
    <cacheField name="Evento" numFmtId="0">
      <sharedItems longText="1"/>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ount="5">
        <s v="Rara vez (1)"/>
        <s v="Posible (3)"/>
        <s v="Improbable (2)"/>
        <s v="Casi seguro (5)"/>
        <s v="Probable (4)"/>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4">
        <s v="Mayor (4)"/>
        <s v="Catastrófico (5)"/>
        <s v="Menor (2)"/>
        <s v="Moderado (3)"/>
      </sharedItems>
    </cacheField>
    <cacheField name="Valoración inicial" numFmtId="0">
      <sharedItems count="4">
        <s v="Alta"/>
        <s v="Extrema"/>
        <s v="Baja"/>
        <s v="Moderad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4">
        <s v="Rara vez (1)"/>
        <s v="Improbable (2)"/>
        <s v="Probable (4)"/>
        <s v="Posible (3)"/>
      </sharedItems>
    </cacheField>
    <cacheField name="Impacto final" numFmtId="0">
      <sharedItems count="5">
        <s v="Menor (2)"/>
        <s v="Catastrófico (5)"/>
        <s v="Insignificante (1)"/>
        <s v="Mayor (4)"/>
        <s v="Moderado (3)"/>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4-01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3-2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5-30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5-30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3-27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19-11-19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13.761995833331" createdVersion="6" refreshedVersion="6" minRefreshableVersion="3" recordCount="109" xr:uid="{74BF4AD6-9E63-481B-838F-4FDD38F5A1F6}">
  <cacheSource type="worksheet">
    <worksheetSource ref="A11:BT32" sheet="Mapa_Proceso"/>
  </cacheSource>
  <cacheFields count="90">
    <cacheField name="Proceso" numFmtId="0">
      <sharedItems/>
    </cacheField>
    <cacheField name="Actividad clave" numFmtId="0">
      <sharedItems longText="1"/>
    </cacheField>
    <cacheField name="Categoría" numFmtId="0">
      <sharedItems/>
    </cacheField>
    <cacheField name="Event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4-01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3-2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5-30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5-30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3-27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19-11-19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8">
        <s v="Alta Consejería Distrital de Tecnologías de Información y Comunicaciones - TIC"/>
        <s v="Alta Consejería para los Derechos de las Víctimas, la Paz y la Reconciliación"/>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Subsecretaría Técnica"/>
        <s v="Dirección de Talento Humano"/>
        <s v="Subdirección Financiera"/>
        <s v=" Oficina Asesora de Jurídica"/>
        <s v="Dirección Distrital de Relaciones Internacionale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
  <r>
    <x v="0"/>
    <s v="Definir las Asesorías Técnicas y Formular de los Proyectos en materia de: Infraestructura, Economía Digital, Gobierno y Ciudadano Digital"/>
    <x v="0"/>
    <s v="en la formulación de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0"/>
    <s v="Ejecutar las Asesorías Técnicas y Proyectos en materia de: Infraestructura, Economía Digital, Gobierno y Ciudadano Digital"/>
    <x v="1"/>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0"/>
    <s v="Ejecutar las Asesorías Técnicas y Proyectos en materia: Infraestructura -Economía Digital -Gobierno y Ciudadano Digital"/>
    <x v="2"/>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06/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ntregar medidas de ayuda humanitaria inmediata a las personas que llegan a la ciudad de Bogotá y que manifiestan haber sido desplazadas y encontrarse en situación de vulnerabilidad acentuada "/>
    <x v="3"/>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Insignificante (1)"/>
    <s v="Menor (2)"/>
    <s v="Menor (2)"/>
    <s v="Insignificante (1)"/>
    <s v="Insignificante (1)"/>
    <s v="Insignificante (1)"/>
    <x v="2"/>
    <x v="2"/>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jecutar 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Insignificante (1)"/>
    <s v="Moderado (3)"/>
    <s v="Menor (2)"/>
    <s v="Insignificante (1)"/>
    <s v="Insignificante (1)"/>
    <s v="Moderado (3)"/>
    <x v="3"/>
    <x v="3"/>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Elaborar el plan de comunicaciones institucional, orientar y aplicar lineamientos comunicacionales para las entidades del distrito, para generar bienestar en los servidores públicos y confianza en la en la administración distrital"/>
    <x v="4"/>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x v="1"/>
    <s v="Menor (2)"/>
    <s v="Menor (2)"/>
    <s v="Menor (2)"/>
    <s v="Menor (2)"/>
    <s v="Menor (2)"/>
    <s v="Moderado (3)"/>
    <x v="3"/>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cubrimiento de la agenda del Alcalde Mayor, consolidar las tendencias en el ecosistema digital y elaborar el plan de comunicaciones de contenido en redes socia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el diseño de campañas y piezas comunicacionales para divulgar contenidos hacia la ciudadanía, para informar sobre la gestión, acercar la ciudadanía a la administración distrital y generar sentido de pertenencia y amor por la ciudad  "/>
    <x v="3"/>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el diseño de campañas y piezas comunicacionales y establecer relaciones estratégicas para su divulgación."/>
    <x v="1"/>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Insignificante (1)"/>
    <s v="Moderado (3)"/>
    <s v="Insignificante (1)"/>
    <s v="Moderado (3)"/>
    <x v="0"/>
    <x v="0"/>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Elaborar los estudios y documentos previos"/>
    <x v="3"/>
    <s v="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4"/>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Realizar la verificación, análisis y selección de las propuestas mediante el Comité de evaluación."/>
    <x v="3"/>
    <s v="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Suministrar lineamientos y directrices para la gestión de contratación de la entidad."/>
    <x v="3"/>
    <s v="en la supervisión de los contratos o convenios"/>
    <x v="0"/>
    <s v="Operativ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Moderado (3)"/>
    <s v="Menor (2)"/>
    <s v="Menor (2)"/>
    <s v="Insignificante (1)"/>
    <s v="Insignificante (1)"/>
    <s v="Moderado (3)"/>
    <x v="3"/>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Elaborar los estudios y documentos previos."/>
    <x v="2"/>
    <s v="durante la etapa precontractual para el desarrollo de un proceso de selección pública de oferentes con el fin de celebrar un contrato"/>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Supervisar la ejecución de los contratos y/o convenios, y la conformidad de los productos, servicios y obras contratados para el proceso."/>
    <x v="5"/>
    <s v="durante la ejecución del contrato con el propósito de no evidenciar un posible incumplimiento de las obligaciones contractuales"/>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Adelantar el proceso de liquidación de contratos y/o convenios"/>
    <x v="6"/>
    <s v="para adelantar el proceso de liquidación de los contratos o convenios que así lo requieran"/>
    <x v="0"/>
    <s v="Operativ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Verificar el cumplimiento de los requisitos de perfeccionamiento y ejecución contractual"/>
    <x v="3"/>
    <s v="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2"/>
    <s v="Moderado (3)"/>
    <s v="Moderado (3)"/>
    <s v="Mayor (4)"/>
    <s v="Insignificante (1)"/>
    <s v="Insignificante (1)"/>
    <s v="Menor (2)"/>
    <x v="0"/>
    <x v="0"/>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3"/>
    <s v="en el trámite del proceso verbal"/>
    <x v="0"/>
    <s v="Operativ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Menor (2)"/>
    <x v="3"/>
    <x v="3"/>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3"/>
    <s v="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Menor (2)"/>
    <s v="Moderado (3)"/>
    <s v="Insignificante (1)"/>
    <x v="3"/>
    <x v="3"/>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Evaluar las quejas o informes e iniciar proceso ordinario o verbal según proceda"/>
    <x v="2"/>
    <s v="al evaluar y tramitar el caso puesto en conocimiento de la OCID, que genere la configuración y decreto de la prescripción y/o caducidad en beneficio de un tercero."/>
    <x v="1"/>
    <s v="Operativ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7"/>
    <s v="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Insignificante (1)"/>
    <s v="Insignificante (1)"/>
    <s v="Insignificante (1)"/>
    <x v="2"/>
    <x v="2"/>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x v="3"/>
    <s v="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_x000a_-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enor (2)"/>
    <s v="Mayor (4)"/>
    <s v="Moderado (3)"/>
    <s v="Mayor (4)"/>
    <s v="Mayor (4)"/>
    <x v="0"/>
    <x v="0"/>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
    <s v="Fuerte_x000a_Fuerte_x000a_Moderado_x000a_Moderado_x000a_Moderado_x000a_Moderado_x000a__x000a__x000a__x000a_"/>
    <s v="Fuerte_x000a_Fuerte_x000a_Moderado_x000a_Fuerte_x000a_Fuerte_x000a_Fuerte_x000a__x000a__x000a__x000a_"/>
    <s v="Fuerte_x000a_Fuerte_x000a_Moderado_x000a_Moderado_x000a_Moderado_x000a_Moderado_x000a__x000a__x000a__x000a_"/>
    <s v="Moderado"/>
    <s v="Todos"/>
    <x v="0"/>
    <x v="4"/>
    <x v="3"/>
    <s v="Se determina la probabilidad (1 ) rara vez ya que las actividades de control preventivas han evitado la materialización del riesgo en los últimos 2 años.  El impacto pasa a (3) moderado, teniendo en cuenta que se está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7/2020_x000a_31/07/2020_x000a_31/07/2020_x000a_31/07/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Ejecutar las actividades definidas en el plan de sostenimiento y mejora del Sistema de Gestión"/>
    <x v="1"/>
    <s v="en  la ejecución del plan  sostenimiento y mejora del sistema de gestión"/>
    <x v="0"/>
    <s v="Estratégico"/>
    <s v="- _x000a_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_x000a_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1"/>
    <s v="Insignificante (1)"/>
    <s v="Moderado (3)"/>
    <s v="Menor (2)"/>
    <s v="Moderado (3)"/>
    <s v="Moderado (3)"/>
    <s v="Mayor (4)"/>
    <x v="0"/>
    <x v="1"/>
    <s v="Se determinó la probabilidad (3 posible) ya que este riesgo se materializó una vez en los ú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x v="0"/>
    <x v="0"/>
    <x v="0"/>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Ejecutar las actividades definidas en el Plan Estratégico Cuatrienal y Plan de Acción Institucional_x000a_Ejecutar las actividades definidas en los Proyectos de Inversión, y el Presupuesto Anual"/>
    <x v="1"/>
    <s v="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oderado (3)"/>
    <s v="Mayor (4)"/>
    <s v="Moderado (3)"/>
    <s v="Moderado (3)"/>
    <s v="Moderado (3)"/>
    <x v="0"/>
    <x v="0"/>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i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
    <s v="Fuerte_x000a_Fuerte_x000a_Moderado_x000a_Moderado_x000a__x000a__x000a__x000a__x000a__x000a_"/>
    <s v="Fuerte_x000a_Fuerte_x000a_Moderado_x000a_Moderado_x000a__x000a__x000a__x000a__x000a__x000a_"/>
    <s v="Fuerte_x000a_Fuerte_x000a_Moderado_x000a_Moderado_x000a__x000a__x000a__x000a__x000a__x000a_"/>
    <s v="Moderado"/>
    <s v="Todos"/>
    <x v="0"/>
    <x v="4"/>
    <x v="3"/>
    <s v="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7/2020_x000a_31/07/2020_x000a_31/07/2020_x000a__x000a_31/07/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3"/>
    <s v="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1"/>
    <s v="Insignificante (1)"/>
    <s v="Menor (2)"/>
    <s v="Menor (2)"/>
    <s v="Insignificante (1)"/>
    <s v="Insignificante (1)"/>
    <s v="Insignificante (1)"/>
    <x v="2"/>
    <x v="3"/>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_x000a__x000a__x000a__x000a__x000a_________________x000a__x000a__x000a__x000a__x000a__x000a__x000a__x000a__x000a__x000a__x000a_"/>
    <s v="09/05/2019_x000a_09/05/2019_x000a_09/05/2019_x000a_09/05/2019_x000a_09/05/2019_x000a__x000a__x000a__x000a__x000a__x000a_________________x000a__x000a__x000a__x000a__x000a__x000a__x000a__x000a__x000a__x000a__x000a_"/>
    <s v="31/12/2019_x000a_31/12/2019_x000a_31/12/2019_x000a_31/12/2019_x000a_31/12/2019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8"/>
    <s v="con la elaboración de los impresos de acuerdo con las características técnicas requeridas"/>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Pérdida de credibilidad e imagen en la entidad por parte de otra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3"/>
    <s v="Insignificante (1)"/>
    <s v="Moderado (3)"/>
    <s v="Moderado (3)"/>
    <s v="Moderado (3)"/>
    <s v="Insignificante (1)"/>
    <s v="Menor (2)"/>
    <x v="3"/>
    <x v="1"/>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Act. 10),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La mayoría"/>
    <x v="2"/>
    <x v="4"/>
    <x v="2"/>
    <s v="Disminuye la probabilidad (4 probable) ya que las actividades de control preventivas no han evitado la materialización de este riesgo. El impacto pasa a (3 moderado) ya que los efectos más significativos no se presentaron."/>
    <s v="Reducir"/>
    <s v="-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12/2019_x000a__x000a__x000a__x000a__x000a__x000a__x000a__x000a__x000a__x000a_________________x000a__x000a_31/12/2019_x000a__x000a__x000a__x000a__x000a__x000a__x000a__x000a__x000a_"/>
    <s v="-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 AC 34: Comunicar por medio de la cuantificación, el tiempo de entrega del producto solicitado, a cada entidad, con base en la Guía para Solicitar Impresos y Publicaciones._x000a_- AC 34: Elaborar e implementar un indicador de cumplimiento de fechas de entrega frente a las ordenes de producción, y realizar seguimiento en reunión semanal.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 Subdirector de imprenta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 Cuantificación de Insumos_x000a_- Indicador de cumplimiento_x000a__x000a__x000a__x000a__x000a_________________x000a__x000a__x000a__x000a__x000a__x000a__x000a__x000a__x000a__x000a__x000a_"/>
    <s v="09/05/2019_x000a_09/05/2019_x000a_09/05/2019_x000a_09/05/2019_x000a_14/08/2019_x000a_14/08/2019_x000a__x000a__x000a__x000a__x000a_________________x000a__x000a__x000a__x000a__x000a__x000a__x000a__x000a__x000a__x000a__x000a_"/>
    <s v="31/12/2019_x000a_31/12/2019_x000a_31/12/2019_x000a_31/12/2019_x000a_30/10/2019_x000a_30/10/2019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 Orden de producción - EMLAZE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d v="2019-10-29T00:00:00"/>
    <s v="_x000a_Análisis antes de controles_x000a_Análisis de controles_x000a_Análisis después de controles_x000a_Tratamiento del riesgo"/>
    <s v="El riesgo continúa materializándose, según el informe de auditoría interna y la retroalimentación al mapa de riesgos, por lo cual la probabilidad se mantiene en 5 casi seguro, después de controles_x000a_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_x000a_Debido a que se penalizó la confiabilidad de los controles, incremento la probabilidad, con respecto al reporte anterior._x000a_Se reprograman las acciones según lo dispuesto en el aplicativo SIG._x000a_Con el fin de fortalecer la gestión del riesgo según la valoración, se incluye la acción correctiva número 34, resultante de la auditoría externa de certificación._x000a_Se actualiza el plan de contingencia, incluyendo la actividad de reprogramación en la orden de producción y en el aplicativo EMLAZ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Elaborar el Registro Distrital publicando los actos administrativos en el "/>
    <x v="7"/>
    <s v="con la publicación oportuna e íntegra de los actos administrativos (Registro Distrital)"/>
    <x v="0"/>
    <s v="Operativo"/>
    <s v="- Falta de aplicabilidad de la planeación para la producción._x000a_- Deficiencia en la solicitud y los soportes, inconsistencia entre el archivo magnético y el físico.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ayor (4)"/>
    <s v="Moderado (3)"/>
    <s v="Moderado (3)"/>
    <s v="Moderado (3)"/>
    <x v="0"/>
    <x v="0"/>
    <s v="Se determina la probabilidad (4 probable) ya que el riesgo se presentó una vez en el presente año.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P 22: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P 22: Realizar la revisión integral de las demás actividades del procedimiento y de ser necesario, ajustar las actividades pertinentes, junto con los soportes de ejecución de dichas actividades_x000a_- AP 22: Formalizar la actualización del procedimiento en el aplicativo del SIG_x000a_- AP 22: Socializar y divulgar la actualización del procedimiento y los soportes de ejecución de las actividades._x000a__x000a__x000a__x000a__x000a__x000a__x000a__x000a_________________x000a__x000a__x000a__x000a__x000a__x000a__x000a__x000a__x000a__x000a__x000a_"/>
    <s v="- Subdirector de Imprenta_x000a_- Subdirector de Imprenta_x000a_- Subdirector de Imprenta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9"/>
    <s v="durante la recepción y almacenamiento de insumos, repuestos y/o sobrantes que se pueden reciclar y producto terminado, con el fin de obtener dádivas o beneficio a nombre propio"/>
    <x v="1"/>
    <s v="Operativo"/>
    <s v="- Bajo nivel de gestión del software EMLAZE, como herramienta para el seguimiento de la producción de la Imprenta Distrital._x000a_- Deficiencia en el control de ingresos y salidas de insumos del almacé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Detrimento patrimonial._x000a_- Desviación de recursos públicos._x000a_- Investigaciones disciplinarias, fiscales y/o penales._x000a_- Pérdida de imagen institucional.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0"/>
    <s v=""/>
    <s v=""/>
    <s v=""/>
    <s v=""/>
    <s v=""/>
    <s v=""/>
    <x v="0"/>
    <x v="0"/>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3"/>
    <x v="2"/>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 AP 23: Realizar la revisión integral de las demás actividades del procedimiento y de ser necesario, ajustar las actividades pertinentes, junto con los soportes de ejecución de dichas actividades._x000a_- AP 23: Formalizar la actualización del procedimiento en el aplicativo del SIG_x000a_- AP 23: Socializar y divulgar la actualización del procedimiento y los soportes de ejecución de las actividades._x000a__x000a__x000a__x000a__x000a__x000a_________________x000a_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divulgado y socializado_x000a__x000a__x000a__x000a__x000a__x000a_________________x000a__x000a_- Procedimiento 2213300-PR-215 &quot;Recepción, entrega y control de materia prima, insumos y otros&quot; actualizado_x000a__x000a__x000a__x000a__x000a__x000a__x000a__x000a__x000a_"/>
    <s v="09/05/2019_x000a_09/05/2019_x000a_09/05/2019_x000a_09/05/2019_x000a_09/05/2019_x000a__x000a__x000a__x000a__x000a__x000a_________________x000a__x000a_09/05/2019_x000a__x000a__x000a__x000a__x000a__x000a__x000a__x000a__x000a_"/>
    <s v="31/12/2019_x000a_31/12/2019_x000a_31/12/2019_x000a_31/12/2019_x000a_31/12/2019_x000a__x000a__x000a__x000a__x000a__x000a_________________x000a__x000a_31/12/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9"/>
    <s v="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Detrimento patrimonial._x000a_- Pérdida de imagen institucional.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_x000a__x000a__x000a__x000a_"/>
    <x v="0"/>
    <s v=""/>
    <s v=""/>
    <s v=""/>
    <s v=""/>
    <s v=""/>
    <s v=""/>
    <x v="0"/>
    <x v="0"/>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3"/>
    <x v="2"/>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x000a_________________x000a__x000a__x000a__x000a__x000a__x000a__x000a__x000a__x000a__x000a__x000a_"/>
    <s v="- Subdirector de Imprenta_x000a_- Subdirector de Imprenta_x000a_- Subdirector de Imprenta_x000a_- Subdirector de Imprenta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_______________x000a__x000a__x000a__x000a__x000a__x000a__x000a__x000a__x000a__x000a__x000a_"/>
    <s v="09/05/2019_x000a_09/05/2019_x000a_09/05/2019_x000a_09/05/2019_x000a__x000a__x000a__x000a__x000a__x000a__x000a_________________x000a__x000a__x000a__x000a__x000a__x000a__x000a__x000a__x000a__x000a__x000a_"/>
    <s v="31/12/2019_x000a_31/12/2019_x000a_31/12/2019_x000a_31/12/2019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Formular el Plan Estratégico de Tecnologías de la Información y las Comunicaciones"/>
    <x v="0"/>
    <s v="en la formulación del Plan Estratégico de Tecnologías de la Información y las Comunicaciones"/>
    <x v="0"/>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en caso de evidenciar observaciones, desviaciones o diferencias, los jefes de la Oficina TIC y la Oficina Asesora de Planeación enviarán correo electrónico al equipo de delegados con las correspondientes justific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7/2020_x000a_31/07/2020_x000a_31/07/2020_x000a_31/07/2020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Realizar seguimiento al PETI y a la ejecución del Plan del subsistema de gestión de seguridad de la información"/>
    <x v="4"/>
    <s v="en la verificación del registro de activos de información"/>
    <x v="0"/>
    <s v="Estratégic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8 indica que Oficial de Seguridad de la Información, autorizado(a) por Jefe Oficina de Tecnologías de la Información y las Comunicaciones, anualmente verificar la información remitida por los responsables del proceso. La(s) fuente(s) de información utilizadas es(son) formato 2213200-FT-367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En caso de evidenciar observaciones, desviaciones o diferencias, si se encuentran inconsistencias, se informará mediante memorando electrónico al responsable del proceso, para que se realice los ajustes correspondientes. Queda como evidencia formato 2213200-FT-367 Identificación, Valoración y Planes de Tratamiento a los Activos de Información y Memorando 2211600-FT-011 Actividades plan de trata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9: indica que Oficial de Seguridad de la Información y la Dependencia responsable, autorizado(a) por El Jefe de la Oficina de Tecnologías de la Información y las Comunicaciones, anualmente realiza el seguimiento a las actividades que componen. La(s) fuente(s) de información utilizadas es(son) plan de mitigación de acuerdo con las fechas de implementación del plan de mitigación, establecidas por la dependencia responsable de la ejecución. En caso de evidenciar observaciones, desviaciones o diferencias, En caso que la dependencia responsable incumpla las fechas de implementación del plan de mitigación, deberá elaborar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_x000a__x000a__x000a__x000a__x000a__x000a__x000a__x000a_"/>
    <s v="- Jefe de la OTIC_x000a__x000a__x000a__x000a__x000a__x000a__x000a__x000a__x000a__x000a_________________x000a__x000a_- Jefe de la OTIC_x000a__x000a__x000a__x000a__x000a__x000a__x000a__x000a__x000a_"/>
    <s v="- PR-187actualizado._x000a__x000a__x000a__x000a__x000a__x000a__x000a__x000a__x000a__x000a_________________x000a__x000a_- PR-187actualizado._x000a__x000a__x000a__x000a__x000a__x000a__x000a__x000a__x000a_"/>
    <s v="01/04/2020_x000a__x000a__x000a__x000a__x000a__x000a__x000a__x000a__x000a__x000a_________________x000a__x000a_01/04/2020_x000a__x000a__x000a__x000a__x000a__x000a__x000a__x000a__x000a_"/>
    <s v="31/07/2020_x000a__x000a__x000a__x000a__x000a__x000a__x000a__x000a__x000a__x000a_________________x000a__x000a_31/07/2020_x000a_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Realizar seguimiento al PETI y a la ejecución del Plan del subsistema de gestión de seguridad de la información"/>
    <x v="4"/>
    <s v="en el seguimiento y retroalimentación a los avances de proyectos de alto componente TIC definidos en el PETI"/>
    <x v="0"/>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
    <s v="- Jefe de la OTIC_x000a_- Jefe de la OTIC_x000a__x000a__x000a__x000a__x000a__x000a__x000a__x000a__x000a_________________x000a__x000a_- Jefe de la OTIC_x000a_- Jefe de la OTIC_x000a_- Jefe de la OTIC_x000a_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_x000a__x000a__x000a__x000a__x000a__x000a_"/>
    <s v="01/04/2020_x000a_01/04/2020_x000a__x000a__x000a__x000a__x000a__x000a__x000a__x000a__x000a_________________x000a__x000a_01/04/2020_x000a_01/04/2020_x000a_01/04/2020_x000a__x000a__x000a__x000a__x000a__x000a__x000a_"/>
    <s v="31/07/2020_x000a_31/07/2020_x000a__x000a__x000a__x000a__x000a__x000a__x000a__x000a__x000a_________________x000a__x000a_31/07/2020_x000a_31/07/2020_x000a_31/07/2020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Desarrollar la gestión de soluciones tecnológicas"/>
    <x v="6"/>
    <s v="en el desarrollo de soluciones tecnológicas"/>
    <x v="0"/>
    <s v="Estratégic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_x000a_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_x000a_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01/04/2020_x000a_01/04/2020_x000a__x000a__x000a__x000a__x000a__x000a__x000a_________________x000a__x000a_01/04/2020_x000a_01/04/2020_x000a_01/04/2020_x000a_01/04/2020_x000a__x000a__x000a__x000a__x000a__x000a_"/>
    <s v="31/07/2020_x000a_31/07/2020_x000a_31/07/2020_x000a_31/07/2020_x000a__x000a__x000a__x000a__x000a__x000a__x000a_________________x000a__x000a_31/07/2020_x000a_31/07/2020_x000a_31/07/2020_x000a_31/07/2020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jecutar el programa de trabajo, documentando en papeles de trabajo los soportes de las conclusiones obtenidas y estructurar el informe de auditoría contentivo de los hallazgos identificados."/>
    <x v="10"/>
    <s v="con el fin de favorecer intereses indebidos o ajenos al cumplimiento de la función de la Oficina de Control Interno, para obtener beneficios a que no halla lugar"/>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laborar el Plan Anual de Auditorías el cual incorpora todas las actividades de aseguramiento, seguimiento y fomento del autocontrol."/>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9"/>
    <s v="Desarrollar y ejecutar los cursos y/o diplomados de formación para las servidoras y servidores públicos"/>
    <x v="3"/>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x v="1"/>
    <s v="Moderado (3)"/>
    <s v="Moderado (3)"/>
    <s v="Menor (2)"/>
    <s v="Insignificante (1)"/>
    <s v="Insignificante (1)"/>
    <s v="Mayor (4)"/>
    <x v="0"/>
    <x v="1"/>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0"/>
    <x v="0"/>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9"/>
    <s v="Estructurar, coordinar y orientar la implementación de estrategias para el fortalecimiento de la administración y la gestión pública de las entidades y organismos distritales."/>
    <x v="3"/>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los recursos necesarios para el ingreso a bodega y registro en los inventarios de los bienes objeto de solicitud."/>
    <x v="3"/>
    <s v="en  el ingreso, suministro y baja  de bienes de consumo, consumo controlado y devolutivo de los inventarios de la entidad"/>
    <x v="0"/>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ayor (4)"/>
    <s v="Moderado (3)"/>
    <s v="Insignificante (1)"/>
    <s v="Moderado (3)"/>
    <x v="0"/>
    <x v="0"/>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Preparar y generar la cuenta mensual de almacén con destino a la Subdirección Financiera"/>
    <x v="3"/>
    <s v="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Programar el seguimiento y control de bienes"/>
    <x v="3"/>
    <s v="en el seguimiento y control de la información de los bienes de propiedad de la entidad"/>
    <x v="0"/>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Seguimiento y control de la información de los bienes de propiedad de la entidad"/>
    <x v="9"/>
    <s v="durante el seguimiento y control de la información de los bienes de propiedad de la entidad"/>
    <x v="1"/>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Diseñar y estructurar los medios de interacción ciudadana."/>
    <x v="3"/>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0"/>
    <s v="Moderado (3)"/>
    <s v="Moderado (3)"/>
    <s v="Menor (2)"/>
    <s v="Insignificante (1)"/>
    <s v="Insignificante (1)"/>
    <s v="Moderado (3)"/>
    <x v="3"/>
    <x v="3"/>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3"/>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2"/>
    <s v="Insignificante (1)"/>
    <s v="Insignificante (1)"/>
    <s v="Insignificante (1)"/>
    <s v="Insignificante (1)"/>
    <s v="Menor (2)"/>
    <s v="Menor (2)"/>
    <x v="2"/>
    <x v="2"/>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Poner en operación los medios de interacción ciudadana para la atención a la Ciudadanía"/>
    <x v="11"/>
    <s v="en la prestación de los servicios en los medios de interacción para la atención a la Ciudadanía"/>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Menor (2)"/>
    <s v="Moderado (3)"/>
    <s v="Moderado (3)"/>
    <s v="Moderado (3)"/>
    <s v="Moderado (3)"/>
    <s v="Moderado (3)"/>
    <x v="3"/>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3"/>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Menor (2)"/>
    <s v="Menor (2)"/>
    <s v="Menor (2)"/>
    <s v="Insignificante (1)"/>
    <s v="Insignificante (1)"/>
    <s v="Menor (2)"/>
    <x v="2"/>
    <x v="3"/>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Gestionar las peticiones ciudadanas, que ingresan al Sistema Distrital para la Gestión de Peticiones Ciudadanas, brindar el soporte funcional y evaluar la conformidad de las respuestas emitidas."/>
    <x v="1"/>
    <s v="en la atención de soporte funcional en los tiempos definidos en el procedimiento"/>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x v="1"/>
    <s v="Insignificante (1)"/>
    <s v="Menor (2)"/>
    <s v="Menor (2)"/>
    <s v="Menor (2)"/>
    <s v="Insignificante (1)"/>
    <s v="Menor (2)"/>
    <x v="2"/>
    <x v="3"/>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edir y analizar la calidad en la prestación del servicio en los diferentes canales de servicio a la Ciudadanía"/>
    <x v="3"/>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1126 Implementación de un nuevo enfoque de servicio a la ciudadanía_x000a__x000a__x000a__x000a_"/>
    <x v="0"/>
    <s v="Insignificante (1)"/>
    <s v="Insignificante (1)"/>
    <s v="Insignificante (1)"/>
    <s v="Insignificante (1)"/>
    <s v="Insignificante (1)"/>
    <s v="Moderado (3)"/>
    <x v="3"/>
    <x v="3"/>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0"/>
    <s v="Insignificante (1)"/>
    <s v="Menor (2)"/>
    <s v="Insignificante (1)"/>
    <s v="Insignificante (1)"/>
    <s v="Insignificante (1)"/>
    <s v="Menor (2)"/>
    <x v="2"/>
    <x v="2"/>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Gestionar las peticiones ciudadanas, que ingresan al Sistema Distrital para la Gestión de Peticiones Ciudadanas, brindar el soporte funcional y evaluar la conformidad de las respuestas emitidas."/>
    <x v="3"/>
    <s v="en el análisis, direccionamiento y respuesta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x v="1"/>
    <s v="Insignificante (1)"/>
    <s v="Insignificante (1)"/>
    <s v="Insignificante (1)"/>
    <s v="Insignificante (1)"/>
    <s v="Insignificante (1)"/>
    <s v="Moderado (3)"/>
    <x v="3"/>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os controles definidos tienen impacto directo sobre la probabilidad de ocurrencia y en el impacto de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5"/>
    <s v="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2"/>
    <s v="Menor (2)"/>
    <s v="Moderado (3)"/>
    <s v="Menor (2)"/>
    <s v="Menor (2)"/>
    <s v="Menor (2)"/>
    <s v="Moderado (3)"/>
    <x v="3"/>
    <x v="3"/>
    <s v="La materialización del riesgo genera sanciones para los servidores, vulnerando la credibilidad de la Ciudadanía en la Secretaria General. La calificación del impacto se mantiene."/>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edir y analizar la calidad en la prestación del servicio en los diferentes canales de servicio a la Ciudadanía."/>
    <x v="2"/>
    <s v="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1126 Implementación de un nuevo enfoque de servicio a la ciudadanía_x000a__x000a__x000a__x000a_"/>
    <x v="0"/>
    <s v="Insignificante (1)"/>
    <s v="Menor (2)"/>
    <s v="Menor (2)"/>
    <s v="Insignificante (1)"/>
    <s v="Insignificante (1)"/>
    <s v="Menor (2)"/>
    <x v="3"/>
    <x v="3"/>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ualificar a los servidores públicos en actitudes, destrezas, habilidades y conocimientos de servicio a la Ciudadanía, al igual que en competencias de Inspección, Vigilancia y Control."/>
    <x v="8"/>
    <s v="en la cualificación a los servidores públicos con funciones de IVC en la programación, gestión y/o disponibilidad de los recursos necesarios para su desarrollo."/>
    <x v="0"/>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Insignificante (1)"/>
    <s v="Menor (2)"/>
    <s v="Insignificante (1)"/>
    <s v="Insignificante (1)"/>
    <s v="Insignificante (1)"/>
    <s v="Insignificante (1)"/>
    <x v="2"/>
    <x v="3"/>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parcialmente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parcialmente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La aplicación de los controles son efectivos por el proceso en cuanto al riesgo evidenciado."/>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3"/>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3"/>
    <x v="2"/>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s v=""/>
    <s v="_x000a__x000a__x000a__x000a_"/>
    <s v=""/>
    <s v=""/>
    <s v="_x000a__x000a__x000a__x000a_"/>
    <s v=""/>
    <s v=""/>
    <s v="_x000a__x000a__x000a__x000a_"/>
    <s v=""/>
    <s v=""/>
    <s v="_x000a__x000a__x000a__x000a_"/>
    <s v=""/>
    <s v=""/>
    <s v="_x000a__x000a__x000a__x000a_"/>
    <s v=""/>
  </r>
  <r>
    <x v="12"/>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3"/>
    <s v="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4"/>
    <x v="3"/>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9"/>
    <s v="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0"/>
    <x v="3"/>
    <x v="2"/>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_x000a_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 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a__x0009__x0009__x0009__x0009__x0009__x0009_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2"/>
    <s v="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2"/>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Identificar y acotar un problema público o situación a resolver"/>
    <x v="3"/>
    <s v="al momento de identificar y acotar un problema público o situación a resolver en el marco de la formulación de una política pública"/>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Insignificante (1)"/>
    <s v="Menor (2)"/>
    <s v="Insignificante (1)"/>
    <s v="Moderado (3)"/>
    <s v="Insignificante (1)"/>
    <s v="Mayor (4)"/>
    <x v="0"/>
    <x v="0"/>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Planificar la formulación de la propuesta de Política Pública."/>
    <x v="0"/>
    <s v="al planificar la formulación de propuesta de Política Pública"/>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Insignificante (1)"/>
    <s v="Menor (2)"/>
    <s v="Insignificante (1)"/>
    <s v="Moderado (3)"/>
    <s v="Insignificante (1)"/>
    <s v="Mayor (4)"/>
    <x v="0"/>
    <x v="0"/>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Formular el documento técnico de soporte, el documento CONPES y el plan de acción para la política pública."/>
    <x v="3"/>
    <s v="en la formulación del documento técnico de soporte, el documento CONPES y/o el plan de acción para la política pública"/>
    <x v="0"/>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Mayor (4)"/>
    <s v="Mayor (4)"/>
    <s v="Menor (2)"/>
    <s v="Insignificante (1)"/>
    <s v="Insignificante (1)"/>
    <s v="Mayor (4)"/>
    <x v="0"/>
    <x v="0"/>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Implementar o asesorar en la implementación de políticas."/>
    <x v="1"/>
    <s v="en la implementación de políticas públicas"/>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_x000a__x000a__x000a__x000a_"/>
    <x v="0"/>
    <s v="Mayor (4)"/>
    <s v="Mayor (4)"/>
    <s v="Menor (2)"/>
    <s v="Insignificante (1)"/>
    <s v="Insignificante (1)"/>
    <s v="Mayor (4)"/>
    <x v="0"/>
    <x v="0"/>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Realizar seguimiento a la implementación del plan de acción de la política pública"/>
    <x v="4"/>
    <s v="al realizar seguimiento a la implementación del plan de acción de la política pública"/>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_x000a__x000a__x000a__x000a_"/>
    <x v="0"/>
    <s v="Insignificante (1)"/>
    <s v="Mayor (4)"/>
    <s v="Menor (2)"/>
    <s v="Insignificante (1)"/>
    <s v="Moderado (3)"/>
    <s v="Mayor (4)"/>
    <x v="0"/>
    <x v="0"/>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Elaborar propuesta de lineamiento técnico_x000a_Asesorar en la implementación de lineamientos técnicos"/>
    <x v="0"/>
    <s v="en la elaboración y asesoría en la implementación de lineamientos técnicos"/>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_x000a__x000a_"/>
    <s v="- -- Ningún trámite y/o procedimiento administrativo_x000a__x000a__x000a__x000a_"/>
    <s v="- Procesos misionales en el Sistema de Gestión de Calidad_x000a__x000a__x000a__x000a_"/>
    <s v="_x000a__x000a__x000a__x000a_"/>
    <x v="0"/>
    <s v="Menor (2)"/>
    <s v="Menor (2)"/>
    <s v="Menor (2)"/>
    <s v="Insignificante (1)"/>
    <s v="Insignificante (1)"/>
    <s v="Mayor (4)"/>
    <x v="0"/>
    <x v="0"/>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Realizar diagnóstico basado en la aplicación de estándares mínimos del Sistema de Gestión de Seguridad y Salud en el Trabajo y mantener actualizado el marco normativo."/>
    <x v="4"/>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Elaborar y actualizar los lineamientos y actividades relacionados con la Seguridad y Salud en el Trabajo"/>
    <x v="3"/>
    <s v="en la elaboración y actualización de los lineamientos y actividades relacionados con la Seguridad y Salud en el Trabajo "/>
    <x v="0"/>
    <s v="Operativo"/>
    <s v="- Omisiones en la elaboración del diagnóstico y actualización del marco normativo._x000a_- Las personas que elaboran o actualizan los lineamientos y actividades no conocen la totalidad y a profundidad todos los requisitos legales y técnicos en materia de SST._x000a_- Los resultados de la gestión en materia de SST necesarios para elaborar o actualizar los lineamientos, no son oportunos, suficientes, claros, completos o de calidad._x000a_-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Sanción por parte del ente de control u otro ente regulador._x000a_- Pérdida de credibilidad hacia la entidad de parte de los servidores, contratistas y visitantes._x000a_-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x v="0"/>
    <s v="Insignificante (1)"/>
    <s v="Insignificante (1)"/>
    <s v="Menor (2)"/>
    <s v="Menor (2)"/>
    <s v="Insignificante (1)"/>
    <s v="Moderado (3)"/>
    <x v="3"/>
    <x v="3"/>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 El procedimiento 4232000-PR-372 GESTIÓN DE PELIGROS, RIESGOS Y AMENAZAS indica que el Profesional Universitario, autorizado(a) por el(la) Director(a) de Talento Humano, mensualmente realiza monitoreo al cumplimiento de la ejecución de actividades de Salud y Seguridad en el Trabajo. La(s) fuente(s) de información utilizadas es(son) los documentos que soportan la realización de la actividad planeada en materia de Salud y Seguridad en el Trabajo. En caso de evidenciar observaciones, desviaciones o diferencias, se deben realizar los ajustes y correcciones pertinentes. Queda como evidencia reporte de cumplimiento de la ejecución de actividades de Salud y Seguridad en el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l procedimiento 4232000-PR-372 GESTIÓN DE PELIGROS, RIESGOS Y AMENAZAS se realiza una actualización de los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Actualizar la Identificación de peligros y valoración de riesgos"/>
    <x v="4"/>
    <s v="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Insignificante (1)"/>
    <s v="Menor (2)"/>
    <s v="Menor (2)"/>
    <s v="Insignificante (1)"/>
    <s v="Moderado (3)"/>
    <x v="3"/>
    <x v="3"/>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Ejecutar el Plan de Prevención, Preparación y Respuesta ante Emergencias - PPPRE"/>
    <x v="1"/>
    <s v="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Menor (2)"/>
    <s v="Moderado (3)"/>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las condiciones de salud, de lo(a)s Servidores(a)s Público(a)s de la Entidad"/>
    <x v="1"/>
    <s v="en las actividades definidas para la gestión de las condiciones de salud de lo(a)s servidores(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s(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Insignificante (1)"/>
    <s v="Menor (2)"/>
    <s v="Insignificante (1)"/>
    <s v="Insignificante (1)"/>
    <s v="Moderado (3)"/>
    <x v="3"/>
    <x v="3"/>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s(a)s Publico(a)s de la Secretaría General. La(s) fuente(s) de información utilizadas es(son) las restricciones y recomendaciones medicas de los servidores(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s(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s(a)s Público(a)s de la Entidad en el informe de monitoreo a la Oficina Asesora de Planeación._x000a_- Reportar a la Dirección de Talento Humano la no ejecución de alguna de las actividades definidas para la gestión de las condiciones de salud de lo(a)s servidores(a)s Público(a)s de la Entidad_x000a_- Re programar la actividad de gestión de las condiciones de salud de lo(a)s servidores(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s(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Realizar seguimiento al Plan Anual de Trabajo del Sistema de Seguridad y Salud en el Trabajo"/>
    <x v="1"/>
    <s v="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x v="1"/>
    <s v="Menor (2)"/>
    <s v="Insignificante (1)"/>
    <s v="Menor (2)"/>
    <s v="Insignificante (1)"/>
    <s v="Insignificante (1)"/>
    <s v="Menor (2)"/>
    <x v="2"/>
    <x v="3"/>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Formular, el Plan Institucional de  Gestión Ambiental - PIGA para la vigencia, con su respectivo plan de acción anual"/>
    <x v="0"/>
    <s v="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x v="0"/>
    <s v="Insignificante (1)"/>
    <s v="Moderado (3)"/>
    <s v="Moderado (3)"/>
    <s v="Moderado (3)"/>
    <s v="Insignificante (1)"/>
    <s v="Menor (2)"/>
    <x v="3"/>
    <x v="3"/>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7) &quot;Formulación, ejecución y seguimiento al Plan Institucional de Gestión Ambiental - PIGA &quot; indica que la mesa técnica de apoyo en gestión ambiental, autorizado(a) por Resolución 494 de 2019, cada vez que se actualiza el PIGA y su plan de acción  verifica que se cumpla lo estipulado en las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de la mesa técnica de apoyo en gestión ambiental._x000a_- PR-288 (PC #7) &quot;Identificación de aspectos, valoración de impactos y prevención de riesgos ambientales &quot;: indica que la mesa técnica de apoyo de Gestión Ambiental y el Comité Institucional de Gestión y Desempeño, autorizado(a) por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Matriz de riesgos ambientales 4233100- FT - 1117, Matriz de aspectos y valoración de impactos ambientales 4233100 - FT - 1118.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Coordinar y monitorear los servicios de apoyo administrativo tales como aseo y cafetería, vigilancia, transporte, y demás servicios generales y operativos, mantenimiento de equipos máquinas y/o estructura física de las edificaciones de la entidad."/>
    <x v="3"/>
    <s v="en la prestación de servicios de apoyo administrativo:  vigilancia, aseo y cafetería,  transporte, préstamo de espacios y demás servicios generales y operativos"/>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x v="3"/>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3"/>
    <x v="0"/>
    <x v="3"/>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_x000a_- Subdirector de Servicios Administrativos_x000a__x000a__x000a__x000a__x000a__x000a__x000a__x000a_"/>
    <s v="- Propuesta de procedimiento prestación de servicios administrativos_x000a_- Publicación de documentos en aplicativo SIG_x000a_- Talleres ejecutados_x000a__x000a__x000a__x000a__x000a__x000a__x000a__x000a_________________x000a__x000a__x000a_- Propuesta de procedimiento uso de espacios_x000a__x000a__x000a__x000a__x000a__x000a__x000a__x000a_"/>
    <s v="21/09/2018_x000a_21/09/2018_x000a_21/09/2018_x000a__x000a__x000a__x000a__x000a__x000a__x000a__x000a_________________x000a__x000a__x000a_21/09/2018_x000a__x000a__x000a__x000a__x000a__x000a__x000a__x000a_"/>
    <s v="30/04/2020_x000a_30/04/2020_x000a_30/04/2020_x000a__x000a__x000a__x000a__x000a__x000a__x000a__x000a_________________x000a__x000a__x000a_30/04/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Realizar la adquisición del bien o servicio y su legalización"/>
    <x v="3"/>
    <s v="en la legalización de adquisición de bienes y/o servicios"/>
    <x v="0"/>
    <s v="Operativ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Insignificante (1)"/>
    <x v="3"/>
    <x v="3"/>
    <s v="Se determina la probabilidad (1 rara vez) ya que el riesgo no se ha materializado nunca o no se ha presentado en los últimos cuatro años. El impacto (3 moderado) obedece a que de materializarse podría presentarse reclamaciones o quejas de los usuarios.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Realizar la adquisición del bien o servicio y su legalización "/>
    <x v="9"/>
    <s v="en la administración de la caja menor"/>
    <x v="1"/>
    <s v="Operativ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0/04/2020_x000a_30/04/2020_x000a_31/12/2020_x000a__x000a__x000a__x000a__x000a__x000a__x000a__x000a_________________x000a__x000a_30/04/2020_x000a_30/04/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Coordinar y monitorear los servicios de apoyo administrativo tales como aseo y cafetería, vigilancia, transporte, y demás servicios generales y operativos, mantenimiento de equipos máquinas y/o estructura física de las edificaciones de la entidad."/>
    <x v="1"/>
    <s v="en el mantenimiento preventivo y correctivo de las edificaciones"/>
    <x v="0"/>
    <s v="Operativo"/>
    <s v="- 1. Inadecuada identificación de necesidades para el mantenimiento preventivo y correctivo._x000a_- 2. Inadecuada planeación para  el mantenimiento preventivo y correctivo._x000a_- 3. Falta de idoneidad en el personal que efectúa el mantenimiento preventivo y correctivo._x000a__x000a_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Incumplimiento parcial de compromisos en el mantenimiento preventivo y correctivo de las edificaciones en el informe de monitoreo a la Oficina Asesora de Planeación._x000a_- Análisis del incumplimiento parcial de los compromisos de los mantenimientos preventivos y correctivos priorizados en le Plan_x000a_- De acuerdo a la criticidad del incumplimiento, priorizar nuevamente los mantenimientos a ejecutar_x000a_- Reiniciar las actividades del Plan de mantenimiento ajustad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Incumplimiento parcial de compromisos en el mantenimiento preventivo y correctivo de las edificaciones_x000a_- Acta de reunión o evidencia de reunión con las inconsistencias identificadas_x000a_- Plan de mantenimiento ajustado_x000a_- Formato 4233100-FT-1004 Ficha Descriptiva Antes - Mantenimiento Integral, bitácora y el formato 4233100-FT-1002 Ficha Descriptiva Después - Mantenimiento Integral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
    <x v="3"/>
    <s v="en la  gestión y trámite de comunicaciones oficiales "/>
    <x v="0"/>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4"/>
    <s v="Insignificante (1)"/>
    <s v="Moderado (3)"/>
    <s v="Moderado (3)"/>
    <s v="Moderado (3)"/>
    <s v="Mayor (4)"/>
    <s v="Menor (2)"/>
    <x v="0"/>
    <x v="1"/>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 El procedimiento Gestión y trámite de comunicaciones oficiales 2211600-PR-049 (Act. 6): indica que Empresa Contratista, autorizado(a) por el(la) Subdirector(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_x000a__x000a__x000a__x000a__x000a__x000a__x000a_"/>
    <s v="Fuerte_x000a_Fuerte_x000a__x000a__x000a__x000a__x000a__x000a__x000a__x000a_"/>
    <s v="Fuerte_x000a_Moderado_x000a__x000a__x000a__x000a__x000a__x000a__x000a__x000a_"/>
    <s v="Fuerte_x000a_Moderado_x000a__x000a__x000a__x000a__x000a__x000a__x000a__x000a_"/>
    <s v="Moderado"/>
    <s v="La mayoría"/>
    <s v="- El procedimiento Gestión y trámite de comunicaciones oficiales 2211600-PR-049 (Act. 6): indica que el Auxiliar Administrativo , autorizado(a) por el (la) Subdirector(a)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Gestión y trámite de comunicaciones oficiales 2211600-PR-049 (Act. 6): indica que Empresa Contratista, autorizado(a) por el(la) Subdirector(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3"/>
    <x v="4"/>
    <x v="2"/>
    <s v="La valoración del riesgo después de controles cambió de probable a posible en la escala de probabilidad con un impacto moderado  manteniéndose  la valoración del riesgo en zona resultante alta, pero cambiando la posición del cuadrante de (4,4) a (3,3)."/>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20/03/2020_x000a_24/03/2020_x000a_08/04/2020_x000a_15/05/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4/2020_x000a_15/05/2020_x000a__x000a__x000a__x000a__x000a__x000a__x000a__x000a__x000a_________________x000a__x000a_15/05/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
    <x v="11"/>
    <s v="en la  gestión y trámite de comunicaciones oficiales"/>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Act. 6):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Act. 4):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29/05/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transferencias documentales. "/>
    <x v="4"/>
    <s v="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Menor (2)"/>
    <s v="Menor (2)"/>
    <s v="Moderado (3)"/>
    <s v="Insignificante (1)"/>
    <s v="Catastrófico (5)"/>
    <s v="Menor (2)"/>
    <x v="1"/>
    <x v="1"/>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Auxiliar Administrativo, autorizado(a) por el(la) Subdirector(a)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actos administrativos."/>
    <x v="3"/>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ayor (4)"/>
    <s v="Mayor (4)"/>
    <s v="Moderado (3)"/>
    <s v="Mayor (4)"/>
    <s v="Insignificante (1)"/>
    <x v="0"/>
    <x v="1"/>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30/04/2020_x000a__x000a__x000a__x000a__x000a__x000a__x000a__x000a__x000a__x000a_________________x000a__x000a_30/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Consulta y préstamo de documentos."/>
    <x v="3"/>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enor (2)"/>
    <s v="Moderado (3)"/>
    <s v="Mayor (4)"/>
    <s v="Catastrófico (5)"/>
    <s v="Insignificante (1)"/>
    <x v="1"/>
    <x v="1"/>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Act.6)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Act.4)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3"/>
    <x v="2"/>
    <s v="La valoración del riesgo después de controles bajo de  posible a improbable en la escala de probabilidad con un impacto mayor , en consecuencia cambia la ubicación del riesgo de zona resultante extrema a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29/05/2020_x000a_29/05/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29/05/2020_x000a_29/05/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Actualizar instrumentos archivísticos."/>
    <x v="3"/>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x v="0"/>
    <s v="Menor (2)"/>
    <s v="Moderado (3)"/>
    <s v="Menor (2)"/>
    <s v="Moderado (3)"/>
    <s v="Moderado (3)"/>
    <s v="Moderado (3)"/>
    <x v="3"/>
    <x v="3"/>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05/2020_x000a__x000a__x000a__x000a__x000a__x000a__x000a__x000a__x000a__x000a_________________x000a__x000a_30/05/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Elaborar certificados de información laboral con destino a bonos pensionales."/>
    <x v="3"/>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oderado (3)"/>
    <s v="Moderado (3)"/>
    <s v="Moderado (3)"/>
    <s v="Menor (2)"/>
    <x v="3"/>
    <x v="3"/>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autorizado(a) por el(a) Subdirector(a)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5) indica que Profesional Especializado, autorizado(a) por el(a) Subdirector(a)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La mayoría"/>
    <x v="0"/>
    <x v="4"/>
    <x v="3"/>
    <s v="La valoración del riesgo después de controles arroja rara vez en la escala de probabilidad con un impacto moderado lo que lo ubica al riesgo en zona resultante moderada.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
    <s v="Reducir"/>
    <s v="_x000a__x000a__x000a__x000a__x000a__x000a__x000a__x000a__x000a__x000a_________________x000a__x000a_- Ajustar el procedimiento 2211600-PR-297, incorporando las acciones que se deben realizar por la entrada en producción de la plataforma CETIL._x000a__x000a__x000a__x000a__x000a__x000a__x000a__x000a__x000a_"/>
    <s v="_x000a__x000a__x000a__x000a__x000a__x000a__x000a__x000a__x000a__x000a_________________x000a__x000a_- Profesional Especializado (Subdirección de Servicios Administrativo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27/03/2020_x000a__x000a__x000a__x000a__x000a__x000a__x000a__x000a__x000a_"/>
    <s v="_x000a__x000a__x000a__x000a__x000a__x000a__x000a__x000a__x000a__x000a_________________x000a__x000a_29/05/2020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29/05/2020_x000a_29/05/2020_x000a__x000a__x000a__x000a__x000a__x000a__x000a__x000a__x000a_________________x000a__x000a_29/05/2020_x000a_29/05/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_x000a_Gestionar y tramitar transferencias documentales._x000a_Gestionar y tramitar actos administrativos._x000a_Consulta y préstamo de documentos."/>
    <x v="10"/>
    <s v="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Act.1) indica que Auxiliar Administrativo, autorizado(a) por Subdirector(a)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Act.6) indica que Auxiliar Administrativo, autorizado(a) por Subdirector(a)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a)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a)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3"/>
    <x v="2"/>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las situaciones administrativas solicitadas"/>
    <x v="3"/>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4"/>
    <s v="Insignificante (1)"/>
    <s v="Insignificante (1)"/>
    <s v="Insignificante (1)"/>
    <s v="Menor (2)"/>
    <s v="Insignificante (1)"/>
    <s v="Insignificante (1)"/>
    <x v="2"/>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2"/>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Verificar y consolidar documentos para tramitar de un Acto Administrativo de vinculación, encargo o prima técnica de los servidores de la Secretaría General de la Alcaldía Mayor de Bogotá, D.C."/>
    <x v="3"/>
    <s v="al expedir un Acto Administrativo de vinculación, encargo o prima técnica de los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x v="1"/>
    <s v="Insignificante (1)"/>
    <s v="Insignificante (1)"/>
    <s v="Insignificante (1)"/>
    <s v="Menor (2)"/>
    <s v="Insignificante (1)"/>
    <s v="Insignificante (1)"/>
    <x v="2"/>
    <x v="3"/>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
    <s v="- PROCEDIMIENTO GESTIÓN ORGANIZACIONAL 2211300-PR-221 indica que el profesional especializado o profesional universitario y técnico operativo de la Dirección de Talento Humano, autorizado(a) por el(la) Director(a) Técnico(a) de Talento Humano, verifican cada vez que se produzca una vinculación o encargo que la persona o el (la) servidor(a) público(a) cumpla con los requisitos mínimos para la vinculación o encargo. La(s) fuente(s) de información utilizadas es(son) el formato que verifica la consolidación de documentos y verificación de perfil para la ejecución de la vinculación o el encargo.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21 - Gestión Organizacional indica que el(la) profesional especializado o profesional universitario de Talento Humano, autorizado(a) por el(la) Director(a) Técnico(a) de Talento Humano, bimestralmente en el subcomité de autocontrol, verifica el porcentaje de poblamiento de la Entidad .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Verificar y consolidar documentos para tramitar un Acto Administrativo que ejecute la desvinculación de un servidor público de la Secretaría General de la Alcaldía Mayor de Bogotá, D.C."/>
    <x v="4"/>
    <s v="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oderado (3)"/>
    <s v="Insignificante (1)"/>
    <s v="Insignificante (1)"/>
    <s v="Insignificante (1)"/>
    <s v="Insignificante (1)"/>
    <s v="Insignificante (1)"/>
    <x v="3"/>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Realizar seguimiento a las peticiones, quejas y reclamos"/>
    <x v="7"/>
    <s v="al no dar respuesta a solicitudes de participación ciudadana y PQRS en materia de talento humano, dentro de los tiempos legales establecidos por sobrecarga laboral"/>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 Mas automatización o semiautomatización en los procesos y servicios.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 Imagen institucional desmejorada por la deficiente divulgación, en materia de acciones, decisiones y resultados de la gestión del Distrito Capital._x000a__x000a__x000a_"/>
    <s v="- -- Ningún trámite y/o procedimiento administrativo_x000a__x000a__x000a__x000a_"/>
    <s v="- Procesos misionales y estratégicos misionales en el Sistema de Gestión de Calidad_x000a__x000a__x000a__x000a_"/>
    <s v="_x000a__x000a__x000a__x000a_"/>
    <x v="1"/>
    <s v="Insignificante (1)"/>
    <s v="Insignificante (1)"/>
    <s v="Insignificante (1)"/>
    <s v="Insignificante (1)"/>
    <s v="Insignificante (1)"/>
    <s v="Moderado (3)"/>
    <x v="3"/>
    <x v="0"/>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2200-PR-044  Seguimiento y medición del servicio a la ciudadanía indica que el profesional especializado, profesional universitario y auxiliar administrativo de la Dirección de Talento Humano, autorizado(a) por el (al) Director(a) Técnico(a) de Talento Humano, mensualmente se revisa el cumplimiento de los criterios establecidos para las respuestas ciudadanas. La(s) fuente(s) de información utilizadas es(son) las comunicaciones oficiales de los responsables del procedimiento &quot;Seguimiento y medición del servicio a la ciudadanía&quot;. En caso de evidenciar observaciones, desviaciones o diferencias, se debe notificar al Director(a) Técnico(a) de Talento Humano y realizar el informe. Queda como evidencia memorando remisorio del informe consolidado y el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os controles para dar respuesta a solicitudes de participación ciudadana y PQRS en materia de talento humano son fuertes tanto de manera preventiva como detectiva, con el fin de disminuir el riesgo a un nivel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10-31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cronograma de seguimiento para el cumplimiento de entrega de las Evaluaciones del desempeño y la gestión"/>
    <x v="7"/>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x v="0"/>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 Mas automatización o semiautomatización en los procesos y servicios.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Insignificante (1)"/>
    <s v="Insignificante (1)"/>
    <s v="Insignificante (1)"/>
    <s v="Insignificante (1)"/>
    <s v="Menor (2)"/>
    <x v="2"/>
    <x v="2"/>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La(s) fuente(s) de información utilizadas es(son) los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los memorandos internos de comunicación._x000a_- El procedimiento 2211300-PR-260 Gestión del Desempeño indica que el profesional especializado o profesional universitario de la Dirección de Talento Humano, autorizado(a) por el (la) Director(a) Técnico(a) de Talento Humano, Anualmente coordina con los procedimientos de Gestión del Conocimiento y la innovación y Gestión de Bienestar e Incentivos, realizar estrategias y planes que permitan aportar a la visión estratégica de la Entidad. La(s) fuente(s) de información utilizadas es(son) evaluaciones del desempeño y la gestión laboral radicadas a la Dirección de Talento Humano. En caso de evidenciar observaciones, desviaciones o diferencias, se debe notificar al Director(a) Técnico(a) de Talento Humano y realizar la comunicación de inmediato. Queda como evidencia Plan Estratégico de Talento Human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bimestralmente en el subcomité de autocontrol verifica la radicación de las evaluaciones del desempeño o de la gestión laboral en  la Secretaría General. La(s) fuente(s) de información utilizadas es(son) documentos que soportan la entrega de la evaluación del desempeño o la gestión laboral. En caso de evidenciar observaciones, desviaciones o diferencias, se debe notificar al Director(a) Técnico(a) de Talento Humano y realizar la solicitud a cada dependencia o servidor de la Secretaria general.. Queda como evidencia el acta de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Reporte al(la) director(a) de talento humano.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Verificar el cumplimiento normativo, técnico y que cubra todas las necesidades priorizadas en la vigencia en el Plan Institucional de Capacitación y estrategia de incentivos. "/>
    <x v="4"/>
    <s v="al establecer el Plan Institucional de Capacitación e Incentivos en cuanto a la normatividad vigente, las solicitudes técnicas o las necesidades de la Secretaría General de la Alcaldía Mayor de Bogotá, D.C."/>
    <x v="0"/>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_x000a__x000a__x000a__x000a_"/>
    <x v="0"/>
    <s v="Insignificante (1)"/>
    <s v="Insignificante (1)"/>
    <s v="Insignificante (1)"/>
    <s v="Insignificante (1)"/>
    <s v="Menor (2)"/>
    <s v="Moderado (3)"/>
    <x v="3"/>
    <x v="3"/>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La(s) fuente(s) de información utilizadas es(son) la normatividad vigente, los lineamientos del Departamento Administrativo del Servicio Civil Distrital, del Departamento Administrativo de la Función Pública, los lineamientos de otros entes de control y las necesidades de los servidores públicos de la Entidad. En caso de evidenciar observaciones, desviaciones o diferencias, se debe notificar al Director(a) Técnico(a) de Talento Humano y realizar la inclusión de cualquier actividad que se hay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profesional especializado o profesional universitario, autorizado(a) por el (la) Director(a) Técnico(a) de Talento Humano, anualmente proyecta y revisa la propuesta del Plan Institucional de Capacitación para presentar a la comisión de personal. La(s) fuente(s) de información utilizadas es(son) documentos soporte para la proyección del Plan Institucional de Capacitación - PIC. En caso de evidenciar observaciones, desviaciones o diferencias, se debe notificar al Director(a) Técnico(a) de Talento Humano y realizar la inclusión de las observaciones realizadas por la comisión de personal. Queda como evidencia el registro de asistencia 2211300-FT-211 de la revisión del plan Institucional de Capacitación PI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Estratégico de Talento Humano"/>
    <x v="1"/>
    <s v="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Menor (2)"/>
    <s v="Menor (2)"/>
    <s v="Menor (2)"/>
    <s v="Insignificante (1)"/>
    <s v="Moderado (3)"/>
    <x v="3"/>
    <x v="3"/>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Anual de Vacantes y el Plan de Previsión de Recursos Humanos"/>
    <x v="2"/>
    <s v="para la vinculación intencional de una persona sin cumplir los requisitos mínimos de un cargo con el fin de obtener un beneficio al que no haya lugar."/>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para el pago de nómina"/>
    <x v="9"/>
    <s v="durante la liquidación de nómina con errores o fallas en la plataforma o sistema usado para la liquidación de nómina para el otorgamiento de beneficios salariales (prima técnica, antigüedad, vacaciones, etc.)."/>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_x000a_&quot;_x0009__x0009__x0009_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Formular el Plan Estratégico de Talento Humano"/>
    <x v="0"/>
    <s v="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enor (2)"/>
    <s v="Insignificante (1)"/>
    <s v="Menor (2)"/>
    <s v="Insignificante (1)"/>
    <s v="Moderado (3)"/>
    <x v="3"/>
    <x v="3"/>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la estrategia para la atención de las relaciones individuales y colectivas de trabajo"/>
    <x v="1"/>
    <s v="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enor (2)"/>
    <s v="Insignificante (1)"/>
    <s v="Menor (2)"/>
    <s v="Insignificante (1)"/>
    <s v="Moderado (3)"/>
    <x v="3"/>
    <x v="3"/>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Institucional de Bienestar e Incentivos"/>
    <x v="1"/>
    <s v="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Insignificante (1)"/>
    <s v="Menor (2)"/>
    <s v="Insignificante (1)"/>
    <s v="Insignificante (1)"/>
    <x v="3"/>
    <x v="3"/>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a elaborar y presentar los Estados Financieros."/>
    <x v="3"/>
    <s v="en el registro adecuado y oportuno de los hechos económicos de la Entidad"/>
    <x v="0"/>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oderado (3)"/>
    <s v="Menor (2)"/>
    <s v="Insignificante (1)"/>
    <s v="Moderado (3)"/>
    <s v="Moderado (3)"/>
    <x v="3"/>
    <x v="3"/>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estionar los Certificados de Disponibilidad Presupuestal y de Registro Presupuestal"/>
    <x v="3"/>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Moderado (3)"/>
    <s v="Insignificante (1)"/>
    <s v="Insignificante (1)"/>
    <x v="3"/>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2"/>
    <x v="0"/>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Coordinar las actividades necesarias para garantizar el pago de las obligaciones adquiridas por la Secretaria General de conformidad con las normas vigentes"/>
    <x v="3"/>
    <s v="para garantizar el pago de las obligaciones adquiridas por la Secretaria General"/>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Insignificante (1)"/>
    <s v="Insignificante (1)"/>
    <s v="Menor (2)"/>
    <x v="2"/>
    <x v="3"/>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Gestionar la defensa judicial y extrajudicial de la Secretaría General de la Alcaldía Mayor de Bogotá, D. C."/>
    <x v="3"/>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enor (2)"/>
    <s v="Insignificante (1)"/>
    <s v="Insignificante (1)"/>
    <s v="Menor (2)"/>
    <x v="3"/>
    <x v="3"/>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Elaborar y revisar los actos administrativos que deba suscribir la entidad, en concordancia con los lineamientos técnicos y normativos."/>
    <x v="3"/>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Emitir los conceptos jurídicos y absolver las consultas que en materia jurídica sean competencia de la Secretaría General, o que surjan en desarrollo de sus funciones"/>
    <x v="3"/>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Gestionar la defensa judicial y extrajudicial de la Secretaría General de la Alcaldía Mayor de Bogotá, D. C."/>
    <x v="2"/>
    <s v="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0"/>
    <s v="Administración, gestión  y soporte de los recursos de la Infraestructura tecnológica de la secretaria general"/>
    <x v="3"/>
    <s v="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0"/>
    <s v="Administración  y/o gestión de los recursos de la Infraestructura tecnológica de la secretaria general"/>
    <x v="12"/>
    <s v="durante la Administración  y/o gestión de los recursos de la Infraestructura tecnológica de la secretaria general"/>
    <x v="1"/>
    <s v="Operativo"/>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Proporcionar asesoría y asistencia técnica para fortalecer las acciones de internacionalización de la ciudad"/>
    <x v="3"/>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Coordinar y gestionar el relacionamiento estratégico Internacional y los proyectos y programas de cooperación."/>
    <x v="3"/>
    <s v="en la identificación de oportunidades y en la estructuración de iniciativas de cooperación internacional y relacionamiento estratégico"/>
    <x v="0"/>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Gestionar las oportunidades de proyección, promoción y posicionamiento estratégico internacional."/>
    <x v="3"/>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Menor (2)"/>
    <s v="Menor (2)"/>
    <s v="Moderado (3)"/>
    <x v="3"/>
    <x v="3"/>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
  <r>
    <s v="Asesoría Técnica y Proyectos en Materia TIC"/>
    <s v="Definir las Asesorías Técnicas y Formular de los Proyectos en materia de: Infraestructura, Economía Digital, Gobierno y Ciudadano Digital"/>
    <s v="Decisiones erróneas o no acertadas"/>
    <s v="en la formulación de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s v="Asesoría Técnica y Proyectos en Materia TIC"/>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s v="Asesoría Técnica y Proyectos en Materia TIC"/>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06/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s v="Asistencia, atención y reparación integral a víctimas del conflicto armado e implementación de acciones de memoria, paz y reconciliación en Bogotá"/>
    <s v="Ejecutar 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s v="Comunicación Pública"/>
    <s v="Elaborar el plan de comunicaciones institucional, orientar y aplicar lineamientos comunicacionales para las entidades del distrito, para generar bienestar en los servidores públicos y confianza en la en la administración distrital"/>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s v="Comunicación Pública"/>
    <s v="Realizar cubrimiento de la agenda del Alcalde Mayor, consolidar las tendencias en el ecosistema digital y elaborar el plan de comunicaciones de contenido en redes socia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s v="Comunicación Pública"/>
    <s v="Realizar el diseño de campañas y piezas comunicacionales y establecer relaciones estratégicas para su divulgación."/>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s v="Contratación"/>
    <s v="Elaborar los estudios y documentos previos"/>
    <s v="Errores (fallas o deficiencias)"/>
    <s v="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Realizar la verificación, análisis y selección de las propuestas mediante el Comité de evaluación."/>
    <s v="Errores (fallas o deficiencias)"/>
    <s v="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Suministrar lineamientos y directrices para la gestión de contratación de la entidad."/>
    <s v="Errores (fallas o deficiencias)"/>
    <s v="en la supervisión de los contratos o convenios"/>
    <s v="Gestión de procesos"/>
    <s v="Operativ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Elaborar los estudios y documentos previos."/>
    <s v="Decisiones ajustadas a intereses propios o de terceros"/>
    <s v="durante la etapa precontractual para el desarrollo de un proceso de selección pública de oferentes con el fin de celebrar un contrato"/>
    <s v="Corrupción"/>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Supervisar la ejecución de los contratos y/o convenios, y la conformidad de los productos, servicios y obras contratados para el proceso."/>
    <s v="Realización de cobros indebidos"/>
    <s v="durante la ejecución del contrato con el propósito de no evidenciar un posible incumplimiento de las obligaciones contractuales"/>
    <s v="Corrupción"/>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Adelantar el proceso de liquidación de contratos y/o convenios"/>
    <s v="Supervisión inapropiada"/>
    <s v="para adelantar el proceso de liquidación de los contratos o convenios que así lo requieran"/>
    <s v="Gestión de procesos"/>
    <s v="Operativ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atación"/>
    <s v="Verificar el cumplimiento de los requisitos de perfeccionamiento y ejecución contractual"/>
    <s v="Errores (fallas o deficiencias)"/>
    <s v="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Improbable (2)"/>
    <s v="Moderado (3)"/>
    <s v="Moderado (3)"/>
    <s v="Mayor (4)"/>
    <s v="Insignificante (1)"/>
    <s v="Insignificante (1)"/>
    <s v="Menor (2)"/>
    <s v="Mayor (4)"/>
    <s v="Alta"/>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s v="Control Disciplinario"/>
    <s v="Adelantar los procesos disciplinarios de conformidad con las etapas procesales fijadas por la Ley 734 de 2002"/>
    <s v="Errores (fallas o deficiencias)"/>
    <s v="en el trámite del proceso verbal"/>
    <s v="Gestión de procesos"/>
    <s v="Operativ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s v="Control Disciplinario"/>
    <s v="Adelantar los procesos disciplinarios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s v="Control Disciplinario"/>
    <s v="Evaluar las quejas o informes e iniciar proceso ordinario o verbal según proceda"/>
    <s v="Decisiones ajustadas a intereses propios o de terceros"/>
    <s v="al evaluar y tramitar el caso puesto en conocimiento de la OCID, que genere la configuración y decreto de la prescripción y/o caducidad en beneficio de un tercero."/>
    <s v="Corrupción"/>
    <s v="Operativ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s v="Control Disciplinario"/>
    <s v="Adelantar los procesos disciplinarios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s v="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_x000a_-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enor (2)"/>
    <s v="Mayor (4)"/>
    <s v="Moderado (3)"/>
    <s v="Mayor (4)"/>
    <s v="Mayor (4)"/>
    <s v="Mayor (4)"/>
    <s v="Alta"/>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
    <s v="Fuerte_x000a_Fuerte_x000a_Moderado_x000a_Moderado_x000a_Moderado_x000a_Moderado_x000a__x000a__x000a__x000a_"/>
    <s v="Fuerte_x000a_Fuerte_x000a_Moderado_x000a_Fuerte_x000a_Fuerte_x000a_Fuerte_x000a__x000a__x000a__x000a_"/>
    <s v="Fuerte_x000a_Fuerte_x000a_Moderado_x000a_Moderado_x000a_Moderado_x000a_Moderado_x000a__x000a__x000a__x000a_"/>
    <s v="Moderado"/>
    <s v="Todos"/>
    <s v="Rara vez (1)"/>
    <s v="Moderado (3)"/>
    <s v="Moderada"/>
    <s v="Se determina la probabilidad (1 ) rara vez ya que las actividades de control preventivas han evitado la materialización del riesgo en los últimos 2 años.  El impacto pasa a (3) moderado, teniendo en cuenta que se está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7/2020_x000a_31/07/2020_x000a_31/07/2020_x000a_31/07/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s v="Direccionamiento Estratégico"/>
    <s v="Ejecutar las actividades definidas en el plan de sostenimiento y mejora del Sistema de Gestión"/>
    <s v="Incumplimiento parcial de compromisos"/>
    <s v="en  la ejecución del plan  sostenimiento y mejora del sistema de gestión"/>
    <s v="Gestión de procesos"/>
    <s v="Estratégico"/>
    <s v="- _x000a_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_x000a_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Posible (3)"/>
    <s v="Insignificante (1)"/>
    <s v="Moderado (3)"/>
    <s v="Menor (2)"/>
    <s v="Moderado (3)"/>
    <s v="Moderado (3)"/>
    <s v="Mayor (4)"/>
    <s v="Mayor (4)"/>
    <s v="Extrema"/>
    <s v="Se determinó la probabilidad (3 posible) ya que este riesgo se materializó una vez en los ú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s v="Rara vez (1)"/>
    <s v="Menor (2)"/>
    <s v="Baja"/>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s v="Direccionamiento Estratégico"/>
    <s v="Ejecutar las actividades definidas en el Plan Estratégico Cuatrienal y Plan de Acción Institucional_x000a_Ejecutar las actividades definidas en los Proyectos de Inversión, y el Presupuesto Anual"/>
    <s v="Incumplimiento parcial de compromisos"/>
    <s v="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i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
    <s v="Fuerte_x000a_Fuerte_x000a_Moderado_x000a_Moderado_x000a__x000a__x000a__x000a__x000a__x000a_"/>
    <s v="Fuerte_x000a_Fuerte_x000a_Moderado_x000a_Moderado_x000a__x000a__x000a__x000a__x000a__x000a_"/>
    <s v="Fuerte_x000a_Fuerte_x000a_Moderado_x000a_Moderado_x000a__x000a__x000a__x000a__x000a__x000a_"/>
    <s v="Moderado"/>
    <s v="Todos"/>
    <s v="Rara vez (1)"/>
    <s v="Moderado (3)"/>
    <s v="Moderada"/>
    <s v="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7/2020_x000a_31/07/2020_x000a_31/07/2020_x000a__x000a_31/07/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_x000a__x000a__x000a__x000a__x000a_________________x000a__x000a__x000a__x000a__x000a__x000a__x000a__x000a__x000a__x000a__x000a_"/>
    <s v="09/05/2019_x000a_09/05/2019_x000a_09/05/2019_x000a_09/05/2019_x000a_09/05/2019_x000a__x000a__x000a__x000a__x000a__x000a_________________x000a__x000a__x000a__x000a__x000a__x000a__x000a__x000a__x000a__x000a__x000a_"/>
    <s v="31/12/2019_x000a_31/12/2019_x000a_31/12/2019_x000a_31/12/2019_x000a_31/12/2019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s v="con la elaboración de los impresos de acuerdo con las características técnicas requeridas"/>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Pérdida de credibilidad e imagen en la entidad por parte de otra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Casi seguro (5)"/>
    <s v="Insignificante (1)"/>
    <s v="Moderado (3)"/>
    <s v="Moderado (3)"/>
    <s v="Moderado (3)"/>
    <s v="Insignificante (1)"/>
    <s v="Menor (2)"/>
    <s v="Moderado (3)"/>
    <s v="Extrema"/>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Act. 10),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La mayoría"/>
    <s v="Probable (4)"/>
    <s v="Moderado (3)"/>
    <s v="Alta"/>
    <s v="Disminuye la probabilidad (4 probable) ya que las actividades de control preventivas no han evitado la materialización de este riesgo. El impacto pasa a (3 moderado) ya que los efectos más significativos no se presentaron."/>
    <s v="Reducir"/>
    <s v="-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12/2019_x000a__x000a__x000a__x000a__x000a__x000a__x000a__x000a__x000a__x000a_________________x000a__x000a_31/12/2019_x000a__x000a__x000a__x000a__x000a__x000a__x000a__x000a__x000a_"/>
    <s v="-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 AC 34: Comunicar por medio de la cuantificación, el tiempo de entrega del producto solicitado, a cada entidad, con base en la Guía para Solicitar Impresos y Publicaciones._x000a_- AC 34: Elaborar e implementar un indicador de cumplimiento de fechas de entrega frente a las ordenes de producción, y realizar seguimiento en reunión semanal.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 Subdirector de imprenta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 Cuantificación de Insumos_x000a_- Indicador de cumplimiento_x000a__x000a__x000a__x000a__x000a_________________x000a__x000a__x000a__x000a__x000a__x000a__x000a__x000a__x000a__x000a__x000a_"/>
    <s v="09/05/2019_x000a_09/05/2019_x000a_09/05/2019_x000a_09/05/2019_x000a_14/08/2019_x000a_14/08/2019_x000a__x000a__x000a__x000a__x000a_________________x000a__x000a__x000a__x000a__x000a__x000a__x000a__x000a__x000a__x000a__x000a_"/>
    <s v="31/12/2019_x000a_31/12/2019_x000a_31/12/2019_x000a_31/12/2019_x000a_30/10/2019_x000a_30/10/2019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 Orden de producción - EMLAZE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d v="2019-10-29T00:00:00"/>
    <s v="_x000a_Análisis antes de controles_x000a_Análisis de controles_x000a_Análisis después de controles_x000a_Tratamiento del riesgo"/>
    <s v="El riesgo continúa materializándose, según el informe de auditoría interna y la retroalimentación al mapa de riesgos, por lo cual la probabilidad se mantiene en 5 casi seguro, después de controles_x000a_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_x000a_Debido a que se penalizó la confiabilidad de los controles, incremento la probabilidad, con respecto al reporte anterior._x000a_Se reprograman las acciones según lo dispuesto en el aplicativo SIG._x000a_Con el fin de fortalecer la gestión del riesgo según la valoración, se incluye la acción correctiva número 34, resultante de la auditoría externa de certificación._x000a_Se actualiza el plan de contingencia, incluyendo la actividad de reprogramación en la orden de producción y en el aplicativo EMLAZ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laboración de Impresos y Registro Distrital"/>
    <s v="Elaborar el Registro Distrital publicando los actos administrativos en el "/>
    <s v="Incumplimiento legal"/>
    <s v="con la publicación oportuna e íntegra de los actos administrativos (Registro Distrital)"/>
    <s v="Gestión de procesos"/>
    <s v="Operativo"/>
    <s v="- Falta de aplicabilidad de la planeación para la producción._x000a_- Deficiencia en la solicitud y los soportes, inconsistencia entre el archivo magnético y el físico.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ayor (4)"/>
    <s v="Moderado (3)"/>
    <s v="Moderado (3)"/>
    <s v="Moderado (3)"/>
    <s v="Mayor (4)"/>
    <s v="Alta"/>
    <s v="Se determina la probabilidad (4 probable) ya que el riesgo se presentó una vez en el presente año.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P 22: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P 22: Realizar la revisión integral de las demás actividades del procedimiento y de ser necesario, ajustar las actividades pertinentes, junto con los soportes de ejecución de dichas actividades_x000a_- AP 22: Formalizar la actualización del procedimiento en el aplicativo del SIG_x000a_- AP 22: Socializar y divulgar la actualización del procedimiento y los soportes de ejecución de las actividades._x000a__x000a__x000a__x000a__x000a__x000a__x000a__x000a_________________x000a__x000a__x000a__x000a__x000a__x000a__x000a__x000a__x000a__x000a__x000a_"/>
    <s v="- Subdirector de Imprenta_x000a_- Subdirector de Imprenta_x000a_- Subdirector de Imprenta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Operativo"/>
    <s v="- Bajo nivel de gestión del software EMLAZE, como herramienta para el seguimiento de la producción de la Imprenta Distrital._x000a_- Deficiencia en el control de ingresos y salidas de insumos del almacé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Detrimento patrimonial._x000a_- Desviación de recursos públicos._x000a_- Investigaciones disciplinarias, fiscales y/o penales._x000a_- Pérdida de imagen institucional.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Rara vez (1)"/>
    <s v=""/>
    <s v=""/>
    <s v=""/>
    <s v=""/>
    <s v=""/>
    <s v=""/>
    <s v="Mayor (4)"/>
    <s v="Alta"/>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 AP 23: Realizar la revisión integral de las demás actividades del procedimiento y de ser necesario, ajustar las actividades pertinentes, junto con los soportes de ejecución de dichas actividades._x000a_- AP 23: Formalizar la actualización del procedimiento en el aplicativo del SIG_x000a_- AP 23: Socializar y divulgar la actualización del procedimiento y los soportes de ejecución de las actividades._x000a__x000a__x000a__x000a__x000a__x000a_________________x000a_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divulgado y socializado_x000a__x000a__x000a__x000a__x000a__x000a_________________x000a__x000a_- Procedimiento 2213300-PR-215 &quot;Recepción, entrega y control de materia prima, insumos y otros&quot; actualizado_x000a__x000a__x000a__x000a__x000a__x000a__x000a__x000a__x000a_"/>
    <s v="09/05/2019_x000a_09/05/2019_x000a_09/05/2019_x000a_09/05/2019_x000a_09/05/2019_x000a__x000a__x000a__x000a__x000a__x000a_________________x000a__x000a_09/05/2019_x000a__x000a__x000a__x000a__x000a__x000a__x000a__x000a__x000a_"/>
    <s v="31/12/2019_x000a_31/12/2019_x000a_31/12/2019_x000a_31/12/2019_x000a_31/12/2019_x000a__x000a__x000a__x000a__x000a__x000a_________________x000a__x000a_31/12/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Detrimento patrimonial._x000a_- Pérdida de imagen institucional.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_x000a__x000a__x000a__x000a_"/>
    <s v="Rara vez (1)"/>
    <s v=""/>
    <s v=""/>
    <s v=""/>
    <s v=""/>
    <s v=""/>
    <s v=""/>
    <s v="Mayor (4)"/>
    <s v="Alta"/>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x000a_________________x000a__x000a__x000a__x000a__x000a__x000a__x000a__x000a__x000a__x000a__x000a_"/>
    <s v="- Subdirector de Imprenta_x000a_- Subdirector de Imprenta_x000a_- Subdirector de Imprenta_x000a_- Subdirector de Imprenta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_______________x000a__x000a__x000a__x000a__x000a__x000a__x000a__x000a__x000a__x000a__x000a_"/>
    <s v="09/05/2019_x000a_09/05/2019_x000a_09/05/2019_x000a_09/05/2019_x000a__x000a__x000a__x000a__x000a__x000a__x000a_________________x000a__x000a__x000a__x000a__x000a__x000a__x000a__x000a__x000a__x000a__x000a_"/>
    <s v="31/12/2019_x000a_31/12/2019_x000a_31/12/2019_x000a_31/12/2019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s v="Estrategia de Tecnologías de la Información y las Comunicaciones"/>
    <s v="Formular el Plan Estratégico de Tecnologías de la Información y las Comunicaciones"/>
    <s v="Decisiones erróneas o no acertadas"/>
    <s v="en la formulación del Plan Estratégico de Tecnologías de la Información y las Comunicaciones"/>
    <s v="Gestión de procesos"/>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en caso de evidenciar observaciones, desviaciones o diferencias, los jefes de la Oficina TIC y la Oficina Asesora de Planeación enviarán correo electrónico al equipo de delegados con las correspondientes justific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7/2020_x000a_31/07/2020_x000a_31/07/2020_x000a_31/07/2020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strategia de Tecnologías de la Información y las Comunicaciones"/>
    <s v="Realizar seguimiento al PETI y a la ejecución del Plan del subsistema de gestión de seguridad de la información"/>
    <s v="Omisión"/>
    <s v="en la verificación del registro de activos de información"/>
    <s v="Gestión de procesos"/>
    <s v="Estratégic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8 indica que Oficial de Seguridad de la Información, autorizado(a) por Jefe Oficina de Tecnologías de la Información y las Comunicaciones, anualmente verificar la información remitida por los responsables del proceso. La(s) fuente(s) de información utilizadas es(son) formato 2213200-FT-367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En caso de evidenciar observaciones, desviaciones o diferencias, si se encuentran inconsistencias, se informará mediante memorando electrónico al responsable del proceso, para que se realice los ajustes correspondientes. Queda como evidencia formato 2213200-FT-367 Identificación, Valoración y Planes de Tratamiento a los Activos de Información y Memorando 2211600-FT-011 Actividades plan de trata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9: indica que Oficial de Seguridad de la Información y la Dependencia responsable, autorizado(a) por El Jefe de la Oficina de Tecnologías de la Información y las Comunicaciones, anualmente realiza el seguimiento a las actividades que componen. La(s) fuente(s) de información utilizadas es(son) plan de mitigación de acuerdo con las fechas de implementación del plan de mitigación, establecidas por la dependencia responsable de la ejecución. En caso de evidenciar observaciones, desviaciones o diferencias, En caso que la dependencia responsable incumpla las fechas de implementación del plan de mitigación, deberá elaborar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_x000a__x000a__x000a__x000a__x000a__x000a__x000a__x000a_"/>
    <s v="- Jefe de la OTIC_x000a__x000a__x000a__x000a__x000a__x000a__x000a__x000a__x000a__x000a_________________x000a__x000a_- Jefe de la OTIC_x000a__x000a__x000a__x000a__x000a__x000a__x000a__x000a__x000a_"/>
    <s v="- PR-187actualizado._x000a__x000a__x000a__x000a__x000a__x000a__x000a__x000a__x000a__x000a_________________x000a__x000a_- PR-187actualizado._x000a__x000a__x000a__x000a__x000a__x000a__x000a__x000a__x000a_"/>
    <s v="01/04/2020_x000a__x000a__x000a__x000a__x000a__x000a__x000a__x000a__x000a__x000a_________________x000a__x000a_01/04/2020_x000a__x000a__x000a__x000a__x000a__x000a__x000a__x000a__x000a_"/>
    <s v="31/07/2020_x000a__x000a__x000a__x000a__x000a__x000a__x000a__x000a__x000a__x000a_________________x000a__x000a_31/07/2020_x000a_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strategia de Tecnologías de la Información y las Comunicaciones"/>
    <s v="Realizar seguimiento al PETI y a la ejecución del Plan del subsistema de gestión de seguridad de la información"/>
    <s v="Omisión"/>
    <s v="en el seguimiento y retroalimentación a los avances de proyectos de alto componente TIC definidos en el PETI"/>
    <s v="Gestión de procesos"/>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
    <s v="- Jefe de la OTIC_x000a_- Jefe de la OTIC_x000a__x000a__x000a__x000a__x000a__x000a__x000a__x000a__x000a_________________x000a__x000a_- Jefe de la OTIC_x000a_- Jefe de la OTIC_x000a_- Jefe de la OTIC_x000a_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_x000a__x000a__x000a__x000a__x000a__x000a_"/>
    <s v="01/04/2020_x000a_01/04/2020_x000a__x000a__x000a__x000a__x000a__x000a__x000a__x000a__x000a_________________x000a__x000a_01/04/2020_x000a_01/04/2020_x000a_01/04/2020_x000a__x000a__x000a__x000a__x000a__x000a__x000a_"/>
    <s v="31/07/2020_x000a_31/07/2020_x000a__x000a__x000a__x000a__x000a__x000a__x000a__x000a__x000a_________________x000a__x000a_31/07/2020_x000a_31/07/2020_x000a_31/07/2020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strategia de Tecnologías de la Información y las Comunicaciones"/>
    <s v="Desarrollar la gestión de soluciones tecnológicas"/>
    <s v="Supervisión inapropiada"/>
    <s v="en el desarrollo de soluciones tecnológicas"/>
    <s v="Gestión de procesos"/>
    <s v="Estratégic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_x000a_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strategia de Tecnologías de la Información y las Comunicaciones"/>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_x000a_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01/04/2020_x000a_01/04/2020_x000a__x000a__x000a__x000a__x000a__x000a__x000a_________________x000a__x000a_01/04/2020_x000a_01/04/2020_x000a_01/04/2020_x000a_01/04/2020_x000a__x000a__x000a__x000a__x000a__x000a_"/>
    <s v="31/07/2020_x000a_31/07/2020_x000a_31/07/2020_x000a_31/07/2020_x000a__x000a__x000a__x000a__x000a__x000a__x000a_________________x000a__x000a_31/07/2020_x000a_31/07/2020_x000a_31/07/2020_x000a_31/07/2020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s v="Evaluación del Sistema de Control Interno"/>
    <s v="Elaborar el Plan Anual de Auditorías el cual incorpora todas las actividades de aseguramiento, seguimiento y fomento del autocontrol."/>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s v="Evaluación del Sistema de Control Interno"/>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s v="Fortalecimiento de la Administración y la Gestión Pública Distrital"/>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s v="Posible (3)"/>
    <s v="Moderado (3)"/>
    <s v="Moderado (3)"/>
    <s v="Menor (2)"/>
    <s v="Insignificante (1)"/>
    <s v="Insignificante (1)"/>
    <s v="Mayor (4)"/>
    <s v="Mayor (4)"/>
    <s v="Extrema"/>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s v="Baja"/>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s v="Gestión de Recursos Físicos"/>
    <s v="Gestionar los recursos necesarios para el ingreso a bodega y registro en los inventarios de los bienes objeto de solicitud."/>
    <s v="Errores (fallas o deficiencias)"/>
    <s v="en  el ingreso, suministro y baja  de bienes de consumo, consumo controlado y devolutivo de los inventarios de la entidad"/>
    <s v="Gestión de procesos"/>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ayor (4)"/>
    <s v="Moderado (3)"/>
    <s v="Insignificante (1)"/>
    <s v="Moderado (3)"/>
    <s v="Mayor (4)"/>
    <s v="Alta"/>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Recursos Físicos"/>
    <s v="Preparar y generar la cuenta mensual de almacén con destino a la Subdirección Financiera"/>
    <s v="Errores (fallas o deficiencias)"/>
    <s v="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Recursos Físicos"/>
    <s v="Programar el seguimiento y control de bienes"/>
    <s v="Errores (fallas o deficiencias)"/>
    <s v="en el seguimiento y control de la información de los bienes de propiedad de la entidad"/>
    <s v="Gestión de procesos"/>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Recursos Físicos"/>
    <s v="Seguimiento y control de la información de los bienes de propiedad de la entidad"/>
    <s v="Desvío de recursos físicos o económicos"/>
    <s v="durante el seguimiento y control de la información de los bienes de propiedad de la entidad"/>
    <s v="Corrupción"/>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l Sistema Distrital de Servicio a la Ciudadanía"/>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oordinar y articular la gestión de las entidades participantes en el Modelo Multicanal de servicio"/>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Poner en operación los medios de interacción ciudadana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oordinar y articular la gestión de las entidades participantes en el Modelo Multicanal de servicio"/>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en el procedimiento"/>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1126 Implementación de un nuevo enfoque de servicio a la ciudadanía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s v="en el análisis, direccionamiento y respuesta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os controles definidos tienen impacto directo sobre la probabilidad de ocurrencia y en el impacto de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oordinar y articular la gestión de las entidades participantes en el Modelo Multicanal de servicio"/>
    <s v="Realización de cobros indebidos"/>
    <s v="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Medir y analizar la calidad en la prestación del servicio en los diferentes canales de servicio a la Ciudadanía."/>
    <s v="Decisiones ajustadas a intereses propios o de terceros"/>
    <s v="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1126 Implementación de un nuevo enfoque de servicio a la ciudadanía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l Sistema Distrital de Servicio a la Ciudadanía"/>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parcialmente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parcialmente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La aplicación de los controles son efectivos por el proceso en cuanto al riesgo evidenciado."/>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s v="Gestión de la Función Archivística y del Patrimonio Documental del Distrito Capital"/>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s v=""/>
    <s v="_x000a__x000a__x000a__x000a_"/>
    <s v=""/>
    <s v=""/>
    <s v="_x000a__x000a__x000a__x000a_"/>
    <s v=""/>
    <s v=""/>
    <s v="_x000a__x000a__x000a__x000a_"/>
    <s v=""/>
    <s v=""/>
    <s v="_x000a__x000a__x000a__x000a_"/>
    <s v=""/>
    <s v=""/>
    <s v="_x000a__x000a__x000a__x000a_"/>
    <s v=""/>
    <x v="12"/>
  </r>
  <r>
    <s v="Gestión de la Función Archivística y del Patrimonio Documental del Distrito Capital"/>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s v="Gestión de la Función Archivística y del Patrimonio Documental del Distrito Capital"/>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_x000a_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 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a__x0009__x0009__x0009__x0009__x0009__x0009_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s v="Gestión de la Función Archivística y del Patrimonio Documental del Distrito Capital"/>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s v="Gestión de Políticas Públicas Distritales"/>
    <s v="Identificar y acotar un problema público o situación a resolver"/>
    <s v="Errores (fallas o deficiencias)"/>
    <s v="al momento de identificar y acotar un problema público o situación a resolver en el marco de la formulación de una política pública"/>
    <s v="Gestión de procesos"/>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Insignificante (1)"/>
    <s v="Menor (2)"/>
    <s v="Insignificante (1)"/>
    <s v="Moderado (3)"/>
    <s v="Insignificante (1)"/>
    <s v="Mayor (4)"/>
    <s v="Mayor (4)"/>
    <s v="Alta"/>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Planificar la formulación de la propuesta de Política Pública."/>
    <s v="Decisiones erróneas o no acertadas"/>
    <s v="al planificar la formulación de propuesta de Política Pública"/>
    <s v="Gestión de procesos"/>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Insignificante (1)"/>
    <s v="Menor (2)"/>
    <s v="Insignificante (1)"/>
    <s v="Moderado (3)"/>
    <s v="Insignificante (1)"/>
    <s v="Mayor (4)"/>
    <s v="Mayor (4)"/>
    <s v="Alta"/>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Formular el documento técnico de soporte, el documento CONPES y el plan de acción para la política pública."/>
    <s v="Errores (fallas o deficiencias)"/>
    <s v="en la formulación del documento técnico de soporte, el documento CONPES y/o el plan de acción para la política pública"/>
    <s v="Gestión de procesos"/>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Mayor (4)"/>
    <s v="Mayor (4)"/>
    <s v="Menor (2)"/>
    <s v="Insignificante (1)"/>
    <s v="Insignificante (1)"/>
    <s v="Mayor (4)"/>
    <s v="Mayor (4)"/>
    <s v="Alta"/>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Implementar o asesorar en la implementación de políticas."/>
    <s v="Incumplimiento parcial de compromisos"/>
    <s v="en la implementación de políticas públicas"/>
    <s v="Gestión de procesos"/>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_x000a__x000a__x000a__x000a_"/>
    <s v="Rara vez (1)"/>
    <s v="Mayor (4)"/>
    <s v="Mayor (4)"/>
    <s v="Menor (2)"/>
    <s v="Insignificante (1)"/>
    <s v="Insignificante (1)"/>
    <s v="Mayor (4)"/>
    <s v="Mayor (4)"/>
    <s v="Alta"/>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Realizar seguimiento a la implementación del plan de acción de la política pública"/>
    <s v="Omisión"/>
    <s v="al realizar seguimiento a la implementación del plan de acción de la política pública"/>
    <s v="Gestión de procesos"/>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_x000a__x000a__x000a__x000a_"/>
    <s v="Rara vez (1)"/>
    <s v="Insignificante (1)"/>
    <s v="Mayor (4)"/>
    <s v="Menor (2)"/>
    <s v="Insignificante (1)"/>
    <s v="Moderado (3)"/>
    <s v="Mayor (4)"/>
    <s v="Mayor (4)"/>
    <s v="Alta"/>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Políticas Públicas Distritales"/>
    <s v="Elaborar propuesta de lineamiento técnico_x000a_Asesorar en la implementación de lineamientos técnicos"/>
    <s v="Decisiones erróneas o no acertadas"/>
    <s v="en la elaboración y asesoría en la implementación de lineamientos técnicos"/>
    <s v="Gestión de procesos"/>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_x000a__x000a_"/>
    <s v="- -- Ningún trámite y/o procedimiento administrativo_x000a__x000a__x000a__x000a_"/>
    <s v="- Procesos misionales en el Sistema de Gestión de Calidad_x000a__x000a__x000a__x000a_"/>
    <s v="_x000a__x000a__x000a__x000a_"/>
    <s v="Rara vez (1)"/>
    <s v="Menor (2)"/>
    <s v="Menor (2)"/>
    <s v="Menor (2)"/>
    <s v="Insignificante (1)"/>
    <s v="Insignificante (1)"/>
    <s v="Mayor (4)"/>
    <s v="Mayor (4)"/>
    <s v="Alta"/>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s v="Gestión de Seguridad y Salud en el Trabajo"/>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Insignificante (1)"/>
    <s v="Insignificante (1)"/>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Elaborar y actualizar los lineamientos y actividades relacionados con la Seguridad y Salud en el Trabajo"/>
    <s v="Errores (fallas o deficiencias)"/>
    <s v="en la elaboración y actualización de los lineamientos y actividades relacionados con la Seguridad y Salud en el Trabajo "/>
    <s v="Gestión de procesos"/>
    <s v="Operativo"/>
    <s v="- Omisiones en la elaboración del diagnóstico y actualización del marco normativo._x000a_- Las personas que elaboran o actualizan los lineamientos y actividades no conocen la totalidad y a profundidad todos los requisitos legales y técnicos en materia de SST._x000a_- Los resultados de la gestión en materia de SST necesarios para elaborar o actualizar los lineamientos, no son oportunos, suficientes, claros, completos o de calidad._x000a_-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Sanción por parte del ente de control u otro ente regulador._x000a_- Pérdida de credibilidad hacia la entidad de parte de los servidores, contratistas y visitantes._x000a_-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s v="Rara vez (1)"/>
    <s v="Insignificante (1)"/>
    <s v="Insignificante (1)"/>
    <s v="Menor (2)"/>
    <s v="Menor (2)"/>
    <s v="Insignificante (1)"/>
    <s v="Moderado (3)"/>
    <s v="Moderado (3)"/>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 El procedimiento 4232000-PR-372 GESTIÓN DE PELIGROS, RIESGOS Y AMENAZAS indica que el Profesional Universitario, autorizado(a) por el(la) Director(a) de Talento Humano, mensualmente realiza monitoreo al cumplimiento de la ejecución de actividades de Salud y Seguridad en el Trabajo. La(s) fuente(s) de información utilizadas es(son) los documentos que soportan la realización de la actividad planeada en materia de Salud y Seguridad en el Trabajo. En caso de evidenciar observaciones, desviaciones o diferencias, se deben realizar los ajustes y correcciones pertinentes. Queda como evidencia reporte de cumplimiento de la ejecución de actividades de Salud y Seguridad en el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l procedimiento 4232000-PR-372 GESTIÓN DE PELIGROS, RIESGOS Y AMENAZAS se realiza una actualización de los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Actualizar la Identificación de peligros y valoración de riesgos"/>
    <s v="Omisión"/>
    <s v="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Ejecutar el Plan de Prevención, Preparación y Respuesta ante Emergencias - PPPRE"/>
    <s v="Incumplimiento parcial de compromisos"/>
    <s v="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Gestionar las condiciones de salud, de lo(a)s Servidores(a)s Público(a)s de la Entidad"/>
    <s v="Incumplimiento parcial de compromisos"/>
    <s v="en las actividades definidas para la gestión de las condiciones de salud de lo(a)s servidores(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s(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s(a)s Publico(a)s de la Secretaría General. La(s) fuente(s) de información utilizadas es(son) las restricciones y recomendaciones medicas de los servidores(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s(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s(a)s Público(a)s de la Entidad en el informe de monitoreo a la Oficina Asesora de Planeación._x000a_- Reportar a la Dirección de Talento Humano la no ejecución de alguna de las actividades definidas para la gestión de las condiciones de salud de lo(a)s servidores(a)s Público(a)s de la Entidad_x000a_- Re programar la actividad de gestión de las condiciones de salud de lo(a)s servidores(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s(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guridad y Salud en el Trabajo"/>
    <s v="Realizar seguimiento al Plan Anual de Trabajo del Sistema de Seguridad y Salud en el Trabajo"/>
    <s v="Incumplimiento parcial de compromisos"/>
    <s v="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de Servicios Administrativos"/>
    <s v="Formular, el Plan Institucional de  Gestión Ambiental - PIGA para la vigencia, con su respectivo plan de acción anual"/>
    <s v="Decisiones erróneas o no acertadas"/>
    <s v="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7) &quot;Formulación, ejecución y seguimiento al Plan Institucional de Gestión Ambiental - PIGA &quot; indica que la mesa técnica de apoyo en gestión ambiental, autorizado(a) por Resolución 494 de 2019, cada vez que se actualiza el PIGA y su plan de acción  verifica que se cumpla lo estipulado en las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de la mesa técnica de apoyo en gestión ambiental._x000a_- PR-288 (PC #7) &quot;Identificación de aspectos, valoración de impactos y prevención de riesgos ambientales &quot;: indica que la mesa técnica de apoyo de Gestión Ambiental y el Comité Institucional de Gestión y Desempeño, autorizado(a) por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Matriz de riesgos ambientales 4233100- FT - 1117, Matriz de aspectos y valoración de impactos ambientales 4233100 - FT - 1118.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Servicios Administrativos"/>
    <s v="Coordinar y monitorear los servicios de apoyo administrativo tales como aseo y cafetería, vigilancia, transporte, y demás servicios generales y operativos, mantenimiento de equipos máquinas y/o estructura física de las edificaciones de la entidad."/>
    <s v="Errores (fallas o deficiencias)"/>
    <s v="en la prestación de servicios de apoyo administrativo:  vigilancia, aseo y cafetería,  transporte, préstamo de espacios y demás servicios generales y operativos"/>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_x000a_- Subdirector de Servicios Administrativos_x000a__x000a__x000a__x000a__x000a__x000a__x000a__x000a_"/>
    <s v="- Propuesta de procedimiento prestación de servicios administrativos_x000a_- Publicación de documentos en aplicativo SIG_x000a_- Talleres ejecutados_x000a__x000a__x000a__x000a__x000a__x000a__x000a__x000a_________________x000a__x000a__x000a_- Propuesta de procedimiento uso de espacios_x000a__x000a__x000a__x000a__x000a__x000a__x000a__x000a_"/>
    <s v="21/09/2018_x000a_21/09/2018_x000a_21/09/2018_x000a__x000a__x000a__x000a__x000a__x000a__x000a__x000a_________________x000a__x000a__x000a_21/09/2018_x000a__x000a__x000a__x000a__x000a__x000a__x000a__x000a_"/>
    <s v="30/04/2020_x000a_30/04/2020_x000a_30/04/2020_x000a__x000a__x000a__x000a__x000a__x000a__x000a__x000a_________________x000a__x000a__x000a_30/04/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Servicios Administrativos"/>
    <s v="Realizar la adquisición del bien o servicio y su legalización"/>
    <s v="Errores (fallas o deficiencias)"/>
    <s v="en la legalización de adquisición de bienes y/o servicios"/>
    <s v="Gestión de procesos"/>
    <s v="Operativ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Servicios Administrativos"/>
    <s v="Realizar la adquisición del bien o servicio y su legalización "/>
    <s v="Desvío de recursos físicos o económicos"/>
    <s v="en la administración de la caja menor"/>
    <s v="Corrupción"/>
    <s v="Operativ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0/04/2020_x000a_30/04/2020_x000a_31/12/2020_x000a__x000a__x000a__x000a__x000a__x000a__x000a__x000a_________________x000a__x000a_30/04/2020_x000a_30/04/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e Servicios Administrativos"/>
    <s v="Coordinar y monitorear los servicios de apoyo administrativo tales como aseo y cafetería, vigilancia, transporte, y demás servicios generales y operativos, mantenimiento de equipos máquinas y/o estructura física de las edificaciones de la entidad."/>
    <s v="Incumplimiento parcial de compromisos"/>
    <s v="en el mantenimiento preventivo y correctivo de las edificaciones"/>
    <s v="Gestión de procesos"/>
    <s v="Operativo"/>
    <s v="- 1. Inadecuada identificación de necesidades para el mantenimiento preventivo y correctivo._x000a_- 2. Inadecuada planeación para  el mantenimiento preventivo y correctivo._x000a_- 3. Falta de idoneidad en el personal que efectúa el mantenimiento preventivo y correctivo._x000a__x000a_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Incumplimiento parcial de compromisos en el mantenimiento preventivo y correctivo de las edificaciones en el informe de monitoreo a la Oficina Asesora de Planeación._x000a_- Análisis del incumplimiento parcial de los compromisos de los mantenimientos preventivos y correctivos priorizados en le Plan_x000a_- De acuerdo a la criticidad del incumplimiento, priorizar nuevamente los mantenimientos a ejecutar_x000a_- Reiniciar las actividades del Plan de mantenimiento ajustad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Incumplimiento parcial de compromisos en el mantenimiento preventivo y correctivo de las edificaciones_x000a_- Acta de reunión o evidencia de reunión con las inconsistencias identificadas_x000a_- Plan de mantenimiento ajustado_x000a_- Formato 4233100-FT-1004 Ficha Descriptiva Antes - Mantenimiento Integral, bitácora y el formato 4233100-FT-1002 Ficha Descriptiva Después - Mantenimiento Integral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las comunicaciones oficiales."/>
    <s v="Errores (fallas o deficiencias)"/>
    <s v="en la  gestión y trámite de comunicaciones oficiales "/>
    <s v="Gestión de procesos"/>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robable (4)"/>
    <s v="Insignificante (1)"/>
    <s v="Moderado (3)"/>
    <s v="Moderado (3)"/>
    <s v="Moderado (3)"/>
    <s v="Mayor (4)"/>
    <s v="Menor (2)"/>
    <s v="Mayor (4)"/>
    <s v="Extrema"/>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 El procedimiento Gestión y trámite de comunicaciones oficiales 2211600-PR-049 (Act. 6): indica que Empresa Contratista, autorizado(a) por el(la) Subdirector(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_x000a__x000a__x000a__x000a__x000a__x000a__x000a_"/>
    <s v="Fuerte_x000a_Fuerte_x000a__x000a__x000a__x000a__x000a__x000a__x000a__x000a_"/>
    <s v="Fuerte_x000a_Moderado_x000a__x000a__x000a__x000a__x000a__x000a__x000a__x000a_"/>
    <s v="Fuerte_x000a_Moderado_x000a__x000a__x000a__x000a__x000a__x000a__x000a__x000a_"/>
    <s v="Moderado"/>
    <s v="La mayoría"/>
    <s v="- El procedimiento Gestión y trámite de comunicaciones oficiales 2211600-PR-049 (Act. 6): indica que el Auxiliar Administrativo , autorizado(a) por el (la) Subdirector(a)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Gestión y trámite de comunicaciones oficiales 2211600-PR-049 (Act. 6): indica que Empresa Contratista, autorizado(a) por el(la) Subdirector(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Posible (3)"/>
    <s v="Moderado (3)"/>
    <s v="Alta"/>
    <s v="La valoración del riesgo después de controles cambió de probable a posible en la escala de probabilidad con un impacto moderado  manteniéndose  la valoración del riesgo en zona resultante alta, pero cambiando la posición del cuadrante de (4,4) a (3,3)."/>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20/03/2020_x000a_24/03/2020_x000a_08/04/2020_x000a_15/05/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4/2020_x000a_15/05/2020_x000a__x000a__x000a__x000a__x000a__x000a__x000a__x000a__x000a_________________x000a__x000a_15/05/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las comunicaciones oficiales."/>
    <s v="Interrupciones"/>
    <s v="en la  gestión y trámite de comunicaciones oficiales"/>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oderado (3)"/>
    <s v="Moderado (3)"/>
    <s v="Mayor (4)"/>
    <s v="Mayor (4)"/>
    <s v="Insignificante (1)"/>
    <s v="Mayor (4)"/>
    <s v="Alta"/>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Act. 6):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Act. 4):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29/05/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transferencias documentales. "/>
    <s v="Omisión"/>
    <s v="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Menor (2)"/>
    <s v="Menor (2)"/>
    <s v="Moderado (3)"/>
    <s v="Insignificante (1)"/>
    <s v="Catastrófico (5)"/>
    <s v="Menor (2)"/>
    <s v="Catastrófico (5)"/>
    <s v="Extrema"/>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Auxiliar Administrativo, autorizado(a) por el(la) Subdirector(a)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actos administrativos."/>
    <s v="Errores (fallas o deficiencias)"/>
    <s v="en la gestión y trámite de actos administrativos "/>
    <s v="Gestión de procesos"/>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ayor (4)"/>
    <s v="Mayor (4)"/>
    <s v="Moderado (3)"/>
    <s v="Mayor (4)"/>
    <s v="Insignificante (1)"/>
    <s v="Mayor (4)"/>
    <s v="Extrema"/>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30/04/2020_x000a__x000a__x000a__x000a__x000a__x000a__x000a__x000a__x000a__x000a_________________x000a__x000a_30/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enor (2)"/>
    <s v="Moderado (3)"/>
    <s v="Mayor (4)"/>
    <s v="Catastrófico (5)"/>
    <s v="Insignificante (1)"/>
    <s v="Catastrófico (5)"/>
    <s v="Extrema"/>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Act.6)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Act.4)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ayor (4)"/>
    <s v="Alta"/>
    <s v="La valoración del riesgo después de controles bajo de  posible a improbable en la escala de probabilidad con un impacto mayor , en consecuencia cambia la ubicación del riesgo de zona resultante extrema a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29/05/2020_x000a_29/05/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29/05/2020_x000a_29/05/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05/2020_x000a__x000a__x000a__x000a__x000a__x000a__x000a__x000a__x000a__x000a_________________x000a__x000a_30/05/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autorizado(a) por el(a) Subdirector(a)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5) indica que Profesional Especializado, autorizado(a) por el(a) Subdirector(a)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La mayoría"/>
    <s v="Rara vez (1)"/>
    <s v="Moderado (3)"/>
    <s v="Moderada"/>
    <s v="La valoración del riesgo después de controles arroja rara vez en la escala de probabilidad con un impacto moderado lo que lo ubica al riesgo en zona resultante moderada.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
    <s v="Reducir"/>
    <s v="_x000a__x000a__x000a__x000a__x000a__x000a__x000a__x000a__x000a__x000a_________________x000a__x000a_- Ajustar el procedimiento 2211600-PR-297, incorporando las acciones que se deben realizar por la entrada en producción de la plataforma CETIL._x000a__x000a__x000a__x000a__x000a__x000a__x000a__x000a__x000a_"/>
    <s v="_x000a__x000a__x000a__x000a__x000a__x000a__x000a__x000a__x000a__x000a_________________x000a__x000a_- Profesional Especializado (Subdirección de Servicios Administrativo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27/03/2020_x000a__x000a__x000a__x000a__x000a__x000a__x000a__x000a__x000a_"/>
    <s v="_x000a__x000a__x000a__x000a__x000a__x000a__x000a__x000a__x000a__x000a_________________x000a__x000a_29/05/2020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29/05/2020_x000a_29/05/2020_x000a__x000a__x000a__x000a__x000a__x000a__x000a__x000a__x000a_________________x000a__x000a_29/05/2020_x000a_29/05/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Documental Interna"/>
    <s v="Gestionar y tramitar las comunicaciones oficiales._x000a_Gestionar y tramitar transferencias documentales._x000a_Gestionar y tramitar actos administrativos._x000a_Consulta y préstamo de documentos."/>
    <s v="Uso indebido de información privilegiada"/>
    <s v="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Act.1) indica que Auxiliar Administrativo, autorizado(a) por Subdirector(a)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Act.6) indica que Auxiliar Administrativo, autorizado(a) por Subdirector(a)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a)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a)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s v="Gestión Estratégica de Talento Humano"/>
    <s v="Ejecutar las situaciones administrativas solicitadas"/>
    <s v="Errores (fallas o deficiencias)"/>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Verificar y consolidar documentos para tramitar de un Acto Administrativo de vinculación, encargo o prima técnica de los servidores de la Secretaría General de la Alcaldía Mayor de Bogotá, D.C."/>
    <s v="Errores (fallas o deficiencias)"/>
    <s v="al expedir un Acto Administrativo de vinculación, encargo o prima técnica de los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_x000a__x000a__x000a__x000a_"/>
    <s v="Posible (3)"/>
    <s v="Insignificante (1)"/>
    <s v="Insignificante (1)"/>
    <s v="Insignificante (1)"/>
    <s v="Menor (2)"/>
    <s v="Insignificante (1)"/>
    <s v="Insignificante (1)"/>
    <s v="Menor (2)"/>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
    <s v="- PROCEDIMIENTO GESTIÓN ORGANIZACIONAL 2211300-PR-221 indica que el profesional especializado o profesional universitario y técnico operativo de la Dirección de Talento Humano, autorizado(a) por el(la) Director(a) Técnico(a) de Talento Humano, verifican cada vez que se produzca una vinculación o encargo que la persona o el (la) servidor(a) público(a) cumpla con los requisitos mínimos para la vinculación o encargo. La(s) fuente(s) de información utilizadas es(son) el formato que verifica la consolidación de documentos y verificación de perfil para la ejecución de la vinculación o el encargo.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21 - Gestión Organizacional indica que el(la) profesional especializado o profesional universitario de Talento Humano, autorizado(a) por el(la) Director(a) Técnico(a) de Talento Humano, bimestralmente en el subcomité de autocontrol, verifica el porcentaje de poblamiento de la Entidad .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Verificar y consolidar documentos para tramitar un Acto Administrativo que ejecute la desvinculación de un servidor público de la Secretaría General de la Alcaldía Mayor de Bogotá, D.C."/>
    <s v="Omisión"/>
    <s v="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Realizar seguimiento a las peticiones, quejas y reclamos"/>
    <s v="Incumplimiento legal"/>
    <s v="al no dar respuesta a solicitudes de participación ciudadana y PQRS en materia de talento humano, dentro de los tiempos legales establecidos por sobrecarga laboral"/>
    <s v="Gestión de procesos"/>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 Mas automatización o semiautomatización en los procesos y servicios.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 Imagen institucional desmejorada por la deficiente divulgación, en materia de acciones, decisiones y resultados de la gestión del Distrito Capital._x000a__x000a__x000a_"/>
    <s v="- -- Ningún trámite y/o procedimiento administrativo_x000a__x000a__x000a__x000a_"/>
    <s v="- Procesos misionales y estratégicos misionales en el Sistema de Gestión de Calidad_x000a__x000a__x000a__x000a_"/>
    <s v="_x000a__x000a__x000a__x000a_"/>
    <s v="Posible (3)"/>
    <s v="Insignificante (1)"/>
    <s v="Insignificante (1)"/>
    <s v="Insignificante (1)"/>
    <s v="Insignificante (1)"/>
    <s v="Insignificante (1)"/>
    <s v="Moderado (3)"/>
    <s v="Moderado (3)"/>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2200-PR-044  Seguimiento y medición del servicio a la ciudadanía indica que el profesional especializado, profesional universitario y auxiliar administrativo de la Dirección de Talento Humano, autorizado(a) por el (al) Director(a) Técnico(a) de Talento Humano, mensualmente se revisa el cumplimiento de los criterios establecidos para las respuestas ciudadanas. La(s) fuente(s) de información utilizadas es(son) las comunicaciones oficiales de los responsables del procedimiento &quot;Seguimiento y medición del servicio a la ciudadanía&quot;. En caso de evidenciar observaciones, desviaciones o diferencias, se debe notificar al Director(a) Técnico(a) de Talento Humano y realizar el informe. Queda como evidencia memorando remisorio del informe consolidado y el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os controles para dar respuesta a solicitudes de participación ciudadana y PQRS en materia de talento humano son fuertes tanto de manera preventiva como detectiva, con el fin de disminuir el riesgo a un nivel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10-31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cronograma de seguimiento para el cumplimiento de entrega de las Evaluaciones del desempeño y la gestión"/>
    <s v="Incumplimiento leg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Gestión de procesos"/>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 Mas automatización o semiautomatización en los procesos y servicios.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Insignificante (1)"/>
    <s v="Insignificante (1)"/>
    <s v="Insignificante (1)"/>
    <s v="Insignificante (1)"/>
    <s v="Menor (2)"/>
    <s v="Menor (2)"/>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La(s) fuente(s) de información utilizadas es(son) los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los memorandos internos de comunicación._x000a_- El procedimiento 2211300-PR-260 Gestión del Desempeño indica que el profesional especializado o profesional universitario de la Dirección de Talento Humano, autorizado(a) por el (la) Director(a) Técnico(a) de Talento Humano, Anualmente coordina con los procedimientos de Gestión del Conocimiento y la innovación y Gestión de Bienestar e Incentivos, realizar estrategias y planes que permitan aportar a la visión estratégica de la Entidad. La(s) fuente(s) de información utilizadas es(son) evaluaciones del desempeño y la gestión laboral radicadas a la Dirección de Talento Humano. En caso de evidenciar observaciones, desviaciones o diferencias, se debe notificar al Director(a) Técnico(a) de Talento Humano y realizar la comunicación de inmediato. Queda como evidencia Plan Estratégico de Talento Human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bimestralmente en el subcomité de autocontrol verifica la radicación de las evaluaciones del desempeño o de la gestión laboral en  la Secretaría General. La(s) fuente(s) de información utilizadas es(son) documentos que soportan la entrega de la evaluación del desempeño o la gestión laboral. En caso de evidenciar observaciones, desviaciones o diferencias, se debe notificar al Director(a) Técnico(a) de Talento Humano y realizar la solicitud a cada dependencia o servidor de la Secretaria general.. Queda como evidencia el acta de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Reporte al(la) director(a) de talento humano.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Verificar el cumplimiento normativo, técnico y que cubra todas las necesidades priorizadas en la vigencia en el Plan Institucional de Capacitación y estrategia de incentivos. "/>
    <s v="Omisión"/>
    <s v="al establecer el Plan Institucional de Capacitación e Incentivos en cuanto a la normatividad vigente, las solicitudes técnicas o las necesidades de la Secretaría General de la Alcaldía Mayor de Bogotá, D.C."/>
    <s v="Gestión de procesos"/>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_x000a__x000a__x000a__x000a_"/>
    <s v="Rara vez (1)"/>
    <s v="Insignificante (1)"/>
    <s v="Insignificante (1)"/>
    <s v="Insignificante (1)"/>
    <s v="Insignificante (1)"/>
    <s v="Menor (2)"/>
    <s v="Moderado (3)"/>
    <s v="Moderado (3)"/>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La(s) fuente(s) de información utilizadas es(son) la normatividad vigente, los lineamientos del Departamento Administrativo del Servicio Civil Distrital, del Departamento Administrativo de la Función Pública, los lineamientos de otros entes de control y las necesidades de los servidores públicos de la Entidad. En caso de evidenciar observaciones, desviaciones o diferencias, se debe notificar al Director(a) Técnico(a) de Talento Humano y realizar la inclusión de cualquier actividad que se hay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profesional especializado o profesional universitario, autorizado(a) por el (la) Director(a) Técnico(a) de Talento Humano, anualmente proyecta y revisa la propuesta del Plan Institucional de Capacitación para presentar a la comisión de personal. La(s) fuente(s) de información utilizadas es(son) documentos soporte para la proyección del Plan Institucional de Capacitación - PIC. En caso de evidenciar observaciones, desviaciones o diferencias, se debe notificar al Director(a) Técnico(a) de Talento Humano y realizar la inclusión de las observaciones realizadas por la comisión de personal. Queda como evidencia el registro de asistencia 2211300-FT-211 de la revisión del plan Institucional de Capacitación PI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Plan Estratégico de Talento Humano"/>
    <s v="Incumplimiento parcial de compromisos"/>
    <s v="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Plan Anual de Vacantes y el Plan de Previsión de Recursos Humanos"/>
    <s v="Decisiones ajustadas a intereses propios o de terceros"/>
    <s v="para la vinculación intencional de una persona sin cumplir los requisitos mínimos de un cargo con el fin de obtener un beneficio al que no haya lugar."/>
    <s v="Corrupción"/>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Plan para el pago de nómina"/>
    <s v="Desvío de recursos físicos o económicos"/>
    <s v="durante la liquidación de nómina con errores o fallas en la plataforma o sistema usado para la liquidación de nómina para el otorgamiento de beneficios salariales (prima técnica, antigüedad, vacaciones, etc.)."/>
    <s v="Corrupción"/>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_x000a_&quot;_x0009__x0009__x0009_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Formular el Plan Estratégico de Talento Humano"/>
    <s v="Decisiones erróneas o no acertadas"/>
    <s v="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la estrategia para la atención de las relaciones individuales y colectivas de trabajo"/>
    <s v="Incumplimiento parcial de compromisos"/>
    <s v="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Estratégica de Talento Humano"/>
    <s v="Ejecutar el Plan Institucional de Bienestar e Incentivos"/>
    <s v="Incumplimiento parcial de compromisos"/>
    <s v="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s v="Gestión Financiera"/>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s v="Gestión Financiera"/>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s v="Gestión Financiera"/>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s v="Baja"/>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s v="Gestión Financiera"/>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Insignificante (1)"/>
    <s v="Insignificante (1)"/>
    <s v="Menor (2)"/>
    <s v="Menor (2)"/>
    <s v="Moderada"/>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s v="Gestión Jurídica"/>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s v="Gestión Jurídica"/>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s v="Gestión Jurídica"/>
    <s v="Emitir los conceptos jurídicos y absolver las consultas que en materia jurídica sean competencia de la Secretaría General, o que surjan en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s v="Gestión Jurídica"/>
    <s v="Gestionar la defensa judicial y extrajudicial de la Secretaría General de la Alcaldía Mayor de Bogotá, D. C."/>
    <s v="Decisiones ajustadas a intereses propios o de terceros"/>
    <s v="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s v="Gestión, Administración y Soporte de infraestructura y Recursos tecnológicos"/>
    <s v="Administración, gestión  y soporte de los recursos de la Infraestructura tecnológica de la secretaria general"/>
    <s v="Errores (fallas o deficiencias)"/>
    <s v="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Gestión, Administración y Soporte de infraestructura y Recursos tecnológicos"/>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Operativo"/>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s v="Internacionalización de Bogotá"/>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s v="Internacionalización de Bogotá"/>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s v="Internacionalización de Bogotá"/>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3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3">
        <item x="2"/>
        <item x="0"/>
        <item x="9"/>
        <item x="3"/>
        <item x="7"/>
        <item x="1"/>
        <item x="8"/>
        <item x="4"/>
        <item x="5"/>
        <item x="10"/>
        <item x="6"/>
        <item x="11"/>
        <item x="12"/>
      </items>
      <extLst>
        <ext xmlns:x14="http://schemas.microsoft.com/office/spreadsheetml/2009/9/main" uri="{2946ED86-A175-432a-8AC1-64E0C546D7DE}">
          <x14:pivotField fillDownLabels="1"/>
        </ext>
      </extLst>
    </pivotField>
    <pivotField dataField="1" showAll="0"/>
    <pivotField axis="axisRow" outline="0" showAll="0">
      <items count="3">
        <item x="1"/>
        <item x="0"/>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16">
    <i>
      <x/>
      <x/>
    </i>
    <i r="1">
      <x v="2"/>
    </i>
    <i r="1">
      <x v="8"/>
    </i>
    <i r="1">
      <x v="9"/>
    </i>
    <i r="1">
      <x v="12"/>
    </i>
    <i t="default">
      <x/>
    </i>
    <i>
      <x v="1"/>
      <x v="1"/>
    </i>
    <i r="1">
      <x v="3"/>
    </i>
    <i r="1">
      <x v="4"/>
    </i>
    <i r="1">
      <x v="5"/>
    </i>
    <i r="1">
      <x v="6"/>
    </i>
    <i r="1">
      <x v="7"/>
    </i>
    <i r="1">
      <x v="10"/>
    </i>
    <i r="1">
      <x v="11"/>
    </i>
    <i t="default">
      <x v="1"/>
    </i>
    <i t="grand">
      <x/>
    </i>
  </rowItems>
  <colItems count="1">
    <i/>
  </colItems>
  <dataFields count="1">
    <dataField name="Cuenta de Evento" fld="3" subtotal="count" baseField="0" baseItem="0"/>
  </dataFields>
  <formats count="10">
    <format dxfId="32">
      <pivotArea type="all" dataOnly="0" outline="0" fieldPosition="0"/>
    </format>
    <format dxfId="31">
      <pivotArea outline="0" collapsedLevelsAreSubtotals="1" fieldPosition="0"/>
    </format>
    <format dxfId="30">
      <pivotArea field="4" type="button" dataOnly="0" labelOnly="1" outline="0" axis="axisRow" fieldPosition="0"/>
    </format>
    <format dxfId="29">
      <pivotArea field="2" type="button" dataOnly="0" labelOnly="1" outline="0" axis="axisRow" fieldPosition="1"/>
    </format>
    <format dxfId="28">
      <pivotArea dataOnly="0" labelOnly="1" fieldPosition="0">
        <references count="1">
          <reference field="4" count="0"/>
        </references>
      </pivotArea>
    </format>
    <format dxfId="27">
      <pivotArea dataOnly="0" labelOnly="1" fieldPosition="0">
        <references count="1">
          <reference field="4" count="0" defaultSubtotal="1"/>
        </references>
      </pivotArea>
    </format>
    <format dxfId="26">
      <pivotArea dataOnly="0" labelOnly="1" grandRow="1" outline="0" fieldPosition="0"/>
    </format>
    <format dxfId="25">
      <pivotArea dataOnly="0" labelOnly="1" fieldPosition="0">
        <references count="2">
          <reference field="2" count="5">
            <x v="0"/>
            <x v="2"/>
            <x v="8"/>
            <x v="9"/>
            <x v="12"/>
          </reference>
          <reference field="4" count="1" selected="0">
            <x v="0"/>
          </reference>
        </references>
      </pivotArea>
    </format>
    <format dxfId="24">
      <pivotArea dataOnly="0" labelOnly="1" fieldPosition="0">
        <references count="2">
          <reference field="2" count="8">
            <x v="1"/>
            <x v="3"/>
            <x v="4"/>
            <x v="5"/>
            <x v="6"/>
            <x v="7"/>
            <x v="10"/>
            <x v="11"/>
          </reference>
          <reference field="4" count="1" selected="0">
            <x v="1"/>
          </reference>
        </references>
      </pivotArea>
    </format>
    <format dxfId="2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3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2"/>
        <item x="1"/>
        <item x="3"/>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1"/>
    <field x="37"/>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3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5"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3"/>
        <item x="2"/>
        <item x="0"/>
        <item t="default"/>
      </items>
    </pivotField>
    <pivotField axis="axisCol" showAll="0">
      <items count="6">
        <item x="1"/>
        <item x="2"/>
        <item x="3"/>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5">
    <i>
      <x/>
    </i>
    <i>
      <x v="1"/>
    </i>
    <i>
      <x v="2"/>
    </i>
    <i>
      <x v="3"/>
    </i>
    <i t="grand">
      <x/>
    </i>
  </rowItems>
  <colFields count="1">
    <field x="36"/>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3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6">
        <item x="3"/>
        <item x="2"/>
        <item x="1"/>
        <item x="4"/>
        <item x="0"/>
        <item t="default"/>
      </items>
    </pivotField>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20"/>
  </colFields>
  <colItems count="5">
    <i>
      <x/>
    </i>
    <i>
      <x v="1"/>
    </i>
    <i>
      <x v="2"/>
    </i>
    <i>
      <x v="3"/>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4890BD1-98E4-45C1-8D88-FCF87DE76A54}" name="TablaDinámica3" cacheId="3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9" firstHeaderRow="1" firstDataRow="1" firstDataCol="1"/>
  <pivotFields count="89">
    <pivotField axis="axisRow" showAll="0">
      <items count="23">
        <item x="0"/>
        <item x="1"/>
        <item x="2"/>
        <item x="3"/>
        <item x="4"/>
        <item x="5"/>
        <item x="6"/>
        <item x="7"/>
        <item x="8"/>
        <item x="9"/>
        <item x="12"/>
        <item x="13"/>
        <item x="10"/>
        <item x="14"/>
        <item x="15"/>
        <item x="11"/>
        <item x="16"/>
        <item x="17"/>
        <item x="18"/>
        <item x="19"/>
        <item x="20"/>
        <item x="2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Número de riesgos" fld="3" subtotal="count" baseField="0" baseItem="0"/>
  </dataFields>
  <formats count="6">
    <format dxfId="18">
      <pivotArea type="all" dataOnly="0" outline="0" fieldPosition="0"/>
    </format>
    <format dxfId="17">
      <pivotArea outline="0" collapsedLevelsAreSubtotals="1" fieldPosition="0"/>
    </format>
    <format dxfId="16">
      <pivotArea field="0" type="button" dataOnly="0" labelOnly="1" outline="0" axis="axisRow" fieldPosition="0"/>
    </format>
    <format dxfId="15">
      <pivotArea dataOnly="0" labelOnly="1" fieldPosition="0">
        <references count="1">
          <reference field="0" count="0"/>
        </references>
      </pivotArea>
    </format>
    <format dxfId="14">
      <pivotArea dataOnly="0" labelOnly="1" grandRow="1" outline="0" fieldPosition="0"/>
    </format>
    <format dxfId="13">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2" firstHeaderRow="1" firstDataRow="1" firstDataCol="1"/>
  <pivotFields count="9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6"/>
        <item x="8"/>
        <item x="4"/>
        <item x="7"/>
        <item x="0"/>
        <item x="1"/>
        <item x="3"/>
        <item x="14"/>
        <item x="12"/>
        <item x="9"/>
        <item x="17"/>
        <item x="5"/>
        <item x="2"/>
        <item x="6"/>
        <item x="10"/>
        <item x="15"/>
        <item x="11"/>
        <item x="13"/>
        <item t="default"/>
      </items>
    </pivotField>
  </pivotFields>
  <rowFields count="1">
    <field x="89"/>
  </rowFields>
  <rowItems count="19">
    <i>
      <x/>
    </i>
    <i>
      <x v="1"/>
    </i>
    <i>
      <x v="2"/>
    </i>
    <i>
      <x v="3"/>
    </i>
    <i>
      <x v="4"/>
    </i>
    <i>
      <x v="5"/>
    </i>
    <i>
      <x v="6"/>
    </i>
    <i>
      <x v="7"/>
    </i>
    <i>
      <x v="8"/>
    </i>
    <i>
      <x v="9"/>
    </i>
    <i>
      <x v="10"/>
    </i>
    <i>
      <x v="11"/>
    </i>
    <i>
      <x v="12"/>
    </i>
    <i>
      <x v="13"/>
    </i>
    <i>
      <x v="14"/>
    </i>
    <i>
      <x v="15"/>
    </i>
    <i>
      <x v="16"/>
    </i>
    <i>
      <x v="17"/>
    </i>
    <i t="grand">
      <x/>
    </i>
  </rowItems>
  <colItems count="1">
    <i/>
  </colItems>
  <dataFields count="1">
    <dataField name="Número de riesgos" fld="3" subtotal="count" baseField="0" baseItem="0"/>
  </dataFields>
  <formats count="4">
    <format dxfId="22">
      <pivotArea type="all" dataOnly="0" outline="0" fieldPosition="0"/>
    </format>
    <format dxfId="21">
      <pivotArea outline="0" collapsedLevelsAreSubtotals="1" fieldPosition="0"/>
    </format>
    <format dxfId="20">
      <pivotArea dataOnly="0" labelOnly="1" grandRow="1" outline="0" fieldPosition="0"/>
    </format>
    <format dxfId="1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5">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5">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5">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6"/>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7"/>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8"/>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O21"/>
  <sheetViews>
    <sheetView showGridLines="0" zoomScale="60" zoomScaleNormal="60" workbookViewId="0"/>
  </sheetViews>
  <sheetFormatPr baseColWidth="10" defaultRowHeight="15" x14ac:dyDescent="0.25"/>
  <cols>
    <col min="1" max="1" width="11.42578125" style="105"/>
    <col min="2" max="2" width="5.7109375" style="105" customWidth="1"/>
    <col min="3" max="3" width="6.85546875" style="105" customWidth="1"/>
    <col min="4" max="4" width="19.28515625" style="105" customWidth="1"/>
    <col min="5" max="5" width="4.140625" style="105" customWidth="1"/>
    <col min="6" max="6" width="19.7109375" style="105" customWidth="1"/>
    <col min="7" max="7" width="2" style="105" customWidth="1"/>
    <col min="8" max="8" width="19.7109375" style="105" customWidth="1"/>
    <col min="9" max="9" width="2" style="105" customWidth="1"/>
    <col min="10" max="10" width="19.7109375" style="105" customWidth="1"/>
    <col min="11" max="11" width="2.42578125" style="105" customWidth="1"/>
    <col min="12" max="12" width="19.7109375" style="105" customWidth="1"/>
    <col min="13" max="13" width="2.5703125" style="105" customWidth="1"/>
    <col min="14" max="14" width="19.7109375" style="105" customWidth="1"/>
    <col min="15" max="15" width="5.7109375" style="105" customWidth="1"/>
    <col min="16" max="16384" width="11.42578125" style="105"/>
  </cols>
  <sheetData>
    <row r="1" spans="2:15" ht="19.5" customHeight="1" x14ac:dyDescent="0.25"/>
    <row r="2" spans="2:15" ht="27" customHeight="1" x14ac:dyDescent="0.25">
      <c r="B2" s="213" t="s">
        <v>311</v>
      </c>
      <c r="C2" s="214"/>
      <c r="D2" s="214"/>
      <c r="E2" s="214"/>
      <c r="F2" s="214"/>
      <c r="G2" s="214"/>
      <c r="H2" s="214"/>
      <c r="I2" s="214"/>
      <c r="J2" s="214"/>
      <c r="K2" s="214"/>
      <c r="L2" s="214"/>
      <c r="M2" s="214"/>
      <c r="N2" s="214"/>
      <c r="O2" s="215"/>
    </row>
    <row r="3" spans="2:15" ht="30" customHeight="1" x14ac:dyDescent="0.25">
      <c r="B3" s="216"/>
      <c r="C3" s="217"/>
      <c r="D3" s="217"/>
      <c r="E3" s="217"/>
      <c r="F3" s="217"/>
      <c r="G3" s="217"/>
      <c r="H3" s="217"/>
      <c r="I3" s="217"/>
      <c r="J3" s="217"/>
      <c r="K3" s="217"/>
      <c r="L3" s="217"/>
      <c r="M3" s="217"/>
      <c r="N3" s="217"/>
      <c r="O3" s="218"/>
    </row>
    <row r="4" spans="2:15" ht="19.5" customHeight="1" x14ac:dyDescent="0.25">
      <c r="B4" s="107"/>
      <c r="C4" s="106"/>
      <c r="D4" s="106"/>
      <c r="E4" s="106"/>
      <c r="F4" s="106"/>
      <c r="G4" s="106"/>
      <c r="H4" s="106"/>
      <c r="I4" s="106"/>
      <c r="J4" s="106"/>
      <c r="K4" s="106"/>
      <c r="L4" s="106"/>
      <c r="M4" s="106"/>
      <c r="N4" s="106"/>
      <c r="O4" s="122"/>
    </row>
    <row r="5" spans="2:15" x14ac:dyDescent="0.25">
      <c r="B5" s="107"/>
      <c r="C5" s="109"/>
      <c r="D5" s="108"/>
      <c r="E5" s="109"/>
      <c r="F5" s="108"/>
      <c r="G5" s="109"/>
      <c r="H5" s="108"/>
      <c r="I5" s="109"/>
      <c r="J5" s="108"/>
      <c r="K5" s="109"/>
      <c r="L5" s="108"/>
      <c r="M5" s="109"/>
      <c r="N5" s="108"/>
      <c r="O5" s="122"/>
    </row>
    <row r="6" spans="2:15" ht="40.5" customHeight="1" x14ac:dyDescent="0.25">
      <c r="B6" s="107"/>
      <c r="C6" s="212" t="s">
        <v>307</v>
      </c>
      <c r="D6" s="110" t="str">
        <f>Datos!T2</f>
        <v>Casi seguro (5)</v>
      </c>
      <c r="E6" s="109"/>
      <c r="F6" s="111">
        <f>COUNTIFS(Mapa_Proceso!$N$12:$N$32,$D6,Mapa_Proceso!$O$12:$O$32,F$16)</f>
        <v>0</v>
      </c>
      <c r="G6" s="112"/>
      <c r="H6" s="111">
        <f>COUNTIFS(Mapa_Proceso!$N$12:$N$32,$D6,Mapa_Proceso!$O$12:$O$32,H$16)</f>
        <v>0</v>
      </c>
      <c r="I6" s="112"/>
      <c r="J6" s="113">
        <f>COUNTIFS(Mapa_Proceso!$N$12:$N$32,$D6,Mapa_Proceso!$O$12:$O$32,J$16)</f>
        <v>0</v>
      </c>
      <c r="K6" s="112"/>
      <c r="L6" s="113">
        <f>COUNTIFS(Mapa_Proceso!$N$12:$N$32,$D6,Mapa_Proceso!$O$12:$O$32,L$16)</f>
        <v>0</v>
      </c>
      <c r="M6" s="112"/>
      <c r="N6" s="113">
        <f>COUNTIFS(Mapa_Proceso!$N$12:$N$32,$D6,Mapa_Proceso!$O$12:$O$32,N$16)</f>
        <v>0</v>
      </c>
      <c r="O6" s="122"/>
    </row>
    <row r="7" spans="2:15" ht="12" customHeight="1" x14ac:dyDescent="0.25">
      <c r="B7" s="107"/>
      <c r="C7" s="212"/>
      <c r="D7" s="114"/>
      <c r="E7" s="109"/>
      <c r="F7" s="115"/>
      <c r="G7" s="112"/>
      <c r="H7" s="115"/>
      <c r="I7" s="112"/>
      <c r="J7" s="115"/>
      <c r="K7" s="112"/>
      <c r="L7" s="115"/>
      <c r="M7" s="112"/>
      <c r="N7" s="115"/>
      <c r="O7" s="122"/>
    </row>
    <row r="8" spans="2:15" ht="40.5" customHeight="1" x14ac:dyDescent="0.25">
      <c r="B8" s="107"/>
      <c r="C8" s="212"/>
      <c r="D8" s="110" t="str">
        <f>Datos!T3</f>
        <v>Probable (4)</v>
      </c>
      <c r="E8" s="109"/>
      <c r="F8" s="116">
        <f>COUNTIFS(Mapa_Proceso!$N$12:$N$32,$D8,Mapa_Proceso!$O$12:$O$32,F$16)</f>
        <v>0</v>
      </c>
      <c r="G8" s="112"/>
      <c r="H8" s="111">
        <f>COUNTIFS(Mapa_Proceso!$N$12:$N$32,$D8,Mapa_Proceso!$O$12:$O$32,H$16)</f>
        <v>0</v>
      </c>
      <c r="I8" s="112"/>
      <c r="J8" s="111">
        <f>COUNTIFS(Mapa_Proceso!$N$12:$N$32,$D8,Mapa_Proceso!$O$12:$O$32,J$16)</f>
        <v>0</v>
      </c>
      <c r="K8" s="112"/>
      <c r="L8" s="113">
        <f>COUNTIFS(Mapa_Proceso!$N$12:$N$32,$D8,Mapa_Proceso!$O$12:$O$32,L$16)</f>
        <v>0</v>
      </c>
      <c r="M8" s="112"/>
      <c r="N8" s="113">
        <f>COUNTIFS(Mapa_Proceso!$N$12:$N$32,$D8,Mapa_Proceso!$O$12:$O$32,N$16)</f>
        <v>0</v>
      </c>
      <c r="O8" s="122"/>
    </row>
    <row r="9" spans="2:15" ht="11.25" customHeight="1" x14ac:dyDescent="0.25">
      <c r="B9" s="107"/>
      <c r="C9" s="212"/>
      <c r="D9" s="114"/>
      <c r="E9" s="109"/>
      <c r="F9" s="115"/>
      <c r="G9" s="112"/>
      <c r="H9" s="115"/>
      <c r="I9" s="112"/>
      <c r="J9" s="115"/>
      <c r="K9" s="112"/>
      <c r="L9" s="115"/>
      <c r="M9" s="112"/>
      <c r="N9" s="115"/>
      <c r="O9" s="122"/>
    </row>
    <row r="10" spans="2:15" ht="40.5" customHeight="1" x14ac:dyDescent="0.25">
      <c r="B10" s="107"/>
      <c r="C10" s="212"/>
      <c r="D10" s="110" t="str">
        <f>Datos!T4</f>
        <v>Posible (3)</v>
      </c>
      <c r="E10" s="109"/>
      <c r="F10" s="117">
        <f>COUNTIFS(Mapa_Proceso!$N$12:$N$32,$D10,Mapa_Proceso!$O$12:$O$32,F$16)</f>
        <v>0</v>
      </c>
      <c r="G10" s="112"/>
      <c r="H10" s="116">
        <f>COUNTIFS(Mapa_Proceso!$N$12:$N$32,$D10,Mapa_Proceso!$O$12:$O$32,H$16)</f>
        <v>0</v>
      </c>
      <c r="I10" s="112"/>
      <c r="J10" s="111">
        <f>COUNTIFS(Mapa_Proceso!$N$12:$N$32,$D10,Mapa_Proceso!$O$12:$O$32,J$16)</f>
        <v>0</v>
      </c>
      <c r="K10" s="112"/>
      <c r="L10" s="113">
        <f>COUNTIFS(Mapa_Proceso!$N$12:$N$32,$D10,Mapa_Proceso!$O$12:$O$32,L$16)</f>
        <v>0</v>
      </c>
      <c r="M10" s="112"/>
      <c r="N10" s="113">
        <f>COUNTIFS(Mapa_Proceso!$N$12:$N$32,$D10,Mapa_Proceso!$O$12:$O$32,N$16)</f>
        <v>0</v>
      </c>
      <c r="O10" s="122"/>
    </row>
    <row r="11" spans="2:15" ht="9" customHeight="1" x14ac:dyDescent="0.25">
      <c r="B11" s="107"/>
      <c r="C11" s="212"/>
      <c r="D11" s="114"/>
      <c r="E11" s="109"/>
      <c r="F11" s="115"/>
      <c r="G11" s="112"/>
      <c r="H11" s="115"/>
      <c r="I11" s="112"/>
      <c r="J11" s="115"/>
      <c r="K11" s="112"/>
      <c r="L11" s="115"/>
      <c r="M11" s="112"/>
      <c r="N11" s="115"/>
      <c r="O11" s="122"/>
    </row>
    <row r="12" spans="2:15" ht="40.5" customHeight="1" x14ac:dyDescent="0.25">
      <c r="B12" s="107"/>
      <c r="C12" s="212"/>
      <c r="D12" s="110" t="str">
        <f>Datos!T5</f>
        <v>Improbable (2)</v>
      </c>
      <c r="E12" s="109"/>
      <c r="F12" s="117">
        <f>COUNTIFS(Mapa_Proceso!$N$12:$N$32,$D12,Mapa_Proceso!$O$12:$O$32,F$16)</f>
        <v>0</v>
      </c>
      <c r="G12" s="112"/>
      <c r="H12" s="117">
        <f>COUNTIFS(Mapa_Proceso!$N$12:$N$32,$D12,Mapa_Proceso!$O$12:$O$32,H$16)</f>
        <v>0</v>
      </c>
      <c r="I12" s="112"/>
      <c r="J12" s="116">
        <f>COUNTIFS(Mapa_Proceso!$N$12:$N$32,$D12,Mapa_Proceso!$O$12:$O$32,J$16)</f>
        <v>1</v>
      </c>
      <c r="K12" s="112"/>
      <c r="L12" s="111">
        <f>COUNTIFS(Mapa_Proceso!$N$12:$N$32,$D12,Mapa_Proceso!$O$12:$O$32,L$16)</f>
        <v>0</v>
      </c>
      <c r="M12" s="112"/>
      <c r="N12" s="113">
        <f>COUNTIFS(Mapa_Proceso!$N$12:$N$32,$D12,Mapa_Proceso!$O$12:$O$32,N$16)</f>
        <v>0</v>
      </c>
      <c r="O12" s="122"/>
    </row>
    <row r="13" spans="2:15" ht="9.75" customHeight="1" x14ac:dyDescent="0.25">
      <c r="B13" s="107"/>
      <c r="C13" s="212"/>
      <c r="D13" s="114"/>
      <c r="E13" s="109"/>
      <c r="F13" s="115"/>
      <c r="G13" s="112"/>
      <c r="H13" s="115"/>
      <c r="I13" s="112"/>
      <c r="J13" s="115"/>
      <c r="K13" s="112"/>
      <c r="L13" s="115"/>
      <c r="M13" s="112"/>
      <c r="N13" s="115"/>
      <c r="O13" s="122"/>
    </row>
    <row r="14" spans="2:15" ht="40.5" customHeight="1" x14ac:dyDescent="0.25">
      <c r="B14" s="107"/>
      <c r="C14" s="212"/>
      <c r="D14" s="110" t="s">
        <v>144</v>
      </c>
      <c r="E14" s="109"/>
      <c r="F14" s="117">
        <f>COUNTIFS(Mapa_Proceso!$N$12:$N$32,$D14,Mapa_Proceso!$O$12:$O$32,F$16)</f>
        <v>0</v>
      </c>
      <c r="G14" s="112"/>
      <c r="H14" s="117">
        <f>COUNTIFS(Mapa_Proceso!$N$12:$N$32,$D14,Mapa_Proceso!$O$12:$O$32,H$16)</f>
        <v>0</v>
      </c>
      <c r="I14" s="112"/>
      <c r="J14" s="116">
        <f>COUNTIFS(Mapa_Proceso!$N$12:$N$32,$D14,Mapa_Proceso!$O$12:$O$32,J$16)</f>
        <v>1</v>
      </c>
      <c r="K14" s="112"/>
      <c r="L14" s="111">
        <f>COUNTIFS(Mapa_Proceso!$N$12:$N$32,$D14,Mapa_Proceso!$O$12:$O$32,L$16)</f>
        <v>14</v>
      </c>
      <c r="M14" s="112"/>
      <c r="N14" s="113">
        <f>COUNTIFS(Mapa_Proceso!$N$12:$N$32,$D14,Mapa_Proceso!$O$12:$O$32,N$16)</f>
        <v>5</v>
      </c>
      <c r="O14" s="122"/>
    </row>
    <row r="15" spans="2:15" ht="27.75" customHeight="1" x14ac:dyDescent="0.25">
      <c r="B15" s="107"/>
      <c r="C15" s="109"/>
      <c r="D15" s="108"/>
      <c r="E15" s="109"/>
      <c r="F15" s="108"/>
      <c r="G15" s="109"/>
      <c r="H15" s="108"/>
      <c r="I15" s="109"/>
      <c r="J15" s="108"/>
      <c r="K15" s="109"/>
      <c r="L15" s="108"/>
      <c r="M15" s="109"/>
      <c r="N15" s="108"/>
      <c r="O15" s="122"/>
    </row>
    <row r="16" spans="2:15" ht="41.25" customHeight="1" x14ac:dyDescent="0.2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row>
    <row r="17" spans="2:15" ht="41.25" customHeight="1" x14ac:dyDescent="0.25">
      <c r="B17" s="107"/>
      <c r="C17" s="109"/>
      <c r="D17" s="109"/>
      <c r="E17" s="109"/>
      <c r="F17" s="119"/>
      <c r="G17" s="120"/>
      <c r="H17" s="119"/>
      <c r="I17" s="120"/>
      <c r="J17" s="121" t="s">
        <v>306</v>
      </c>
      <c r="K17" s="120"/>
      <c r="L17" s="119"/>
      <c r="M17" s="120"/>
      <c r="N17" s="119"/>
      <c r="O17" s="122"/>
    </row>
    <row r="18" spans="2:15" ht="18" customHeight="1" x14ac:dyDescent="0.25">
      <c r="B18" s="107"/>
      <c r="C18" s="109"/>
      <c r="D18" s="109"/>
      <c r="E18" s="109"/>
      <c r="F18" s="109"/>
      <c r="G18" s="109"/>
      <c r="H18" s="109"/>
      <c r="I18" s="109"/>
      <c r="J18" s="109"/>
      <c r="K18" s="109"/>
      <c r="L18" s="109"/>
      <c r="M18" s="109"/>
      <c r="N18" s="109"/>
      <c r="O18" s="122"/>
    </row>
    <row r="19" spans="2:15" ht="26.25" customHeight="1" x14ac:dyDescent="0.25">
      <c r="B19" s="107"/>
      <c r="C19" s="109"/>
      <c r="D19" s="121" t="s">
        <v>237</v>
      </c>
      <c r="E19" s="109"/>
      <c r="F19" s="123">
        <f>F10+F12+F14+H12+H14</f>
        <v>0</v>
      </c>
      <c r="G19" s="112"/>
      <c r="H19" s="123">
        <f>F8+H10+J12+J14</f>
        <v>2</v>
      </c>
      <c r="I19" s="112"/>
      <c r="J19" s="123">
        <f>F6+H6+H8+J8+J10+L12+L14</f>
        <v>14</v>
      </c>
      <c r="K19" s="112"/>
      <c r="L19" s="123">
        <f>J6+L6+N6+L8+N8+L10+N10+N12+N14</f>
        <v>5</v>
      </c>
      <c r="M19" s="120"/>
      <c r="N19" s="120"/>
      <c r="O19" s="122"/>
    </row>
    <row r="20" spans="2:15" ht="26.25" customHeight="1" x14ac:dyDescent="0.3">
      <c r="B20" s="107"/>
      <c r="C20" s="109"/>
      <c r="D20" s="124">
        <f>SUM(F6:N14)</f>
        <v>21</v>
      </c>
      <c r="E20" s="109"/>
      <c r="F20" s="125" t="s">
        <v>308</v>
      </c>
      <c r="G20" s="126"/>
      <c r="H20" s="127" t="s">
        <v>86</v>
      </c>
      <c r="I20" s="126"/>
      <c r="J20" s="128" t="s">
        <v>309</v>
      </c>
      <c r="K20" s="126"/>
      <c r="L20" s="129" t="s">
        <v>310</v>
      </c>
      <c r="M20" s="109"/>
      <c r="N20" s="109"/>
      <c r="O20" s="122"/>
    </row>
    <row r="21" spans="2:15" x14ac:dyDescent="0.25">
      <c r="B21" s="130"/>
      <c r="C21" s="131"/>
      <c r="D21" s="131"/>
      <c r="E21" s="131"/>
      <c r="F21" s="131"/>
      <c r="G21" s="131"/>
      <c r="H21" s="131"/>
      <c r="I21" s="131"/>
      <c r="J21" s="131"/>
      <c r="K21" s="131"/>
      <c r="L21" s="131"/>
      <c r="M21" s="131"/>
      <c r="N21" s="131"/>
      <c r="O21" s="132"/>
    </row>
  </sheetData>
  <sheetProtection algorithmName="SHA-512" hashValue="RH2JNCzwOq52JNXyaIW3YKMRtbQHYMB5dlrvKxFV+RRQiR+hYlaEZFc3h/DGaty4gIhsEW+dEI5lPoGEP6zJqg==" saltValue="pxj4IgkWXwNCgP0WzEKSBw=="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2" t="s">
        <v>236</v>
      </c>
      <c r="C2" s="92" t="s">
        <v>238</v>
      </c>
      <c r="D2" s="92" t="s">
        <v>290</v>
      </c>
    </row>
    <row r="3" spans="2:5" x14ac:dyDescent="0.25">
      <c r="B3" t="s">
        <v>723</v>
      </c>
      <c r="C3" t="s">
        <v>54</v>
      </c>
      <c r="D3" s="150">
        <v>5</v>
      </c>
    </row>
    <row r="4" spans="2:5" x14ac:dyDescent="0.25">
      <c r="C4" t="s">
        <v>81</v>
      </c>
      <c r="D4" s="150">
        <v>4</v>
      </c>
    </row>
    <row r="5" spans="2:5" x14ac:dyDescent="0.25">
      <c r="C5" t="s">
        <v>105</v>
      </c>
      <c r="D5" s="150">
        <v>5</v>
      </c>
    </row>
    <row r="6" spans="2:5" x14ac:dyDescent="0.25">
      <c r="B6" s="104"/>
      <c r="C6" s="104" t="s">
        <v>126</v>
      </c>
      <c r="D6" s="151">
        <v>2</v>
      </c>
    </row>
    <row r="7" spans="2:5" x14ac:dyDescent="0.25">
      <c r="B7" s="96" t="s">
        <v>724</v>
      </c>
      <c r="C7" s="96" t="s">
        <v>81</v>
      </c>
      <c r="D7" s="152">
        <v>14</v>
      </c>
    </row>
    <row r="8" spans="2:5" x14ac:dyDescent="0.25">
      <c r="B8" s="96"/>
      <c r="C8" s="96" t="s">
        <v>105</v>
      </c>
      <c r="D8" s="152">
        <v>7</v>
      </c>
    </row>
    <row r="9" spans="2:5" x14ac:dyDescent="0.25">
      <c r="B9" s="104"/>
      <c r="C9" s="104" t="s">
        <v>126</v>
      </c>
      <c r="D9" s="151">
        <v>32</v>
      </c>
    </row>
    <row r="10" spans="2:5" x14ac:dyDescent="0.25">
      <c r="B10" s="96" t="s">
        <v>725</v>
      </c>
      <c r="C10" s="96" t="s">
        <v>105</v>
      </c>
      <c r="D10" s="150">
        <v>3</v>
      </c>
    </row>
    <row r="11" spans="2:5" x14ac:dyDescent="0.25">
      <c r="C11" s="96" t="s">
        <v>126</v>
      </c>
      <c r="D11" s="152">
        <v>32</v>
      </c>
    </row>
    <row r="12" spans="2:5" x14ac:dyDescent="0.25">
      <c r="B12" s="93" t="s">
        <v>315</v>
      </c>
      <c r="C12" s="95" t="s">
        <v>126</v>
      </c>
      <c r="D12" s="153">
        <v>5</v>
      </c>
    </row>
    <row r="13" spans="2:5" x14ac:dyDescent="0.25">
      <c r="B13" s="94" t="s">
        <v>291</v>
      </c>
      <c r="C13" s="93"/>
      <c r="D13" s="154">
        <f>SUM(D3:D12)</f>
        <v>109</v>
      </c>
    </row>
    <row r="14" spans="2:5" x14ac:dyDescent="0.25">
      <c r="D14" s="103"/>
    </row>
    <row r="15" spans="2:5" x14ac:dyDescent="0.25">
      <c r="D15" s="103"/>
    </row>
    <row r="16" spans="2:5" x14ac:dyDescent="0.25">
      <c r="B16" s="103"/>
      <c r="C16" s="103"/>
      <c r="D16" s="103"/>
      <c r="E16" s="103"/>
    </row>
    <row r="17" spans="2:5" x14ac:dyDescent="0.25">
      <c r="B17" s="103"/>
      <c r="C17" s="103"/>
      <c r="D17" s="103"/>
      <c r="E17" s="103"/>
    </row>
    <row r="18" spans="2:5" x14ac:dyDescent="0.25">
      <c r="B18" s="103"/>
      <c r="C18" s="103"/>
      <c r="D18" s="103"/>
      <c r="E18" s="103"/>
    </row>
    <row r="19" spans="2:5" x14ac:dyDescent="0.25">
      <c r="B19" s="103"/>
      <c r="C19" s="103"/>
      <c r="D19" s="103"/>
      <c r="E19" s="103"/>
    </row>
    <row r="20" spans="2:5" x14ac:dyDescent="0.25">
      <c r="B20" s="103"/>
      <c r="C20" s="103"/>
      <c r="D20" s="103"/>
      <c r="E20" s="103"/>
    </row>
    <row r="21" spans="2:5" x14ac:dyDescent="0.25">
      <c r="B21" s="103"/>
      <c r="C21" s="103"/>
      <c r="D21" s="103"/>
      <c r="E21" s="103"/>
    </row>
    <row r="22" spans="2:5" x14ac:dyDescent="0.25">
      <c r="B22" s="103"/>
      <c r="C22" s="103"/>
      <c r="D22" s="103"/>
      <c r="E22" s="103"/>
    </row>
    <row r="23" spans="2:5" x14ac:dyDescent="0.25">
      <c r="B23" s="103"/>
      <c r="C23" s="103"/>
      <c r="D23" s="103"/>
      <c r="E23" s="103"/>
    </row>
    <row r="24" spans="2:5" x14ac:dyDescent="0.25">
      <c r="B24" s="103"/>
      <c r="C24" s="103"/>
      <c r="D24" s="103"/>
      <c r="E24" s="103"/>
    </row>
    <row r="25" spans="2:5" x14ac:dyDescent="0.25">
      <c r="B25" s="103"/>
      <c r="C25" s="103"/>
      <c r="D25" s="103"/>
      <c r="E25" s="103"/>
    </row>
    <row r="26" spans="2:5" x14ac:dyDescent="0.25">
      <c r="B26" s="103"/>
      <c r="C26" s="103"/>
      <c r="D26" s="103"/>
      <c r="E26" s="103"/>
    </row>
    <row r="27" spans="2:5" x14ac:dyDescent="0.25">
      <c r="B27" s="103"/>
      <c r="C27" s="103"/>
      <c r="D27" s="103"/>
      <c r="E27" s="103"/>
    </row>
  </sheetData>
  <sheetProtection algorithmName="SHA-512" hashValue="etzDYJS/KvUwJVJkJyVqWGflY0bby3ogItJqHEuhtUQSrX7YgXd9s51XPhCpKZsgQlNG2cbZ3YDu4QRwx1H4lQ==" saltValue="S3yZQw+7FVnd5S+XbRMpC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P21"/>
  <sheetViews>
    <sheetView showGridLines="0" zoomScale="60" zoomScaleNormal="60" workbookViewId="0"/>
  </sheetViews>
  <sheetFormatPr baseColWidth="10" defaultRowHeight="15" x14ac:dyDescent="0.25"/>
  <cols>
    <col min="1" max="1" width="11.42578125" style="105" customWidth="1"/>
    <col min="2" max="2" width="5.7109375" style="105" customWidth="1"/>
    <col min="3" max="3" width="6.85546875" style="105" customWidth="1"/>
    <col min="4" max="4" width="19.28515625" style="105" customWidth="1"/>
    <col min="5" max="5" width="4.140625" style="105" customWidth="1"/>
    <col min="6" max="6" width="19.7109375" style="105" customWidth="1"/>
    <col min="7" max="7" width="2" style="105" customWidth="1"/>
    <col min="8" max="8" width="19.7109375" style="105" customWidth="1"/>
    <col min="9" max="9" width="2" style="105" customWidth="1"/>
    <col min="10" max="10" width="19.7109375" style="105" customWidth="1"/>
    <col min="11" max="11" width="2.42578125" style="105" customWidth="1"/>
    <col min="12" max="12" width="19.7109375" style="105" customWidth="1"/>
    <col min="13" max="13" width="2.5703125" style="105" customWidth="1"/>
    <col min="14" max="14" width="19.7109375" style="105" customWidth="1"/>
    <col min="15" max="15" width="5.7109375" style="105" customWidth="1"/>
    <col min="16" max="16384" width="11.42578125" style="105"/>
  </cols>
  <sheetData>
    <row r="1" spans="2:16" ht="20.25" customHeight="1" x14ac:dyDescent="0.25"/>
    <row r="2" spans="2:16" ht="27" customHeight="1" x14ac:dyDescent="0.25">
      <c r="B2" s="213" t="s">
        <v>312</v>
      </c>
      <c r="C2" s="214"/>
      <c r="D2" s="214"/>
      <c r="E2" s="214"/>
      <c r="F2" s="214"/>
      <c r="G2" s="214"/>
      <c r="H2" s="214"/>
      <c r="I2" s="214"/>
      <c r="J2" s="214"/>
      <c r="K2" s="214"/>
      <c r="L2" s="214"/>
      <c r="M2" s="214"/>
      <c r="N2" s="214"/>
      <c r="O2" s="215"/>
      <c r="P2" s="135"/>
    </row>
    <row r="3" spans="2:16" ht="30" customHeight="1" x14ac:dyDescent="0.25">
      <c r="B3" s="216"/>
      <c r="C3" s="217"/>
      <c r="D3" s="217"/>
      <c r="E3" s="217"/>
      <c r="F3" s="217"/>
      <c r="G3" s="217"/>
      <c r="H3" s="217"/>
      <c r="I3" s="217"/>
      <c r="J3" s="217"/>
      <c r="K3" s="217"/>
      <c r="L3" s="217"/>
      <c r="M3" s="217"/>
      <c r="N3" s="217"/>
      <c r="O3" s="218"/>
      <c r="P3" s="135"/>
    </row>
    <row r="4" spans="2:16" ht="20.25" customHeight="1" x14ac:dyDescent="0.25">
      <c r="B4" s="107"/>
      <c r="C4" s="109"/>
      <c r="D4" s="109"/>
      <c r="E4" s="109"/>
      <c r="F4" s="109"/>
      <c r="G4" s="109"/>
      <c r="H4" s="109"/>
      <c r="I4" s="109"/>
      <c r="J4" s="109"/>
      <c r="K4" s="109"/>
      <c r="L4" s="109"/>
      <c r="M4" s="109"/>
      <c r="N4" s="109"/>
      <c r="O4" s="122"/>
      <c r="P4" s="107"/>
    </row>
    <row r="5" spans="2:16" x14ac:dyDescent="0.25">
      <c r="B5" s="107"/>
      <c r="C5" s="109"/>
      <c r="D5" s="108"/>
      <c r="E5" s="109"/>
      <c r="F5" s="108"/>
      <c r="G5" s="109"/>
      <c r="H5" s="108"/>
      <c r="I5" s="109"/>
      <c r="J5" s="108"/>
      <c r="K5" s="109"/>
      <c r="L5" s="108"/>
      <c r="M5" s="109"/>
      <c r="N5" s="108"/>
      <c r="O5" s="122"/>
      <c r="P5" s="107"/>
    </row>
    <row r="6" spans="2:16" ht="40.5" customHeight="1" x14ac:dyDescent="0.25">
      <c r="B6" s="107"/>
      <c r="C6" s="212" t="s">
        <v>307</v>
      </c>
      <c r="D6" s="110" t="str">
        <f>Datos!T2</f>
        <v>Casi seguro (5)</v>
      </c>
      <c r="E6" s="109"/>
      <c r="F6" s="111">
        <f>COUNTIFS(Mapa_Proceso!$R$12:$R$32,$D6,Mapa_Proceso!$S$12:$S$32,F$16)</f>
        <v>0</v>
      </c>
      <c r="G6" s="112"/>
      <c r="H6" s="111">
        <f>COUNTIFS(Mapa_Proceso!$R$12:$R$32,$D6,Mapa_Proceso!$S$12:$S$32,H$16)</f>
        <v>0</v>
      </c>
      <c r="I6" s="112"/>
      <c r="J6" s="113">
        <f>COUNTIFS(Mapa_Proceso!$R$12:$R$32,$D6,Mapa_Proceso!$S$12:$S$32,J$16)</f>
        <v>0</v>
      </c>
      <c r="K6" s="112"/>
      <c r="L6" s="113">
        <f>COUNTIFS(Mapa_Proceso!$R$12:$R$32,$D6,Mapa_Proceso!$S$12:$S$32,L$16)</f>
        <v>0</v>
      </c>
      <c r="M6" s="112"/>
      <c r="N6" s="113">
        <f>COUNTIFS(Mapa_Proceso!$R$12:$R$32,$D6,Mapa_Proceso!$S$12:$S$32,N$16)</f>
        <v>0</v>
      </c>
      <c r="O6" s="122"/>
      <c r="P6" s="107"/>
    </row>
    <row r="7" spans="2:16" ht="12" customHeight="1" x14ac:dyDescent="0.25">
      <c r="B7" s="107"/>
      <c r="C7" s="212"/>
      <c r="D7" s="114"/>
      <c r="E7" s="109"/>
      <c r="F7" s="115"/>
      <c r="G7" s="112"/>
      <c r="H7" s="115"/>
      <c r="I7" s="112"/>
      <c r="J7" s="115"/>
      <c r="K7" s="112"/>
      <c r="L7" s="115"/>
      <c r="M7" s="112"/>
      <c r="N7" s="115"/>
      <c r="O7" s="122"/>
      <c r="P7" s="107"/>
    </row>
    <row r="8" spans="2:16" ht="40.5" customHeight="1" x14ac:dyDescent="0.25">
      <c r="B8" s="107"/>
      <c r="C8" s="212"/>
      <c r="D8" s="110" t="str">
        <f>Datos!T3</f>
        <v>Probable (4)</v>
      </c>
      <c r="E8" s="109"/>
      <c r="F8" s="116">
        <f>COUNTIFS(Mapa_Proceso!$R$12:$R$32,$D8,Mapa_Proceso!$S$12:$S$32,F$16)</f>
        <v>0</v>
      </c>
      <c r="G8" s="112"/>
      <c r="H8" s="111">
        <f>COUNTIFS(Mapa_Proceso!$R$12:$R$32,$D8,Mapa_Proceso!$S$12:$S$32,H$16)</f>
        <v>0</v>
      </c>
      <c r="I8" s="112"/>
      <c r="J8" s="111">
        <f>COUNTIFS(Mapa_Proceso!$R$12:$R$32,$D8,Mapa_Proceso!$S$12:$S$32,J$16)</f>
        <v>0</v>
      </c>
      <c r="K8" s="112"/>
      <c r="L8" s="113">
        <f>COUNTIFS(Mapa_Proceso!$R$12:$R$32,$D8,Mapa_Proceso!$S$12:$S$32,L$16)</f>
        <v>0</v>
      </c>
      <c r="M8" s="112"/>
      <c r="N8" s="113">
        <f>COUNTIFS(Mapa_Proceso!$R$12:$R$32,$D8,Mapa_Proceso!$S$12:$S$32,N$16)</f>
        <v>0</v>
      </c>
      <c r="O8" s="122"/>
      <c r="P8" s="107"/>
    </row>
    <row r="9" spans="2:16" ht="11.25" customHeight="1" x14ac:dyDescent="0.25">
      <c r="B9" s="107"/>
      <c r="C9" s="212"/>
      <c r="D9" s="114"/>
      <c r="E9" s="109"/>
      <c r="F9" s="115"/>
      <c r="G9" s="112"/>
      <c r="H9" s="115"/>
      <c r="I9" s="112"/>
      <c r="J9" s="115"/>
      <c r="K9" s="112"/>
      <c r="L9" s="115"/>
      <c r="M9" s="112"/>
      <c r="N9" s="115"/>
      <c r="O9" s="122"/>
      <c r="P9" s="107"/>
    </row>
    <row r="10" spans="2:16" ht="40.5" customHeight="1" x14ac:dyDescent="0.25">
      <c r="B10" s="107"/>
      <c r="C10" s="212"/>
      <c r="D10" s="110" t="str">
        <f>Datos!T4</f>
        <v>Posible (3)</v>
      </c>
      <c r="E10" s="109"/>
      <c r="F10" s="117">
        <f>COUNTIFS(Mapa_Proceso!$R$12:$R$32,$D10,Mapa_Proceso!$S$12:$S$32,F$16)</f>
        <v>0</v>
      </c>
      <c r="G10" s="112"/>
      <c r="H10" s="116">
        <f>COUNTIFS(Mapa_Proceso!$R$12:$R$32,$D10,Mapa_Proceso!$S$12:$S$32,H$16)</f>
        <v>0</v>
      </c>
      <c r="I10" s="112"/>
      <c r="J10" s="111">
        <f>COUNTIFS(Mapa_Proceso!$R$12:$R$32,$D10,Mapa_Proceso!$S$12:$S$32,J$16)</f>
        <v>0</v>
      </c>
      <c r="K10" s="112"/>
      <c r="L10" s="113">
        <f>COUNTIFS(Mapa_Proceso!$R$12:$R$32,$D10,Mapa_Proceso!$S$12:$S$32,L$16)</f>
        <v>0</v>
      </c>
      <c r="M10" s="112"/>
      <c r="N10" s="113">
        <f>COUNTIFS(Mapa_Proceso!$R$12:$R$32,$D10,Mapa_Proceso!$S$12:$S$32,N$16)</f>
        <v>0</v>
      </c>
      <c r="O10" s="122"/>
      <c r="P10" s="107"/>
    </row>
    <row r="11" spans="2:16" ht="9" customHeight="1" x14ac:dyDescent="0.25">
      <c r="B11" s="107"/>
      <c r="C11" s="212"/>
      <c r="D11" s="114"/>
      <c r="E11" s="109"/>
      <c r="F11" s="115"/>
      <c r="G11" s="112"/>
      <c r="H11" s="115"/>
      <c r="I11" s="112"/>
      <c r="J11" s="115"/>
      <c r="K11" s="112"/>
      <c r="L11" s="115"/>
      <c r="M11" s="112"/>
      <c r="N11" s="115"/>
      <c r="O11" s="122"/>
      <c r="P11" s="107"/>
    </row>
    <row r="12" spans="2:16" ht="40.5" customHeight="1" x14ac:dyDescent="0.25">
      <c r="B12" s="107"/>
      <c r="C12" s="212"/>
      <c r="D12" s="110" t="str">
        <f>Datos!T5</f>
        <v>Improbable (2)</v>
      </c>
      <c r="E12" s="109"/>
      <c r="F12" s="117">
        <f>COUNTIFS(Mapa_Proceso!$R$12:$R$32,$D12,Mapa_Proceso!$S$12:$S$32,F$16)</f>
        <v>0</v>
      </c>
      <c r="G12" s="112"/>
      <c r="H12" s="117">
        <f>COUNTIFS(Mapa_Proceso!$R$12:$R$32,$D12,Mapa_Proceso!$S$12:$S$32,H$16)</f>
        <v>0</v>
      </c>
      <c r="I12" s="112"/>
      <c r="J12" s="116">
        <f>COUNTIFS(Mapa_Proceso!$R$12:$R$32,$D12,Mapa_Proceso!$S$12:$S$32,J$16)</f>
        <v>0</v>
      </c>
      <c r="K12" s="112"/>
      <c r="L12" s="111">
        <f>COUNTIFS(Mapa_Proceso!$R$12:$R$32,$D12,Mapa_Proceso!$S$12:$S$32,L$16)</f>
        <v>0</v>
      </c>
      <c r="M12" s="112"/>
      <c r="N12" s="113">
        <f>COUNTIFS(Mapa_Proceso!$R$12:$R$32,$D12,Mapa_Proceso!$S$12:$S$32,N$16)</f>
        <v>0</v>
      </c>
      <c r="O12" s="122"/>
      <c r="P12" s="107"/>
    </row>
    <row r="13" spans="2:16" ht="9.75" customHeight="1" x14ac:dyDescent="0.25">
      <c r="B13" s="107"/>
      <c r="C13" s="212"/>
      <c r="D13" s="114"/>
      <c r="E13" s="109"/>
      <c r="F13" s="115"/>
      <c r="G13" s="112"/>
      <c r="H13" s="115"/>
      <c r="I13" s="112"/>
      <c r="J13" s="115"/>
      <c r="K13" s="112"/>
      <c r="L13" s="115"/>
      <c r="M13" s="112"/>
      <c r="N13" s="115"/>
      <c r="O13" s="122"/>
      <c r="P13" s="107"/>
    </row>
    <row r="14" spans="2:16" ht="40.5" customHeight="1" x14ac:dyDescent="0.25">
      <c r="B14" s="107"/>
      <c r="C14" s="212"/>
      <c r="D14" s="110" t="s">
        <v>144</v>
      </c>
      <c r="E14" s="109"/>
      <c r="F14" s="117">
        <f>COUNTIFS(Mapa_Proceso!$R$12:$R$32,$D14,Mapa_Proceso!$S$12:$S$32,F$16)</f>
        <v>0</v>
      </c>
      <c r="G14" s="112"/>
      <c r="H14" s="117">
        <f>COUNTIFS(Mapa_Proceso!$R$12:$R$32,$D14,Mapa_Proceso!$S$12:$S$32,H$16)</f>
        <v>0</v>
      </c>
      <c r="I14" s="112"/>
      <c r="J14" s="116">
        <f>COUNTIFS(Mapa_Proceso!$R$12:$R$32,$D14,Mapa_Proceso!$S$12:$S$32,J$16)</f>
        <v>2</v>
      </c>
      <c r="K14" s="112"/>
      <c r="L14" s="111">
        <f>COUNTIFS(Mapa_Proceso!$R$12:$R$32,$D14,Mapa_Proceso!$S$12:$S$32,L$16)</f>
        <v>14</v>
      </c>
      <c r="M14" s="112"/>
      <c r="N14" s="113">
        <f>COUNTIFS(Mapa_Proceso!$R$12:$R$32,$D14,Mapa_Proceso!$S$12:$S$32,N$16)</f>
        <v>5</v>
      </c>
      <c r="O14" s="122"/>
      <c r="P14" s="107"/>
    </row>
    <row r="15" spans="2:16" ht="27.75" customHeight="1" x14ac:dyDescent="0.25">
      <c r="B15" s="107"/>
      <c r="C15" s="109"/>
      <c r="D15" s="108"/>
      <c r="E15" s="109"/>
      <c r="F15" s="108"/>
      <c r="G15" s="109"/>
      <c r="H15" s="108"/>
      <c r="I15" s="109"/>
      <c r="J15" s="108"/>
      <c r="K15" s="109"/>
      <c r="L15" s="108"/>
      <c r="M15" s="109"/>
      <c r="N15" s="108"/>
      <c r="O15" s="122"/>
      <c r="P15" s="107"/>
    </row>
    <row r="16" spans="2:16" ht="41.25" customHeight="1" x14ac:dyDescent="0.2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c r="P16" s="107"/>
    </row>
    <row r="17" spans="2:16" ht="41.25" customHeight="1" x14ac:dyDescent="0.25">
      <c r="B17" s="107"/>
      <c r="C17" s="109"/>
      <c r="D17" s="109"/>
      <c r="E17" s="109"/>
      <c r="F17" s="119"/>
      <c r="G17" s="120"/>
      <c r="H17" s="119"/>
      <c r="I17" s="120"/>
      <c r="J17" s="121" t="s">
        <v>306</v>
      </c>
      <c r="K17" s="120"/>
      <c r="L17" s="119"/>
      <c r="M17" s="120"/>
      <c r="N17" s="119"/>
      <c r="O17" s="122"/>
      <c r="P17" s="107"/>
    </row>
    <row r="18" spans="2:16" ht="18" customHeight="1" x14ac:dyDescent="0.25">
      <c r="B18" s="107"/>
      <c r="C18" s="109"/>
      <c r="D18" s="109"/>
      <c r="E18" s="109"/>
      <c r="F18" s="109"/>
      <c r="G18" s="109"/>
      <c r="H18" s="109"/>
      <c r="I18" s="109"/>
      <c r="J18" s="109"/>
      <c r="K18" s="109"/>
      <c r="L18" s="109"/>
      <c r="M18" s="109"/>
      <c r="N18" s="109"/>
      <c r="O18" s="122"/>
      <c r="P18" s="107"/>
    </row>
    <row r="19" spans="2:16" ht="26.25" x14ac:dyDescent="0.25">
      <c r="B19" s="107"/>
      <c r="C19" s="109"/>
      <c r="D19" s="121" t="s">
        <v>237</v>
      </c>
      <c r="E19" s="109"/>
      <c r="F19" s="123">
        <f>F10+F12+F14+H12+H14</f>
        <v>0</v>
      </c>
      <c r="G19" s="112"/>
      <c r="H19" s="123">
        <f>F8+H10+J12+J14</f>
        <v>2</v>
      </c>
      <c r="I19" s="112"/>
      <c r="J19" s="123">
        <f>F6+H6+H8+J8+J10+L12+L14</f>
        <v>14</v>
      </c>
      <c r="K19" s="112"/>
      <c r="L19" s="123">
        <f>J6+L6+N6+L8+N8+L10+N10+N12+N14</f>
        <v>5</v>
      </c>
      <c r="M19" s="120"/>
      <c r="N19" s="120"/>
      <c r="O19" s="122"/>
      <c r="P19" s="107"/>
    </row>
    <row r="20" spans="2:16" ht="26.25" customHeight="1" x14ac:dyDescent="0.3">
      <c r="B20" s="107"/>
      <c r="C20" s="109"/>
      <c r="D20" s="124">
        <f>SUM(F6:N14)</f>
        <v>21</v>
      </c>
      <c r="E20" s="109"/>
      <c r="F20" s="125" t="s">
        <v>308</v>
      </c>
      <c r="G20" s="126"/>
      <c r="H20" s="127" t="s">
        <v>86</v>
      </c>
      <c r="I20" s="126"/>
      <c r="J20" s="128" t="s">
        <v>309</v>
      </c>
      <c r="K20" s="126"/>
      <c r="L20" s="129" t="s">
        <v>310</v>
      </c>
      <c r="M20" s="109"/>
      <c r="N20" s="109"/>
      <c r="O20" s="122"/>
      <c r="P20" s="107"/>
    </row>
    <row r="21" spans="2:16" x14ac:dyDescent="0.25">
      <c r="B21" s="130"/>
      <c r="C21" s="131"/>
      <c r="D21" s="131"/>
      <c r="E21" s="131"/>
      <c r="F21" s="131"/>
      <c r="G21" s="131"/>
      <c r="H21" s="131"/>
      <c r="I21" s="131"/>
      <c r="J21" s="131"/>
      <c r="K21" s="131"/>
      <c r="L21" s="131"/>
      <c r="M21" s="131"/>
      <c r="N21" s="131"/>
      <c r="O21" s="132"/>
      <c r="P21" s="107"/>
    </row>
  </sheetData>
  <sheetProtection algorithmName="SHA-512" hashValue="ik501temPpI8r6e8COQhU1odjn0WkK6k3Ck1LmK0gPJYbvDec7Wanx154ZH8PnnPPednPk53+n711nHOyJig9A==" saltValue="5ydj/ueZf/S2Nm5QNuv9Bg=="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3"/>
  <sheetViews>
    <sheetView workbookViewId="0"/>
  </sheetViews>
  <sheetFormatPr baseColWidth="10" defaultRowHeight="15" x14ac:dyDescent="0.25"/>
  <cols>
    <col min="1" max="1" width="64" customWidth="1"/>
    <col min="2" max="2" width="72.42578125" customWidth="1"/>
  </cols>
  <sheetData>
    <row r="1" spans="1:2" x14ac:dyDescent="0.25">
      <c r="A1" s="6" t="s">
        <v>2</v>
      </c>
      <c r="B1" s="91" t="s">
        <v>288</v>
      </c>
    </row>
    <row r="2" spans="1:2" x14ac:dyDescent="0.25">
      <c r="A2" s="18" t="s">
        <v>147</v>
      </c>
      <c r="B2" t="s">
        <v>270</v>
      </c>
    </row>
    <row r="3" spans="1:2" x14ac:dyDescent="0.25">
      <c r="A3" s="18" t="s">
        <v>90</v>
      </c>
      <c r="B3" t="s">
        <v>271</v>
      </c>
    </row>
    <row r="4" spans="1:2" x14ac:dyDescent="0.25">
      <c r="A4" s="18" t="s">
        <v>216</v>
      </c>
      <c r="B4" t="s">
        <v>272</v>
      </c>
    </row>
    <row r="5" spans="1:2" x14ac:dyDescent="0.25">
      <c r="A5" s="18" t="s">
        <v>201</v>
      </c>
      <c r="B5" t="s">
        <v>272</v>
      </c>
    </row>
    <row r="6" spans="1:2" x14ac:dyDescent="0.25">
      <c r="A6" s="18" t="s">
        <v>169</v>
      </c>
      <c r="B6" t="s">
        <v>273</v>
      </c>
    </row>
    <row r="7" spans="1:2" ht="25.5" x14ac:dyDescent="0.25">
      <c r="A7" s="18" t="s">
        <v>186</v>
      </c>
      <c r="B7" t="s">
        <v>273</v>
      </c>
    </row>
    <row r="8" spans="1:2" x14ac:dyDescent="0.25">
      <c r="A8" s="18" t="s">
        <v>209</v>
      </c>
      <c r="B8" t="s">
        <v>274</v>
      </c>
    </row>
    <row r="9" spans="1:2" x14ac:dyDescent="0.25">
      <c r="A9" s="18" t="s">
        <v>182</v>
      </c>
      <c r="B9" t="s">
        <v>275</v>
      </c>
    </row>
    <row r="10" spans="1:2" x14ac:dyDescent="0.25">
      <c r="A10" s="18" t="s">
        <v>159</v>
      </c>
      <c r="B10" t="s">
        <v>276</v>
      </c>
    </row>
    <row r="11" spans="1:2" ht="25.5" x14ac:dyDescent="0.25">
      <c r="A11" s="18" t="s">
        <v>189</v>
      </c>
      <c r="B11" t="s">
        <v>277</v>
      </c>
    </row>
    <row r="12" spans="1:2" x14ac:dyDescent="0.25">
      <c r="A12" s="18" t="s">
        <v>225</v>
      </c>
      <c r="B12" t="s">
        <v>278</v>
      </c>
    </row>
    <row r="13" spans="1:2" x14ac:dyDescent="0.25">
      <c r="A13" s="18" t="s">
        <v>36</v>
      </c>
      <c r="B13" t="s">
        <v>279</v>
      </c>
    </row>
    <row r="14" spans="1:2" ht="38.25" x14ac:dyDescent="0.25">
      <c r="A14" s="18" t="s">
        <v>65</v>
      </c>
      <c r="B14" t="s">
        <v>280</v>
      </c>
    </row>
    <row r="15" spans="1:2" x14ac:dyDescent="0.25">
      <c r="A15" s="18" t="s">
        <v>193</v>
      </c>
      <c r="B15" t="s">
        <v>281</v>
      </c>
    </row>
    <row r="16" spans="1:2" x14ac:dyDescent="0.25">
      <c r="A16" s="18" t="s">
        <v>112</v>
      </c>
      <c r="B16" t="s">
        <v>282</v>
      </c>
    </row>
    <row r="17" spans="1:2" x14ac:dyDescent="0.25">
      <c r="A17" s="18" t="s">
        <v>219</v>
      </c>
      <c r="B17" t="s">
        <v>283</v>
      </c>
    </row>
    <row r="18" spans="1:2" x14ac:dyDescent="0.25">
      <c r="A18" s="18" t="s">
        <v>197</v>
      </c>
      <c r="B18" t="s">
        <v>284</v>
      </c>
    </row>
    <row r="19" spans="1:2" x14ac:dyDescent="0.25">
      <c r="A19" s="18" t="s">
        <v>213</v>
      </c>
      <c r="B19" t="s">
        <v>284</v>
      </c>
    </row>
    <row r="20" spans="1:2" x14ac:dyDescent="0.25">
      <c r="A20" s="18" t="s">
        <v>205</v>
      </c>
      <c r="B20" t="s">
        <v>284</v>
      </c>
    </row>
    <row r="21" spans="1:2" x14ac:dyDescent="0.25">
      <c r="A21" s="18" t="s">
        <v>222</v>
      </c>
      <c r="B21" t="s">
        <v>285</v>
      </c>
    </row>
    <row r="22" spans="1:2" x14ac:dyDescent="0.25">
      <c r="A22" s="18" t="s">
        <v>176</v>
      </c>
      <c r="B22" t="s">
        <v>286</v>
      </c>
    </row>
    <row r="23" spans="1:2" x14ac:dyDescent="0.25">
      <c r="A23" s="18" t="s">
        <v>130</v>
      </c>
      <c r="B23" t="s">
        <v>287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B6" sqref="B6"/>
    </sheetView>
  </sheetViews>
  <sheetFormatPr baseColWidth="10" defaultRowHeight="15" x14ac:dyDescent="0.25"/>
  <cols>
    <col min="1" max="1" width="24.28515625" style="105" bestFit="1" customWidth="1"/>
    <col min="2" max="2" width="56.5703125" style="105" bestFit="1" customWidth="1"/>
    <col min="3" max="3" width="16.7109375" style="105" bestFit="1" customWidth="1"/>
    <col min="4" max="4" width="23.140625" style="105" bestFit="1" customWidth="1"/>
    <col min="5" max="16384" width="11.42578125" style="105"/>
  </cols>
  <sheetData>
    <row r="3" spans="1:3" x14ac:dyDescent="0.25">
      <c r="A3" s="136" t="s">
        <v>266</v>
      </c>
      <c r="B3" s="136" t="s">
        <v>256</v>
      </c>
      <c r="C3" s="105" t="s">
        <v>269</v>
      </c>
    </row>
    <row r="4" spans="1:3" x14ac:dyDescent="0.25">
      <c r="A4" s="105" t="s">
        <v>64</v>
      </c>
      <c r="B4" s="105" t="s">
        <v>40</v>
      </c>
      <c r="C4" s="137">
        <v>10</v>
      </c>
    </row>
    <row r="5" spans="1:3" x14ac:dyDescent="0.25">
      <c r="B5" s="105" t="s">
        <v>68</v>
      </c>
      <c r="C5" s="137">
        <v>6</v>
      </c>
    </row>
    <row r="6" spans="1:3" x14ac:dyDescent="0.25">
      <c r="B6" s="105" t="s">
        <v>116</v>
      </c>
      <c r="C6" s="137">
        <v>2</v>
      </c>
    </row>
    <row r="7" spans="1:3" x14ac:dyDescent="0.25">
      <c r="B7" s="105" t="s">
        <v>150</v>
      </c>
      <c r="C7" s="137">
        <v>2</v>
      </c>
    </row>
    <row r="8" spans="1:3" x14ac:dyDescent="0.25">
      <c r="B8" s="105" t="s">
        <v>94</v>
      </c>
      <c r="C8" s="137">
        <v>1</v>
      </c>
    </row>
    <row r="9" spans="1:3" x14ac:dyDescent="0.25">
      <c r="A9" s="105" t="s">
        <v>292</v>
      </c>
      <c r="C9" s="137">
        <v>21</v>
      </c>
    </row>
    <row r="10" spans="1:3" x14ac:dyDescent="0.25">
      <c r="A10" s="105" t="s">
        <v>35</v>
      </c>
      <c r="B10" s="105" t="s">
        <v>39</v>
      </c>
      <c r="C10" s="137">
        <v>10</v>
      </c>
    </row>
    <row r="11" spans="1:3" x14ac:dyDescent="0.25">
      <c r="B11" s="105" t="s">
        <v>93</v>
      </c>
      <c r="C11" s="137">
        <v>44</v>
      </c>
    </row>
    <row r="12" spans="1:3" x14ac:dyDescent="0.25">
      <c r="B12" s="105" t="s">
        <v>115</v>
      </c>
      <c r="C12" s="137">
        <v>4</v>
      </c>
    </row>
    <row r="13" spans="1:3" x14ac:dyDescent="0.25">
      <c r="B13" s="105" t="s">
        <v>133</v>
      </c>
      <c r="C13" s="137">
        <v>15</v>
      </c>
    </row>
    <row r="14" spans="1:3" x14ac:dyDescent="0.25">
      <c r="B14" s="105" t="s">
        <v>149</v>
      </c>
      <c r="C14" s="137">
        <v>2</v>
      </c>
    </row>
    <row r="15" spans="1:3" x14ac:dyDescent="0.25">
      <c r="B15" s="105" t="s">
        <v>171</v>
      </c>
      <c r="C15" s="137">
        <v>9</v>
      </c>
    </row>
    <row r="16" spans="1:3" x14ac:dyDescent="0.25">
      <c r="B16" s="105" t="s">
        <v>178</v>
      </c>
      <c r="C16" s="137">
        <v>2</v>
      </c>
    </row>
    <row r="17" spans="1:3" x14ac:dyDescent="0.25">
      <c r="B17" s="105" t="s">
        <v>161</v>
      </c>
      <c r="C17" s="137">
        <v>2</v>
      </c>
    </row>
    <row r="18" spans="1:3" x14ac:dyDescent="0.25">
      <c r="A18" s="105" t="s">
        <v>293</v>
      </c>
      <c r="C18" s="137">
        <v>88</v>
      </c>
    </row>
    <row r="19" spans="1:3" x14ac:dyDescent="0.25">
      <c r="A19" s="105" t="s">
        <v>267</v>
      </c>
      <c r="C19" s="137">
        <v>109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RowHeight="15" x14ac:dyDescent="0.25"/>
  <cols>
    <col min="1" max="1" width="22.5703125" style="105" customWidth="1"/>
    <col min="2" max="2" width="4.28515625" style="105" customWidth="1"/>
    <col min="3" max="3" width="11.85546875" style="105" customWidth="1"/>
    <col min="4" max="4" width="21.140625" style="105" customWidth="1"/>
    <col min="5" max="16384" width="11.42578125" style="105"/>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05" t="s">
        <v>299</v>
      </c>
      <c r="B9" s="105" t="e">
        <f>COUNTIF(Mapa_Proceso!#REF!,Perpectivas!$A$3)+COUNTIF(Mapa_Proceso!#REF!,Perpectivas!$A$4)+COUNTIF(Mapa_Proceso!#REF!,Perpectivas!$A$2)</f>
        <v>#REF!</v>
      </c>
    </row>
    <row r="10" spans="1:2" x14ac:dyDescent="0.25">
      <c r="A10" s="105" t="s">
        <v>136</v>
      </c>
      <c r="B10" s="105" t="e">
        <f>COUNTIF(Mapa_Proceso!#REF!,Perpectivas!$A$3)+COUNTIF(Mapa_Proceso!#REF!,Perpectivas!$A$4)+COUNTIF(Mapa_Proceso!#REF!,Perpectivas!$A$2)</f>
        <v>#REF!</v>
      </c>
    </row>
    <row r="11" spans="1:2" x14ac:dyDescent="0.25">
      <c r="A11" s="105" t="s">
        <v>70</v>
      </c>
      <c r="B11" s="105" t="e">
        <f>COUNTIF(Mapa_Proceso!#REF!,Perpectivas!$A$3)+COUNTIF(Mapa_Proceso!#REF!,Perpectivas!$A$4)+COUNTIF(Mapa_Proceso!#REF!,Perpectivas!$A$2)</f>
        <v>#REF!</v>
      </c>
    </row>
    <row r="12" spans="1:2" x14ac:dyDescent="0.25">
      <c r="A12" s="105" t="s">
        <v>298</v>
      </c>
      <c r="B12" s="105" t="e">
        <f>COUNTIF(Mapa_Proceso!#REF!,Perpectivas!$A$3)+COUNTIF(Mapa_Proceso!#REF!,Perpectivas!$A$4)+COUNTIF(Mapa_Proceso!#REF!,Perpectivas!$A$2)</f>
        <v>#REF!</v>
      </c>
    </row>
    <row r="13" spans="1:2" x14ac:dyDescent="0.25">
      <c r="A13" s="105" t="s">
        <v>297</v>
      </c>
      <c r="B13" s="105" t="e">
        <f>COUNTIF(Mapa_Proceso!#REF!,Perpectivas!$A$3)+COUNTIF(Mapa_Proceso!#REF!,Perpectivas!$A$4)+COUNTIF(Mapa_Proceso!#REF!,Perpectivas!$A$2)</f>
        <v>#REF!</v>
      </c>
    </row>
    <row r="14" spans="1:2" x14ac:dyDescent="0.25">
      <c r="A14" s="105" t="s">
        <v>152</v>
      </c>
      <c r="B14" s="105"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17.140625" bestFit="1" customWidth="1"/>
    <col min="3" max="3" width="16.7109375" bestFit="1" customWidth="1"/>
    <col min="4" max="4" width="9.85546875" bestFit="1" customWidth="1"/>
    <col min="5" max="5" width="13.140625" bestFit="1" customWidth="1"/>
    <col min="6"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313</v>
      </c>
    </row>
    <row r="3" spans="1:8" x14ac:dyDescent="0.25">
      <c r="A3" s="88" t="s">
        <v>269</v>
      </c>
      <c r="B3" s="88" t="s">
        <v>268</v>
      </c>
    </row>
    <row r="4" spans="1:8" x14ac:dyDescent="0.25">
      <c r="A4" s="88" t="s">
        <v>266</v>
      </c>
      <c r="B4" t="s">
        <v>52</v>
      </c>
      <c r="C4" t="s">
        <v>79</v>
      </c>
      <c r="D4" t="s">
        <v>125</v>
      </c>
      <c r="E4" t="s">
        <v>104</v>
      </c>
      <c r="F4" t="s">
        <v>267</v>
      </c>
    </row>
    <row r="5" spans="1:8" x14ac:dyDescent="0.25">
      <c r="A5" s="89" t="s">
        <v>51</v>
      </c>
      <c r="B5" s="90"/>
      <c r="C5" s="90">
        <v>1</v>
      </c>
      <c r="D5" s="90"/>
      <c r="E5" s="90">
        <v>1</v>
      </c>
      <c r="F5" s="90">
        <v>2</v>
      </c>
    </row>
    <row r="6" spans="1:8" x14ac:dyDescent="0.25">
      <c r="A6" s="89" t="s">
        <v>124</v>
      </c>
      <c r="B6" s="90"/>
      <c r="C6" s="90">
        <v>3</v>
      </c>
      <c r="D6" s="90">
        <v>1</v>
      </c>
      <c r="E6" s="90">
        <v>3</v>
      </c>
      <c r="F6" s="90">
        <v>7</v>
      </c>
    </row>
    <row r="7" spans="1:8" x14ac:dyDescent="0.25">
      <c r="A7" s="89" t="s">
        <v>103</v>
      </c>
      <c r="B7" s="90">
        <v>3</v>
      </c>
      <c r="C7" s="90">
        <v>3</v>
      </c>
      <c r="D7" s="90">
        <v>7</v>
      </c>
      <c r="E7" s="90">
        <v>7</v>
      </c>
      <c r="F7" s="90">
        <v>20</v>
      </c>
    </row>
    <row r="8" spans="1:8" x14ac:dyDescent="0.25">
      <c r="A8" s="89" t="s">
        <v>78</v>
      </c>
      <c r="B8" s="90"/>
      <c r="C8" s="90">
        <v>1</v>
      </c>
      <c r="D8" s="90">
        <v>1</v>
      </c>
      <c r="E8" s="90"/>
      <c r="F8" s="90">
        <v>2</v>
      </c>
    </row>
    <row r="9" spans="1:8" x14ac:dyDescent="0.25">
      <c r="A9" s="89" t="s">
        <v>144</v>
      </c>
      <c r="B9" s="90">
        <v>7</v>
      </c>
      <c r="C9" s="90">
        <v>42</v>
      </c>
      <c r="D9" s="90">
        <v>4</v>
      </c>
      <c r="E9" s="90">
        <v>25</v>
      </c>
      <c r="F9" s="90">
        <v>78</v>
      </c>
    </row>
    <row r="10" spans="1:8" x14ac:dyDescent="0.25">
      <c r="A10" s="89" t="s">
        <v>267</v>
      </c>
      <c r="B10" s="90">
        <v>10</v>
      </c>
      <c r="C10" s="90">
        <v>50</v>
      </c>
      <c r="D10" s="90">
        <v>13</v>
      </c>
      <c r="E10" s="90">
        <v>36</v>
      </c>
      <c r="F10" s="90">
        <v>109</v>
      </c>
    </row>
    <row r="12" spans="1:8" x14ac:dyDescent="0.25">
      <c r="A12" s="89"/>
      <c r="B12" s="90"/>
      <c r="C12" s="90"/>
      <c r="D12" s="90"/>
      <c r="E12" s="90"/>
      <c r="F12" s="90"/>
      <c r="G12" s="90"/>
      <c r="H12" s="90"/>
    </row>
    <row r="13" spans="1:8" x14ac:dyDescent="0.25">
      <c r="A13" s="89"/>
      <c r="B13" s="90"/>
      <c r="C13" s="90"/>
      <c r="D13" s="90"/>
      <c r="E13" s="90"/>
      <c r="F13" s="90"/>
      <c r="G13" s="90"/>
      <c r="H13" s="90"/>
    </row>
    <row r="14" spans="1:8" x14ac:dyDescent="0.25">
      <c r="A14" s="89"/>
      <c r="B14" s="90"/>
      <c r="C14" s="90"/>
      <c r="D14" s="90"/>
      <c r="E14" s="90"/>
      <c r="F14" s="90"/>
      <c r="G14" s="90"/>
      <c r="H14" s="90"/>
    </row>
    <row r="18" spans="1:24" x14ac:dyDescent="0.25">
      <c r="A18" t="s">
        <v>314</v>
      </c>
    </row>
    <row r="19" spans="1:24" x14ac:dyDescent="0.25">
      <c r="A19" s="88" t="s">
        <v>269</v>
      </c>
      <c r="B19" s="88" t="s">
        <v>268</v>
      </c>
    </row>
    <row r="20" spans="1:24" x14ac:dyDescent="0.25">
      <c r="A20" s="88" t="s">
        <v>266</v>
      </c>
      <c r="B20" t="s">
        <v>52</v>
      </c>
      <c r="C20" t="s">
        <v>145</v>
      </c>
      <c r="D20" t="s">
        <v>79</v>
      </c>
      <c r="E20" t="s">
        <v>125</v>
      </c>
      <c r="F20" t="s">
        <v>104</v>
      </c>
      <c r="G20" t="s">
        <v>267</v>
      </c>
    </row>
    <row r="21" spans="1:24" x14ac:dyDescent="0.25">
      <c r="A21" s="89" t="s">
        <v>124</v>
      </c>
      <c r="B21" s="90"/>
      <c r="C21" s="90">
        <v>2</v>
      </c>
      <c r="D21" s="90">
        <v>1</v>
      </c>
      <c r="E21" s="90">
        <v>1</v>
      </c>
      <c r="F21" s="90">
        <v>1</v>
      </c>
      <c r="G21" s="90">
        <v>5</v>
      </c>
    </row>
    <row r="22" spans="1:24" x14ac:dyDescent="0.25">
      <c r="A22" s="89" t="s">
        <v>103</v>
      </c>
      <c r="B22" s="90"/>
      <c r="C22" s="90">
        <v>2</v>
      </c>
      <c r="D22" s="90"/>
      <c r="E22" s="90">
        <v>1</v>
      </c>
      <c r="F22" s="90">
        <v>1</v>
      </c>
      <c r="G22" s="90">
        <v>4</v>
      </c>
    </row>
    <row r="23" spans="1:24" x14ac:dyDescent="0.25">
      <c r="A23" s="89" t="s">
        <v>78</v>
      </c>
      <c r="B23" s="90"/>
      <c r="C23" s="90"/>
      <c r="D23" s="90"/>
      <c r="E23" s="90"/>
      <c r="F23" s="90">
        <v>1</v>
      </c>
      <c r="G23" s="90">
        <v>1</v>
      </c>
    </row>
    <row r="24" spans="1:24" x14ac:dyDescent="0.25">
      <c r="A24" s="89" t="s">
        <v>144</v>
      </c>
      <c r="B24" s="90">
        <v>5</v>
      </c>
      <c r="C24" s="90">
        <v>25</v>
      </c>
      <c r="D24" s="90">
        <v>15</v>
      </c>
      <c r="E24" s="90">
        <v>41</v>
      </c>
      <c r="F24" s="90">
        <v>13</v>
      </c>
      <c r="G24" s="90">
        <v>99</v>
      </c>
    </row>
    <row r="25" spans="1:24" x14ac:dyDescent="0.25">
      <c r="A25" s="89" t="s">
        <v>267</v>
      </c>
      <c r="B25" s="90">
        <v>5</v>
      </c>
      <c r="C25" s="90">
        <v>29</v>
      </c>
      <c r="D25" s="90">
        <v>16</v>
      </c>
      <c r="E25" s="90">
        <v>43</v>
      </c>
      <c r="F25" s="90">
        <v>16</v>
      </c>
      <c r="G25" s="90">
        <v>109</v>
      </c>
    </row>
    <row r="31" spans="1:24" x14ac:dyDescent="0.25">
      <c r="A31" s="88" t="s">
        <v>302</v>
      </c>
      <c r="B31" s="88" t="s">
        <v>305</v>
      </c>
      <c r="C31" t="s">
        <v>269</v>
      </c>
    </row>
    <row r="32" spans="1:24" x14ac:dyDescent="0.25">
      <c r="A32" t="s">
        <v>81</v>
      </c>
      <c r="B32" t="s">
        <v>81</v>
      </c>
      <c r="C32" s="90">
        <v>14</v>
      </c>
      <c r="K32" s="88"/>
      <c r="L32" s="88"/>
      <c r="M32" s="88"/>
      <c r="N32" s="88"/>
      <c r="O32" s="88"/>
      <c r="P32" s="88"/>
      <c r="Q32" s="88"/>
      <c r="R32" s="88"/>
      <c r="S32" s="88"/>
      <c r="T32" s="88"/>
      <c r="U32" s="88"/>
      <c r="V32" s="88"/>
      <c r="W32" s="88"/>
      <c r="X32" s="88"/>
    </row>
    <row r="33" spans="1:3" x14ac:dyDescent="0.25">
      <c r="B33" t="s">
        <v>126</v>
      </c>
      <c r="C33" s="90">
        <v>32</v>
      </c>
    </row>
    <row r="34" spans="1:3" x14ac:dyDescent="0.25">
      <c r="B34" t="s">
        <v>105</v>
      </c>
      <c r="C34" s="90">
        <v>7</v>
      </c>
    </row>
    <row r="35" spans="1:3" x14ac:dyDescent="0.25">
      <c r="A35" t="s">
        <v>126</v>
      </c>
      <c r="B35" t="s">
        <v>126</v>
      </c>
      <c r="C35" s="90">
        <v>5</v>
      </c>
    </row>
    <row r="36" spans="1:3" x14ac:dyDescent="0.25">
      <c r="A36" t="s">
        <v>54</v>
      </c>
      <c r="B36" t="s">
        <v>81</v>
      </c>
      <c r="C36" s="90">
        <v>4</v>
      </c>
    </row>
    <row r="37" spans="1:3" x14ac:dyDescent="0.25">
      <c r="B37" t="s">
        <v>126</v>
      </c>
      <c r="C37" s="90">
        <v>2</v>
      </c>
    </row>
    <row r="38" spans="1:3" x14ac:dyDescent="0.25">
      <c r="B38" t="s">
        <v>54</v>
      </c>
      <c r="C38" s="90">
        <v>5</v>
      </c>
    </row>
    <row r="39" spans="1:3" x14ac:dyDescent="0.25">
      <c r="B39" t="s">
        <v>105</v>
      </c>
      <c r="C39" s="90">
        <v>5</v>
      </c>
    </row>
    <row r="40" spans="1:3" x14ac:dyDescent="0.25">
      <c r="A40" t="s">
        <v>105</v>
      </c>
      <c r="B40" t="s">
        <v>126</v>
      </c>
      <c r="C40" s="90">
        <v>32</v>
      </c>
    </row>
    <row r="41" spans="1:3" x14ac:dyDescent="0.25">
      <c r="B41" t="s">
        <v>105</v>
      </c>
      <c r="C41" s="90">
        <v>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8" t="s">
        <v>266</v>
      </c>
      <c r="B3" s="88" t="s">
        <v>296</v>
      </c>
      <c r="C3" t="s">
        <v>269</v>
      </c>
    </row>
    <row r="4" spans="1:3" x14ac:dyDescent="0.25">
      <c r="A4" s="89" t="s">
        <v>81</v>
      </c>
      <c r="B4" s="89" t="s">
        <v>110</v>
      </c>
      <c r="C4" s="90">
        <v>1</v>
      </c>
    </row>
    <row r="5" spans="1:3" x14ac:dyDescent="0.25">
      <c r="B5" s="89" t="s">
        <v>61</v>
      </c>
      <c r="C5" s="90">
        <v>17</v>
      </c>
    </row>
    <row r="6" spans="1:3" x14ac:dyDescent="0.25">
      <c r="B6" s="89" t="s">
        <v>86</v>
      </c>
      <c r="C6" s="90">
        <v>1</v>
      </c>
    </row>
    <row r="7" spans="1:3" x14ac:dyDescent="0.25">
      <c r="A7" s="89" t="s">
        <v>126</v>
      </c>
      <c r="B7" s="89" t="s">
        <v>61</v>
      </c>
      <c r="C7" s="90">
        <v>57</v>
      </c>
    </row>
    <row r="8" spans="1:3" x14ac:dyDescent="0.25">
      <c r="B8" s="89" t="s">
        <v>86</v>
      </c>
      <c r="C8" s="90">
        <v>2</v>
      </c>
    </row>
    <row r="9" spans="1:3" x14ac:dyDescent="0.25">
      <c r="A9" s="89" t="s">
        <v>54</v>
      </c>
      <c r="B9" s="89" t="s">
        <v>61</v>
      </c>
      <c r="C9" s="90">
        <v>7</v>
      </c>
    </row>
    <row r="10" spans="1:3" x14ac:dyDescent="0.25">
      <c r="A10" s="89" t="s">
        <v>105</v>
      </c>
      <c r="B10" s="89" t="s">
        <v>61</v>
      </c>
      <c r="C10" s="90">
        <v>17</v>
      </c>
    </row>
    <row r="11" spans="1:3" x14ac:dyDescent="0.25">
      <c r="B11" s="89" t="s">
        <v>86</v>
      </c>
      <c r="C11" s="90">
        <v>3</v>
      </c>
    </row>
    <row r="12" spans="1:3" x14ac:dyDescent="0.25">
      <c r="A12" s="89" t="s">
        <v>267</v>
      </c>
      <c r="C12" s="90">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BT32"/>
  <sheetViews>
    <sheetView showGridLines="0" tabSelected="1" view="pageBreakPreview" zoomScale="60" zoomScaleNormal="60" workbookViewId="0"/>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3" width="50.7109375" style="2" customWidth="1"/>
    <col min="14" max="15" width="5.28515625" style="2" customWidth="1"/>
    <col min="16" max="16" width="18.85546875" style="2" customWidth="1"/>
    <col min="17" max="17" width="31.140625" style="2" customWidth="1"/>
    <col min="18" max="19" width="5.28515625" style="2" customWidth="1"/>
    <col min="20" max="20" width="18.85546875" style="2" customWidth="1"/>
    <col min="21" max="21" width="31.140625" style="2" customWidth="1"/>
    <col min="22" max="22" width="15.85546875" style="2" customWidth="1"/>
    <col min="23" max="23" width="134" style="2" customWidth="1"/>
    <col min="24" max="24" width="22" style="2" customWidth="1"/>
    <col min="25" max="25" width="26.28515625" style="2" customWidth="1"/>
    <col min="26" max="27" width="20.42578125" style="2" customWidth="1"/>
    <col min="28" max="28" width="57.7109375" style="2" customWidth="1"/>
    <col min="29" max="30" width="31.85546875" style="2" customWidth="1"/>
    <col min="31" max="32" width="20.42578125" style="2" customWidth="1"/>
    <col min="33" max="35" width="31.85546875" style="2" customWidth="1"/>
    <col min="36" max="36" width="14.7109375" style="2" customWidth="1"/>
    <col min="37" max="37" width="23.42578125" style="2" customWidth="1"/>
    <col min="38" max="38" width="31.42578125" style="2" customWidth="1"/>
    <col min="39" max="39" width="14.7109375" style="2" customWidth="1"/>
    <col min="40" max="40" width="23.42578125" style="2" customWidth="1"/>
    <col min="41" max="41" width="31.42578125" style="2" customWidth="1"/>
    <col min="42" max="42" width="14.7109375" style="2" customWidth="1"/>
    <col min="43" max="43" width="23.42578125" style="2" customWidth="1"/>
    <col min="44" max="44" width="31.42578125" style="2" customWidth="1"/>
    <col min="45" max="45" width="14.7109375" style="2" customWidth="1"/>
    <col min="46" max="46" width="23.42578125" style="2" customWidth="1"/>
    <col min="47" max="47" width="31.42578125" style="2" customWidth="1"/>
    <col min="48" max="48" width="14.7109375" style="2" customWidth="1"/>
    <col min="49" max="49" width="23.42578125" style="2" customWidth="1"/>
    <col min="50" max="50" width="31.42578125" style="2" customWidth="1"/>
    <col min="51" max="51" width="14.7109375" style="2" customWidth="1"/>
    <col min="52" max="52" width="23.42578125" style="2" customWidth="1"/>
    <col min="53" max="53" width="31.42578125" style="2" customWidth="1"/>
    <col min="54" max="54" width="14.7109375" style="2" customWidth="1"/>
    <col min="55" max="55" width="23.42578125" style="2" customWidth="1"/>
    <col min="56" max="56" width="31.42578125" style="2" customWidth="1"/>
    <col min="57" max="57" width="14.7109375" style="2" customWidth="1"/>
    <col min="58" max="58" width="23.42578125" style="2" customWidth="1"/>
    <col min="59" max="59" width="31.42578125" style="2" customWidth="1"/>
    <col min="60" max="60" width="14.7109375" style="2" customWidth="1"/>
    <col min="61" max="61" width="23.42578125" style="2" customWidth="1"/>
    <col min="62" max="62" width="31.42578125" style="2" customWidth="1"/>
    <col min="63" max="63" width="14.7109375" style="2" customWidth="1"/>
    <col min="64" max="64" width="23.42578125" style="2" customWidth="1"/>
    <col min="65" max="65" width="31.42578125" style="2" customWidth="1"/>
    <col min="66" max="66" width="14.7109375" style="2" customWidth="1"/>
    <col min="67" max="67" width="23.42578125" style="2" customWidth="1"/>
    <col min="68" max="68" width="31.42578125" style="2" customWidth="1"/>
    <col min="69" max="69" width="14.7109375" style="2" customWidth="1"/>
    <col min="70" max="70" width="23.42578125" style="2" customWidth="1"/>
    <col min="71" max="71" width="31.42578125" style="2" customWidth="1"/>
    <col min="72" max="72" width="11.42578125" style="2" customWidth="1"/>
    <col min="73" max="16384" width="11.42578125" style="2"/>
  </cols>
  <sheetData>
    <row r="1" spans="1:72" ht="81" customHeight="1" x14ac:dyDescent="0.2">
      <c r="A1" s="84"/>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3"/>
    </row>
    <row r="2" spans="1:72" ht="9.75" customHeight="1" x14ac:dyDescent="0.2">
      <c r="A2" s="160" t="s">
        <v>265</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1"/>
    </row>
    <row r="3" spans="1:72" ht="9.75" customHeight="1" x14ac:dyDescent="0.2">
      <c r="A3" s="160"/>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1"/>
    </row>
    <row r="4" spans="1:72" ht="9.75" customHeight="1" x14ac:dyDescent="0.2">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1"/>
    </row>
    <row r="5" spans="1:72" ht="5.25" customHeight="1" x14ac:dyDescent="0.2">
      <c r="A5" s="84"/>
      <c r="B5" s="164"/>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6"/>
    </row>
    <row r="6" spans="1:72" ht="18" customHeight="1" x14ac:dyDescent="0.2">
      <c r="A6" s="83" t="s">
        <v>247</v>
      </c>
      <c r="B6" s="102">
        <v>43980</v>
      </c>
      <c r="C6" s="3"/>
      <c r="D6" s="8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54"/>
    </row>
    <row r="7" spans="1:72" ht="4.5" customHeight="1" x14ac:dyDescent="0.2">
      <c r="A7" s="84"/>
      <c r="B7" s="84"/>
      <c r="AI7" s="45"/>
    </row>
    <row r="8" spans="1:72" ht="5.25" customHeight="1" thickBot="1" x14ac:dyDescent="0.25">
      <c r="A8" s="46"/>
      <c r="B8" s="84"/>
      <c r="AI8" s="45"/>
    </row>
    <row r="9" spans="1:72" ht="18" customHeight="1" x14ac:dyDescent="0.2">
      <c r="A9" s="86"/>
      <c r="B9" s="196" t="s">
        <v>248</v>
      </c>
      <c r="C9" s="196"/>
      <c r="D9" s="196"/>
      <c r="E9" s="196"/>
      <c r="F9" s="197"/>
      <c r="G9" s="200" t="s">
        <v>249</v>
      </c>
      <c r="H9" s="201"/>
      <c r="I9" s="202"/>
      <c r="J9" s="206" t="s">
        <v>250</v>
      </c>
      <c r="K9" s="207"/>
      <c r="L9" s="207"/>
      <c r="M9" s="208"/>
      <c r="N9" s="155"/>
      <c r="O9" s="167" t="s">
        <v>251</v>
      </c>
      <c r="P9" s="167"/>
      <c r="Q9" s="168"/>
      <c r="R9" s="175" t="s">
        <v>252</v>
      </c>
      <c r="S9" s="176"/>
      <c r="T9" s="176"/>
      <c r="U9" s="177"/>
      <c r="V9" s="172" t="s">
        <v>246</v>
      </c>
      <c r="W9" s="173"/>
      <c r="X9" s="173"/>
      <c r="Y9" s="173"/>
      <c r="Z9" s="173"/>
      <c r="AA9" s="173"/>
      <c r="AB9" s="173"/>
      <c r="AC9" s="173"/>
      <c r="AD9" s="173"/>
      <c r="AE9" s="173"/>
      <c r="AF9" s="173"/>
      <c r="AG9" s="173"/>
      <c r="AH9" s="173"/>
      <c r="AI9" s="174"/>
      <c r="AJ9" s="190" t="s">
        <v>244</v>
      </c>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2"/>
    </row>
    <row r="10" spans="1:72" ht="21.95" customHeight="1" x14ac:dyDescent="0.2">
      <c r="A10" s="87"/>
      <c r="B10" s="198"/>
      <c r="C10" s="198"/>
      <c r="D10" s="198"/>
      <c r="E10" s="198"/>
      <c r="F10" s="199"/>
      <c r="G10" s="203"/>
      <c r="H10" s="204"/>
      <c r="I10" s="205"/>
      <c r="J10" s="209"/>
      <c r="K10" s="210"/>
      <c r="L10" s="210"/>
      <c r="M10" s="211"/>
      <c r="N10" s="60"/>
      <c r="O10" s="169"/>
      <c r="P10" s="170"/>
      <c r="Q10" s="171"/>
      <c r="R10" s="178"/>
      <c r="S10" s="179"/>
      <c r="T10" s="179"/>
      <c r="U10" s="180"/>
      <c r="V10" s="64"/>
      <c r="W10" s="181" t="s">
        <v>253</v>
      </c>
      <c r="X10" s="182"/>
      <c r="Y10" s="182"/>
      <c r="Z10" s="182"/>
      <c r="AA10" s="183"/>
      <c r="AB10" s="184" t="s">
        <v>254</v>
      </c>
      <c r="AC10" s="185"/>
      <c r="AD10" s="185"/>
      <c r="AE10" s="185"/>
      <c r="AF10" s="186"/>
      <c r="AG10" s="187" t="s">
        <v>255</v>
      </c>
      <c r="AH10" s="188"/>
      <c r="AI10" s="189"/>
      <c r="AJ10" s="193"/>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4"/>
      <c r="BS10" s="195"/>
    </row>
    <row r="11" spans="1:72" ht="132" customHeight="1" x14ac:dyDescent="0.2">
      <c r="A11" s="97" t="s">
        <v>228</v>
      </c>
      <c r="B11" s="73" t="s">
        <v>230</v>
      </c>
      <c r="C11" s="58" t="s">
        <v>256</v>
      </c>
      <c r="D11" s="82" t="s">
        <v>231</v>
      </c>
      <c r="E11" s="51" t="s">
        <v>229</v>
      </c>
      <c r="F11" s="51" t="s">
        <v>232</v>
      </c>
      <c r="G11" s="47" t="s">
        <v>234</v>
      </c>
      <c r="H11" s="47" t="s">
        <v>235</v>
      </c>
      <c r="I11" s="51" t="s">
        <v>233</v>
      </c>
      <c r="J11" s="47" t="s">
        <v>257</v>
      </c>
      <c r="K11" s="61" t="s">
        <v>258</v>
      </c>
      <c r="L11" s="47" t="s">
        <v>259</v>
      </c>
      <c r="M11" s="47" t="s">
        <v>316</v>
      </c>
      <c r="N11" s="62" t="s">
        <v>300</v>
      </c>
      <c r="O11" s="62" t="s">
        <v>301</v>
      </c>
      <c r="P11" s="63" t="s">
        <v>302</v>
      </c>
      <c r="Q11" s="63" t="s">
        <v>260</v>
      </c>
      <c r="R11" s="52" t="s">
        <v>303</v>
      </c>
      <c r="S11" s="48" t="s">
        <v>304</v>
      </c>
      <c r="T11" s="51" t="s">
        <v>305</v>
      </c>
      <c r="U11" s="51" t="s">
        <v>260</v>
      </c>
      <c r="V11" s="47" t="s">
        <v>261</v>
      </c>
      <c r="W11" s="51" t="s">
        <v>262</v>
      </c>
      <c r="X11" s="51" t="s">
        <v>239</v>
      </c>
      <c r="Y11" s="51" t="s">
        <v>240</v>
      </c>
      <c r="Z11" s="51" t="s">
        <v>241</v>
      </c>
      <c r="AA11" s="51" t="s">
        <v>242</v>
      </c>
      <c r="AB11" s="47" t="s">
        <v>262</v>
      </c>
      <c r="AC11" s="47" t="s">
        <v>239</v>
      </c>
      <c r="AD11" s="47" t="s">
        <v>240</v>
      </c>
      <c r="AE11" s="47" t="s">
        <v>241</v>
      </c>
      <c r="AF11" s="47" t="s">
        <v>242</v>
      </c>
      <c r="AG11" s="51" t="s">
        <v>243</v>
      </c>
      <c r="AH11" s="51" t="s">
        <v>239</v>
      </c>
      <c r="AI11" s="53" t="s">
        <v>240</v>
      </c>
      <c r="AJ11" s="70" t="s">
        <v>263</v>
      </c>
      <c r="AK11" s="81" t="s">
        <v>264</v>
      </c>
      <c r="AL11" s="75" t="s">
        <v>245</v>
      </c>
      <c r="AM11" s="51" t="s">
        <v>263</v>
      </c>
      <c r="AN11" s="76" t="s">
        <v>264</v>
      </c>
      <c r="AO11" s="73" t="s">
        <v>245</v>
      </c>
      <c r="AP11" s="47" t="s">
        <v>263</v>
      </c>
      <c r="AQ11" s="81" t="s">
        <v>264</v>
      </c>
      <c r="AR11" s="75" t="s">
        <v>245</v>
      </c>
      <c r="AS11" s="51" t="s">
        <v>263</v>
      </c>
      <c r="AT11" s="76" t="s">
        <v>264</v>
      </c>
      <c r="AU11" s="73" t="s">
        <v>245</v>
      </c>
      <c r="AV11" s="47" t="s">
        <v>263</v>
      </c>
      <c r="AW11" s="81" t="s">
        <v>264</v>
      </c>
      <c r="AX11" s="75" t="s">
        <v>245</v>
      </c>
      <c r="AY11" s="51" t="s">
        <v>263</v>
      </c>
      <c r="AZ11" s="76" t="s">
        <v>264</v>
      </c>
      <c r="BA11" s="73" t="s">
        <v>245</v>
      </c>
      <c r="BB11" s="47" t="s">
        <v>263</v>
      </c>
      <c r="BC11" s="81" t="s">
        <v>264</v>
      </c>
      <c r="BD11" s="75" t="s">
        <v>245</v>
      </c>
      <c r="BE11" s="51" t="s">
        <v>263</v>
      </c>
      <c r="BF11" s="76" t="s">
        <v>264</v>
      </c>
      <c r="BG11" s="73" t="s">
        <v>245</v>
      </c>
      <c r="BH11" s="47" t="s">
        <v>263</v>
      </c>
      <c r="BI11" s="81" t="s">
        <v>264</v>
      </c>
      <c r="BJ11" s="75" t="s">
        <v>245</v>
      </c>
      <c r="BK11" s="51" t="s">
        <v>263</v>
      </c>
      <c r="BL11" s="76" t="s">
        <v>264</v>
      </c>
      <c r="BM11" s="73" t="s">
        <v>245</v>
      </c>
      <c r="BN11" s="47" t="s">
        <v>263</v>
      </c>
      <c r="BO11" s="81" t="s">
        <v>264</v>
      </c>
      <c r="BP11" s="75" t="s">
        <v>245</v>
      </c>
      <c r="BQ11" s="51" t="s">
        <v>263</v>
      </c>
      <c r="BR11" s="81" t="s">
        <v>264</v>
      </c>
      <c r="BS11" s="79" t="s">
        <v>245</v>
      </c>
      <c r="BT11" s="2" t="s">
        <v>289</v>
      </c>
    </row>
    <row r="12" spans="1:72" ht="409.5" customHeight="1" x14ac:dyDescent="0.2">
      <c r="A12" s="55" t="s">
        <v>317</v>
      </c>
      <c r="B12" s="101" t="s">
        <v>327</v>
      </c>
      <c r="C12" s="59" t="s">
        <v>40</v>
      </c>
      <c r="D12" s="57" t="s">
        <v>328</v>
      </c>
      <c r="E12" s="98" t="s">
        <v>64</v>
      </c>
      <c r="F12" s="98" t="s">
        <v>92</v>
      </c>
      <c r="G12" s="55" t="s">
        <v>329</v>
      </c>
      <c r="H12" s="55" t="s">
        <v>330</v>
      </c>
      <c r="I12" s="55" t="s">
        <v>331</v>
      </c>
      <c r="J12" s="55" t="s">
        <v>332</v>
      </c>
      <c r="K12" s="55" t="s">
        <v>318</v>
      </c>
      <c r="L12" s="55" t="s">
        <v>319</v>
      </c>
      <c r="M12" s="55" t="s">
        <v>320</v>
      </c>
      <c r="N12" s="100" t="s">
        <v>144</v>
      </c>
      <c r="O12" s="100" t="s">
        <v>52</v>
      </c>
      <c r="P12" s="98" t="s">
        <v>54</v>
      </c>
      <c r="Q12" s="55" t="s">
        <v>333</v>
      </c>
      <c r="R12" s="100" t="s">
        <v>144</v>
      </c>
      <c r="S12" s="100" t="s">
        <v>52</v>
      </c>
      <c r="T12" s="98" t="s">
        <v>54</v>
      </c>
      <c r="U12" s="55" t="s">
        <v>334</v>
      </c>
      <c r="V12" s="98" t="s">
        <v>335</v>
      </c>
      <c r="W12" s="55" t="s">
        <v>321</v>
      </c>
      <c r="X12" s="55" t="s">
        <v>321</v>
      </c>
      <c r="Y12" s="55" t="s">
        <v>321</v>
      </c>
      <c r="Z12" s="55" t="s">
        <v>321</v>
      </c>
      <c r="AA12" s="55" t="s">
        <v>321</v>
      </c>
      <c r="AB12" s="55" t="s">
        <v>336</v>
      </c>
      <c r="AC12" s="55" t="s">
        <v>337</v>
      </c>
      <c r="AD12" s="55" t="s">
        <v>338</v>
      </c>
      <c r="AE12" s="55" t="s">
        <v>339</v>
      </c>
      <c r="AF12" s="55" t="s">
        <v>340</v>
      </c>
      <c r="AG12" s="55" t="s">
        <v>341</v>
      </c>
      <c r="AH12" s="55" t="s">
        <v>342</v>
      </c>
      <c r="AI12" s="56" t="s">
        <v>343</v>
      </c>
      <c r="AJ12" s="71">
        <v>43593</v>
      </c>
      <c r="AK12" s="72" t="s">
        <v>322</v>
      </c>
      <c r="AL12" s="77" t="s">
        <v>344</v>
      </c>
      <c r="AM12" s="69">
        <v>43755</v>
      </c>
      <c r="AN12" s="78" t="s">
        <v>324</v>
      </c>
      <c r="AO12" s="74" t="s">
        <v>345</v>
      </c>
      <c r="AP12" s="69" t="s">
        <v>346</v>
      </c>
      <c r="AQ12" s="72" t="s">
        <v>347</v>
      </c>
      <c r="AR12" s="77" t="s">
        <v>348</v>
      </c>
      <c r="AS12" s="69" t="s">
        <v>325</v>
      </c>
      <c r="AT12" s="78" t="s">
        <v>326</v>
      </c>
      <c r="AU12" s="74" t="s">
        <v>325</v>
      </c>
      <c r="AV12" s="69" t="s">
        <v>325</v>
      </c>
      <c r="AW12" s="72" t="s">
        <v>326</v>
      </c>
      <c r="AX12" s="77" t="s">
        <v>325</v>
      </c>
      <c r="AY12" s="69" t="s">
        <v>325</v>
      </c>
      <c r="AZ12" s="78" t="s">
        <v>326</v>
      </c>
      <c r="BA12" s="74" t="s">
        <v>325</v>
      </c>
      <c r="BB12" s="69" t="s">
        <v>325</v>
      </c>
      <c r="BC12" s="72" t="s">
        <v>326</v>
      </c>
      <c r="BD12" s="77" t="s">
        <v>325</v>
      </c>
      <c r="BE12" s="69" t="s">
        <v>325</v>
      </c>
      <c r="BF12" s="78" t="s">
        <v>326</v>
      </c>
      <c r="BG12" s="74" t="s">
        <v>325</v>
      </c>
      <c r="BH12" s="69" t="s">
        <v>325</v>
      </c>
      <c r="BI12" s="72" t="s">
        <v>326</v>
      </c>
      <c r="BJ12" s="77" t="s">
        <v>325</v>
      </c>
      <c r="BK12" s="69" t="s">
        <v>325</v>
      </c>
      <c r="BL12" s="78" t="s">
        <v>326</v>
      </c>
      <c r="BM12" s="74" t="s">
        <v>325</v>
      </c>
      <c r="BN12" s="69" t="s">
        <v>325</v>
      </c>
      <c r="BO12" s="72" t="s">
        <v>326</v>
      </c>
      <c r="BP12" s="77" t="s">
        <v>325</v>
      </c>
      <c r="BQ12" s="69" t="s">
        <v>325</v>
      </c>
      <c r="BR12" s="78" t="s">
        <v>326</v>
      </c>
      <c r="BS12" s="80" t="s">
        <v>325</v>
      </c>
      <c r="BT12" s="2" t="str">
        <f>IFERROR(VLOOKUP(A12,Listas!$A$2:$B$23,2,FALSE),"")</f>
        <v>Alta Consejería Distrital de Tecnologías de Información y Comunicaciones - TIC</v>
      </c>
    </row>
    <row r="13" spans="1:72" ht="409.5" customHeight="1" x14ac:dyDescent="0.2">
      <c r="A13" s="55" t="s">
        <v>65</v>
      </c>
      <c r="B13" s="101" t="s">
        <v>349</v>
      </c>
      <c r="C13" s="59" t="s">
        <v>40</v>
      </c>
      <c r="D13" s="57" t="s">
        <v>359</v>
      </c>
      <c r="E13" s="98" t="s">
        <v>64</v>
      </c>
      <c r="F13" s="98" t="s">
        <v>42</v>
      </c>
      <c r="G13" s="55" t="s">
        <v>360</v>
      </c>
      <c r="H13" s="55" t="s">
        <v>361</v>
      </c>
      <c r="I13" s="55" t="s">
        <v>362</v>
      </c>
      <c r="J13" s="55" t="s">
        <v>363</v>
      </c>
      <c r="K13" s="55" t="s">
        <v>318</v>
      </c>
      <c r="L13" s="55" t="s">
        <v>319</v>
      </c>
      <c r="M13" s="55" t="s">
        <v>350</v>
      </c>
      <c r="N13" s="100" t="s">
        <v>144</v>
      </c>
      <c r="O13" s="100" t="s">
        <v>79</v>
      </c>
      <c r="P13" s="98" t="s">
        <v>81</v>
      </c>
      <c r="Q13" s="55" t="s">
        <v>364</v>
      </c>
      <c r="R13" s="100" t="s">
        <v>144</v>
      </c>
      <c r="S13" s="100" t="s">
        <v>79</v>
      </c>
      <c r="T13" s="98" t="s">
        <v>81</v>
      </c>
      <c r="U13" s="55" t="s">
        <v>365</v>
      </c>
      <c r="V13" s="98" t="s">
        <v>335</v>
      </c>
      <c r="W13" s="55" t="s">
        <v>321</v>
      </c>
      <c r="X13" s="55" t="s">
        <v>321</v>
      </c>
      <c r="Y13" s="55" t="s">
        <v>321</v>
      </c>
      <c r="Z13" s="55" t="s">
        <v>321</v>
      </c>
      <c r="AA13" s="55" t="s">
        <v>321</v>
      </c>
      <c r="AB13" s="55" t="s">
        <v>351</v>
      </c>
      <c r="AC13" s="55" t="s">
        <v>352</v>
      </c>
      <c r="AD13" s="55" t="s">
        <v>366</v>
      </c>
      <c r="AE13" s="55" t="s">
        <v>353</v>
      </c>
      <c r="AF13" s="55" t="s">
        <v>354</v>
      </c>
      <c r="AG13" s="55" t="s">
        <v>367</v>
      </c>
      <c r="AH13" s="55" t="s">
        <v>355</v>
      </c>
      <c r="AI13" s="56" t="s">
        <v>368</v>
      </c>
      <c r="AJ13" s="71">
        <v>43496</v>
      </c>
      <c r="AK13" s="72" t="s">
        <v>322</v>
      </c>
      <c r="AL13" s="77" t="s">
        <v>356</v>
      </c>
      <c r="AM13" s="69">
        <v>43599</v>
      </c>
      <c r="AN13" s="78" t="s">
        <v>322</v>
      </c>
      <c r="AO13" s="74" t="s">
        <v>369</v>
      </c>
      <c r="AP13" s="69">
        <v>43759</v>
      </c>
      <c r="AQ13" s="72" t="s">
        <v>357</v>
      </c>
      <c r="AR13" s="77" t="s">
        <v>370</v>
      </c>
      <c r="AS13" s="69">
        <v>43896</v>
      </c>
      <c r="AT13" s="78" t="s">
        <v>371</v>
      </c>
      <c r="AU13" s="74" t="s">
        <v>372</v>
      </c>
      <c r="AV13" s="69" t="s">
        <v>325</v>
      </c>
      <c r="AW13" s="72" t="s">
        <v>326</v>
      </c>
      <c r="AX13" s="77" t="s">
        <v>325</v>
      </c>
      <c r="AY13" s="69" t="s">
        <v>325</v>
      </c>
      <c r="AZ13" s="78" t="s">
        <v>326</v>
      </c>
      <c r="BA13" s="74" t="s">
        <v>325</v>
      </c>
      <c r="BB13" s="69" t="s">
        <v>325</v>
      </c>
      <c r="BC13" s="72" t="s">
        <v>326</v>
      </c>
      <c r="BD13" s="77" t="s">
        <v>325</v>
      </c>
      <c r="BE13" s="69" t="s">
        <v>325</v>
      </c>
      <c r="BF13" s="78" t="s">
        <v>326</v>
      </c>
      <c r="BG13" s="74" t="s">
        <v>325</v>
      </c>
      <c r="BH13" s="69" t="s">
        <v>325</v>
      </c>
      <c r="BI13" s="72" t="s">
        <v>326</v>
      </c>
      <c r="BJ13" s="77" t="s">
        <v>325</v>
      </c>
      <c r="BK13" s="69" t="s">
        <v>325</v>
      </c>
      <c r="BL13" s="78" t="s">
        <v>326</v>
      </c>
      <c r="BM13" s="74" t="s">
        <v>325</v>
      </c>
      <c r="BN13" s="69" t="s">
        <v>325</v>
      </c>
      <c r="BO13" s="72" t="s">
        <v>326</v>
      </c>
      <c r="BP13" s="77" t="s">
        <v>325</v>
      </c>
      <c r="BQ13" s="69" t="s">
        <v>325</v>
      </c>
      <c r="BR13" s="78" t="s">
        <v>326</v>
      </c>
      <c r="BS13" s="80" t="s">
        <v>325</v>
      </c>
      <c r="BT13" s="2" t="str">
        <f>IFERROR(VLOOKUP(A13,Listas!$A$2:$B$23,2,FALSE),"")</f>
        <v>Alta Consejería para los Derechos de las Víctimas, la Paz y la Reconciliación</v>
      </c>
    </row>
    <row r="14" spans="1:72" ht="409.5" customHeight="1" x14ac:dyDescent="0.2">
      <c r="A14" s="55" t="s">
        <v>379</v>
      </c>
      <c r="B14" s="101" t="s">
        <v>400</v>
      </c>
      <c r="C14" s="59" t="s">
        <v>40</v>
      </c>
      <c r="D14" s="57" t="s">
        <v>401</v>
      </c>
      <c r="E14" s="98" t="s">
        <v>64</v>
      </c>
      <c r="F14" s="98" t="s">
        <v>152</v>
      </c>
      <c r="G14" s="55" t="s">
        <v>402</v>
      </c>
      <c r="H14" s="55" t="s">
        <v>330</v>
      </c>
      <c r="I14" s="55" t="s">
        <v>403</v>
      </c>
      <c r="J14" s="55" t="s">
        <v>404</v>
      </c>
      <c r="K14" s="55" t="s">
        <v>380</v>
      </c>
      <c r="L14" s="55" t="s">
        <v>374</v>
      </c>
      <c r="M14" s="55" t="s">
        <v>381</v>
      </c>
      <c r="N14" s="100" t="s">
        <v>144</v>
      </c>
      <c r="O14" s="100" t="s">
        <v>52</v>
      </c>
      <c r="P14" s="98" t="s">
        <v>54</v>
      </c>
      <c r="Q14" s="55" t="s">
        <v>405</v>
      </c>
      <c r="R14" s="100" t="s">
        <v>144</v>
      </c>
      <c r="S14" s="100" t="s">
        <v>52</v>
      </c>
      <c r="T14" s="98" t="s">
        <v>54</v>
      </c>
      <c r="U14" s="55" t="s">
        <v>406</v>
      </c>
      <c r="V14" s="98" t="s">
        <v>335</v>
      </c>
      <c r="W14" s="55" t="s">
        <v>382</v>
      </c>
      <c r="X14" s="55" t="s">
        <v>383</v>
      </c>
      <c r="Y14" s="55" t="s">
        <v>384</v>
      </c>
      <c r="Z14" s="55" t="s">
        <v>385</v>
      </c>
      <c r="AA14" s="55" t="s">
        <v>386</v>
      </c>
      <c r="AB14" s="55" t="s">
        <v>387</v>
      </c>
      <c r="AC14" s="55" t="s">
        <v>388</v>
      </c>
      <c r="AD14" s="55" t="s">
        <v>389</v>
      </c>
      <c r="AE14" s="55" t="s">
        <v>390</v>
      </c>
      <c r="AF14" s="55" t="s">
        <v>391</v>
      </c>
      <c r="AG14" s="55" t="s">
        <v>407</v>
      </c>
      <c r="AH14" s="55" t="s">
        <v>398</v>
      </c>
      <c r="AI14" s="56" t="s">
        <v>408</v>
      </c>
      <c r="AJ14" s="71">
        <v>43496</v>
      </c>
      <c r="AK14" s="72" t="s">
        <v>322</v>
      </c>
      <c r="AL14" s="77" t="s">
        <v>375</v>
      </c>
      <c r="AM14" s="69">
        <v>43593</v>
      </c>
      <c r="AN14" s="78" t="s">
        <v>322</v>
      </c>
      <c r="AO14" s="74" t="s">
        <v>409</v>
      </c>
      <c r="AP14" s="69">
        <v>43755</v>
      </c>
      <c r="AQ14" s="72" t="s">
        <v>410</v>
      </c>
      <c r="AR14" s="77" t="s">
        <v>411</v>
      </c>
      <c r="AS14" s="69">
        <v>43917</v>
      </c>
      <c r="AT14" s="78" t="s">
        <v>347</v>
      </c>
      <c r="AU14" s="74" t="s">
        <v>412</v>
      </c>
      <c r="AV14" s="69" t="s">
        <v>325</v>
      </c>
      <c r="AW14" s="72" t="s">
        <v>326</v>
      </c>
      <c r="AX14" s="77" t="s">
        <v>325</v>
      </c>
      <c r="AY14" s="69" t="s">
        <v>325</v>
      </c>
      <c r="AZ14" s="78" t="s">
        <v>326</v>
      </c>
      <c r="BA14" s="74" t="s">
        <v>325</v>
      </c>
      <c r="BB14" s="69" t="s">
        <v>325</v>
      </c>
      <c r="BC14" s="72" t="s">
        <v>326</v>
      </c>
      <c r="BD14" s="77" t="s">
        <v>325</v>
      </c>
      <c r="BE14" s="69" t="s">
        <v>325</v>
      </c>
      <c r="BF14" s="78" t="s">
        <v>326</v>
      </c>
      <c r="BG14" s="74" t="s">
        <v>325</v>
      </c>
      <c r="BH14" s="69" t="s">
        <v>325</v>
      </c>
      <c r="BI14" s="72" t="s">
        <v>326</v>
      </c>
      <c r="BJ14" s="77" t="s">
        <v>325</v>
      </c>
      <c r="BK14" s="69" t="s">
        <v>325</v>
      </c>
      <c r="BL14" s="78" t="s">
        <v>326</v>
      </c>
      <c r="BM14" s="74" t="s">
        <v>325</v>
      </c>
      <c r="BN14" s="69" t="s">
        <v>325</v>
      </c>
      <c r="BO14" s="72" t="s">
        <v>326</v>
      </c>
      <c r="BP14" s="77" t="s">
        <v>325</v>
      </c>
      <c r="BQ14" s="69" t="s">
        <v>325</v>
      </c>
      <c r="BR14" s="78" t="s">
        <v>326</v>
      </c>
      <c r="BS14" s="80" t="s">
        <v>325</v>
      </c>
      <c r="BT14" s="2" t="str">
        <f>IFERROR(VLOOKUP(A14,Listas!$A$2:$B$23,2,FALSE),"")</f>
        <v>Dirección de Contratación</v>
      </c>
    </row>
    <row r="15" spans="1:72" ht="409.5" customHeight="1" x14ac:dyDescent="0.2">
      <c r="A15" s="55" t="s">
        <v>379</v>
      </c>
      <c r="B15" s="101" t="s">
        <v>413</v>
      </c>
      <c r="C15" s="59" t="s">
        <v>116</v>
      </c>
      <c r="D15" s="57" t="s">
        <v>414</v>
      </c>
      <c r="E15" s="98" t="s">
        <v>64</v>
      </c>
      <c r="F15" s="98" t="s">
        <v>152</v>
      </c>
      <c r="G15" s="55" t="s">
        <v>415</v>
      </c>
      <c r="H15" s="55" t="s">
        <v>416</v>
      </c>
      <c r="I15" s="55" t="s">
        <v>417</v>
      </c>
      <c r="J15" s="55" t="s">
        <v>404</v>
      </c>
      <c r="K15" s="55" t="s">
        <v>380</v>
      </c>
      <c r="L15" s="55" t="s">
        <v>374</v>
      </c>
      <c r="M15" s="55" t="s">
        <v>418</v>
      </c>
      <c r="N15" s="100" t="s">
        <v>144</v>
      </c>
      <c r="O15" s="100" t="s">
        <v>52</v>
      </c>
      <c r="P15" s="98" t="s">
        <v>54</v>
      </c>
      <c r="Q15" s="55" t="s">
        <v>419</v>
      </c>
      <c r="R15" s="100" t="s">
        <v>144</v>
      </c>
      <c r="S15" s="100" t="s">
        <v>52</v>
      </c>
      <c r="T15" s="98" t="s">
        <v>54</v>
      </c>
      <c r="U15" s="55" t="s">
        <v>420</v>
      </c>
      <c r="V15" s="98" t="s">
        <v>335</v>
      </c>
      <c r="W15" s="55" t="s">
        <v>321</v>
      </c>
      <c r="X15" s="55" t="s">
        <v>321</v>
      </c>
      <c r="Y15" s="55" t="s">
        <v>321</v>
      </c>
      <c r="Z15" s="55" t="s">
        <v>321</v>
      </c>
      <c r="AA15" s="55" t="s">
        <v>321</v>
      </c>
      <c r="AB15" s="55" t="s">
        <v>393</v>
      </c>
      <c r="AC15" s="55" t="s">
        <v>394</v>
      </c>
      <c r="AD15" s="55" t="s">
        <v>395</v>
      </c>
      <c r="AE15" s="55" t="s">
        <v>396</v>
      </c>
      <c r="AF15" s="55" t="s">
        <v>397</v>
      </c>
      <c r="AG15" s="55" t="s">
        <v>421</v>
      </c>
      <c r="AH15" s="55" t="s">
        <v>398</v>
      </c>
      <c r="AI15" s="56" t="s">
        <v>422</v>
      </c>
      <c r="AJ15" s="71">
        <v>43496</v>
      </c>
      <c r="AK15" s="72" t="s">
        <v>322</v>
      </c>
      <c r="AL15" s="77" t="s">
        <v>375</v>
      </c>
      <c r="AM15" s="69">
        <v>43594</v>
      </c>
      <c r="AN15" s="78" t="s">
        <v>322</v>
      </c>
      <c r="AO15" s="74" t="s">
        <v>409</v>
      </c>
      <c r="AP15" s="69">
        <v>43917</v>
      </c>
      <c r="AQ15" s="72" t="s">
        <v>347</v>
      </c>
      <c r="AR15" s="77" t="s">
        <v>423</v>
      </c>
      <c r="AS15" s="69" t="s">
        <v>325</v>
      </c>
      <c r="AT15" s="78" t="s">
        <v>326</v>
      </c>
      <c r="AU15" s="74" t="s">
        <v>325</v>
      </c>
      <c r="AV15" s="69" t="s">
        <v>325</v>
      </c>
      <c r="AW15" s="72" t="s">
        <v>326</v>
      </c>
      <c r="AX15" s="77" t="s">
        <v>325</v>
      </c>
      <c r="AY15" s="69" t="s">
        <v>325</v>
      </c>
      <c r="AZ15" s="78" t="s">
        <v>326</v>
      </c>
      <c r="BA15" s="74" t="s">
        <v>325</v>
      </c>
      <c r="BB15" s="69" t="s">
        <v>325</v>
      </c>
      <c r="BC15" s="72" t="s">
        <v>326</v>
      </c>
      <c r="BD15" s="77" t="s">
        <v>325</v>
      </c>
      <c r="BE15" s="69" t="s">
        <v>325</v>
      </c>
      <c r="BF15" s="78" t="s">
        <v>326</v>
      </c>
      <c r="BG15" s="74" t="s">
        <v>325</v>
      </c>
      <c r="BH15" s="69" t="s">
        <v>325</v>
      </c>
      <c r="BI15" s="72" t="s">
        <v>326</v>
      </c>
      <c r="BJ15" s="77" t="s">
        <v>325</v>
      </c>
      <c r="BK15" s="69" t="s">
        <v>325</v>
      </c>
      <c r="BL15" s="78" t="s">
        <v>326</v>
      </c>
      <c r="BM15" s="74" t="s">
        <v>325</v>
      </c>
      <c r="BN15" s="69" t="s">
        <v>325</v>
      </c>
      <c r="BO15" s="72" t="s">
        <v>326</v>
      </c>
      <c r="BP15" s="77" t="s">
        <v>325</v>
      </c>
      <c r="BQ15" s="69" t="s">
        <v>325</v>
      </c>
      <c r="BR15" s="78" t="s">
        <v>326</v>
      </c>
      <c r="BS15" s="80" t="s">
        <v>325</v>
      </c>
      <c r="BT15" s="2" t="str">
        <f>IFERROR(VLOOKUP(A15,Listas!$A$2:$B$23,2,FALSE),"")</f>
        <v>Dirección de Contratación</v>
      </c>
    </row>
    <row r="16" spans="1:72" ht="409.5" customHeight="1" x14ac:dyDescent="0.2">
      <c r="A16" s="55" t="s">
        <v>424</v>
      </c>
      <c r="B16" s="101" t="s">
        <v>426</v>
      </c>
      <c r="C16" s="59" t="s">
        <v>40</v>
      </c>
      <c r="D16" s="57" t="s">
        <v>427</v>
      </c>
      <c r="E16" s="98" t="s">
        <v>64</v>
      </c>
      <c r="F16" s="98" t="s">
        <v>152</v>
      </c>
      <c r="G16" s="55" t="s">
        <v>428</v>
      </c>
      <c r="H16" s="55" t="s">
        <v>429</v>
      </c>
      <c r="I16" s="55" t="s">
        <v>430</v>
      </c>
      <c r="J16" s="55" t="s">
        <v>332</v>
      </c>
      <c r="K16" s="55" t="s">
        <v>318</v>
      </c>
      <c r="L16" s="55" t="s">
        <v>374</v>
      </c>
      <c r="M16" s="55" t="s">
        <v>377</v>
      </c>
      <c r="N16" s="100" t="s">
        <v>144</v>
      </c>
      <c r="O16" s="100" t="s">
        <v>79</v>
      </c>
      <c r="P16" s="98" t="s">
        <v>81</v>
      </c>
      <c r="Q16" s="55" t="s">
        <v>431</v>
      </c>
      <c r="R16" s="100" t="s">
        <v>144</v>
      </c>
      <c r="S16" s="100" t="s">
        <v>79</v>
      </c>
      <c r="T16" s="98" t="s">
        <v>81</v>
      </c>
      <c r="U16" s="55" t="s">
        <v>432</v>
      </c>
      <c r="V16" s="98" t="s">
        <v>335</v>
      </c>
      <c r="W16" s="55" t="s">
        <v>321</v>
      </c>
      <c r="X16" s="55" t="s">
        <v>321</v>
      </c>
      <c r="Y16" s="55" t="s">
        <v>321</v>
      </c>
      <c r="Z16" s="55" t="s">
        <v>321</v>
      </c>
      <c r="AA16" s="55" t="s">
        <v>321</v>
      </c>
      <c r="AB16" s="55" t="s">
        <v>433</v>
      </c>
      <c r="AC16" s="55" t="s">
        <v>434</v>
      </c>
      <c r="AD16" s="55" t="s">
        <v>435</v>
      </c>
      <c r="AE16" s="55" t="s">
        <v>436</v>
      </c>
      <c r="AF16" s="55" t="s">
        <v>437</v>
      </c>
      <c r="AG16" s="55" t="s">
        <v>438</v>
      </c>
      <c r="AH16" s="55" t="s">
        <v>439</v>
      </c>
      <c r="AI16" s="56" t="s">
        <v>440</v>
      </c>
      <c r="AJ16" s="71">
        <v>43353</v>
      </c>
      <c r="AK16" s="72" t="s">
        <v>322</v>
      </c>
      <c r="AL16" s="77" t="s">
        <v>425</v>
      </c>
      <c r="AM16" s="69">
        <v>43593</v>
      </c>
      <c r="AN16" s="78" t="s">
        <v>322</v>
      </c>
      <c r="AO16" s="74" t="s">
        <v>441</v>
      </c>
      <c r="AP16" s="69">
        <v>43763</v>
      </c>
      <c r="AQ16" s="72" t="s">
        <v>378</v>
      </c>
      <c r="AR16" s="77" t="s">
        <v>442</v>
      </c>
      <c r="AS16" s="69">
        <v>43895</v>
      </c>
      <c r="AT16" s="78" t="s">
        <v>443</v>
      </c>
      <c r="AU16" s="74" t="s">
        <v>444</v>
      </c>
      <c r="AV16" s="69" t="s">
        <v>325</v>
      </c>
      <c r="AW16" s="72" t="s">
        <v>326</v>
      </c>
      <c r="AX16" s="77" t="s">
        <v>325</v>
      </c>
      <c r="AY16" s="69" t="s">
        <v>325</v>
      </c>
      <c r="AZ16" s="78" t="s">
        <v>326</v>
      </c>
      <c r="BA16" s="74" t="s">
        <v>325</v>
      </c>
      <c r="BB16" s="69" t="s">
        <v>325</v>
      </c>
      <c r="BC16" s="72" t="s">
        <v>326</v>
      </c>
      <c r="BD16" s="77" t="s">
        <v>325</v>
      </c>
      <c r="BE16" s="69" t="s">
        <v>325</v>
      </c>
      <c r="BF16" s="78" t="s">
        <v>326</v>
      </c>
      <c r="BG16" s="74" t="s">
        <v>325</v>
      </c>
      <c r="BH16" s="69" t="s">
        <v>325</v>
      </c>
      <c r="BI16" s="72" t="s">
        <v>326</v>
      </c>
      <c r="BJ16" s="77" t="s">
        <v>325</v>
      </c>
      <c r="BK16" s="69" t="s">
        <v>325</v>
      </c>
      <c r="BL16" s="78" t="s">
        <v>326</v>
      </c>
      <c r="BM16" s="74" t="s">
        <v>325</v>
      </c>
      <c r="BN16" s="69" t="s">
        <v>325</v>
      </c>
      <c r="BO16" s="72" t="s">
        <v>326</v>
      </c>
      <c r="BP16" s="77" t="s">
        <v>325</v>
      </c>
      <c r="BQ16" s="69" t="s">
        <v>325</v>
      </c>
      <c r="BR16" s="78" t="s">
        <v>326</v>
      </c>
      <c r="BS16" s="80" t="s">
        <v>325</v>
      </c>
      <c r="BT16" s="2" t="str">
        <f>IFERROR(VLOOKUP(A16,Listas!$A$2:$B$23,2,FALSE),"")</f>
        <v xml:space="preserve"> Oficina de Control Interno Disciplinario</v>
      </c>
    </row>
    <row r="17" spans="1:72" ht="409.5" customHeight="1" x14ac:dyDescent="0.2">
      <c r="A17" s="55" t="s">
        <v>159</v>
      </c>
      <c r="B17" s="101" t="s">
        <v>446</v>
      </c>
      <c r="C17" s="59" t="s">
        <v>68</v>
      </c>
      <c r="D17" s="57" t="s">
        <v>448</v>
      </c>
      <c r="E17" s="98" t="s">
        <v>64</v>
      </c>
      <c r="F17" s="98" t="s">
        <v>152</v>
      </c>
      <c r="G17" s="55" t="s">
        <v>449</v>
      </c>
      <c r="H17" s="55" t="s">
        <v>330</v>
      </c>
      <c r="I17" s="55" t="s">
        <v>450</v>
      </c>
      <c r="J17" s="55" t="s">
        <v>451</v>
      </c>
      <c r="K17" s="55" t="s">
        <v>447</v>
      </c>
      <c r="L17" s="55" t="s">
        <v>374</v>
      </c>
      <c r="M17" s="55" t="s">
        <v>445</v>
      </c>
      <c r="N17" s="100" t="s">
        <v>144</v>
      </c>
      <c r="O17" s="100" t="s">
        <v>79</v>
      </c>
      <c r="P17" s="98" t="s">
        <v>81</v>
      </c>
      <c r="Q17" s="55" t="s">
        <v>452</v>
      </c>
      <c r="R17" s="100" t="s">
        <v>144</v>
      </c>
      <c r="S17" s="100" t="s">
        <v>79</v>
      </c>
      <c r="T17" s="98" t="s">
        <v>81</v>
      </c>
      <c r="U17" s="55" t="s">
        <v>453</v>
      </c>
      <c r="V17" s="98" t="s">
        <v>335</v>
      </c>
      <c r="W17" s="55" t="s">
        <v>321</v>
      </c>
      <c r="X17" s="55" t="s">
        <v>321</v>
      </c>
      <c r="Y17" s="55" t="s">
        <v>321</v>
      </c>
      <c r="Z17" s="55" t="s">
        <v>321</v>
      </c>
      <c r="AA17" s="55" t="s">
        <v>321</v>
      </c>
      <c r="AB17" s="55" t="s">
        <v>454</v>
      </c>
      <c r="AC17" s="55" t="s">
        <v>455</v>
      </c>
      <c r="AD17" s="55" t="s">
        <v>456</v>
      </c>
      <c r="AE17" s="55" t="s">
        <v>457</v>
      </c>
      <c r="AF17" s="55" t="s">
        <v>458</v>
      </c>
      <c r="AG17" s="55" t="s">
        <v>459</v>
      </c>
      <c r="AH17" s="55" t="s">
        <v>460</v>
      </c>
      <c r="AI17" s="56" t="s">
        <v>461</v>
      </c>
      <c r="AJ17" s="71">
        <v>43496</v>
      </c>
      <c r="AK17" s="72" t="s">
        <v>322</v>
      </c>
      <c r="AL17" s="77" t="s">
        <v>375</v>
      </c>
      <c r="AM17" s="69">
        <v>43594</v>
      </c>
      <c r="AN17" s="78" t="s">
        <v>322</v>
      </c>
      <c r="AO17" s="74" t="s">
        <v>462</v>
      </c>
      <c r="AP17" s="69" t="s">
        <v>325</v>
      </c>
      <c r="AQ17" s="72" t="s">
        <v>326</v>
      </c>
      <c r="AR17" s="77" t="s">
        <v>325</v>
      </c>
      <c r="AS17" s="69" t="s">
        <v>325</v>
      </c>
      <c r="AT17" s="78" t="s">
        <v>326</v>
      </c>
      <c r="AU17" s="74" t="s">
        <v>325</v>
      </c>
      <c r="AV17" s="69" t="s">
        <v>325</v>
      </c>
      <c r="AW17" s="72" t="s">
        <v>326</v>
      </c>
      <c r="AX17" s="77" t="s">
        <v>325</v>
      </c>
      <c r="AY17" s="69" t="s">
        <v>325</v>
      </c>
      <c r="AZ17" s="78" t="s">
        <v>326</v>
      </c>
      <c r="BA17" s="74" t="s">
        <v>325</v>
      </c>
      <c r="BB17" s="69" t="s">
        <v>325</v>
      </c>
      <c r="BC17" s="72" t="s">
        <v>326</v>
      </c>
      <c r="BD17" s="77" t="s">
        <v>325</v>
      </c>
      <c r="BE17" s="69" t="s">
        <v>325</v>
      </c>
      <c r="BF17" s="78" t="s">
        <v>326</v>
      </c>
      <c r="BG17" s="74" t="s">
        <v>325</v>
      </c>
      <c r="BH17" s="69" t="s">
        <v>325</v>
      </c>
      <c r="BI17" s="72" t="s">
        <v>326</v>
      </c>
      <c r="BJ17" s="77" t="s">
        <v>325</v>
      </c>
      <c r="BK17" s="69" t="s">
        <v>325</v>
      </c>
      <c r="BL17" s="78" t="s">
        <v>326</v>
      </c>
      <c r="BM17" s="74" t="s">
        <v>325</v>
      </c>
      <c r="BN17" s="69" t="s">
        <v>325</v>
      </c>
      <c r="BO17" s="72" t="s">
        <v>326</v>
      </c>
      <c r="BP17" s="77" t="s">
        <v>325</v>
      </c>
      <c r="BQ17" s="69" t="s">
        <v>325</v>
      </c>
      <c r="BR17" s="78" t="s">
        <v>326</v>
      </c>
      <c r="BS17" s="80" t="s">
        <v>325</v>
      </c>
      <c r="BT17" s="2" t="str">
        <f>IFERROR(VLOOKUP(A17,Listas!$A$2:$B$23,2,FALSE),"")</f>
        <v>Subdirección de Imprenta Distrital</v>
      </c>
    </row>
    <row r="18" spans="1:72" ht="409.5" customHeight="1" x14ac:dyDescent="0.2">
      <c r="A18" s="55" t="s">
        <v>159</v>
      </c>
      <c r="B18" s="101" t="s">
        <v>446</v>
      </c>
      <c r="C18" s="59" t="s">
        <v>68</v>
      </c>
      <c r="D18" s="57" t="s">
        <v>463</v>
      </c>
      <c r="E18" s="98" t="s">
        <v>64</v>
      </c>
      <c r="F18" s="98" t="s">
        <v>152</v>
      </c>
      <c r="G18" s="55" t="s">
        <v>464</v>
      </c>
      <c r="H18" s="55" t="s">
        <v>330</v>
      </c>
      <c r="I18" s="55" t="s">
        <v>465</v>
      </c>
      <c r="J18" s="55" t="s">
        <v>332</v>
      </c>
      <c r="K18" s="55" t="s">
        <v>318</v>
      </c>
      <c r="L18" s="55" t="s">
        <v>319</v>
      </c>
      <c r="M18" s="55" t="s">
        <v>326</v>
      </c>
      <c r="N18" s="100" t="s">
        <v>144</v>
      </c>
      <c r="O18" s="100" t="s">
        <v>79</v>
      </c>
      <c r="P18" s="98" t="s">
        <v>81</v>
      </c>
      <c r="Q18" s="55" t="s">
        <v>466</v>
      </c>
      <c r="R18" s="100" t="s">
        <v>144</v>
      </c>
      <c r="S18" s="100" t="s">
        <v>79</v>
      </c>
      <c r="T18" s="98" t="s">
        <v>81</v>
      </c>
      <c r="U18" s="55" t="s">
        <v>453</v>
      </c>
      <c r="V18" s="98" t="s">
        <v>335</v>
      </c>
      <c r="W18" s="55" t="s">
        <v>321</v>
      </c>
      <c r="X18" s="55" t="s">
        <v>321</v>
      </c>
      <c r="Y18" s="55" t="s">
        <v>321</v>
      </c>
      <c r="Z18" s="55" t="s">
        <v>321</v>
      </c>
      <c r="AA18" s="55" t="s">
        <v>321</v>
      </c>
      <c r="AB18" s="55" t="s">
        <v>467</v>
      </c>
      <c r="AC18" s="55" t="s">
        <v>468</v>
      </c>
      <c r="AD18" s="55" t="s">
        <v>469</v>
      </c>
      <c r="AE18" s="55" t="s">
        <v>470</v>
      </c>
      <c r="AF18" s="55" t="s">
        <v>471</v>
      </c>
      <c r="AG18" s="55" t="s">
        <v>472</v>
      </c>
      <c r="AH18" s="55" t="s">
        <v>460</v>
      </c>
      <c r="AI18" s="56" t="s">
        <v>473</v>
      </c>
      <c r="AJ18" s="71">
        <v>43496</v>
      </c>
      <c r="AK18" s="72" t="s">
        <v>322</v>
      </c>
      <c r="AL18" s="77" t="s">
        <v>375</v>
      </c>
      <c r="AM18" s="69">
        <v>43594</v>
      </c>
      <c r="AN18" s="78" t="s">
        <v>322</v>
      </c>
      <c r="AO18" s="74" t="s">
        <v>462</v>
      </c>
      <c r="AP18" s="69" t="s">
        <v>325</v>
      </c>
      <c r="AQ18" s="72" t="s">
        <v>326</v>
      </c>
      <c r="AR18" s="77" t="s">
        <v>325</v>
      </c>
      <c r="AS18" s="69" t="s">
        <v>325</v>
      </c>
      <c r="AT18" s="78" t="s">
        <v>326</v>
      </c>
      <c r="AU18" s="74" t="s">
        <v>325</v>
      </c>
      <c r="AV18" s="69" t="s">
        <v>325</v>
      </c>
      <c r="AW18" s="72" t="s">
        <v>326</v>
      </c>
      <c r="AX18" s="77" t="s">
        <v>325</v>
      </c>
      <c r="AY18" s="69" t="s">
        <v>325</v>
      </c>
      <c r="AZ18" s="78" t="s">
        <v>326</v>
      </c>
      <c r="BA18" s="74" t="s">
        <v>325</v>
      </c>
      <c r="BB18" s="69" t="s">
        <v>325</v>
      </c>
      <c r="BC18" s="72" t="s">
        <v>326</v>
      </c>
      <c r="BD18" s="77" t="s">
        <v>325</v>
      </c>
      <c r="BE18" s="69" t="s">
        <v>325</v>
      </c>
      <c r="BF18" s="78" t="s">
        <v>326</v>
      </c>
      <c r="BG18" s="74" t="s">
        <v>325</v>
      </c>
      <c r="BH18" s="69" t="s">
        <v>325</v>
      </c>
      <c r="BI18" s="72" t="s">
        <v>326</v>
      </c>
      <c r="BJ18" s="77" t="s">
        <v>325</v>
      </c>
      <c r="BK18" s="69" t="s">
        <v>325</v>
      </c>
      <c r="BL18" s="78" t="s">
        <v>326</v>
      </c>
      <c r="BM18" s="74" t="s">
        <v>325</v>
      </c>
      <c r="BN18" s="69" t="s">
        <v>325</v>
      </c>
      <c r="BO18" s="72" t="s">
        <v>326</v>
      </c>
      <c r="BP18" s="77" t="s">
        <v>325</v>
      </c>
      <c r="BQ18" s="69" t="s">
        <v>325</v>
      </c>
      <c r="BR18" s="78" t="s">
        <v>326</v>
      </c>
      <c r="BS18" s="80" t="s">
        <v>325</v>
      </c>
      <c r="BT18" s="2" t="str">
        <f>IFERROR(VLOOKUP(A18,Listas!$A$2:$B$23,2,FALSE),"")</f>
        <v>Subdirección de Imprenta Distrital</v>
      </c>
    </row>
    <row r="19" spans="1:72" ht="409.5" customHeight="1" x14ac:dyDescent="0.2">
      <c r="A19" s="55" t="s">
        <v>169</v>
      </c>
      <c r="B19" s="101" t="s">
        <v>476</v>
      </c>
      <c r="C19" s="59" t="s">
        <v>40</v>
      </c>
      <c r="D19" s="57" t="s">
        <v>477</v>
      </c>
      <c r="E19" s="98" t="s">
        <v>64</v>
      </c>
      <c r="F19" s="98" t="s">
        <v>92</v>
      </c>
      <c r="G19" s="55" t="s">
        <v>478</v>
      </c>
      <c r="H19" s="55" t="s">
        <v>479</v>
      </c>
      <c r="I19" s="55" t="s">
        <v>480</v>
      </c>
      <c r="J19" s="55" t="s">
        <v>332</v>
      </c>
      <c r="K19" s="55" t="s">
        <v>318</v>
      </c>
      <c r="L19" s="55" t="s">
        <v>374</v>
      </c>
      <c r="M19" s="55" t="s">
        <v>474</v>
      </c>
      <c r="N19" s="100" t="s">
        <v>144</v>
      </c>
      <c r="O19" s="100" t="s">
        <v>79</v>
      </c>
      <c r="P19" s="98" t="s">
        <v>81</v>
      </c>
      <c r="Q19" s="55" t="s">
        <v>481</v>
      </c>
      <c r="R19" s="100" t="s">
        <v>144</v>
      </c>
      <c r="S19" s="100" t="s">
        <v>79</v>
      </c>
      <c r="T19" s="98" t="s">
        <v>81</v>
      </c>
      <c r="U19" s="55" t="s">
        <v>482</v>
      </c>
      <c r="V19" s="98" t="s">
        <v>335</v>
      </c>
      <c r="W19" s="55" t="s">
        <v>321</v>
      </c>
      <c r="X19" s="55" t="s">
        <v>321</v>
      </c>
      <c r="Y19" s="55" t="s">
        <v>321</v>
      </c>
      <c r="Z19" s="55" t="s">
        <v>321</v>
      </c>
      <c r="AA19" s="55" t="s">
        <v>321</v>
      </c>
      <c r="AB19" s="55" t="s">
        <v>483</v>
      </c>
      <c r="AC19" s="55" t="s">
        <v>484</v>
      </c>
      <c r="AD19" s="55" t="s">
        <v>485</v>
      </c>
      <c r="AE19" s="55" t="s">
        <v>486</v>
      </c>
      <c r="AF19" s="55" t="s">
        <v>487</v>
      </c>
      <c r="AG19" s="55" t="s">
        <v>488</v>
      </c>
      <c r="AH19" s="55" t="s">
        <v>489</v>
      </c>
      <c r="AI19" s="56" t="s">
        <v>490</v>
      </c>
      <c r="AJ19" s="71">
        <v>43593</v>
      </c>
      <c r="AK19" s="72" t="s">
        <v>322</v>
      </c>
      <c r="AL19" s="77" t="s">
        <v>491</v>
      </c>
      <c r="AM19" s="69">
        <v>43784</v>
      </c>
      <c r="AN19" s="78" t="s">
        <v>322</v>
      </c>
      <c r="AO19" s="74" t="s">
        <v>492</v>
      </c>
      <c r="AP19" s="69">
        <v>43895</v>
      </c>
      <c r="AQ19" s="72" t="s">
        <v>443</v>
      </c>
      <c r="AR19" s="77" t="s">
        <v>493</v>
      </c>
      <c r="AS19" s="69" t="s">
        <v>325</v>
      </c>
      <c r="AT19" s="78" t="s">
        <v>326</v>
      </c>
      <c r="AU19" s="74" t="s">
        <v>325</v>
      </c>
      <c r="AV19" s="69" t="s">
        <v>325</v>
      </c>
      <c r="AW19" s="72" t="s">
        <v>326</v>
      </c>
      <c r="AX19" s="77" t="s">
        <v>325</v>
      </c>
      <c r="AY19" s="69" t="s">
        <v>325</v>
      </c>
      <c r="AZ19" s="78" t="s">
        <v>326</v>
      </c>
      <c r="BA19" s="74" t="s">
        <v>325</v>
      </c>
      <c r="BB19" s="69" t="s">
        <v>325</v>
      </c>
      <c r="BC19" s="72" t="s">
        <v>326</v>
      </c>
      <c r="BD19" s="77" t="s">
        <v>325</v>
      </c>
      <c r="BE19" s="69" t="s">
        <v>325</v>
      </c>
      <c r="BF19" s="78" t="s">
        <v>326</v>
      </c>
      <c r="BG19" s="74" t="s">
        <v>325</v>
      </c>
      <c r="BH19" s="69" t="s">
        <v>325</v>
      </c>
      <c r="BI19" s="72" t="s">
        <v>326</v>
      </c>
      <c r="BJ19" s="77" t="s">
        <v>325</v>
      </c>
      <c r="BK19" s="69" t="s">
        <v>325</v>
      </c>
      <c r="BL19" s="78" t="s">
        <v>326</v>
      </c>
      <c r="BM19" s="74" t="s">
        <v>325</v>
      </c>
      <c r="BN19" s="69" t="s">
        <v>325</v>
      </c>
      <c r="BO19" s="72" t="s">
        <v>326</v>
      </c>
      <c r="BP19" s="77" t="s">
        <v>325</v>
      </c>
      <c r="BQ19" s="69" t="s">
        <v>325</v>
      </c>
      <c r="BR19" s="78" t="s">
        <v>326</v>
      </c>
      <c r="BS19" s="80" t="s">
        <v>325</v>
      </c>
      <c r="BT19" s="2" t="str">
        <f>IFERROR(VLOOKUP(A19,Listas!$A$2:$B$23,2,FALSE),"")</f>
        <v xml:space="preserve"> Oficina de Tecnologías de la Información y las Comunicaciones</v>
      </c>
    </row>
    <row r="20" spans="1:72" ht="409.5" customHeight="1" x14ac:dyDescent="0.2">
      <c r="A20" s="55" t="s">
        <v>494</v>
      </c>
      <c r="B20" s="101" t="s">
        <v>495</v>
      </c>
      <c r="C20" s="59" t="s">
        <v>40</v>
      </c>
      <c r="D20" s="57" t="s">
        <v>496</v>
      </c>
      <c r="E20" s="98" t="s">
        <v>64</v>
      </c>
      <c r="F20" s="98" t="s">
        <v>152</v>
      </c>
      <c r="G20" s="55" t="s">
        <v>497</v>
      </c>
      <c r="H20" s="55" t="s">
        <v>330</v>
      </c>
      <c r="I20" s="55" t="s">
        <v>498</v>
      </c>
      <c r="J20" s="55" t="s">
        <v>332</v>
      </c>
      <c r="K20" s="55" t="s">
        <v>318</v>
      </c>
      <c r="L20" s="55" t="s">
        <v>374</v>
      </c>
      <c r="M20" s="55" t="s">
        <v>381</v>
      </c>
      <c r="N20" s="100" t="s">
        <v>144</v>
      </c>
      <c r="O20" s="100" t="s">
        <v>79</v>
      </c>
      <c r="P20" s="98" t="s">
        <v>81</v>
      </c>
      <c r="Q20" s="55" t="s">
        <v>499</v>
      </c>
      <c r="R20" s="100" t="s">
        <v>144</v>
      </c>
      <c r="S20" s="100" t="s">
        <v>79</v>
      </c>
      <c r="T20" s="98" t="s">
        <v>81</v>
      </c>
      <c r="U20" s="55" t="s">
        <v>500</v>
      </c>
      <c r="V20" s="98" t="s">
        <v>335</v>
      </c>
      <c r="W20" s="55" t="s">
        <v>321</v>
      </c>
      <c r="X20" s="55" t="s">
        <v>321</v>
      </c>
      <c r="Y20" s="55" t="s">
        <v>321</v>
      </c>
      <c r="Z20" s="55" t="s">
        <v>321</v>
      </c>
      <c r="AA20" s="55" t="s">
        <v>321</v>
      </c>
      <c r="AB20" s="55" t="s">
        <v>501</v>
      </c>
      <c r="AC20" s="55" t="s">
        <v>502</v>
      </c>
      <c r="AD20" s="55" t="s">
        <v>503</v>
      </c>
      <c r="AE20" s="55" t="s">
        <v>504</v>
      </c>
      <c r="AF20" s="55" t="s">
        <v>505</v>
      </c>
      <c r="AG20" s="55" t="s">
        <v>506</v>
      </c>
      <c r="AH20" s="55" t="s">
        <v>507</v>
      </c>
      <c r="AI20" s="56" t="s">
        <v>508</v>
      </c>
      <c r="AJ20" s="71">
        <v>43496</v>
      </c>
      <c r="AK20" s="72" t="s">
        <v>322</v>
      </c>
      <c r="AL20" s="77" t="s">
        <v>475</v>
      </c>
      <c r="AM20" s="69">
        <v>43594</v>
      </c>
      <c r="AN20" s="78" t="s">
        <v>322</v>
      </c>
      <c r="AO20" s="74" t="s">
        <v>509</v>
      </c>
      <c r="AP20" s="69">
        <v>43902</v>
      </c>
      <c r="AQ20" s="72" t="s">
        <v>443</v>
      </c>
      <c r="AR20" s="77" t="s">
        <v>444</v>
      </c>
      <c r="AS20" s="69" t="s">
        <v>325</v>
      </c>
      <c r="AT20" s="78" t="s">
        <v>326</v>
      </c>
      <c r="AU20" s="74" t="s">
        <v>325</v>
      </c>
      <c r="AV20" s="69" t="s">
        <v>325</v>
      </c>
      <c r="AW20" s="72" t="s">
        <v>326</v>
      </c>
      <c r="AX20" s="77" t="s">
        <v>325</v>
      </c>
      <c r="AY20" s="69" t="s">
        <v>325</v>
      </c>
      <c r="AZ20" s="78" t="s">
        <v>326</v>
      </c>
      <c r="BA20" s="74" t="s">
        <v>325</v>
      </c>
      <c r="BB20" s="69" t="s">
        <v>325</v>
      </c>
      <c r="BC20" s="72" t="s">
        <v>326</v>
      </c>
      <c r="BD20" s="77" t="s">
        <v>325</v>
      </c>
      <c r="BE20" s="69" t="s">
        <v>325</v>
      </c>
      <c r="BF20" s="78" t="s">
        <v>326</v>
      </c>
      <c r="BG20" s="74" t="s">
        <v>325</v>
      </c>
      <c r="BH20" s="69" t="s">
        <v>325</v>
      </c>
      <c r="BI20" s="72" t="s">
        <v>326</v>
      </c>
      <c r="BJ20" s="77" t="s">
        <v>325</v>
      </c>
      <c r="BK20" s="69" t="s">
        <v>325</v>
      </c>
      <c r="BL20" s="78" t="s">
        <v>326</v>
      </c>
      <c r="BM20" s="74" t="s">
        <v>325</v>
      </c>
      <c r="BN20" s="69" t="s">
        <v>325</v>
      </c>
      <c r="BO20" s="72" t="s">
        <v>326</v>
      </c>
      <c r="BP20" s="77" t="s">
        <v>325</v>
      </c>
      <c r="BQ20" s="69" t="s">
        <v>325</v>
      </c>
      <c r="BR20" s="78" t="s">
        <v>326</v>
      </c>
      <c r="BS20" s="80" t="s">
        <v>325</v>
      </c>
      <c r="BT20" s="2" t="str">
        <f>IFERROR(VLOOKUP(A20,Listas!$A$2:$B$23,2,FALSE),"")</f>
        <v xml:space="preserve"> Oficina de Control Interno </v>
      </c>
    </row>
    <row r="21" spans="1:72" ht="409.5" customHeight="1" x14ac:dyDescent="0.2">
      <c r="A21" s="55" t="s">
        <v>494</v>
      </c>
      <c r="B21" s="101" t="s">
        <v>495</v>
      </c>
      <c r="C21" s="59" t="s">
        <v>150</v>
      </c>
      <c r="D21" s="57" t="s">
        <v>510</v>
      </c>
      <c r="E21" s="98" t="s">
        <v>64</v>
      </c>
      <c r="F21" s="98" t="s">
        <v>152</v>
      </c>
      <c r="G21" s="55" t="s">
        <v>511</v>
      </c>
      <c r="H21" s="55" t="s">
        <v>330</v>
      </c>
      <c r="I21" s="55" t="s">
        <v>512</v>
      </c>
      <c r="J21" s="55" t="s">
        <v>332</v>
      </c>
      <c r="K21" s="55" t="s">
        <v>318</v>
      </c>
      <c r="L21" s="55" t="s">
        <v>374</v>
      </c>
      <c r="M21" s="55" t="s">
        <v>381</v>
      </c>
      <c r="N21" s="100" t="s">
        <v>144</v>
      </c>
      <c r="O21" s="100" t="s">
        <v>79</v>
      </c>
      <c r="P21" s="98" t="s">
        <v>81</v>
      </c>
      <c r="Q21" s="55" t="s">
        <v>499</v>
      </c>
      <c r="R21" s="100" t="s">
        <v>144</v>
      </c>
      <c r="S21" s="100" t="s">
        <v>79</v>
      </c>
      <c r="T21" s="98" t="s">
        <v>81</v>
      </c>
      <c r="U21" s="55" t="s">
        <v>500</v>
      </c>
      <c r="V21" s="98" t="s">
        <v>335</v>
      </c>
      <c r="W21" s="55" t="s">
        <v>321</v>
      </c>
      <c r="X21" s="55" t="s">
        <v>321</v>
      </c>
      <c r="Y21" s="55" t="s">
        <v>321</v>
      </c>
      <c r="Z21" s="55" t="s">
        <v>321</v>
      </c>
      <c r="AA21" s="55" t="s">
        <v>321</v>
      </c>
      <c r="AB21" s="55" t="s">
        <v>501</v>
      </c>
      <c r="AC21" s="55" t="s">
        <v>502</v>
      </c>
      <c r="AD21" s="55" t="s">
        <v>503</v>
      </c>
      <c r="AE21" s="55" t="s">
        <v>513</v>
      </c>
      <c r="AF21" s="55" t="s">
        <v>505</v>
      </c>
      <c r="AG21" s="55" t="s">
        <v>514</v>
      </c>
      <c r="AH21" s="55" t="s">
        <v>515</v>
      </c>
      <c r="AI21" s="56" t="s">
        <v>516</v>
      </c>
      <c r="AJ21" s="71">
        <v>43496</v>
      </c>
      <c r="AK21" s="72" t="s">
        <v>322</v>
      </c>
      <c r="AL21" s="77" t="s">
        <v>475</v>
      </c>
      <c r="AM21" s="69">
        <v>43594</v>
      </c>
      <c r="AN21" s="78" t="s">
        <v>322</v>
      </c>
      <c r="AO21" s="74" t="s">
        <v>509</v>
      </c>
      <c r="AP21" s="69">
        <v>43902</v>
      </c>
      <c r="AQ21" s="72" t="s">
        <v>443</v>
      </c>
      <c r="AR21" s="77" t="s">
        <v>444</v>
      </c>
      <c r="AS21" s="69" t="s">
        <v>325</v>
      </c>
      <c r="AT21" s="78" t="s">
        <v>326</v>
      </c>
      <c r="AU21" s="74" t="s">
        <v>325</v>
      </c>
      <c r="AV21" s="69" t="s">
        <v>325</v>
      </c>
      <c r="AW21" s="72" t="s">
        <v>326</v>
      </c>
      <c r="AX21" s="77" t="s">
        <v>325</v>
      </c>
      <c r="AY21" s="69" t="s">
        <v>325</v>
      </c>
      <c r="AZ21" s="78" t="s">
        <v>326</v>
      </c>
      <c r="BA21" s="74" t="s">
        <v>325</v>
      </c>
      <c r="BB21" s="69" t="s">
        <v>325</v>
      </c>
      <c r="BC21" s="72" t="s">
        <v>326</v>
      </c>
      <c r="BD21" s="77" t="s">
        <v>325</v>
      </c>
      <c r="BE21" s="69" t="s">
        <v>325</v>
      </c>
      <c r="BF21" s="78" t="s">
        <v>326</v>
      </c>
      <c r="BG21" s="74" t="s">
        <v>325</v>
      </c>
      <c r="BH21" s="69" t="s">
        <v>325</v>
      </c>
      <c r="BI21" s="72" t="s">
        <v>326</v>
      </c>
      <c r="BJ21" s="77" t="s">
        <v>325</v>
      </c>
      <c r="BK21" s="69" t="s">
        <v>325</v>
      </c>
      <c r="BL21" s="78" t="s">
        <v>326</v>
      </c>
      <c r="BM21" s="74" t="s">
        <v>325</v>
      </c>
      <c r="BN21" s="69" t="s">
        <v>325</v>
      </c>
      <c r="BO21" s="72" t="s">
        <v>326</v>
      </c>
      <c r="BP21" s="77" t="s">
        <v>325</v>
      </c>
      <c r="BQ21" s="69" t="s">
        <v>325</v>
      </c>
      <c r="BR21" s="78" t="s">
        <v>326</v>
      </c>
      <c r="BS21" s="80" t="s">
        <v>325</v>
      </c>
      <c r="BT21" s="2" t="str">
        <f>IFERROR(VLOOKUP(A21,Listas!$A$2:$B$23,2,FALSE),"")</f>
        <v xml:space="preserve"> Oficina de Control Interno </v>
      </c>
    </row>
    <row r="22" spans="1:72" ht="409.5" customHeight="1" x14ac:dyDescent="0.2">
      <c r="A22" s="55" t="s">
        <v>197</v>
      </c>
      <c r="B22" s="101" t="s">
        <v>519</v>
      </c>
      <c r="C22" s="59" t="s">
        <v>68</v>
      </c>
      <c r="D22" s="57" t="s">
        <v>520</v>
      </c>
      <c r="E22" s="98" t="s">
        <v>64</v>
      </c>
      <c r="F22" s="98" t="s">
        <v>152</v>
      </c>
      <c r="G22" s="55" t="s">
        <v>521</v>
      </c>
      <c r="H22" s="55" t="s">
        <v>522</v>
      </c>
      <c r="I22" s="55" t="s">
        <v>523</v>
      </c>
      <c r="J22" s="55" t="s">
        <v>332</v>
      </c>
      <c r="K22" s="55" t="s">
        <v>318</v>
      </c>
      <c r="L22" s="55" t="s">
        <v>374</v>
      </c>
      <c r="M22" s="55" t="s">
        <v>381</v>
      </c>
      <c r="N22" s="100" t="s">
        <v>144</v>
      </c>
      <c r="O22" s="100" t="s">
        <v>79</v>
      </c>
      <c r="P22" s="98" t="s">
        <v>81</v>
      </c>
      <c r="Q22" s="55" t="s">
        <v>524</v>
      </c>
      <c r="R22" s="100" t="s">
        <v>144</v>
      </c>
      <c r="S22" s="100" t="s">
        <v>79</v>
      </c>
      <c r="T22" s="98" t="s">
        <v>81</v>
      </c>
      <c r="U22" s="55" t="s">
        <v>525</v>
      </c>
      <c r="V22" s="98" t="s">
        <v>335</v>
      </c>
      <c r="W22" s="55" t="s">
        <v>321</v>
      </c>
      <c r="X22" s="55" t="s">
        <v>321</v>
      </c>
      <c r="Y22" s="55" t="s">
        <v>321</v>
      </c>
      <c r="Z22" s="55" t="s">
        <v>321</v>
      </c>
      <c r="AA22" s="55" t="s">
        <v>321</v>
      </c>
      <c r="AB22" s="55" t="s">
        <v>526</v>
      </c>
      <c r="AC22" s="55" t="s">
        <v>527</v>
      </c>
      <c r="AD22" s="55" t="s">
        <v>528</v>
      </c>
      <c r="AE22" s="55" t="s">
        <v>529</v>
      </c>
      <c r="AF22" s="55" t="s">
        <v>530</v>
      </c>
      <c r="AG22" s="55" t="s">
        <v>531</v>
      </c>
      <c r="AH22" s="55" t="s">
        <v>532</v>
      </c>
      <c r="AI22" s="56" t="s">
        <v>533</v>
      </c>
      <c r="AJ22" s="71">
        <v>43592</v>
      </c>
      <c r="AK22" s="72" t="s">
        <v>322</v>
      </c>
      <c r="AL22" s="77" t="s">
        <v>534</v>
      </c>
      <c r="AM22" s="69">
        <v>43776</v>
      </c>
      <c r="AN22" s="78" t="s">
        <v>357</v>
      </c>
      <c r="AO22" s="74" t="s">
        <v>535</v>
      </c>
      <c r="AP22" s="69">
        <v>43902</v>
      </c>
      <c r="AQ22" s="72" t="s">
        <v>399</v>
      </c>
      <c r="AR22" s="77" t="s">
        <v>536</v>
      </c>
      <c r="AS22" s="69" t="s">
        <v>325</v>
      </c>
      <c r="AT22" s="78" t="s">
        <v>326</v>
      </c>
      <c r="AU22" s="74" t="s">
        <v>325</v>
      </c>
      <c r="AV22" s="69" t="s">
        <v>325</v>
      </c>
      <c r="AW22" s="72" t="s">
        <v>326</v>
      </c>
      <c r="AX22" s="77" t="s">
        <v>325</v>
      </c>
      <c r="AY22" s="69" t="s">
        <v>325</v>
      </c>
      <c r="AZ22" s="78" t="s">
        <v>326</v>
      </c>
      <c r="BA22" s="74" t="s">
        <v>325</v>
      </c>
      <c r="BB22" s="69" t="s">
        <v>325</v>
      </c>
      <c r="BC22" s="72" t="s">
        <v>326</v>
      </c>
      <c r="BD22" s="77" t="s">
        <v>325</v>
      </c>
      <c r="BE22" s="69" t="s">
        <v>325</v>
      </c>
      <c r="BF22" s="78" t="s">
        <v>326</v>
      </c>
      <c r="BG22" s="74" t="s">
        <v>325</v>
      </c>
      <c r="BH22" s="69" t="s">
        <v>325</v>
      </c>
      <c r="BI22" s="72" t="s">
        <v>326</v>
      </c>
      <c r="BJ22" s="77" t="s">
        <v>325</v>
      </c>
      <c r="BK22" s="69" t="s">
        <v>325</v>
      </c>
      <c r="BL22" s="78" t="s">
        <v>326</v>
      </c>
      <c r="BM22" s="74" t="s">
        <v>325</v>
      </c>
      <c r="BN22" s="69" t="s">
        <v>325</v>
      </c>
      <c r="BO22" s="72" t="s">
        <v>326</v>
      </c>
      <c r="BP22" s="77" t="s">
        <v>325</v>
      </c>
      <c r="BQ22" s="69" t="s">
        <v>325</v>
      </c>
      <c r="BR22" s="78" t="s">
        <v>326</v>
      </c>
      <c r="BS22" s="80" t="s">
        <v>325</v>
      </c>
      <c r="BT22" s="2" t="str">
        <f>IFERROR(VLOOKUP(A22,Listas!$A$2:$B$23,2,FALSE),"")</f>
        <v>Subdirección de Servicios Administrativos</v>
      </c>
    </row>
    <row r="23" spans="1:72" ht="409.5" customHeight="1" x14ac:dyDescent="0.2">
      <c r="A23" s="55" t="s">
        <v>209</v>
      </c>
      <c r="B23" s="101" t="s">
        <v>539</v>
      </c>
      <c r="C23" s="59" t="s">
        <v>116</v>
      </c>
      <c r="D23" s="57" t="s">
        <v>540</v>
      </c>
      <c r="E23" s="98" t="s">
        <v>64</v>
      </c>
      <c r="F23" s="98" t="s">
        <v>70</v>
      </c>
      <c r="G23" s="55" t="s">
        <v>541</v>
      </c>
      <c r="H23" s="55" t="s">
        <v>542</v>
      </c>
      <c r="I23" s="55" t="s">
        <v>543</v>
      </c>
      <c r="J23" s="55" t="s">
        <v>332</v>
      </c>
      <c r="K23" s="55" t="s">
        <v>318</v>
      </c>
      <c r="L23" s="55" t="s">
        <v>319</v>
      </c>
      <c r="M23" s="55" t="s">
        <v>537</v>
      </c>
      <c r="N23" s="100" t="s">
        <v>124</v>
      </c>
      <c r="O23" s="100" t="s">
        <v>104</v>
      </c>
      <c r="P23" s="98" t="s">
        <v>105</v>
      </c>
      <c r="Q23" s="55" t="s">
        <v>544</v>
      </c>
      <c r="R23" s="100" t="s">
        <v>144</v>
      </c>
      <c r="S23" s="100" t="s">
        <v>104</v>
      </c>
      <c r="T23" s="98" t="s">
        <v>105</v>
      </c>
      <c r="U23" s="55" t="s">
        <v>545</v>
      </c>
      <c r="V23" s="98" t="s">
        <v>335</v>
      </c>
      <c r="W23" s="55" t="s">
        <v>321</v>
      </c>
      <c r="X23" s="55" t="s">
        <v>321</v>
      </c>
      <c r="Y23" s="55" t="s">
        <v>321</v>
      </c>
      <c r="Z23" s="55" t="s">
        <v>321</v>
      </c>
      <c r="AA23" s="55" t="s">
        <v>321</v>
      </c>
      <c r="AB23" s="55" t="s">
        <v>546</v>
      </c>
      <c r="AC23" s="55" t="s">
        <v>547</v>
      </c>
      <c r="AD23" s="55" t="s">
        <v>548</v>
      </c>
      <c r="AE23" s="55" t="s">
        <v>549</v>
      </c>
      <c r="AF23" s="55" t="s">
        <v>550</v>
      </c>
      <c r="AG23" s="55" t="s">
        <v>551</v>
      </c>
      <c r="AH23" s="55" t="s">
        <v>552</v>
      </c>
      <c r="AI23" s="56" t="s">
        <v>553</v>
      </c>
      <c r="AJ23" s="71">
        <v>43496</v>
      </c>
      <c r="AK23" s="72" t="s">
        <v>322</v>
      </c>
      <c r="AL23" s="77" t="s">
        <v>554</v>
      </c>
      <c r="AM23" s="69">
        <v>43759</v>
      </c>
      <c r="AN23" s="78" t="s">
        <v>371</v>
      </c>
      <c r="AO23" s="74" t="s">
        <v>555</v>
      </c>
      <c r="AP23" s="69">
        <v>43909</v>
      </c>
      <c r="AQ23" s="72" t="s">
        <v>443</v>
      </c>
      <c r="AR23" s="77" t="s">
        <v>556</v>
      </c>
      <c r="AS23" s="69" t="s">
        <v>557</v>
      </c>
      <c r="AT23" s="78" t="s">
        <v>326</v>
      </c>
      <c r="AU23" s="74" t="s">
        <v>325</v>
      </c>
      <c r="AV23" s="69" t="s">
        <v>325</v>
      </c>
      <c r="AW23" s="72" t="s">
        <v>326</v>
      </c>
      <c r="AX23" s="77" t="s">
        <v>325</v>
      </c>
      <c r="AY23" s="69" t="s">
        <v>325</v>
      </c>
      <c r="AZ23" s="78" t="s">
        <v>326</v>
      </c>
      <c r="BA23" s="74" t="s">
        <v>325</v>
      </c>
      <c r="BB23" s="69" t="s">
        <v>325</v>
      </c>
      <c r="BC23" s="72" t="s">
        <v>326</v>
      </c>
      <c r="BD23" s="77" t="s">
        <v>325</v>
      </c>
      <c r="BE23" s="69" t="s">
        <v>325</v>
      </c>
      <c r="BF23" s="78" t="s">
        <v>326</v>
      </c>
      <c r="BG23" s="74" t="s">
        <v>325</v>
      </c>
      <c r="BH23" s="69" t="s">
        <v>325</v>
      </c>
      <c r="BI23" s="72" t="s">
        <v>326</v>
      </c>
      <c r="BJ23" s="77" t="s">
        <v>325</v>
      </c>
      <c r="BK23" s="69" t="s">
        <v>325</v>
      </c>
      <c r="BL23" s="78" t="s">
        <v>326</v>
      </c>
      <c r="BM23" s="74" t="s">
        <v>325</v>
      </c>
      <c r="BN23" s="69" t="s">
        <v>325</v>
      </c>
      <c r="BO23" s="72" t="s">
        <v>326</v>
      </c>
      <c r="BP23" s="77" t="s">
        <v>325</v>
      </c>
      <c r="BQ23" s="69" t="s">
        <v>325</v>
      </c>
      <c r="BR23" s="78" t="s">
        <v>326</v>
      </c>
      <c r="BS23" s="80" t="s">
        <v>325</v>
      </c>
      <c r="BT23" s="2" t="str">
        <f>IFERROR(VLOOKUP(A23,Listas!$A$2:$B$23,2,FALSE),"")</f>
        <v>Subsecretaría de Servicio a la Ciudadanía</v>
      </c>
    </row>
    <row r="24" spans="1:72" ht="409.5" customHeight="1" x14ac:dyDescent="0.2">
      <c r="A24" s="55" t="s">
        <v>209</v>
      </c>
      <c r="B24" s="101" t="s">
        <v>558</v>
      </c>
      <c r="C24" s="59" t="s">
        <v>40</v>
      </c>
      <c r="D24" s="57" t="s">
        <v>559</v>
      </c>
      <c r="E24" s="98" t="s">
        <v>64</v>
      </c>
      <c r="F24" s="98" t="s">
        <v>152</v>
      </c>
      <c r="G24" s="55" t="s">
        <v>560</v>
      </c>
      <c r="H24" s="55" t="s">
        <v>429</v>
      </c>
      <c r="I24" s="55" t="s">
        <v>561</v>
      </c>
      <c r="J24" s="55" t="s">
        <v>332</v>
      </c>
      <c r="K24" s="55" t="s">
        <v>318</v>
      </c>
      <c r="L24" s="55" t="s">
        <v>376</v>
      </c>
      <c r="M24" s="55" t="s">
        <v>537</v>
      </c>
      <c r="N24" s="100" t="s">
        <v>144</v>
      </c>
      <c r="O24" s="100" t="s">
        <v>104</v>
      </c>
      <c r="P24" s="98" t="s">
        <v>105</v>
      </c>
      <c r="Q24" s="55" t="s">
        <v>562</v>
      </c>
      <c r="R24" s="100" t="s">
        <v>144</v>
      </c>
      <c r="S24" s="100" t="s">
        <v>104</v>
      </c>
      <c r="T24" s="98" t="s">
        <v>105</v>
      </c>
      <c r="U24" s="55" t="s">
        <v>563</v>
      </c>
      <c r="V24" s="98" t="s">
        <v>335</v>
      </c>
      <c r="W24" s="55" t="s">
        <v>321</v>
      </c>
      <c r="X24" s="55" t="s">
        <v>321</v>
      </c>
      <c r="Y24" s="55" t="s">
        <v>321</v>
      </c>
      <c r="Z24" s="55" t="s">
        <v>321</v>
      </c>
      <c r="AA24" s="55" t="s">
        <v>321</v>
      </c>
      <c r="AB24" s="55" t="s">
        <v>564</v>
      </c>
      <c r="AC24" s="55" t="s">
        <v>565</v>
      </c>
      <c r="AD24" s="55" t="s">
        <v>548</v>
      </c>
      <c r="AE24" s="55" t="s">
        <v>549</v>
      </c>
      <c r="AF24" s="55" t="s">
        <v>550</v>
      </c>
      <c r="AG24" s="55" t="s">
        <v>566</v>
      </c>
      <c r="AH24" s="55" t="s">
        <v>567</v>
      </c>
      <c r="AI24" s="56" t="s">
        <v>568</v>
      </c>
      <c r="AJ24" s="71">
        <v>43496</v>
      </c>
      <c r="AK24" s="72" t="s">
        <v>322</v>
      </c>
      <c r="AL24" s="77" t="s">
        <v>538</v>
      </c>
      <c r="AM24" s="69">
        <v>43593</v>
      </c>
      <c r="AN24" s="78" t="s">
        <v>322</v>
      </c>
      <c r="AO24" s="74" t="s">
        <v>569</v>
      </c>
      <c r="AP24" s="69">
        <v>43759</v>
      </c>
      <c r="AQ24" s="72" t="s">
        <v>378</v>
      </c>
      <c r="AR24" s="77" t="s">
        <v>570</v>
      </c>
      <c r="AS24" s="69">
        <v>43909</v>
      </c>
      <c r="AT24" s="78" t="s">
        <v>571</v>
      </c>
      <c r="AU24" s="74" t="s">
        <v>572</v>
      </c>
      <c r="AV24" s="69" t="s">
        <v>325</v>
      </c>
      <c r="AW24" s="72" t="s">
        <v>326</v>
      </c>
      <c r="AX24" s="77" t="s">
        <v>325</v>
      </c>
      <c r="AY24" s="69" t="s">
        <v>325</v>
      </c>
      <c r="AZ24" s="78" t="s">
        <v>326</v>
      </c>
      <c r="BA24" s="74" t="s">
        <v>325</v>
      </c>
      <c r="BB24" s="69" t="s">
        <v>325</v>
      </c>
      <c r="BC24" s="72" t="s">
        <v>326</v>
      </c>
      <c r="BD24" s="77" t="s">
        <v>325</v>
      </c>
      <c r="BE24" s="69" t="s">
        <v>325</v>
      </c>
      <c r="BF24" s="78" t="s">
        <v>326</v>
      </c>
      <c r="BG24" s="74" t="s">
        <v>325</v>
      </c>
      <c r="BH24" s="69" t="s">
        <v>325</v>
      </c>
      <c r="BI24" s="72" t="s">
        <v>326</v>
      </c>
      <c r="BJ24" s="77" t="s">
        <v>325</v>
      </c>
      <c r="BK24" s="69" t="s">
        <v>325</v>
      </c>
      <c r="BL24" s="78" t="s">
        <v>326</v>
      </c>
      <c r="BM24" s="74" t="s">
        <v>325</v>
      </c>
      <c r="BN24" s="69" t="s">
        <v>325</v>
      </c>
      <c r="BO24" s="72" t="s">
        <v>326</v>
      </c>
      <c r="BP24" s="77" t="s">
        <v>325</v>
      </c>
      <c r="BQ24" s="69" t="s">
        <v>325</v>
      </c>
      <c r="BR24" s="78" t="s">
        <v>326</v>
      </c>
      <c r="BS24" s="80" t="s">
        <v>325</v>
      </c>
      <c r="BT24" s="2" t="str">
        <f>IFERROR(VLOOKUP(A24,Listas!$A$2:$B$23,2,FALSE),"")</f>
        <v>Subsecretaría de Servicio a la Ciudadanía</v>
      </c>
    </row>
    <row r="25" spans="1:72" ht="409.5" customHeight="1" x14ac:dyDescent="0.2">
      <c r="A25" s="55" t="s">
        <v>189</v>
      </c>
      <c r="B25" s="101" t="s">
        <v>576</v>
      </c>
      <c r="C25" s="59" t="s">
        <v>68</v>
      </c>
      <c r="D25" s="57" t="s">
        <v>577</v>
      </c>
      <c r="E25" s="98" t="s">
        <v>64</v>
      </c>
      <c r="F25" s="98" t="s">
        <v>152</v>
      </c>
      <c r="G25" s="55" t="s">
        <v>578</v>
      </c>
      <c r="H25" s="55" t="s">
        <v>579</v>
      </c>
      <c r="I25" s="55" t="s">
        <v>580</v>
      </c>
      <c r="J25" s="55" t="s">
        <v>581</v>
      </c>
      <c r="K25" s="55" t="s">
        <v>318</v>
      </c>
      <c r="L25" s="55" t="s">
        <v>319</v>
      </c>
      <c r="M25" s="55" t="s">
        <v>445</v>
      </c>
      <c r="N25" s="100" t="s">
        <v>144</v>
      </c>
      <c r="O25" s="100" t="s">
        <v>79</v>
      </c>
      <c r="P25" s="98" t="s">
        <v>81</v>
      </c>
      <c r="Q25" s="55" t="s">
        <v>582</v>
      </c>
      <c r="R25" s="100" t="s">
        <v>144</v>
      </c>
      <c r="S25" s="100" t="s">
        <v>79</v>
      </c>
      <c r="T25" s="98" t="s">
        <v>81</v>
      </c>
      <c r="U25" s="55" t="s">
        <v>583</v>
      </c>
      <c r="V25" s="98" t="s">
        <v>335</v>
      </c>
      <c r="W25" s="55" t="s">
        <v>321</v>
      </c>
      <c r="X25" s="55" t="s">
        <v>321</v>
      </c>
      <c r="Y25" s="55" t="s">
        <v>321</v>
      </c>
      <c r="Z25" s="55" t="s">
        <v>321</v>
      </c>
      <c r="AA25" s="55" t="s">
        <v>321</v>
      </c>
      <c r="AB25" s="55" t="s">
        <v>584</v>
      </c>
      <c r="AC25" s="55" t="s">
        <v>585</v>
      </c>
      <c r="AD25" s="55" t="s">
        <v>586</v>
      </c>
      <c r="AE25" s="55" t="s">
        <v>587</v>
      </c>
      <c r="AF25" s="55" t="s">
        <v>588</v>
      </c>
      <c r="AG25" s="55" t="s">
        <v>589</v>
      </c>
      <c r="AH25" s="55" t="s">
        <v>590</v>
      </c>
      <c r="AI25" s="56" t="s">
        <v>591</v>
      </c>
      <c r="AJ25" s="71">
        <v>43496</v>
      </c>
      <c r="AK25" s="72" t="s">
        <v>322</v>
      </c>
      <c r="AL25" s="77" t="s">
        <v>574</v>
      </c>
      <c r="AM25" s="69">
        <v>43594</v>
      </c>
      <c r="AN25" s="78" t="s">
        <v>392</v>
      </c>
      <c r="AO25" s="74" t="s">
        <v>592</v>
      </c>
      <c r="AP25" s="69">
        <v>43787</v>
      </c>
      <c r="AQ25" s="72" t="s">
        <v>322</v>
      </c>
      <c r="AR25" s="77" t="s">
        <v>575</v>
      </c>
      <c r="AS25" s="69">
        <v>43916</v>
      </c>
      <c r="AT25" s="78" t="s">
        <v>322</v>
      </c>
      <c r="AU25" s="74" t="s">
        <v>593</v>
      </c>
      <c r="AV25" s="69" t="s">
        <v>325</v>
      </c>
      <c r="AW25" s="72" t="s">
        <v>326</v>
      </c>
      <c r="AX25" s="77" t="s">
        <v>325</v>
      </c>
      <c r="AY25" s="69" t="s">
        <v>325</v>
      </c>
      <c r="AZ25" s="78" t="s">
        <v>326</v>
      </c>
      <c r="BA25" s="74" t="s">
        <v>325</v>
      </c>
      <c r="BB25" s="69" t="s">
        <v>325</v>
      </c>
      <c r="BC25" s="72" t="s">
        <v>326</v>
      </c>
      <c r="BD25" s="77" t="s">
        <v>325</v>
      </c>
      <c r="BE25" s="69" t="s">
        <v>325</v>
      </c>
      <c r="BF25" s="78" t="s">
        <v>326</v>
      </c>
      <c r="BG25" s="74" t="s">
        <v>325</v>
      </c>
      <c r="BH25" s="69" t="s">
        <v>325</v>
      </c>
      <c r="BI25" s="72" t="s">
        <v>326</v>
      </c>
      <c r="BJ25" s="77" t="s">
        <v>325</v>
      </c>
      <c r="BK25" s="69" t="s">
        <v>325</v>
      </c>
      <c r="BL25" s="78" t="s">
        <v>326</v>
      </c>
      <c r="BM25" s="74" t="s">
        <v>325</v>
      </c>
      <c r="BN25" s="69" t="s">
        <v>325</v>
      </c>
      <c r="BO25" s="72" t="s">
        <v>326</v>
      </c>
      <c r="BP25" s="77" t="s">
        <v>325</v>
      </c>
      <c r="BQ25" s="69" t="s">
        <v>325</v>
      </c>
      <c r="BR25" s="78" t="s">
        <v>326</v>
      </c>
      <c r="BS25" s="80" t="s">
        <v>325</v>
      </c>
      <c r="BT25" s="2" t="str">
        <f>IFERROR(VLOOKUP(A25,Listas!$A$2:$B$23,2,FALSE),"")</f>
        <v>Dirección Distrital de Archivo de Bogotá</v>
      </c>
    </row>
    <row r="26" spans="1:72" ht="409.5" customHeight="1" x14ac:dyDescent="0.2">
      <c r="A26" s="55" t="s">
        <v>189</v>
      </c>
      <c r="B26" s="101" t="s">
        <v>594</v>
      </c>
      <c r="C26" s="59" t="s">
        <v>40</v>
      </c>
      <c r="D26" s="57" t="s">
        <v>595</v>
      </c>
      <c r="E26" s="98" t="s">
        <v>64</v>
      </c>
      <c r="F26" s="98" t="s">
        <v>152</v>
      </c>
      <c r="G26" s="55" t="s">
        <v>596</v>
      </c>
      <c r="H26" s="55" t="s">
        <v>597</v>
      </c>
      <c r="I26" s="55" t="s">
        <v>598</v>
      </c>
      <c r="J26" s="55" t="s">
        <v>581</v>
      </c>
      <c r="K26" s="55" t="s">
        <v>318</v>
      </c>
      <c r="L26" s="55" t="s">
        <v>518</v>
      </c>
      <c r="M26" s="55" t="s">
        <v>445</v>
      </c>
      <c r="N26" s="100" t="s">
        <v>144</v>
      </c>
      <c r="O26" s="100" t="s">
        <v>79</v>
      </c>
      <c r="P26" s="98" t="s">
        <v>81</v>
      </c>
      <c r="Q26" s="55" t="s">
        <v>599</v>
      </c>
      <c r="R26" s="100" t="s">
        <v>144</v>
      </c>
      <c r="S26" s="100" t="s">
        <v>79</v>
      </c>
      <c r="T26" s="98" t="s">
        <v>81</v>
      </c>
      <c r="U26" s="55" t="s">
        <v>600</v>
      </c>
      <c r="V26" s="98" t="s">
        <v>335</v>
      </c>
      <c r="W26" s="55" t="s">
        <v>321</v>
      </c>
      <c r="X26" s="55" t="s">
        <v>321</v>
      </c>
      <c r="Y26" s="55" t="s">
        <v>321</v>
      </c>
      <c r="Z26" s="55" t="s">
        <v>321</v>
      </c>
      <c r="AA26" s="55" t="s">
        <v>321</v>
      </c>
      <c r="AB26" s="55" t="s">
        <v>601</v>
      </c>
      <c r="AC26" s="55" t="s">
        <v>602</v>
      </c>
      <c r="AD26" s="55" t="s">
        <v>603</v>
      </c>
      <c r="AE26" s="55" t="s">
        <v>549</v>
      </c>
      <c r="AF26" s="55" t="s">
        <v>604</v>
      </c>
      <c r="AG26" s="55" t="s">
        <v>605</v>
      </c>
      <c r="AH26" s="55" t="s">
        <v>606</v>
      </c>
      <c r="AI26" s="56" t="s">
        <v>607</v>
      </c>
      <c r="AJ26" s="71">
        <v>43496</v>
      </c>
      <c r="AK26" s="72" t="s">
        <v>322</v>
      </c>
      <c r="AL26" s="77" t="s">
        <v>574</v>
      </c>
      <c r="AM26" s="69">
        <v>43594</v>
      </c>
      <c r="AN26" s="78" t="s">
        <v>392</v>
      </c>
      <c r="AO26" s="74" t="s">
        <v>608</v>
      </c>
      <c r="AP26" s="69">
        <v>43787</v>
      </c>
      <c r="AQ26" s="72" t="s">
        <v>322</v>
      </c>
      <c r="AR26" s="77" t="s">
        <v>609</v>
      </c>
      <c r="AS26" s="69">
        <v>43916</v>
      </c>
      <c r="AT26" s="78" t="s">
        <v>399</v>
      </c>
      <c r="AU26" s="74" t="s">
        <v>610</v>
      </c>
      <c r="AV26" s="69" t="s">
        <v>325</v>
      </c>
      <c r="AW26" s="72" t="s">
        <v>326</v>
      </c>
      <c r="AX26" s="77" t="s">
        <v>325</v>
      </c>
      <c r="AY26" s="69" t="s">
        <v>325</v>
      </c>
      <c r="AZ26" s="78" t="s">
        <v>326</v>
      </c>
      <c r="BA26" s="74" t="s">
        <v>325</v>
      </c>
      <c r="BB26" s="69" t="s">
        <v>325</v>
      </c>
      <c r="BC26" s="72" t="s">
        <v>326</v>
      </c>
      <c r="BD26" s="77" t="s">
        <v>325</v>
      </c>
      <c r="BE26" s="69" t="s">
        <v>325</v>
      </c>
      <c r="BF26" s="78" t="s">
        <v>326</v>
      </c>
      <c r="BG26" s="74" t="s">
        <v>325</v>
      </c>
      <c r="BH26" s="69" t="s">
        <v>325</v>
      </c>
      <c r="BI26" s="72" t="s">
        <v>326</v>
      </c>
      <c r="BJ26" s="77" t="s">
        <v>325</v>
      </c>
      <c r="BK26" s="69" t="s">
        <v>325</v>
      </c>
      <c r="BL26" s="78" t="s">
        <v>326</v>
      </c>
      <c r="BM26" s="74" t="s">
        <v>325</v>
      </c>
      <c r="BN26" s="69" t="s">
        <v>325</v>
      </c>
      <c r="BO26" s="72" t="s">
        <v>326</v>
      </c>
      <c r="BP26" s="77" t="s">
        <v>325</v>
      </c>
      <c r="BQ26" s="69" t="s">
        <v>325</v>
      </c>
      <c r="BR26" s="78" t="s">
        <v>326</v>
      </c>
      <c r="BS26" s="80" t="s">
        <v>325</v>
      </c>
      <c r="BT26" s="2" t="str">
        <f>IFERROR(VLOOKUP(A26,Listas!$A$2:$B$23,2,FALSE),"")</f>
        <v>Dirección Distrital de Archivo de Bogotá</v>
      </c>
    </row>
    <row r="27" spans="1:72" ht="409.5" customHeight="1" x14ac:dyDescent="0.2">
      <c r="A27" s="55" t="s">
        <v>205</v>
      </c>
      <c r="B27" s="101" t="s">
        <v>613</v>
      </c>
      <c r="C27" s="59" t="s">
        <v>68</v>
      </c>
      <c r="D27" s="57" t="s">
        <v>614</v>
      </c>
      <c r="E27" s="98" t="s">
        <v>64</v>
      </c>
      <c r="F27" s="98" t="s">
        <v>152</v>
      </c>
      <c r="G27" s="55" t="s">
        <v>615</v>
      </c>
      <c r="H27" s="55" t="s">
        <v>330</v>
      </c>
      <c r="I27" s="55" t="s">
        <v>616</v>
      </c>
      <c r="J27" s="55" t="s">
        <v>332</v>
      </c>
      <c r="K27" s="55" t="s">
        <v>318</v>
      </c>
      <c r="L27" s="55" t="s">
        <v>374</v>
      </c>
      <c r="M27" s="55" t="s">
        <v>377</v>
      </c>
      <c r="N27" s="100" t="s">
        <v>144</v>
      </c>
      <c r="O27" s="100" t="s">
        <v>79</v>
      </c>
      <c r="P27" s="98" t="s">
        <v>81</v>
      </c>
      <c r="Q27" s="55" t="s">
        <v>617</v>
      </c>
      <c r="R27" s="100" t="s">
        <v>144</v>
      </c>
      <c r="S27" s="100" t="s">
        <v>79</v>
      </c>
      <c r="T27" s="98" t="s">
        <v>81</v>
      </c>
      <c r="U27" s="55" t="s">
        <v>618</v>
      </c>
      <c r="V27" s="98" t="s">
        <v>335</v>
      </c>
      <c r="W27" s="55" t="s">
        <v>321</v>
      </c>
      <c r="X27" s="55" t="s">
        <v>321</v>
      </c>
      <c r="Y27" s="55" t="s">
        <v>321</v>
      </c>
      <c r="Z27" s="55" t="s">
        <v>321</v>
      </c>
      <c r="AA27" s="55" t="s">
        <v>321</v>
      </c>
      <c r="AB27" s="55" t="s">
        <v>619</v>
      </c>
      <c r="AC27" s="55" t="s">
        <v>620</v>
      </c>
      <c r="AD27" s="55" t="s">
        <v>621</v>
      </c>
      <c r="AE27" s="55" t="s">
        <v>622</v>
      </c>
      <c r="AF27" s="55" t="s">
        <v>623</v>
      </c>
      <c r="AG27" s="55" t="s">
        <v>624</v>
      </c>
      <c r="AH27" s="55" t="s">
        <v>625</v>
      </c>
      <c r="AI27" s="56" t="s">
        <v>626</v>
      </c>
      <c r="AJ27" s="71">
        <v>43592</v>
      </c>
      <c r="AK27" s="72" t="s">
        <v>322</v>
      </c>
      <c r="AL27" s="77" t="s">
        <v>356</v>
      </c>
      <c r="AM27" s="69">
        <v>43768</v>
      </c>
      <c r="AN27" s="78" t="s">
        <v>627</v>
      </c>
      <c r="AO27" s="74" t="s">
        <v>628</v>
      </c>
      <c r="AP27" s="69">
        <v>43902</v>
      </c>
      <c r="AQ27" s="72" t="s">
        <v>443</v>
      </c>
      <c r="AR27" s="77" t="s">
        <v>629</v>
      </c>
      <c r="AS27" s="69" t="s">
        <v>325</v>
      </c>
      <c r="AT27" s="78" t="s">
        <v>326</v>
      </c>
      <c r="AU27" s="74" t="s">
        <v>325</v>
      </c>
      <c r="AV27" s="69" t="s">
        <v>325</v>
      </c>
      <c r="AW27" s="72" t="s">
        <v>326</v>
      </c>
      <c r="AX27" s="77" t="s">
        <v>325</v>
      </c>
      <c r="AY27" s="69" t="s">
        <v>325</v>
      </c>
      <c r="AZ27" s="78" t="s">
        <v>326</v>
      </c>
      <c r="BA27" s="74" t="s">
        <v>325</v>
      </c>
      <c r="BB27" s="69" t="s">
        <v>325</v>
      </c>
      <c r="BC27" s="72" t="s">
        <v>326</v>
      </c>
      <c r="BD27" s="77" t="s">
        <v>325</v>
      </c>
      <c r="BE27" s="69" t="s">
        <v>325</v>
      </c>
      <c r="BF27" s="78" t="s">
        <v>326</v>
      </c>
      <c r="BG27" s="74" t="s">
        <v>325</v>
      </c>
      <c r="BH27" s="69" t="s">
        <v>325</v>
      </c>
      <c r="BI27" s="72" t="s">
        <v>326</v>
      </c>
      <c r="BJ27" s="77" t="s">
        <v>325</v>
      </c>
      <c r="BK27" s="69" t="s">
        <v>325</v>
      </c>
      <c r="BL27" s="78" t="s">
        <v>326</v>
      </c>
      <c r="BM27" s="74" t="s">
        <v>325</v>
      </c>
      <c r="BN27" s="69" t="s">
        <v>325</v>
      </c>
      <c r="BO27" s="72" t="s">
        <v>326</v>
      </c>
      <c r="BP27" s="77" t="s">
        <v>325</v>
      </c>
      <c r="BQ27" s="69" t="s">
        <v>325</v>
      </c>
      <c r="BR27" s="78" t="s">
        <v>326</v>
      </c>
      <c r="BS27" s="80" t="s">
        <v>325</v>
      </c>
      <c r="BT27" s="2" t="str">
        <f>IFERROR(VLOOKUP(A27,Listas!$A$2:$B$23,2,FALSE),"")</f>
        <v>Subdirección de Servicios Administrativos</v>
      </c>
    </row>
    <row r="28" spans="1:72" ht="409.5" customHeight="1" x14ac:dyDescent="0.2">
      <c r="A28" s="55" t="s">
        <v>630</v>
      </c>
      <c r="B28" s="101" t="s">
        <v>631</v>
      </c>
      <c r="C28" s="59" t="s">
        <v>150</v>
      </c>
      <c r="D28" s="57" t="s">
        <v>632</v>
      </c>
      <c r="E28" s="98" t="s">
        <v>64</v>
      </c>
      <c r="F28" s="98" t="s">
        <v>92</v>
      </c>
      <c r="G28" s="55" t="s">
        <v>633</v>
      </c>
      <c r="H28" s="55" t="s">
        <v>330</v>
      </c>
      <c r="I28" s="55" t="s">
        <v>634</v>
      </c>
      <c r="J28" s="55" t="s">
        <v>581</v>
      </c>
      <c r="K28" s="55" t="s">
        <v>318</v>
      </c>
      <c r="L28" s="55" t="s">
        <v>374</v>
      </c>
      <c r="M28" s="55" t="s">
        <v>377</v>
      </c>
      <c r="N28" s="100" t="s">
        <v>144</v>
      </c>
      <c r="O28" s="100" t="s">
        <v>79</v>
      </c>
      <c r="P28" s="98" t="s">
        <v>81</v>
      </c>
      <c r="Q28" s="55" t="s">
        <v>635</v>
      </c>
      <c r="R28" s="100" t="s">
        <v>144</v>
      </c>
      <c r="S28" s="100" t="s">
        <v>79</v>
      </c>
      <c r="T28" s="98" t="s">
        <v>81</v>
      </c>
      <c r="U28" s="55" t="s">
        <v>636</v>
      </c>
      <c r="V28" s="98" t="s">
        <v>335</v>
      </c>
      <c r="W28" s="55" t="s">
        <v>321</v>
      </c>
      <c r="X28" s="55" t="s">
        <v>321</v>
      </c>
      <c r="Y28" s="55" t="s">
        <v>321</v>
      </c>
      <c r="Z28" s="55" t="s">
        <v>321</v>
      </c>
      <c r="AA28" s="55" t="s">
        <v>321</v>
      </c>
      <c r="AB28" s="55" t="s">
        <v>637</v>
      </c>
      <c r="AC28" s="55" t="s">
        <v>638</v>
      </c>
      <c r="AD28" s="55" t="s">
        <v>639</v>
      </c>
      <c r="AE28" s="55" t="s">
        <v>640</v>
      </c>
      <c r="AF28" s="55" t="s">
        <v>641</v>
      </c>
      <c r="AG28" s="55" t="s">
        <v>642</v>
      </c>
      <c r="AH28" s="55" t="s">
        <v>643</v>
      </c>
      <c r="AI28" s="56" t="s">
        <v>644</v>
      </c>
      <c r="AJ28" s="71">
        <v>43593</v>
      </c>
      <c r="AK28" s="72" t="s">
        <v>322</v>
      </c>
      <c r="AL28" s="77" t="s">
        <v>574</v>
      </c>
      <c r="AM28" s="69">
        <v>43783</v>
      </c>
      <c r="AN28" s="78" t="s">
        <v>322</v>
      </c>
      <c r="AO28" s="74" t="s">
        <v>645</v>
      </c>
      <c r="AP28" s="69">
        <v>43914</v>
      </c>
      <c r="AQ28" s="72" t="s">
        <v>443</v>
      </c>
      <c r="AR28" s="77" t="s">
        <v>646</v>
      </c>
      <c r="AS28" s="69" t="s">
        <v>325</v>
      </c>
      <c r="AT28" s="78" t="s">
        <v>326</v>
      </c>
      <c r="AU28" s="74" t="s">
        <v>325</v>
      </c>
      <c r="AV28" s="69" t="s">
        <v>325</v>
      </c>
      <c r="AW28" s="72" t="s">
        <v>326</v>
      </c>
      <c r="AX28" s="77" t="s">
        <v>325</v>
      </c>
      <c r="AY28" s="69" t="s">
        <v>325</v>
      </c>
      <c r="AZ28" s="78" t="s">
        <v>326</v>
      </c>
      <c r="BA28" s="74" t="s">
        <v>325</v>
      </c>
      <c r="BB28" s="69" t="s">
        <v>325</v>
      </c>
      <c r="BC28" s="72" t="s">
        <v>326</v>
      </c>
      <c r="BD28" s="77" t="s">
        <v>325</v>
      </c>
      <c r="BE28" s="69" t="s">
        <v>325</v>
      </c>
      <c r="BF28" s="78" t="s">
        <v>326</v>
      </c>
      <c r="BG28" s="74" t="s">
        <v>325</v>
      </c>
      <c r="BH28" s="69" t="s">
        <v>325</v>
      </c>
      <c r="BI28" s="72" t="s">
        <v>326</v>
      </c>
      <c r="BJ28" s="77" t="s">
        <v>325</v>
      </c>
      <c r="BK28" s="69" t="s">
        <v>325</v>
      </c>
      <c r="BL28" s="78" t="s">
        <v>326</v>
      </c>
      <c r="BM28" s="74" t="s">
        <v>325</v>
      </c>
      <c r="BN28" s="69" t="s">
        <v>325</v>
      </c>
      <c r="BO28" s="72" t="s">
        <v>326</v>
      </c>
      <c r="BP28" s="77" t="s">
        <v>325</v>
      </c>
      <c r="BQ28" s="69" t="s">
        <v>325</v>
      </c>
      <c r="BR28" s="78" t="s">
        <v>326</v>
      </c>
      <c r="BS28" s="80" t="s">
        <v>325</v>
      </c>
      <c r="BT28" s="2" t="str">
        <f>IFERROR(VLOOKUP(A28,Listas!$A$2:$B$23,2,FALSE),"")</f>
        <v>Subdirección de Servicios Administrativos</v>
      </c>
    </row>
    <row r="29" spans="1:72" ht="409.5" customHeight="1" x14ac:dyDescent="0.2">
      <c r="A29" s="55" t="s">
        <v>647</v>
      </c>
      <c r="B29" s="101" t="s">
        <v>649</v>
      </c>
      <c r="C29" s="59" t="s">
        <v>40</v>
      </c>
      <c r="D29" s="57" t="s">
        <v>650</v>
      </c>
      <c r="E29" s="98" t="s">
        <v>64</v>
      </c>
      <c r="F29" s="98" t="s">
        <v>152</v>
      </c>
      <c r="G29" s="55" t="s">
        <v>651</v>
      </c>
      <c r="H29" s="55" t="s">
        <v>652</v>
      </c>
      <c r="I29" s="55" t="s">
        <v>653</v>
      </c>
      <c r="J29" s="55" t="s">
        <v>654</v>
      </c>
      <c r="K29" s="55" t="s">
        <v>655</v>
      </c>
      <c r="L29" s="55" t="s">
        <v>374</v>
      </c>
      <c r="M29" s="55" t="s">
        <v>445</v>
      </c>
      <c r="N29" s="100" t="s">
        <v>144</v>
      </c>
      <c r="O29" s="100" t="s">
        <v>79</v>
      </c>
      <c r="P29" s="98" t="s">
        <v>81</v>
      </c>
      <c r="Q29" s="55" t="s">
        <v>656</v>
      </c>
      <c r="R29" s="100" t="s">
        <v>144</v>
      </c>
      <c r="S29" s="100" t="s">
        <v>79</v>
      </c>
      <c r="T29" s="98" t="s">
        <v>81</v>
      </c>
      <c r="U29" s="55" t="s">
        <v>657</v>
      </c>
      <c r="V29" s="98" t="s">
        <v>335</v>
      </c>
      <c r="W29" s="55" t="s">
        <v>321</v>
      </c>
      <c r="X29" s="55" t="s">
        <v>321</v>
      </c>
      <c r="Y29" s="55" t="s">
        <v>321</v>
      </c>
      <c r="Z29" s="55" t="s">
        <v>321</v>
      </c>
      <c r="AA29" s="55" t="s">
        <v>321</v>
      </c>
      <c r="AB29" s="55" t="s">
        <v>658</v>
      </c>
      <c r="AC29" s="55" t="s">
        <v>659</v>
      </c>
      <c r="AD29" s="55" t="s">
        <v>660</v>
      </c>
      <c r="AE29" s="55" t="s">
        <v>573</v>
      </c>
      <c r="AF29" s="55" t="s">
        <v>661</v>
      </c>
      <c r="AG29" s="55" t="s">
        <v>662</v>
      </c>
      <c r="AH29" s="55" t="s">
        <v>648</v>
      </c>
      <c r="AI29" s="56" t="s">
        <v>663</v>
      </c>
      <c r="AJ29" s="71">
        <v>43496</v>
      </c>
      <c r="AK29" s="72" t="s">
        <v>322</v>
      </c>
      <c r="AL29" s="77" t="s">
        <v>375</v>
      </c>
      <c r="AM29" s="69">
        <v>43594</v>
      </c>
      <c r="AN29" s="78" t="s">
        <v>517</v>
      </c>
      <c r="AO29" s="74" t="s">
        <v>664</v>
      </c>
      <c r="AP29" s="69">
        <v>43769</v>
      </c>
      <c r="AQ29" s="72" t="s">
        <v>378</v>
      </c>
      <c r="AR29" s="77" t="s">
        <v>665</v>
      </c>
      <c r="AS29" s="69">
        <v>43921</v>
      </c>
      <c r="AT29" s="78" t="s">
        <v>358</v>
      </c>
      <c r="AU29" s="74" t="s">
        <v>666</v>
      </c>
      <c r="AV29" s="69" t="s">
        <v>325</v>
      </c>
      <c r="AW29" s="72" t="s">
        <v>326</v>
      </c>
      <c r="AX29" s="77" t="s">
        <v>325</v>
      </c>
      <c r="AY29" s="69" t="s">
        <v>325</v>
      </c>
      <c r="AZ29" s="78" t="s">
        <v>326</v>
      </c>
      <c r="BA29" s="74" t="s">
        <v>325</v>
      </c>
      <c r="BB29" s="69" t="s">
        <v>325</v>
      </c>
      <c r="BC29" s="72" t="s">
        <v>326</v>
      </c>
      <c r="BD29" s="77" t="s">
        <v>325</v>
      </c>
      <c r="BE29" s="69" t="s">
        <v>325</v>
      </c>
      <c r="BF29" s="78" t="s">
        <v>326</v>
      </c>
      <c r="BG29" s="74" t="s">
        <v>325</v>
      </c>
      <c r="BH29" s="69" t="s">
        <v>325</v>
      </c>
      <c r="BI29" s="72" t="s">
        <v>326</v>
      </c>
      <c r="BJ29" s="77" t="s">
        <v>325</v>
      </c>
      <c r="BK29" s="69" t="s">
        <v>325</v>
      </c>
      <c r="BL29" s="78" t="s">
        <v>326</v>
      </c>
      <c r="BM29" s="74" t="s">
        <v>325</v>
      </c>
      <c r="BN29" s="69" t="s">
        <v>325</v>
      </c>
      <c r="BO29" s="72" t="s">
        <v>326</v>
      </c>
      <c r="BP29" s="77" t="s">
        <v>325</v>
      </c>
      <c r="BQ29" s="69" t="s">
        <v>325</v>
      </c>
      <c r="BR29" s="78" t="s">
        <v>326</v>
      </c>
      <c r="BS29" s="80" t="s">
        <v>325</v>
      </c>
      <c r="BT29" s="2" t="str">
        <f>IFERROR(VLOOKUP(A29,Listas!$A$2:$B$23,2,FALSE),"")</f>
        <v>Dirección de Talento Humano</v>
      </c>
    </row>
    <row r="30" spans="1:72" ht="409.5" customHeight="1" x14ac:dyDescent="0.2">
      <c r="A30" s="55" t="s">
        <v>647</v>
      </c>
      <c r="B30" s="101" t="s">
        <v>667</v>
      </c>
      <c r="C30" s="59" t="s">
        <v>68</v>
      </c>
      <c r="D30" s="57" t="s">
        <v>668</v>
      </c>
      <c r="E30" s="98" t="s">
        <v>64</v>
      </c>
      <c r="F30" s="98" t="s">
        <v>152</v>
      </c>
      <c r="G30" s="55" t="s">
        <v>669</v>
      </c>
      <c r="H30" s="55" t="s">
        <v>670</v>
      </c>
      <c r="I30" s="55" t="s">
        <v>671</v>
      </c>
      <c r="J30" s="55" t="s">
        <v>672</v>
      </c>
      <c r="K30" s="55" t="s">
        <v>318</v>
      </c>
      <c r="L30" s="55" t="s">
        <v>319</v>
      </c>
      <c r="M30" s="55" t="s">
        <v>445</v>
      </c>
      <c r="N30" s="100" t="s">
        <v>144</v>
      </c>
      <c r="O30" s="100" t="s">
        <v>79</v>
      </c>
      <c r="P30" s="98" t="s">
        <v>81</v>
      </c>
      <c r="Q30" s="55" t="s">
        <v>673</v>
      </c>
      <c r="R30" s="100" t="s">
        <v>144</v>
      </c>
      <c r="S30" s="100" t="s">
        <v>79</v>
      </c>
      <c r="T30" s="98" t="s">
        <v>81</v>
      </c>
      <c r="U30" s="55" t="s">
        <v>657</v>
      </c>
      <c r="V30" s="98" t="s">
        <v>335</v>
      </c>
      <c r="W30" s="55" t="s">
        <v>321</v>
      </c>
      <c r="X30" s="55" t="s">
        <v>321</v>
      </c>
      <c r="Y30" s="55" t="s">
        <v>321</v>
      </c>
      <c r="Z30" s="55" t="s">
        <v>321</v>
      </c>
      <c r="AA30" s="55" t="s">
        <v>321</v>
      </c>
      <c r="AB30" s="55" t="s">
        <v>674</v>
      </c>
      <c r="AC30" s="55" t="s">
        <v>675</v>
      </c>
      <c r="AD30" s="55" t="s">
        <v>676</v>
      </c>
      <c r="AE30" s="55" t="s">
        <v>573</v>
      </c>
      <c r="AF30" s="55" t="s">
        <v>661</v>
      </c>
      <c r="AG30" s="55" t="s">
        <v>677</v>
      </c>
      <c r="AH30" s="55" t="s">
        <v>678</v>
      </c>
      <c r="AI30" s="56" t="s">
        <v>679</v>
      </c>
      <c r="AJ30" s="71">
        <v>43496</v>
      </c>
      <c r="AK30" s="72" t="s">
        <v>322</v>
      </c>
      <c r="AL30" s="77" t="s">
        <v>375</v>
      </c>
      <c r="AM30" s="69">
        <v>43593</v>
      </c>
      <c r="AN30" s="78" t="s">
        <v>517</v>
      </c>
      <c r="AO30" s="74" t="s">
        <v>680</v>
      </c>
      <c r="AP30" s="69">
        <v>43769</v>
      </c>
      <c r="AQ30" s="72" t="s">
        <v>347</v>
      </c>
      <c r="AR30" s="77" t="s">
        <v>681</v>
      </c>
      <c r="AS30" s="69">
        <v>43921</v>
      </c>
      <c r="AT30" s="78" t="s">
        <v>358</v>
      </c>
      <c r="AU30" s="74" t="s">
        <v>682</v>
      </c>
      <c r="AV30" s="69" t="s">
        <v>325</v>
      </c>
      <c r="AW30" s="72" t="s">
        <v>326</v>
      </c>
      <c r="AX30" s="77" t="s">
        <v>325</v>
      </c>
      <c r="AY30" s="69" t="s">
        <v>325</v>
      </c>
      <c r="AZ30" s="78" t="s">
        <v>326</v>
      </c>
      <c r="BA30" s="74" t="s">
        <v>325</v>
      </c>
      <c r="BB30" s="69" t="s">
        <v>325</v>
      </c>
      <c r="BC30" s="72" t="s">
        <v>326</v>
      </c>
      <c r="BD30" s="77" t="s">
        <v>325</v>
      </c>
      <c r="BE30" s="69" t="s">
        <v>325</v>
      </c>
      <c r="BF30" s="78" t="s">
        <v>326</v>
      </c>
      <c r="BG30" s="74" t="s">
        <v>325</v>
      </c>
      <c r="BH30" s="69" t="s">
        <v>325</v>
      </c>
      <c r="BI30" s="72" t="s">
        <v>326</v>
      </c>
      <c r="BJ30" s="77" t="s">
        <v>325</v>
      </c>
      <c r="BK30" s="69" t="s">
        <v>325</v>
      </c>
      <c r="BL30" s="78" t="s">
        <v>326</v>
      </c>
      <c r="BM30" s="74" t="s">
        <v>325</v>
      </c>
      <c r="BN30" s="69" t="s">
        <v>325</v>
      </c>
      <c r="BO30" s="72" t="s">
        <v>326</v>
      </c>
      <c r="BP30" s="77" t="s">
        <v>325</v>
      </c>
      <c r="BQ30" s="69" t="s">
        <v>325</v>
      </c>
      <c r="BR30" s="78" t="s">
        <v>326</v>
      </c>
      <c r="BS30" s="80" t="s">
        <v>325</v>
      </c>
      <c r="BT30" s="2" t="str">
        <f>IFERROR(VLOOKUP(A30,Listas!$A$2:$B$23,2,FALSE),"")</f>
        <v>Dirección de Talento Humano</v>
      </c>
    </row>
    <row r="31" spans="1:72" ht="409.5" customHeight="1" x14ac:dyDescent="0.2">
      <c r="A31" s="55" t="s">
        <v>684</v>
      </c>
      <c r="B31" s="101" t="s">
        <v>685</v>
      </c>
      <c r="C31" s="59" t="s">
        <v>40</v>
      </c>
      <c r="D31" s="57" t="s">
        <v>686</v>
      </c>
      <c r="E31" s="98" t="s">
        <v>64</v>
      </c>
      <c r="F31" s="98" t="s">
        <v>152</v>
      </c>
      <c r="G31" s="55" t="s">
        <v>687</v>
      </c>
      <c r="H31" s="55" t="s">
        <v>688</v>
      </c>
      <c r="I31" s="55" t="s">
        <v>689</v>
      </c>
      <c r="J31" s="55" t="s">
        <v>690</v>
      </c>
      <c r="K31" s="55" t="s">
        <v>318</v>
      </c>
      <c r="L31" s="55" t="s">
        <v>374</v>
      </c>
      <c r="M31" s="55" t="s">
        <v>445</v>
      </c>
      <c r="N31" s="100" t="s">
        <v>144</v>
      </c>
      <c r="O31" s="100" t="s">
        <v>52</v>
      </c>
      <c r="P31" s="98" t="s">
        <v>54</v>
      </c>
      <c r="Q31" s="55" t="s">
        <v>691</v>
      </c>
      <c r="R31" s="100" t="s">
        <v>144</v>
      </c>
      <c r="S31" s="100" t="s">
        <v>52</v>
      </c>
      <c r="T31" s="98" t="s">
        <v>54</v>
      </c>
      <c r="U31" s="55" t="s">
        <v>692</v>
      </c>
      <c r="V31" s="98" t="s">
        <v>335</v>
      </c>
      <c r="W31" s="55" t="s">
        <v>321</v>
      </c>
      <c r="X31" s="55" t="s">
        <v>321</v>
      </c>
      <c r="Y31" s="55" t="s">
        <v>321</v>
      </c>
      <c r="Z31" s="55" t="s">
        <v>321</v>
      </c>
      <c r="AA31" s="55" t="s">
        <v>321</v>
      </c>
      <c r="AB31" s="55" t="s">
        <v>693</v>
      </c>
      <c r="AC31" s="55" t="s">
        <v>694</v>
      </c>
      <c r="AD31" s="55" t="s">
        <v>695</v>
      </c>
      <c r="AE31" s="55" t="s">
        <v>696</v>
      </c>
      <c r="AF31" s="55" t="s">
        <v>697</v>
      </c>
      <c r="AG31" s="55" t="s">
        <v>698</v>
      </c>
      <c r="AH31" s="55" t="s">
        <v>699</v>
      </c>
      <c r="AI31" s="56" t="s">
        <v>700</v>
      </c>
      <c r="AJ31" s="71">
        <v>43599</v>
      </c>
      <c r="AK31" s="72" t="s">
        <v>322</v>
      </c>
      <c r="AL31" s="77" t="s">
        <v>356</v>
      </c>
      <c r="AM31" s="69">
        <v>43767</v>
      </c>
      <c r="AN31" s="78" t="s">
        <v>627</v>
      </c>
      <c r="AO31" s="74" t="s">
        <v>701</v>
      </c>
      <c r="AP31" s="69">
        <v>43901</v>
      </c>
      <c r="AQ31" s="72" t="s">
        <v>399</v>
      </c>
      <c r="AR31" s="77" t="s">
        <v>702</v>
      </c>
      <c r="AS31" s="69" t="s">
        <v>325</v>
      </c>
      <c r="AT31" s="78" t="s">
        <v>326</v>
      </c>
      <c r="AU31" s="74" t="s">
        <v>325</v>
      </c>
      <c r="AV31" s="69" t="s">
        <v>325</v>
      </c>
      <c r="AW31" s="72" t="s">
        <v>326</v>
      </c>
      <c r="AX31" s="77" t="s">
        <v>325</v>
      </c>
      <c r="AY31" s="69" t="s">
        <v>325</v>
      </c>
      <c r="AZ31" s="78" t="s">
        <v>326</v>
      </c>
      <c r="BA31" s="74" t="s">
        <v>325</v>
      </c>
      <c r="BB31" s="69" t="s">
        <v>325</v>
      </c>
      <c r="BC31" s="72" t="s">
        <v>326</v>
      </c>
      <c r="BD31" s="77" t="s">
        <v>325</v>
      </c>
      <c r="BE31" s="69" t="s">
        <v>325</v>
      </c>
      <c r="BF31" s="78" t="s">
        <v>326</v>
      </c>
      <c r="BG31" s="74" t="s">
        <v>325</v>
      </c>
      <c r="BH31" s="69" t="s">
        <v>325</v>
      </c>
      <c r="BI31" s="72" t="s">
        <v>326</v>
      </c>
      <c r="BJ31" s="77" t="s">
        <v>325</v>
      </c>
      <c r="BK31" s="69" t="s">
        <v>325</v>
      </c>
      <c r="BL31" s="78" t="s">
        <v>326</v>
      </c>
      <c r="BM31" s="74" t="s">
        <v>325</v>
      </c>
      <c r="BN31" s="69" t="s">
        <v>325</v>
      </c>
      <c r="BO31" s="72" t="s">
        <v>326</v>
      </c>
      <c r="BP31" s="77" t="s">
        <v>325</v>
      </c>
      <c r="BQ31" s="69" t="s">
        <v>325</v>
      </c>
      <c r="BR31" s="78" t="s">
        <v>326</v>
      </c>
      <c r="BS31" s="80" t="s">
        <v>325</v>
      </c>
      <c r="BT31" s="2" t="str">
        <f>IFERROR(VLOOKUP(A31,Listas!$A$2:$B$23,2,FALSE),"")</f>
        <v xml:space="preserve"> Oficina Asesora de Jurídica</v>
      </c>
    </row>
    <row r="32" spans="1:72" ht="409.5" customHeight="1" x14ac:dyDescent="0.2">
      <c r="A32" s="55" t="s">
        <v>186</v>
      </c>
      <c r="B32" s="101" t="s">
        <v>709</v>
      </c>
      <c r="C32" s="59" t="s">
        <v>94</v>
      </c>
      <c r="D32" s="57" t="s">
        <v>710</v>
      </c>
      <c r="E32" s="98" t="s">
        <v>64</v>
      </c>
      <c r="F32" s="98" t="s">
        <v>152</v>
      </c>
      <c r="G32" s="55" t="s">
        <v>711</v>
      </c>
      <c r="H32" s="55" t="s">
        <v>712</v>
      </c>
      <c r="I32" s="55" t="s">
        <v>713</v>
      </c>
      <c r="J32" s="55" t="s">
        <v>332</v>
      </c>
      <c r="K32" s="55" t="s">
        <v>318</v>
      </c>
      <c r="L32" s="55" t="s">
        <v>374</v>
      </c>
      <c r="M32" s="55" t="s">
        <v>474</v>
      </c>
      <c r="N32" s="100" t="s">
        <v>144</v>
      </c>
      <c r="O32" s="100" t="s">
        <v>52</v>
      </c>
      <c r="P32" s="98" t="s">
        <v>54</v>
      </c>
      <c r="Q32" s="55" t="s">
        <v>714</v>
      </c>
      <c r="R32" s="100" t="s">
        <v>144</v>
      </c>
      <c r="S32" s="100" t="s">
        <v>52</v>
      </c>
      <c r="T32" s="98" t="s">
        <v>54</v>
      </c>
      <c r="U32" s="55" t="s">
        <v>715</v>
      </c>
      <c r="V32" s="98" t="s">
        <v>335</v>
      </c>
      <c r="W32" s="55" t="s">
        <v>321</v>
      </c>
      <c r="X32" s="55" t="s">
        <v>321</v>
      </c>
      <c r="Y32" s="55" t="s">
        <v>321</v>
      </c>
      <c r="Z32" s="55" t="s">
        <v>321</v>
      </c>
      <c r="AA32" s="55" t="s">
        <v>321</v>
      </c>
      <c r="AB32" s="55" t="s">
        <v>703</v>
      </c>
      <c r="AC32" s="55" t="s">
        <v>704</v>
      </c>
      <c r="AD32" s="55" t="s">
        <v>705</v>
      </c>
      <c r="AE32" s="55" t="s">
        <v>706</v>
      </c>
      <c r="AF32" s="55" t="s">
        <v>707</v>
      </c>
      <c r="AG32" s="55" t="s">
        <v>716</v>
      </c>
      <c r="AH32" s="55" t="s">
        <v>717</v>
      </c>
      <c r="AI32" s="56" t="s">
        <v>718</v>
      </c>
      <c r="AJ32" s="71">
        <v>43593</v>
      </c>
      <c r="AK32" s="72" t="s">
        <v>322</v>
      </c>
      <c r="AL32" s="77" t="s">
        <v>719</v>
      </c>
      <c r="AM32" s="69">
        <v>43784</v>
      </c>
      <c r="AN32" s="78" t="s">
        <v>323</v>
      </c>
      <c r="AO32" s="74" t="s">
        <v>720</v>
      </c>
      <c r="AP32" s="69">
        <v>43895</v>
      </c>
      <c r="AQ32" s="72" t="s">
        <v>347</v>
      </c>
      <c r="AR32" s="77" t="s">
        <v>708</v>
      </c>
      <c r="AS32" s="69" t="s">
        <v>325</v>
      </c>
      <c r="AT32" s="78" t="s">
        <v>326</v>
      </c>
      <c r="AU32" s="74" t="s">
        <v>325</v>
      </c>
      <c r="AV32" s="69" t="s">
        <v>325</v>
      </c>
      <c r="AW32" s="72" t="s">
        <v>326</v>
      </c>
      <c r="AX32" s="77" t="s">
        <v>325</v>
      </c>
      <c r="AY32" s="69" t="s">
        <v>325</v>
      </c>
      <c r="AZ32" s="78" t="s">
        <v>326</v>
      </c>
      <c r="BA32" s="74" t="s">
        <v>325</v>
      </c>
      <c r="BB32" s="69" t="s">
        <v>325</v>
      </c>
      <c r="BC32" s="72" t="s">
        <v>326</v>
      </c>
      <c r="BD32" s="77" t="s">
        <v>325</v>
      </c>
      <c r="BE32" s="69" t="s">
        <v>325</v>
      </c>
      <c r="BF32" s="78" t="s">
        <v>326</v>
      </c>
      <c r="BG32" s="74" t="s">
        <v>325</v>
      </c>
      <c r="BH32" s="69" t="s">
        <v>325</v>
      </c>
      <c r="BI32" s="72" t="s">
        <v>326</v>
      </c>
      <c r="BJ32" s="77" t="s">
        <v>325</v>
      </c>
      <c r="BK32" s="69" t="s">
        <v>325</v>
      </c>
      <c r="BL32" s="78" t="s">
        <v>326</v>
      </c>
      <c r="BM32" s="74" t="s">
        <v>325</v>
      </c>
      <c r="BN32" s="69" t="s">
        <v>325</v>
      </c>
      <c r="BO32" s="72" t="s">
        <v>326</v>
      </c>
      <c r="BP32" s="77" t="s">
        <v>325</v>
      </c>
      <c r="BQ32" s="69" t="s">
        <v>325</v>
      </c>
      <c r="BR32" s="78" t="s">
        <v>326</v>
      </c>
      <c r="BS32" s="80" t="s">
        <v>325</v>
      </c>
      <c r="BT32" s="2" t="str">
        <f>IFERROR(VLOOKUP(A32,Listas!$A$2:$B$23,2,FALSE),"")</f>
        <v xml:space="preserve"> Oficina de Tecnologías de la Información y las Comunicaciones</v>
      </c>
    </row>
  </sheetData>
  <sheetProtection algorithmName="SHA-512" hashValue="TymGxc/irUE0EpPp6u85gkB3u0qqqa4gJG5icsmrAOdc6WY7+EZT/um/RqJ6ITvHF6AxWcn3uT1IRK2J1iac4A==" saltValue="Y2qfb75HLX0wza6Evyurog==" spinCount="100000" sheet="1" formatColumns="0" formatRows="0" autoFilter="0"/>
  <autoFilter ref="A11:BT32" xr:uid="{349DF385-1CF0-462D-91A9-A54B00B56F17}"/>
  <mergeCells count="13">
    <mergeCell ref="AJ9:BS10"/>
    <mergeCell ref="B9:F10"/>
    <mergeCell ref="G9:I10"/>
    <mergeCell ref="J9:M10"/>
    <mergeCell ref="A2:AI4"/>
    <mergeCell ref="B1:AI1"/>
    <mergeCell ref="B5:AI5"/>
    <mergeCell ref="O9:Q10"/>
    <mergeCell ref="V9:AI9"/>
    <mergeCell ref="R9:U10"/>
    <mergeCell ref="W10:AA10"/>
    <mergeCell ref="AB10:AF10"/>
    <mergeCell ref="AG10:AI10"/>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3249" operator="equal" id="{056AF3D6-E6F0-48B9-81D5-21524BDA0EBE}">
            <xm:f>Datos!$W$5</xm:f>
            <x14:dxf>
              <fill>
                <patternFill>
                  <bgColor rgb="FF92D050"/>
                </patternFill>
              </fill>
            </x14:dxf>
          </x14:cfRule>
          <x14:cfRule type="cellIs" priority="3250" operator="equal" id="{29FA1DEC-2F0E-42DF-BCD1-D3351139CC81}">
            <xm:f>Datos!$W$4</xm:f>
            <x14:dxf>
              <fill>
                <patternFill>
                  <bgColor rgb="FFFFFF00"/>
                </patternFill>
              </fill>
            </x14:dxf>
          </x14:cfRule>
          <x14:cfRule type="cellIs" priority="3251" operator="equal" id="{0775E4B0-F038-495A-81E8-26CAE48DAC27}">
            <xm:f>Datos!$W$3</xm:f>
            <x14:dxf>
              <fill>
                <patternFill>
                  <bgColor rgb="FFFFC000"/>
                </patternFill>
              </fill>
            </x14:dxf>
          </x14:cfRule>
          <x14:cfRule type="cellIs" priority="3252" operator="equal" id="{95617627-F561-474A-94D7-F7D0EC12F5A2}">
            <xm:f>Datos!$W$2</xm:f>
            <x14:dxf>
              <fill>
                <patternFill>
                  <bgColor rgb="FFFF0000"/>
                </patternFill>
              </fill>
            </x14:dxf>
          </x14:cfRule>
          <xm:sqref>P12:P32 T12:T32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18"/>
  <sheetViews>
    <sheetView showGridLines="0" workbookViewId="0"/>
  </sheetViews>
  <sheetFormatPr baseColWidth="10" defaultRowHeight="15" x14ac:dyDescent="0.25"/>
  <cols>
    <col min="1" max="1" width="30.42578125" style="105" customWidth="1"/>
    <col min="2" max="2" width="48.7109375" style="105" customWidth="1"/>
    <col min="3" max="3" width="12.7109375" style="105" customWidth="1"/>
    <col min="4" max="16384" width="11.42578125" style="105"/>
  </cols>
  <sheetData>
    <row r="1" spans="1:4" x14ac:dyDescent="0.25">
      <c r="A1" s="134" t="s">
        <v>294</v>
      </c>
      <c r="B1" s="134" t="s">
        <v>256</v>
      </c>
      <c r="C1" s="134" t="s">
        <v>290</v>
      </c>
      <c r="D1" s="134" t="s">
        <v>295</v>
      </c>
    </row>
    <row r="2" spans="1:4" x14ac:dyDescent="0.25">
      <c r="A2" s="139" t="s">
        <v>64</v>
      </c>
      <c r="B2" s="105" t="s">
        <v>40</v>
      </c>
      <c r="C2" s="157">
        <v>10</v>
      </c>
      <c r="D2" s="140">
        <f>C2/$C$7</f>
        <v>0.47619047619047616</v>
      </c>
    </row>
    <row r="3" spans="1:4" x14ac:dyDescent="0.25">
      <c r="B3" s="105" t="s">
        <v>68</v>
      </c>
      <c r="C3" s="157">
        <v>6</v>
      </c>
      <c r="D3" s="140">
        <f t="shared" ref="D3:D6" si="0">C3/$C$7</f>
        <v>0.2857142857142857</v>
      </c>
    </row>
    <row r="4" spans="1:4" x14ac:dyDescent="0.25">
      <c r="B4" s="105" t="s">
        <v>116</v>
      </c>
      <c r="C4" s="157">
        <v>2</v>
      </c>
      <c r="D4" s="140">
        <f t="shared" si="0"/>
        <v>9.5238095238095233E-2</v>
      </c>
    </row>
    <row r="5" spans="1:4" x14ac:dyDescent="0.25">
      <c r="B5" s="105" t="s">
        <v>150</v>
      </c>
      <c r="C5" s="157">
        <v>2</v>
      </c>
      <c r="D5" s="140">
        <f t="shared" si="0"/>
        <v>9.5238095238095233E-2</v>
      </c>
    </row>
    <row r="6" spans="1:4" x14ac:dyDescent="0.25">
      <c r="B6" s="105" t="s">
        <v>94</v>
      </c>
      <c r="C6" s="157">
        <v>1</v>
      </c>
      <c r="D6" s="140">
        <f t="shared" si="0"/>
        <v>4.7619047619047616E-2</v>
      </c>
    </row>
    <row r="7" spans="1:4" x14ac:dyDescent="0.25">
      <c r="A7" s="141" t="s">
        <v>292</v>
      </c>
      <c r="B7" s="142"/>
      <c r="C7" s="158">
        <f>SUM(C2:C6)</f>
        <v>21</v>
      </c>
      <c r="D7" s="143">
        <f>SUM(D2:D6)</f>
        <v>1</v>
      </c>
    </row>
    <row r="8" spans="1:4" x14ac:dyDescent="0.25">
      <c r="B8" s="156"/>
      <c r="C8" s="157"/>
      <c r="D8" s="144"/>
    </row>
    <row r="9" spans="1:4" x14ac:dyDescent="0.25">
      <c r="A9" s="145" t="s">
        <v>35</v>
      </c>
      <c r="B9" s="105" t="s">
        <v>39</v>
      </c>
      <c r="C9" s="159">
        <v>10</v>
      </c>
      <c r="D9" s="146">
        <f>C9/$C$17</f>
        <v>0.11363636363636363</v>
      </c>
    </row>
    <row r="10" spans="1:4" x14ac:dyDescent="0.25">
      <c r="B10" s="99" t="s">
        <v>93</v>
      </c>
      <c r="C10" s="157">
        <v>44</v>
      </c>
      <c r="D10" s="140">
        <f t="shared" ref="D10:D16" si="1">C10/$C$17</f>
        <v>0.5</v>
      </c>
    </row>
    <row r="11" spans="1:4" x14ac:dyDescent="0.25">
      <c r="B11" s="99" t="s">
        <v>115</v>
      </c>
      <c r="C11" s="157">
        <v>4</v>
      </c>
      <c r="D11" s="140">
        <f t="shared" si="1"/>
        <v>4.5454545454545456E-2</v>
      </c>
    </row>
    <row r="12" spans="1:4" x14ac:dyDescent="0.25">
      <c r="B12" s="99" t="s">
        <v>133</v>
      </c>
      <c r="C12" s="157">
        <v>15</v>
      </c>
      <c r="D12" s="140">
        <f t="shared" si="1"/>
        <v>0.17045454545454544</v>
      </c>
    </row>
    <row r="13" spans="1:4" x14ac:dyDescent="0.25">
      <c r="B13" s="99" t="s">
        <v>149</v>
      </c>
      <c r="C13" s="157">
        <v>2</v>
      </c>
      <c r="D13" s="140">
        <f t="shared" si="1"/>
        <v>2.2727272727272728E-2</v>
      </c>
    </row>
    <row r="14" spans="1:4" x14ac:dyDescent="0.25">
      <c r="B14" s="99" t="s">
        <v>171</v>
      </c>
      <c r="C14" s="157">
        <v>9</v>
      </c>
      <c r="D14" s="140">
        <f t="shared" si="1"/>
        <v>0.10227272727272728</v>
      </c>
    </row>
    <row r="15" spans="1:4" x14ac:dyDescent="0.25">
      <c r="B15" s="99" t="s">
        <v>178</v>
      </c>
      <c r="C15" s="157">
        <v>2</v>
      </c>
      <c r="D15" s="140">
        <f t="shared" si="1"/>
        <v>2.2727272727272728E-2</v>
      </c>
    </row>
    <row r="16" spans="1:4" x14ac:dyDescent="0.25">
      <c r="B16" s="99" t="s">
        <v>161</v>
      </c>
      <c r="C16" s="157">
        <v>2</v>
      </c>
      <c r="D16" s="140">
        <f t="shared" si="1"/>
        <v>2.2727272727272728E-2</v>
      </c>
    </row>
    <row r="17" spans="1:4" x14ac:dyDescent="0.25">
      <c r="A17" s="147" t="s">
        <v>293</v>
      </c>
      <c r="B17" s="147"/>
      <c r="C17" s="133">
        <f>SUM(C9:C16)</f>
        <v>88</v>
      </c>
      <c r="D17" s="148">
        <f>SUM(D9:D16)</f>
        <v>0.99999999999999989</v>
      </c>
    </row>
    <row r="18" spans="1:4" x14ac:dyDescent="0.25">
      <c r="A18" s="147" t="s">
        <v>267</v>
      </c>
      <c r="B18" s="147"/>
      <c r="C18" s="133">
        <f>C7+C17</f>
        <v>109</v>
      </c>
      <c r="D18" s="149"/>
    </row>
  </sheetData>
  <sheetProtection algorithmName="SHA-512" hashValue="2RJpMo/FhaRLCnhBzWXCWXE5RyV7Q/lAYcLzeRFwyJlFAHqnvCJDMbbxsfzNJvUvmAB9d0MHGXgSYpL+lgrHGA==" saltValue="FKyTVkufimN067OLo53+z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49"/>
  <sheetViews>
    <sheetView showGridLines="0" zoomScale="85" zoomScaleNormal="85" workbookViewId="0"/>
  </sheetViews>
  <sheetFormatPr baseColWidth="10" defaultRowHeight="15" x14ac:dyDescent="0.25"/>
  <cols>
    <col min="1" max="1" width="75" style="105" bestFit="1" customWidth="1"/>
    <col min="2" max="2" width="16.7109375" style="105" bestFit="1" customWidth="1"/>
    <col min="3" max="16384" width="11.42578125" style="105"/>
  </cols>
  <sheetData>
    <row r="3" spans="1:2" x14ac:dyDescent="0.25">
      <c r="A3" s="136" t="s">
        <v>266</v>
      </c>
      <c r="B3" s="105" t="s">
        <v>722</v>
      </c>
    </row>
    <row r="4" spans="1:2" x14ac:dyDescent="0.25">
      <c r="A4" s="138" t="s">
        <v>285</v>
      </c>
      <c r="B4" s="137">
        <v>4</v>
      </c>
    </row>
    <row r="5" spans="1:2" x14ac:dyDescent="0.25">
      <c r="A5" s="138" t="s">
        <v>286</v>
      </c>
      <c r="B5" s="137">
        <v>4</v>
      </c>
    </row>
    <row r="6" spans="1:2" x14ac:dyDescent="0.25">
      <c r="A6" s="138" t="s">
        <v>287</v>
      </c>
      <c r="B6" s="137">
        <v>4</v>
      </c>
    </row>
    <row r="7" spans="1:2" x14ac:dyDescent="0.25">
      <c r="A7" s="138" t="s">
        <v>273</v>
      </c>
      <c r="B7" s="137">
        <v>7</v>
      </c>
    </row>
    <row r="8" spans="1:2" x14ac:dyDescent="0.25">
      <c r="A8" s="138" t="s">
        <v>279</v>
      </c>
      <c r="B8" s="137">
        <v>3</v>
      </c>
    </row>
    <row r="9" spans="1:2" x14ac:dyDescent="0.25">
      <c r="A9" s="138" t="s">
        <v>280</v>
      </c>
      <c r="B9" s="137">
        <v>3</v>
      </c>
    </row>
    <row r="10" spans="1:2" x14ac:dyDescent="0.25">
      <c r="A10" s="138" t="s">
        <v>282</v>
      </c>
      <c r="B10" s="137">
        <v>7</v>
      </c>
    </row>
    <row r="11" spans="1:2" x14ac:dyDescent="0.25">
      <c r="A11" s="138" t="s">
        <v>272</v>
      </c>
      <c r="B11" s="137">
        <v>18</v>
      </c>
    </row>
    <row r="12" spans="1:2" x14ac:dyDescent="0.25">
      <c r="A12" s="138" t="s">
        <v>277</v>
      </c>
      <c r="B12" s="137">
        <v>4</v>
      </c>
    </row>
    <row r="13" spans="1:2" x14ac:dyDescent="0.25">
      <c r="A13" s="138" t="s">
        <v>275</v>
      </c>
      <c r="B13" s="137">
        <v>2</v>
      </c>
    </row>
    <row r="14" spans="1:2" x14ac:dyDescent="0.25">
      <c r="A14" s="138" t="s">
        <v>278</v>
      </c>
      <c r="B14" s="137">
        <v>3</v>
      </c>
    </row>
    <row r="15" spans="1:2" x14ac:dyDescent="0.25">
      <c r="A15" s="138" t="s">
        <v>270</v>
      </c>
      <c r="B15" s="137">
        <v>3</v>
      </c>
    </row>
    <row r="16" spans="1:2" x14ac:dyDescent="0.25">
      <c r="A16" s="138" t="s">
        <v>271</v>
      </c>
      <c r="B16" s="137">
        <v>4</v>
      </c>
    </row>
    <row r="17" spans="1:3" x14ac:dyDescent="0.25">
      <c r="A17" s="138" t="s">
        <v>276</v>
      </c>
      <c r="B17" s="137">
        <v>5</v>
      </c>
    </row>
    <row r="18" spans="1:3" x14ac:dyDescent="0.25">
      <c r="A18" s="138" t="s">
        <v>284</v>
      </c>
      <c r="B18" s="137">
        <v>17</v>
      </c>
    </row>
    <row r="19" spans="1:3" x14ac:dyDescent="0.25">
      <c r="A19" s="138" t="s">
        <v>283</v>
      </c>
      <c r="B19" s="137">
        <v>4</v>
      </c>
    </row>
    <row r="20" spans="1:3" x14ac:dyDescent="0.25">
      <c r="A20" s="138" t="s">
        <v>274</v>
      </c>
      <c r="B20" s="137">
        <v>11</v>
      </c>
    </row>
    <row r="21" spans="1:3" x14ac:dyDescent="0.25">
      <c r="A21" s="138" t="s">
        <v>281</v>
      </c>
      <c r="B21" s="137">
        <v>6</v>
      </c>
    </row>
    <row r="22" spans="1:3" x14ac:dyDescent="0.25">
      <c r="A22" s="138" t="s">
        <v>267</v>
      </c>
      <c r="B22" s="137">
        <v>109</v>
      </c>
    </row>
    <row r="26" spans="1:3" x14ac:dyDescent="0.25">
      <c r="A26" s="136" t="s">
        <v>266</v>
      </c>
      <c r="B26" s="105" t="s">
        <v>722</v>
      </c>
      <c r="C26" s="136"/>
    </row>
    <row r="27" spans="1:3" x14ac:dyDescent="0.25">
      <c r="A27" s="138" t="s">
        <v>317</v>
      </c>
      <c r="B27" s="137">
        <v>3</v>
      </c>
    </row>
    <row r="28" spans="1:3" x14ac:dyDescent="0.25">
      <c r="A28" s="138" t="s">
        <v>65</v>
      </c>
      <c r="B28" s="137">
        <v>3</v>
      </c>
    </row>
    <row r="29" spans="1:3" x14ac:dyDescent="0.25">
      <c r="A29" s="138" t="s">
        <v>373</v>
      </c>
      <c r="B29" s="137">
        <v>4</v>
      </c>
    </row>
    <row r="30" spans="1:3" x14ac:dyDescent="0.25">
      <c r="A30" s="138" t="s">
        <v>379</v>
      </c>
      <c r="B30" s="137">
        <v>7</v>
      </c>
    </row>
    <row r="31" spans="1:3" x14ac:dyDescent="0.25">
      <c r="A31" s="138" t="s">
        <v>424</v>
      </c>
      <c r="B31" s="137">
        <v>4</v>
      </c>
    </row>
    <row r="32" spans="1:3" x14ac:dyDescent="0.25">
      <c r="A32" s="138" t="s">
        <v>147</v>
      </c>
      <c r="B32" s="137">
        <v>3</v>
      </c>
    </row>
    <row r="33" spans="1:2" x14ac:dyDescent="0.25">
      <c r="A33" s="138" t="s">
        <v>159</v>
      </c>
      <c r="B33" s="137">
        <v>5</v>
      </c>
    </row>
    <row r="34" spans="1:2" x14ac:dyDescent="0.25">
      <c r="A34" s="138" t="s">
        <v>169</v>
      </c>
      <c r="B34" s="137">
        <v>5</v>
      </c>
    </row>
    <row r="35" spans="1:2" x14ac:dyDescent="0.25">
      <c r="A35" s="138" t="s">
        <v>494</v>
      </c>
      <c r="B35" s="137">
        <v>4</v>
      </c>
    </row>
    <row r="36" spans="1:2" x14ac:dyDescent="0.25">
      <c r="A36" s="138" t="s">
        <v>182</v>
      </c>
      <c r="B36" s="137">
        <v>2</v>
      </c>
    </row>
    <row r="37" spans="1:2" x14ac:dyDescent="0.25">
      <c r="A37" s="138" t="s">
        <v>189</v>
      </c>
      <c r="B37" s="137">
        <v>4</v>
      </c>
    </row>
    <row r="38" spans="1:2" x14ac:dyDescent="0.25">
      <c r="A38" s="138" t="s">
        <v>611</v>
      </c>
      <c r="B38" s="137">
        <v>6</v>
      </c>
    </row>
    <row r="39" spans="1:2" x14ac:dyDescent="0.25">
      <c r="A39" s="138" t="s">
        <v>197</v>
      </c>
      <c r="B39" s="137">
        <v>4</v>
      </c>
    </row>
    <row r="40" spans="1:2" x14ac:dyDescent="0.25">
      <c r="A40" s="138" t="s">
        <v>612</v>
      </c>
      <c r="B40" s="137">
        <v>6</v>
      </c>
    </row>
    <row r="41" spans="1:2" x14ac:dyDescent="0.25">
      <c r="A41" s="138" t="s">
        <v>205</v>
      </c>
      <c r="B41" s="137">
        <v>5</v>
      </c>
    </row>
    <row r="42" spans="1:2" x14ac:dyDescent="0.25">
      <c r="A42" s="138" t="s">
        <v>209</v>
      </c>
      <c r="B42" s="137">
        <v>11</v>
      </c>
    </row>
    <row r="43" spans="1:2" x14ac:dyDescent="0.25">
      <c r="A43" s="138" t="s">
        <v>630</v>
      </c>
      <c r="B43" s="137">
        <v>8</v>
      </c>
    </row>
    <row r="44" spans="1:2" x14ac:dyDescent="0.25">
      <c r="A44" s="138" t="s">
        <v>647</v>
      </c>
      <c r="B44" s="137">
        <v>12</v>
      </c>
    </row>
    <row r="45" spans="1:2" x14ac:dyDescent="0.25">
      <c r="A45" s="138" t="s">
        <v>683</v>
      </c>
      <c r="B45" s="137">
        <v>4</v>
      </c>
    </row>
    <row r="46" spans="1:2" x14ac:dyDescent="0.25">
      <c r="A46" s="138" t="s">
        <v>684</v>
      </c>
      <c r="B46" s="137">
        <v>4</v>
      </c>
    </row>
    <row r="47" spans="1:2" x14ac:dyDescent="0.25">
      <c r="A47" s="138" t="s">
        <v>186</v>
      </c>
      <c r="B47" s="137">
        <v>2</v>
      </c>
    </row>
    <row r="48" spans="1:2" x14ac:dyDescent="0.25">
      <c r="A48" s="138" t="s">
        <v>721</v>
      </c>
      <c r="B48" s="137">
        <v>3</v>
      </c>
    </row>
    <row r="49" spans="1:2" x14ac:dyDescent="0.25">
      <c r="A49" s="138" t="s">
        <v>267</v>
      </c>
      <c r="B49" s="137">
        <v>109</v>
      </c>
    </row>
  </sheetData>
  <sheetProtection algorithmName="SHA-512" hashValue="0bVOo1+CQJIGxDN7bsarySFhdvwhHtBu6Vn4YrdOnv7NQDX4TuwY8KCF/JmkZ/L+IQAhEWjmvy3h0G9kNzMs7g==" saltValue="6ekZvipSNXJRqBjnC42wxQ==" spinCount="100000" sheet="1" objects="1" scenarios="1"/>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2020-07-01T23:48:38Z</dcterms:modified>
  <cp:category/>
  <cp:contentStatus/>
</cp:coreProperties>
</file>