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jpedraza\Downloads\"/>
    </mc:Choice>
  </mc:AlternateContent>
  <bookViews>
    <workbookView xWindow="0" yWindow="0" windowWidth="28800" windowHeight="11730"/>
  </bookViews>
  <sheets>
    <sheet name="Plan PESV 2022" sheetId="6" r:id="rId1"/>
    <sheet name="Gráfica" sheetId="7" r:id="rId2"/>
  </sheets>
  <definedNames>
    <definedName name="_xlnm._FilterDatabase" localSheetId="0" hidden="1">'Plan PESV 2022'!$A$4:$P$25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6" l="1"/>
  <c r="P6" i="6"/>
  <c r="C9" i="6"/>
  <c r="P9" i="6"/>
  <c r="C16" i="6"/>
  <c r="P16" i="6"/>
  <c r="C19" i="6"/>
  <c r="P19" i="6"/>
  <c r="C23" i="6"/>
  <c r="P23" i="6"/>
  <c r="D25" i="6"/>
  <c r="E25" i="6"/>
  <c r="F25" i="6"/>
  <c r="G25" i="6"/>
  <c r="H25" i="6"/>
  <c r="I25" i="6"/>
  <c r="J25" i="6"/>
  <c r="K25" i="6"/>
  <c r="L25" i="6"/>
  <c r="M25" i="6"/>
  <c r="N25" i="6"/>
  <c r="O25" i="6"/>
  <c r="D26" i="6"/>
  <c r="B4" i="7" s="1"/>
  <c r="N4" i="7" s="1"/>
  <c r="E26" i="6"/>
  <c r="C4" i="7" s="1"/>
  <c r="F26" i="6"/>
  <c r="D4" i="7" s="1"/>
  <c r="G26" i="6"/>
  <c r="E4" i="7" s="1"/>
  <c r="H26" i="6"/>
  <c r="F4" i="7" s="1"/>
  <c r="I26" i="6"/>
  <c r="G4" i="7" s="1"/>
  <c r="J26" i="6"/>
  <c r="H4" i="7" s="1"/>
  <c r="K26" i="6"/>
  <c r="I4" i="7" s="1"/>
  <c r="L26" i="6"/>
  <c r="J4" i="7" s="1"/>
  <c r="M26" i="6"/>
  <c r="K4" i="7" s="1"/>
  <c r="N26" i="6"/>
  <c r="L4" i="7" s="1"/>
  <c r="O26" i="6"/>
  <c r="M4" i="7" s="1"/>
  <c r="C26" i="6" l="1"/>
  <c r="P25" i="6"/>
</calcChain>
</file>

<file path=xl/sharedStrings.xml><?xml version="1.0" encoding="utf-8"?>
<sst xmlns="http://schemas.openxmlformats.org/spreadsheetml/2006/main" count="76" uniqueCount="64">
  <si>
    <t>DESCRIPCION DE LA ACTIVIDAD</t>
  </si>
  <si>
    <t>RESPONSABLE</t>
  </si>
  <si>
    <t># 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</si>
  <si>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</si>
  <si>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</si>
  <si>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</si>
  <si>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</si>
  <si>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</si>
  <si>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</si>
  <si>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</si>
  <si>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</si>
  <si>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</si>
  <si>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</si>
  <si>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</si>
  <si>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</si>
  <si>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RESULTADO %</t>
  </si>
  <si>
    <t>FORTALECIMIENTO DE LA GESTIÓN INSTITUCIONAL -30%</t>
  </si>
  <si>
    <t>Dirección Administrativa y Financiera</t>
  </si>
  <si>
    <t>COMPORTAMIENTO HUMANO -30%</t>
  </si>
  <si>
    <t>VEHICULOS SEGUROS -20%</t>
  </si>
  <si>
    <t>INFRAESTRUCTURA SEGURA -10%</t>
  </si>
  <si>
    <t>ATENCIÓN A VÍCTIMAS -10%</t>
  </si>
  <si>
    <t>PONDERACIÓN PILARES</t>
  </si>
  <si>
    <t>1. FORTALECIMIENTO GESTIÓN INSTITUCIONAL -30%</t>
  </si>
  <si>
    <t>El porcentaje correspondiente a cada pilar del plan estratégico de seguridad vial fue determinado de acuerdo con la Ley 1503 de 2011 y la Resolución No 1565 de 2014, las cuales indican los pesos que se debe determinar en cada uno</t>
  </si>
  <si>
    <t>2. COMPORTAMIENTO HUMANO -30%</t>
  </si>
  <si>
    <t>3. VEHÍCULOS SEGUROS -20%</t>
  </si>
  <si>
    <t>4. INFRAESTRUCTURA SEGURA -10%</t>
  </si>
  <si>
    <t>5. ATENCIÓN A VÍCTIMAS -10%</t>
  </si>
  <si>
    <t>PLAN DE ACCIÓN ANUAL - PLAN ESTRATÉGICO DE SEGURIDAD VIAL 2022</t>
  </si>
  <si>
    <t>TOTAL PORCENTAJE</t>
  </si>
  <si>
    <t>TOTAL ACTIVIDADES</t>
  </si>
  <si>
    <t>Revisar la documentación de las hojas de vida de los conductores, para verificar que contengan la información mínima requerida, según la Res. 1565 de 2014</t>
  </si>
  <si>
    <t>Revisar el cumplimiento de lo establecido en la Res. 1565 de 2014, para la empresa de transporte contratada</t>
  </si>
  <si>
    <t>Dirección Administrativa y Financiera
Dirección de Talento Humano</t>
  </si>
  <si>
    <t>Elaborar y socializar el informe de seguimiento a los accidentes de tránsito de la vigencia 2022 y lecciones aprendidas</t>
  </si>
  <si>
    <t>Actualizar la matriz de riesgos PESV en alineación con la norma GTC45 para la vigencia 2022</t>
  </si>
  <si>
    <t>Socializar el  mapa de calor de accidentalidad vial de Bogotá a los conductores de la entidad.</t>
  </si>
  <si>
    <t>Realizar actividades para fomentar el uso de los biciparqueaderos  de la entidad</t>
  </si>
  <si>
    <t>Realizar actividades necesarias para incrementar en un 25% los cupos de los biciparqueaderos de la entidad y fomentar su uso</t>
  </si>
  <si>
    <t>Dirección Administrativa y Financiera
Subdirección de Servicios Administrativos</t>
  </si>
  <si>
    <t>Realizar seguimiento a las actividades de mejoramiento de funcionalidades del aplicativo Sistema de Hoja de vida de Vehículos SHV de la entidad</t>
  </si>
  <si>
    <t>Aplicar pruebas aleatorias de alcoholemia a los conductores</t>
  </si>
  <si>
    <t>Consolidar y socializar el informe sobre verificación de comparendos, comportamiento de conductores y chequeos preoperacionales</t>
  </si>
  <si>
    <t>Realizar capacitación en conducción y aplicar las pruebas teórico - prácticas dirigido a Conductores de la entidad</t>
  </si>
  <si>
    <t>Elaborar y socializar una cartilla de seguridad vial para conductores de la entidad</t>
  </si>
  <si>
    <t>Realizar capacitación a conductores en temas de Seguridad Vial de manera trimestral</t>
  </si>
  <si>
    <t>Presentar la Gestión realizada en el trimestre del Plan Estratégico de Seguridad Vial ante el equipo de trabajo del PESV.</t>
  </si>
  <si>
    <t>Desarrollar actividades de concientización sobre los alcances del PESV y las responsabilidades de los actores viales.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</si>
  <si>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</si>
  <si>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</si>
  <si>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</si>
  <si>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</si>
  <si>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</si>
  <si>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</si>
  <si>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</si>
  <si>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</si>
  <si>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</si>
  <si>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</si>
  <si>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</si>
  <si>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</si>
  <si>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Actividades</t>
  </si>
  <si>
    <t>PROGRAMACIÓN ACTIVIDADES PLAN DE ACCIÓN ANUAL - PLAN ESTRATÉGICO DE SEGURIDAD VIAL 2022</t>
  </si>
  <si>
    <t>PROGRAMACIÓN ACTIVIDADES PLAN ESTRATÉGICO DE SEGURIDAD VIAL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</si>
</sst>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-* #,##0.00\ _€_-;\-* #,##0.00\ _€_-;_-* &quot;-&quot;??\ _€_-;_-@_-"/>
    <numFmt numFmtId="166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/>
    </xf>
    <xf numFmtId="166" fontId="2" fillId="3" borderId="8" xfId="2" applyNumberFormat="1" applyFont="1" applyFill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" fontId="6" fillId="5" borderId="12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9" fontId="2" fillId="3" borderId="39" xfId="1" applyFont="1" applyFill="1" applyBorder="1" applyAlignment="1">
      <alignment horizontal="center" vertical="center"/>
    </xf>
    <xf numFmtId="164" fontId="2" fillId="3" borderId="39" xfId="0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164" fontId="3" fillId="0" borderId="13" xfId="1" applyNumberFormat="1" applyFont="1" applyFill="1" applyBorder="1" applyAlignment="1">
      <alignment horizontal="center" vertical="center"/>
    </xf>
    <xf numFmtId="9" fontId="3" fillId="0" borderId="12" xfId="1" applyFont="1" applyFill="1" applyBorder="1" applyAlignment="1">
      <alignment horizontal="center" vertical="center" wrapText="1"/>
    </xf>
    <xf numFmtId="9" fontId="3" fillId="0" borderId="40" xfId="1" applyFont="1" applyFill="1" applyBorder="1" applyAlignment="1">
      <alignment horizontal="center" vertical="center" wrapText="1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9" fontId="3" fillId="0" borderId="12" xfId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9" fontId="3" fillId="0" borderId="13" xfId="1" applyFont="1" applyFill="1" applyBorder="1" applyAlignment="1">
      <alignment horizontal="center" vertical="center"/>
    </xf>
    <xf numFmtId="164" fontId="3" fillId="0" borderId="32" xfId="1" applyNumberFormat="1" applyFont="1" applyFill="1" applyBorder="1" applyAlignment="1">
      <alignment horizontal="center" vertical="center"/>
    </xf>
    <xf numFmtId="9" fontId="3" fillId="0" borderId="32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4" borderId="19" xfId="0" applyFont="1" applyFill="1" applyBorder="1" applyAlignment="1">
      <alignment wrapText="1"/>
    </xf>
    <xf numFmtId="0" fontId="7" fillId="4" borderId="21" xfId="0" applyFont="1" applyFill="1" applyBorder="1" applyAlignment="1">
      <alignment wrapText="1"/>
    </xf>
    <xf numFmtId="0" fontId="7" fillId="4" borderId="23" xfId="0" applyFont="1" applyFill="1" applyBorder="1" applyAlignment="1">
      <alignment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justify" vertical="center" wrapText="1"/>
    </xf>
    <xf numFmtId="0" fontId="3" fillId="0" borderId="28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33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9" fontId="3" fillId="0" borderId="34" xfId="0" applyNumberFormat="1" applyFont="1" applyBorder="1" applyAlignment="1">
      <alignment horizontal="center" vertical="center"/>
    </xf>
    <xf numFmtId="9" fontId="3" fillId="0" borderId="30" xfId="0" applyNumberFormat="1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9" fontId="3" fillId="0" borderId="31" xfId="0" applyNumberFormat="1" applyFont="1" applyBorder="1" applyAlignment="1">
      <alignment horizontal="center" vertical="center"/>
    </xf>
    <xf numFmtId="9" fontId="3" fillId="0" borderId="29" xfId="0" applyNumberFormat="1" applyFont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PROGRAMACIÓN ACTIVIDADES PLAN DE ACCIÓN ANUAL - </a:t>
            </a:r>
          </a:p>
          <a:p>
            <a:pPr>
              <a:defRPr/>
            </a:pPr>
            <a:r>
              <a:rPr lang="es-CO"/>
              <a:t>PLAN ESTRATÉGICO DE SEGURIDAD VIAL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Gráfica!$B$3:$M$3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Gráfica!$B$4:$M$4</c:f>
              <c:numCache>
                <c:formatCode>0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4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3A-4033-AA2B-C980C16786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85437616"/>
        <c:axId val="585435320"/>
      </c:lineChart>
      <c:catAx>
        <c:axId val="58543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5435320"/>
        <c:crosses val="autoZero"/>
        <c:auto val="1"/>
        <c:lblAlgn val="ctr"/>
        <c:lblOffset val="100"/>
        <c:noMultiLvlLbl val="0"/>
      </c:catAx>
      <c:valAx>
        <c:axId val="58543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543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5</xdr:row>
      <xdr:rowOff>0</xdr:rowOff>
    </xdr:from>
    <xdr:to>
      <xdr:col>13</xdr:col>
      <xdr:colOff>457200</xdr:colOff>
      <xdr:row>24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showGridLines="0" tabSelected="1" view="pageBreakPreview" zoomScale="64" zoomScaleNormal="64" zoomScaleSheetLayoutView="64" workbookViewId="0">
      <selection sqref="A1:P2"/>
    </sheetView>
  </sheetViews>
  <sheetFormatPr baseColWidth="10" defaultColWidth="11.42578125" defaultRowHeight="18.75" x14ac:dyDescent="0.3"/>
  <cols>
    <col min="1" max="1" width="47.85546875" style="1" customWidth="1"/>
    <col min="2" max="2" width="40.5703125" style="2" customWidth="1"/>
    <col min="3" max="3" width="15.140625" style="1" customWidth="1"/>
    <col min="4" max="11" width="12.42578125" style="1" customWidth="1"/>
    <col min="12" max="12" width="14.5703125" style="1" customWidth="1"/>
    <col min="13" max="13" width="13.42578125" style="1" customWidth="1"/>
    <col min="14" max="14" width="14" style="1" customWidth="1"/>
    <col min="15" max="15" width="12.42578125" style="1" customWidth="1"/>
    <col min="16" max="16" width="16.85546875" style="1" customWidth="1"/>
    <col min="17" max="16384" width="11.42578125" style="1"/>
  </cols>
  <sheetData>
    <row r="1" spans="1:16" x14ac:dyDescent="0.3">
      <c r="A1" s="48" t="s">
        <v>29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19.5" thickBot="1" x14ac:dyDescent="0.35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s="2" customFormat="1" ht="19.5" customHeight="1" x14ac:dyDescent="0.25">
      <c r="A3" s="87" t="s">
        <v>0</v>
      </c>
      <c r="B3" s="89" t="s">
        <v>1</v>
      </c>
      <c r="C3" s="89" t="s">
        <v>2</v>
      </c>
      <c r="D3" s="91" t="s">
        <v>63</v>
      </c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16" s="2" customFormat="1" ht="36.75" customHeight="1" thickBot="1" x14ac:dyDescent="0.3">
      <c r="A4" s="88"/>
      <c r="B4" s="90"/>
      <c r="C4" s="90"/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5" t="s">
        <v>15</v>
      </c>
    </row>
    <row r="5" spans="1:16" ht="25.5" customHeight="1" thickBot="1" x14ac:dyDescent="0.35">
      <c r="A5" s="93" t="s">
        <v>16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  <c r="O5" s="94"/>
      <c r="P5" s="96"/>
    </row>
    <row r="6" spans="1:16" ht="88.5" customHeight="1" x14ac:dyDescent="0.3">
      <c r="A6" s="41" t="s">
        <v>48</v>
      </c>
      <c r="B6" s="21" t="s">
        <v>17</v>
      </c>
      <c r="C6" s="68">
        <f>+COUNT(D6:O7)</f>
        <v>6</v>
      </c>
      <c r="D6" s="4"/>
      <c r="E6" s="22">
        <v>0.09</v>
      </c>
      <c r="F6" s="4"/>
      <c r="G6" s="4"/>
      <c r="H6" s="4"/>
      <c r="I6" s="22">
        <v>0.09</v>
      </c>
      <c r="J6" s="4"/>
      <c r="K6" s="4"/>
      <c r="L6" s="4"/>
      <c r="M6" s="6"/>
      <c r="N6" s="23"/>
      <c r="O6" s="24"/>
      <c r="P6" s="84">
        <f>+SUM(D6:O7)</f>
        <v>0.30000000000000004</v>
      </c>
    </row>
    <row r="7" spans="1:16" s="2" customFormat="1" ht="94.5" customHeight="1" thickBot="1" x14ac:dyDescent="0.3">
      <c r="A7" s="42" t="s">
        <v>47</v>
      </c>
      <c r="B7" s="21" t="s">
        <v>17</v>
      </c>
      <c r="C7" s="70"/>
      <c r="D7" s="25">
        <v>0.03</v>
      </c>
      <c r="E7" s="25"/>
      <c r="F7" s="25"/>
      <c r="G7" s="25">
        <v>0.03</v>
      </c>
      <c r="H7" s="26"/>
      <c r="I7" s="26"/>
      <c r="J7" s="26">
        <v>0.03</v>
      </c>
      <c r="K7" s="26"/>
      <c r="L7" s="26"/>
      <c r="M7" s="26">
        <v>0.03</v>
      </c>
      <c r="N7" s="26"/>
      <c r="O7" s="26"/>
      <c r="P7" s="85"/>
    </row>
    <row r="8" spans="1:16" s="2" customFormat="1" ht="19.5" thickBot="1" x14ac:dyDescent="0.3">
      <c r="A8" s="64" t="s">
        <v>18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7"/>
    </row>
    <row r="9" spans="1:16" s="2" customFormat="1" ht="82.5" customHeight="1" x14ac:dyDescent="0.25">
      <c r="A9" s="43" t="s">
        <v>46</v>
      </c>
      <c r="B9" s="21" t="s">
        <v>34</v>
      </c>
      <c r="C9" s="81">
        <f>+COUNT(D9:O14)</f>
        <v>17</v>
      </c>
      <c r="D9" s="22"/>
      <c r="E9" s="22"/>
      <c r="F9" s="27">
        <v>0.02</v>
      </c>
      <c r="G9" s="22"/>
      <c r="H9" s="22"/>
      <c r="I9" s="27">
        <v>0.02</v>
      </c>
      <c r="J9" s="22"/>
      <c r="K9" s="22"/>
      <c r="L9" s="27">
        <v>0.02</v>
      </c>
      <c r="M9" s="22"/>
      <c r="N9" s="22"/>
      <c r="O9" s="27">
        <v>0.02</v>
      </c>
      <c r="P9" s="84">
        <f>+SUM(D9:O14)</f>
        <v>0.30000000000000004</v>
      </c>
    </row>
    <row r="10" spans="1:16" s="2" customFormat="1" ht="78" customHeight="1" x14ac:dyDescent="0.25">
      <c r="A10" s="41" t="s">
        <v>45</v>
      </c>
      <c r="B10" s="21" t="s">
        <v>17</v>
      </c>
      <c r="C10" s="82"/>
      <c r="D10" s="25"/>
      <c r="E10" s="25"/>
      <c r="F10" s="25"/>
      <c r="G10" s="25"/>
      <c r="H10" s="27"/>
      <c r="I10" s="27">
        <v>0.02</v>
      </c>
      <c r="J10" s="25"/>
      <c r="K10" s="25"/>
      <c r="L10" s="27"/>
      <c r="M10" s="25"/>
      <c r="N10" s="27"/>
      <c r="O10" s="27"/>
      <c r="P10" s="85"/>
    </row>
    <row r="11" spans="1:16" s="2" customFormat="1" ht="56.25" x14ac:dyDescent="0.25">
      <c r="A11" s="41" t="s">
        <v>44</v>
      </c>
      <c r="B11" s="21" t="s">
        <v>34</v>
      </c>
      <c r="C11" s="82"/>
      <c r="D11" s="27"/>
      <c r="E11" s="27"/>
      <c r="F11" s="27">
        <v>0.03</v>
      </c>
      <c r="G11" s="25"/>
      <c r="H11" s="25"/>
      <c r="I11" s="25"/>
      <c r="J11" s="25"/>
      <c r="K11" s="25"/>
      <c r="L11" s="25"/>
      <c r="M11" s="25"/>
      <c r="N11" s="25"/>
      <c r="O11" s="25"/>
      <c r="P11" s="85"/>
    </row>
    <row r="12" spans="1:16" s="2" customFormat="1" ht="75" x14ac:dyDescent="0.25">
      <c r="A12" s="44" t="s">
        <v>43</v>
      </c>
      <c r="B12" s="21" t="s">
        <v>17</v>
      </c>
      <c r="C12" s="82"/>
      <c r="D12" s="27"/>
      <c r="E12" s="27"/>
      <c r="F12" s="27"/>
      <c r="G12" s="27">
        <v>0.01</v>
      </c>
      <c r="H12" s="27"/>
      <c r="I12" s="27"/>
      <c r="J12" s="27">
        <v>0.01</v>
      </c>
      <c r="K12" s="27"/>
      <c r="L12" s="27"/>
      <c r="M12" s="27">
        <v>0.01</v>
      </c>
      <c r="N12" s="27"/>
      <c r="O12" s="27"/>
      <c r="P12" s="86"/>
    </row>
    <row r="13" spans="1:16" s="2" customFormat="1" ht="60.75" customHeight="1" x14ac:dyDescent="0.25">
      <c r="A13" s="44" t="s">
        <v>42</v>
      </c>
      <c r="B13" s="21" t="s">
        <v>34</v>
      </c>
      <c r="C13" s="82"/>
      <c r="D13" s="27"/>
      <c r="E13" s="27">
        <v>0.02</v>
      </c>
      <c r="F13" s="27"/>
      <c r="G13" s="27">
        <v>0.02</v>
      </c>
      <c r="H13" s="27"/>
      <c r="I13" s="27">
        <v>0.02</v>
      </c>
      <c r="J13" s="27"/>
      <c r="K13" s="27">
        <v>0.02</v>
      </c>
      <c r="L13" s="27"/>
      <c r="M13" s="27">
        <v>0.02</v>
      </c>
      <c r="N13" s="27"/>
      <c r="O13" s="27">
        <v>0.02</v>
      </c>
      <c r="P13" s="86"/>
    </row>
    <row r="14" spans="1:16" s="2" customFormat="1" ht="113.25" customHeight="1" thickBot="1" x14ac:dyDescent="0.3">
      <c r="A14" s="44" t="s">
        <v>32</v>
      </c>
      <c r="B14" s="21" t="s">
        <v>34</v>
      </c>
      <c r="C14" s="83"/>
      <c r="D14" s="27"/>
      <c r="E14" s="27"/>
      <c r="F14" s="27"/>
      <c r="G14" s="27"/>
      <c r="H14" s="27">
        <v>0.01</v>
      </c>
      <c r="I14" s="27"/>
      <c r="J14" s="27"/>
      <c r="K14" s="27"/>
      <c r="L14" s="27"/>
      <c r="M14" s="27"/>
      <c r="N14" s="27">
        <v>0.01</v>
      </c>
      <c r="O14" s="27"/>
      <c r="P14" s="86"/>
    </row>
    <row r="15" spans="1:16" s="2" customFormat="1" ht="19.5" thickBot="1" x14ac:dyDescent="0.3">
      <c r="A15" s="64" t="s">
        <v>19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7"/>
    </row>
    <row r="16" spans="1:16" s="2" customFormat="1" ht="90.75" customHeight="1" x14ac:dyDescent="0.25">
      <c r="A16" s="43" t="s">
        <v>33</v>
      </c>
      <c r="B16" s="28" t="s">
        <v>40</v>
      </c>
      <c r="C16" s="68">
        <f>+COUNT(D16:O17)</f>
        <v>4</v>
      </c>
      <c r="D16" s="22"/>
      <c r="E16" s="22"/>
      <c r="F16" s="29"/>
      <c r="G16" s="22"/>
      <c r="H16" s="22">
        <v>0.05</v>
      </c>
      <c r="I16" s="22"/>
      <c r="J16" s="30"/>
      <c r="K16" s="22"/>
      <c r="L16" s="29"/>
      <c r="M16" s="22"/>
      <c r="N16" s="22">
        <v>0.05</v>
      </c>
      <c r="O16" s="22"/>
      <c r="P16" s="84">
        <f>+SUM(D16:O17)</f>
        <v>0.2</v>
      </c>
    </row>
    <row r="17" spans="1:17" s="2" customFormat="1" ht="107.25" customHeight="1" thickBot="1" x14ac:dyDescent="0.3">
      <c r="A17" s="42" t="s">
        <v>41</v>
      </c>
      <c r="B17" s="47" t="s">
        <v>40</v>
      </c>
      <c r="C17" s="69"/>
      <c r="D17" s="25"/>
      <c r="E17" s="25"/>
      <c r="F17" s="25"/>
      <c r="G17" s="25">
        <v>0.05</v>
      </c>
      <c r="H17" s="25"/>
      <c r="I17" s="25"/>
      <c r="J17" s="25"/>
      <c r="K17" s="25">
        <v>0.05</v>
      </c>
      <c r="L17" s="25"/>
      <c r="M17" s="25"/>
      <c r="N17" s="25"/>
      <c r="O17" s="25"/>
      <c r="P17" s="85"/>
    </row>
    <row r="18" spans="1:17" s="2" customFormat="1" ht="19.5" thickBot="1" x14ac:dyDescent="0.3">
      <c r="A18" s="64" t="s">
        <v>20</v>
      </c>
      <c r="B18" s="65"/>
      <c r="C18" s="65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7"/>
    </row>
    <row r="19" spans="1:17" s="2" customFormat="1" ht="103.5" customHeight="1" x14ac:dyDescent="0.25">
      <c r="A19" s="43" t="s">
        <v>39</v>
      </c>
      <c r="B19" s="21" t="s">
        <v>17</v>
      </c>
      <c r="C19" s="68">
        <f>+COUNT(D19:O21)</f>
        <v>3</v>
      </c>
      <c r="D19" s="31"/>
      <c r="E19" s="31"/>
      <c r="F19" s="31"/>
      <c r="G19" s="31"/>
      <c r="H19" s="25">
        <v>0.04</v>
      </c>
      <c r="I19" s="31"/>
      <c r="J19" s="32"/>
      <c r="K19" s="32"/>
      <c r="L19" s="25"/>
      <c r="M19" s="25"/>
      <c r="N19" s="25"/>
      <c r="O19" s="25"/>
      <c r="P19" s="71">
        <f>+SUM(D19:O21)</f>
        <v>0.1</v>
      </c>
    </row>
    <row r="20" spans="1:17" s="2" customFormat="1" ht="71.25" customHeight="1" x14ac:dyDescent="0.25">
      <c r="A20" s="45" t="s">
        <v>38</v>
      </c>
      <c r="B20" s="33" t="s">
        <v>17</v>
      </c>
      <c r="C20" s="69"/>
      <c r="D20" s="31"/>
      <c r="E20" s="31"/>
      <c r="F20" s="25"/>
      <c r="G20" s="31"/>
      <c r="H20" s="31"/>
      <c r="I20" s="31"/>
      <c r="J20" s="32"/>
      <c r="K20" s="32"/>
      <c r="L20" s="25">
        <v>0.03</v>
      </c>
      <c r="M20" s="25"/>
      <c r="N20" s="25"/>
      <c r="O20" s="25"/>
      <c r="P20" s="71"/>
    </row>
    <row r="21" spans="1:17" s="2" customFormat="1" ht="84.75" customHeight="1" thickBot="1" x14ac:dyDescent="0.3">
      <c r="A21" s="45" t="s">
        <v>37</v>
      </c>
      <c r="B21" s="21" t="s">
        <v>17</v>
      </c>
      <c r="C21" s="70"/>
      <c r="D21" s="31"/>
      <c r="E21" s="31"/>
      <c r="F21" s="31"/>
      <c r="G21" s="31"/>
      <c r="H21" s="31"/>
      <c r="I21" s="25"/>
      <c r="J21" s="25">
        <v>0.03</v>
      </c>
      <c r="K21" s="32"/>
      <c r="L21" s="25"/>
      <c r="M21" s="25"/>
      <c r="N21" s="25"/>
      <c r="O21" s="25"/>
      <c r="P21" s="72"/>
    </row>
    <row r="22" spans="1:17" s="2" customFormat="1" ht="19.5" thickBot="1" x14ac:dyDescent="0.3">
      <c r="A22" s="73" t="s">
        <v>21</v>
      </c>
      <c r="B22" s="65"/>
      <c r="C22" s="65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67"/>
    </row>
    <row r="23" spans="1:17" s="2" customFormat="1" ht="77.25" customHeight="1" x14ac:dyDescent="0.25">
      <c r="A23" s="43" t="s">
        <v>36</v>
      </c>
      <c r="B23" s="21" t="s">
        <v>34</v>
      </c>
      <c r="C23" s="68">
        <f>+COUNT(D23:O24)</f>
        <v>2</v>
      </c>
      <c r="D23" s="22"/>
      <c r="E23" s="22">
        <v>0.05</v>
      </c>
      <c r="F23" s="22"/>
      <c r="G23" s="34"/>
      <c r="H23" s="34"/>
      <c r="I23" s="34"/>
      <c r="J23" s="34"/>
      <c r="K23" s="22"/>
      <c r="L23" s="34"/>
      <c r="M23" s="34"/>
      <c r="N23" s="34"/>
      <c r="O23" s="35"/>
      <c r="P23" s="75">
        <f>+SUM(D23:O24)</f>
        <v>0.1</v>
      </c>
    </row>
    <row r="24" spans="1:17" s="2" customFormat="1" ht="87" customHeight="1" thickBot="1" x14ac:dyDescent="0.3">
      <c r="A24" s="46" t="s">
        <v>35</v>
      </c>
      <c r="B24" s="21" t="s">
        <v>34</v>
      </c>
      <c r="C24" s="70"/>
      <c r="D24" s="8"/>
      <c r="E24" s="8"/>
      <c r="F24" s="35"/>
      <c r="G24" s="36"/>
      <c r="H24" s="36"/>
      <c r="I24" s="36"/>
      <c r="J24" s="36"/>
      <c r="K24" s="35"/>
      <c r="L24" s="36"/>
      <c r="M24" s="36"/>
      <c r="N24" s="36"/>
      <c r="O24" s="27">
        <v>0.05</v>
      </c>
      <c r="P24" s="76"/>
    </row>
    <row r="25" spans="1:17" ht="27.75" customHeight="1" x14ac:dyDescent="0.3">
      <c r="A25" s="77" t="s">
        <v>30</v>
      </c>
      <c r="B25" s="78"/>
      <c r="C25" s="17"/>
      <c r="D25" s="18">
        <f>+D6+D7+D9+D10+D11+D12+D13+D14+D16+D17+D19+D20+D21+D23+D24</f>
        <v>0.03</v>
      </c>
      <c r="E25" s="18">
        <f>+E6+E7+E9+E10+E11+E12+E13+E14+E16+E17+E19+E20+E21+E23+E24</f>
        <v>0.16</v>
      </c>
      <c r="F25" s="18">
        <f>+F6+F7+F9+F10+F11+F12+F13+F14+H16+F17+H19+F20+F21+F23+F24</f>
        <v>0.14000000000000001</v>
      </c>
      <c r="G25" s="18">
        <f>+G6+G7+G9+G10+G11+G12+G13+G14+G16+G17+H19+G20+G21+G23+G24</f>
        <v>0.15</v>
      </c>
      <c r="H25" s="18">
        <f>+H6+H7+H9+H10+H11+H12+H13+H14+H16+H17+I19+H20+H21+H23+H24</f>
        <v>6.0000000000000005E-2</v>
      </c>
      <c r="I25" s="18">
        <f>+I6+I7+I9+I10+I11+I12+I13+I14+I16+I17+I19+I20+I21+I23+I24</f>
        <v>0.15</v>
      </c>
      <c r="J25" s="18">
        <f>+J6+J7+J9+J10+J11+J12+J13+J14+J16+J17+J19+J20+J21+J23+J24</f>
        <v>7.0000000000000007E-2</v>
      </c>
      <c r="K25" s="18">
        <f>+K6+K7+K9+K10+K11+K12+K13+K14+K16+K17+K19+K20+K21+K23+K24</f>
        <v>7.0000000000000007E-2</v>
      </c>
      <c r="L25" s="18">
        <f>+L6+L7+L9+L10+L11+L12+L13+L14+N16+L17+L19+L20+L21+L23+L24</f>
        <v>0.1</v>
      </c>
      <c r="M25" s="18">
        <f>+M6+M7+M9+M10+M11+M12+M13+M14+M16+M17+M19+M20+M21+M23+M24</f>
        <v>0.06</v>
      </c>
      <c r="N25" s="18">
        <f>+N6+N7+N9+N10+N11+N12+N13+N14+N16+N17+N19+N20+N21+N23+N24</f>
        <v>6.0000000000000005E-2</v>
      </c>
      <c r="O25" s="18">
        <f>+O6+O7+O9+O10+O11+O12+O13+O14+O16+O17+O19+O20+O21+O23+O24</f>
        <v>0.09</v>
      </c>
      <c r="P25" s="19">
        <f>+P6+P9+P16+P19+P23</f>
        <v>1</v>
      </c>
    </row>
    <row r="26" spans="1:17" ht="27.75" customHeight="1" thickBot="1" x14ac:dyDescent="0.35">
      <c r="A26" s="79" t="s">
        <v>31</v>
      </c>
      <c r="B26" s="80"/>
      <c r="C26" s="7">
        <f>+SUM(C6+C9+C16+C19+C23)</f>
        <v>32</v>
      </c>
      <c r="D26" s="15">
        <f t="shared" ref="D26:O26" si="0">+COUNT(D6:D7,D9:D14,D16:D17,D19:D21,D23:D24)</f>
        <v>1</v>
      </c>
      <c r="E26" s="15">
        <f t="shared" si="0"/>
        <v>3</v>
      </c>
      <c r="F26" s="15">
        <f t="shared" si="0"/>
        <v>2</v>
      </c>
      <c r="G26" s="15">
        <f t="shared" si="0"/>
        <v>4</v>
      </c>
      <c r="H26" s="15">
        <f t="shared" si="0"/>
        <v>3</v>
      </c>
      <c r="I26" s="15">
        <f t="shared" si="0"/>
        <v>4</v>
      </c>
      <c r="J26" s="15">
        <f t="shared" si="0"/>
        <v>3</v>
      </c>
      <c r="K26" s="15">
        <f t="shared" si="0"/>
        <v>2</v>
      </c>
      <c r="L26" s="15">
        <f t="shared" si="0"/>
        <v>2</v>
      </c>
      <c r="M26" s="15">
        <f t="shared" si="0"/>
        <v>3</v>
      </c>
      <c r="N26" s="15">
        <f t="shared" si="0"/>
        <v>2</v>
      </c>
      <c r="O26" s="15">
        <f t="shared" si="0"/>
        <v>3</v>
      </c>
      <c r="P26" s="16"/>
      <c r="Q26" s="37"/>
    </row>
    <row r="27" spans="1:17" x14ac:dyDescent="0.3">
      <c r="C27" s="20"/>
    </row>
    <row r="28" spans="1:17" ht="9.75" customHeight="1" thickBot="1" x14ac:dyDescent="0.35"/>
    <row r="29" spans="1:17" ht="28.5" customHeight="1" thickBot="1" x14ac:dyDescent="0.35">
      <c r="A29" s="52" t="s">
        <v>22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4"/>
    </row>
    <row r="30" spans="1:17" ht="30" customHeight="1" x14ac:dyDescent="0.3">
      <c r="A30" s="38" t="s">
        <v>23</v>
      </c>
      <c r="B30" s="55" t="s">
        <v>24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7"/>
    </row>
    <row r="31" spans="1:17" x14ac:dyDescent="0.3">
      <c r="A31" s="39" t="s">
        <v>25</v>
      </c>
      <c r="B31" s="58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</row>
    <row r="32" spans="1:17" x14ac:dyDescent="0.3">
      <c r="A32" s="39" t="s">
        <v>26</v>
      </c>
      <c r="B32" s="58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60"/>
    </row>
    <row r="33" spans="1:16" x14ac:dyDescent="0.3">
      <c r="A33" s="39" t="s">
        <v>27</v>
      </c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</row>
    <row r="34" spans="1:16" ht="19.5" thickBot="1" x14ac:dyDescent="0.35">
      <c r="A34" s="40" t="s">
        <v>28</v>
      </c>
      <c r="B34" s="61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</row>
  </sheetData>
  <mergeCells count="24">
    <mergeCell ref="P16:P17"/>
    <mergeCell ref="C6:C7"/>
    <mergeCell ref="P6:P7"/>
    <mergeCell ref="A3:A4"/>
    <mergeCell ref="B3:B4"/>
    <mergeCell ref="C3:C4"/>
    <mergeCell ref="D3:P3"/>
    <mergeCell ref="A5:P5"/>
    <mergeCell ref="A1:P2"/>
    <mergeCell ref="A29:P29"/>
    <mergeCell ref="B30:P34"/>
    <mergeCell ref="A18:P18"/>
    <mergeCell ref="C19:C21"/>
    <mergeCell ref="P19:P21"/>
    <mergeCell ref="A22:P22"/>
    <mergeCell ref="C23:C24"/>
    <mergeCell ref="P23:P24"/>
    <mergeCell ref="A25:B25"/>
    <mergeCell ref="A26:B26"/>
    <mergeCell ref="A8:P8"/>
    <mergeCell ref="C9:C14"/>
    <mergeCell ref="P9:P14"/>
    <mergeCell ref="A15:P15"/>
    <mergeCell ref="C16:C17"/>
  </mergeCells>
  <pageMargins left="0.70866141732283472" right="0.70866141732283472" top="0.74803149606299213" bottom="0.74803149606299213" header="0.31496062992125984" footer="0.31496062992125984"/>
  <pageSetup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"/>
  <sheetViews>
    <sheetView showGridLines="0" view="pageBreakPreview" zoomScale="90" zoomScaleNormal="100" zoomScaleSheetLayoutView="90" workbookViewId="0"/>
  </sheetViews>
  <sheetFormatPr baseColWidth="10" defaultRowHeight="14.25" x14ac:dyDescent="0.2"/>
  <cols>
    <col min="1" max="1" width="5.5703125" style="9" customWidth="1"/>
    <col min="2" max="16384" width="11.42578125" style="9"/>
  </cols>
  <sheetData>
    <row r="2" spans="2:14" ht="15" x14ac:dyDescent="0.25">
      <c r="B2" s="97" t="s">
        <v>62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14" s="12" customFormat="1" ht="42.75" x14ac:dyDescent="0.25">
      <c r="B3" s="10" t="s">
        <v>49</v>
      </c>
      <c r="C3" s="10" t="s">
        <v>50</v>
      </c>
      <c r="D3" s="10" t="s">
        <v>51</v>
      </c>
      <c r="E3" s="10" t="s">
        <v>52</v>
      </c>
      <c r="F3" s="10" t="s">
        <v>53</v>
      </c>
      <c r="G3" s="10" t="s">
        <v>54</v>
      </c>
      <c r="H3" s="10" t="s">
        <v>55</v>
      </c>
      <c r="I3" s="10" t="s">
        <v>56</v>
      </c>
      <c r="J3" s="10" t="s">
        <v>57</v>
      </c>
      <c r="K3" s="10" t="s">
        <v>58</v>
      </c>
      <c r="L3" s="10" t="s">
        <v>59</v>
      </c>
      <c r="M3" s="10" t="s">
        <v>60</v>
      </c>
      <c r="N3" s="11" t="s">
        <v>61</v>
      </c>
    </row>
    <row r="4" spans="2:14" ht="15" x14ac:dyDescent="0.25">
      <c r="B4" s="13">
        <f>'Plan PESV 2022'!D26</f>
        <v>1</v>
      </c>
      <c r="C4" s="13">
        <f>'Plan PESV 2022'!E26</f>
        <v>3</v>
      </c>
      <c r="D4" s="13">
        <f>'Plan PESV 2022'!F26</f>
        <v>2</v>
      </c>
      <c r="E4" s="13">
        <f>'Plan PESV 2022'!G26</f>
        <v>4</v>
      </c>
      <c r="F4" s="13">
        <f>'Plan PESV 2022'!H26</f>
        <v>3</v>
      </c>
      <c r="G4" s="13">
        <f>'Plan PESV 2022'!I26</f>
        <v>4</v>
      </c>
      <c r="H4" s="13">
        <f>'Plan PESV 2022'!J26</f>
        <v>3</v>
      </c>
      <c r="I4" s="13">
        <f>'Plan PESV 2022'!K26</f>
        <v>2</v>
      </c>
      <c r="J4" s="13">
        <f>'Plan PESV 2022'!L26</f>
        <v>2</v>
      </c>
      <c r="K4" s="13">
        <f>'Plan PESV 2022'!M26</f>
        <v>3</v>
      </c>
      <c r="L4" s="13">
        <f>'Plan PESV 2022'!N26</f>
        <v>2</v>
      </c>
      <c r="M4" s="13">
        <f>'Plan PESV 2022'!O26</f>
        <v>3</v>
      </c>
      <c r="N4" s="14">
        <f>SUM(B4:M4)</f>
        <v>32</v>
      </c>
    </row>
  </sheetData>
  <mergeCells count="1">
    <mergeCell ref="B2:N2"/>
  </mergeCells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PESV 2022</vt:lpstr>
      <vt:lpstr>Gráfica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Baez Matallana</dc:creator>
  <cp:lastModifiedBy>Martin Julian Pedraza Galindo</cp:lastModifiedBy>
  <cp:lastPrinted>2022-02-15T16:15:40Z</cp:lastPrinted>
  <dcterms:created xsi:type="dcterms:W3CDTF">2021-01-27T15:03:02Z</dcterms:created>
  <dcterms:modified xsi:type="dcterms:W3CDTF">2022-02-18T13:42:58Z</dcterms:modified>
</cp:coreProperties>
</file>