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alcaldiabogota-my.sharepoint.com/personal/maboada_alcaldiabogota_gov_co/Documents/Controles de Calidad y Oportunidad/PLANEACIÓN_PLAN DE ACCIÓN/2018/Boton de Trasparencia/"/>
    </mc:Choice>
  </mc:AlternateContent>
  <workbookProtection workbookAlgorithmName="SHA-512" workbookHashValue="myC5XltOBGc11tIIkfYT3F5ZsQcslfQWxJ/yxmGAoOTUY3KdeOPUOmKXDtQER9+DzDvVwC/5maTNdXVwdIVq7A==" workbookSaltValue="JC6QnEwnoox++oP1QpxFzg==" workbookSpinCount="100000" lockStructure="1"/>
  <bookViews>
    <workbookView xWindow="480" yWindow="165" windowWidth="18150" windowHeight="11760"/>
  </bookViews>
  <sheets>
    <sheet name="Control" sheetId="1" r:id="rId1"/>
    <sheet name="Tabla Evaluación" sheetId="2" state="hidden" r:id="rId2"/>
  </sheets>
  <externalReferences>
    <externalReference r:id="rId3"/>
    <externalReference r:id="rId4"/>
    <externalReference r:id="rId5"/>
    <externalReference r:id="rId6"/>
  </externalReferences>
  <definedNames>
    <definedName name="_xlnm._FilterDatabase" localSheetId="0" hidden="1">Control!$3:$93</definedName>
  </definedNames>
  <calcPr calcId="162913"/>
  <fileRecoveryPr repairLoad="1"/>
</workbook>
</file>

<file path=xl/calcChain.xml><?xml version="1.0" encoding="utf-8"?>
<calcChain xmlns="http://schemas.openxmlformats.org/spreadsheetml/2006/main">
  <c r="O93" i="1" l="1"/>
  <c r="P93" i="1"/>
  <c r="Q93" i="1"/>
  <c r="R93" i="1"/>
  <c r="S93" i="1"/>
  <c r="T93" i="1"/>
  <c r="U93" i="1"/>
  <c r="V93" i="1"/>
  <c r="W93" i="1"/>
  <c r="X93" i="1"/>
  <c r="Y93" i="1"/>
  <c r="AA93" i="1"/>
  <c r="N93" i="1"/>
  <c r="K93" i="1"/>
  <c r="L12" i="1"/>
  <c r="BA88" i="1"/>
  <c r="BA87" i="1"/>
  <c r="BA86" i="1"/>
  <c r="BA85" i="1"/>
  <c r="BA84" i="1"/>
  <c r="BA83" i="1"/>
  <c r="BA82" i="1"/>
  <c r="BA81" i="1"/>
  <c r="BA80" i="1"/>
  <c r="BA79" i="1"/>
  <c r="BA78" i="1"/>
  <c r="BA53" i="1"/>
  <c r="BA52" i="1"/>
  <c r="BA51" i="1"/>
  <c r="BA12" i="1"/>
  <c r="BA93" i="1" l="1"/>
  <c r="AU91" i="1"/>
  <c r="AP91" i="1"/>
  <c r="AK91" i="1"/>
  <c r="AF92" i="1" l="1"/>
  <c r="AP92" i="1"/>
  <c r="AK92" i="1"/>
  <c r="AU92" i="1"/>
  <c r="F201" i="2"/>
  <c r="E201" i="2"/>
  <c r="F202" i="2"/>
  <c r="G202" i="2" s="1"/>
  <c r="E202" i="2"/>
  <c r="F203" i="2"/>
  <c r="E203" i="2"/>
  <c r="G203" i="2"/>
  <c r="F204" i="2"/>
  <c r="E204" i="2"/>
  <c r="G204" i="2"/>
  <c r="F205" i="2"/>
  <c r="G205" i="2" s="1"/>
  <c r="E205" i="2"/>
  <c r="F206" i="2"/>
  <c r="E206" i="2"/>
  <c r="F207" i="2"/>
  <c r="G207" i="2" s="1"/>
  <c r="E207" i="2"/>
  <c r="F208" i="2"/>
  <c r="G208" i="2" s="1"/>
  <c r="E208" i="2"/>
  <c r="F209" i="2"/>
  <c r="E209" i="2"/>
  <c r="F210" i="2"/>
  <c r="G210" i="2" s="1"/>
  <c r="E210" i="2"/>
  <c r="F211" i="2"/>
  <c r="E211" i="2"/>
  <c r="G211" i="2"/>
  <c r="F212" i="2"/>
  <c r="E212" i="2"/>
  <c r="G212" i="2"/>
  <c r="F213" i="2"/>
  <c r="G213" i="2" s="1"/>
  <c r="E213" i="2"/>
  <c r="F214" i="2"/>
  <c r="G214" i="2"/>
  <c r="F215" i="2"/>
  <c r="G215" i="2" s="1"/>
  <c r="E215" i="2"/>
  <c r="F216" i="2"/>
  <c r="E216" i="2"/>
  <c r="F217" i="2"/>
  <c r="E217" i="2"/>
  <c r="F218" i="2"/>
  <c r="G218" i="2" s="1"/>
  <c r="E218" i="2"/>
  <c r="F219" i="2"/>
  <c r="E219" i="2"/>
  <c r="G219" i="2"/>
  <c r="F220" i="2"/>
  <c r="E220" i="2"/>
  <c r="F221" i="2"/>
  <c r="E221" i="2"/>
  <c r="F222" i="2"/>
  <c r="E222" i="2"/>
  <c r="G222" i="2"/>
  <c r="F223" i="2"/>
  <c r="G223" i="2" s="1"/>
  <c r="E223" i="2"/>
  <c r="F224" i="2"/>
  <c r="E224" i="2"/>
  <c r="F225" i="2"/>
  <c r="E225" i="2"/>
  <c r="F226" i="2"/>
  <c r="G226" i="2" s="1"/>
  <c r="E226" i="2"/>
  <c r="D227" i="2"/>
  <c r="C227" i="2"/>
  <c r="B227" i="2"/>
  <c r="AW92" i="1" s="1"/>
  <c r="L92" i="1"/>
  <c r="L88" i="1"/>
  <c r="L87" i="1"/>
  <c r="L91" i="1"/>
  <c r="AK64" i="1"/>
  <c r="AK65" i="1"/>
  <c r="AK63" i="1"/>
  <c r="AK60" i="1"/>
  <c r="AK61" i="1"/>
  <c r="AK62" i="1"/>
  <c r="G224" i="2" l="1"/>
  <c r="G221" i="2"/>
  <c r="G216" i="2"/>
  <c r="G225" i="2"/>
  <c r="G220" i="2"/>
  <c r="G217" i="2"/>
  <c r="E227" i="2"/>
  <c r="AX92" i="1" s="1"/>
  <c r="G209" i="2"/>
  <c r="G206" i="2"/>
  <c r="G201" i="2"/>
  <c r="G227" i="2"/>
  <c r="AZ92" i="1" s="1"/>
  <c r="F227" i="2"/>
  <c r="AY92" i="1" s="1"/>
  <c r="AT90" i="1"/>
  <c r="AS90" i="1"/>
  <c r="AR90" i="1"/>
  <c r="AQ90" i="1"/>
  <c r="AO90" i="1"/>
  <c r="AN90" i="1"/>
  <c r="AM90" i="1"/>
  <c r="AL90" i="1"/>
  <c r="AJ90" i="1"/>
  <c r="AI90" i="1"/>
  <c r="AH90" i="1"/>
  <c r="AG90" i="1"/>
  <c r="AE90" i="1"/>
  <c r="AD90" i="1"/>
  <c r="AC90" i="1"/>
  <c r="AB90" i="1"/>
  <c r="AT77" i="1" l="1"/>
  <c r="AS77" i="1"/>
  <c r="AR77" i="1"/>
  <c r="AQ77" i="1"/>
  <c r="AO77" i="1"/>
  <c r="AN77" i="1"/>
  <c r="AM77" i="1"/>
  <c r="AL77" i="1"/>
  <c r="AJ77" i="1"/>
  <c r="AI77" i="1"/>
  <c r="AH77" i="1"/>
  <c r="AG77" i="1"/>
  <c r="AE77" i="1"/>
  <c r="AD77" i="1"/>
  <c r="AC77" i="1"/>
  <c r="AB77" i="1"/>
  <c r="AT89" i="1"/>
  <c r="AS89" i="1"/>
  <c r="AR89" i="1"/>
  <c r="AQ89" i="1"/>
  <c r="AO89" i="1"/>
  <c r="AN89" i="1"/>
  <c r="AM89" i="1"/>
  <c r="AL89" i="1"/>
  <c r="AJ89" i="1"/>
  <c r="AI89" i="1"/>
  <c r="AH89" i="1"/>
  <c r="AG89" i="1"/>
  <c r="AE89" i="1"/>
  <c r="AD89" i="1"/>
  <c r="AC89" i="1"/>
  <c r="AB89" i="1"/>
  <c r="AU90" i="1" l="1"/>
  <c r="AP90" i="1"/>
  <c r="AK89" i="1"/>
  <c r="AK90" i="1"/>
  <c r="AF90" i="1"/>
  <c r="L90" i="1"/>
  <c r="AT55" i="1"/>
  <c r="AS55" i="1"/>
  <c r="AR55" i="1"/>
  <c r="AQ55" i="1"/>
  <c r="AO55" i="1"/>
  <c r="AN55" i="1"/>
  <c r="AM55" i="1"/>
  <c r="AL55" i="1"/>
  <c r="AK56" i="1"/>
  <c r="AK57" i="1"/>
  <c r="AK58" i="1"/>
  <c r="AK59" i="1"/>
  <c r="AJ55" i="1"/>
  <c r="AI55" i="1"/>
  <c r="AH55" i="1"/>
  <c r="AG55" i="1"/>
  <c r="AE55" i="1"/>
  <c r="AD55" i="1"/>
  <c r="AC55" i="1"/>
  <c r="AB55" i="1"/>
  <c r="AK55" i="1" l="1"/>
  <c r="AU89" i="1"/>
  <c r="AP89" i="1"/>
  <c r="AF89" i="1"/>
  <c r="L89" i="1"/>
  <c r="AW83" i="1"/>
  <c r="AU55" i="1"/>
  <c r="AU56" i="1"/>
  <c r="AU58" i="1"/>
  <c r="AU59" i="1"/>
  <c r="AU60" i="1"/>
  <c r="AU62" i="1"/>
  <c r="AU63" i="1"/>
  <c r="AU64" i="1"/>
  <c r="AU65" i="1"/>
  <c r="AU66" i="1"/>
  <c r="AU67" i="1"/>
  <c r="AU77" i="1"/>
  <c r="AU79" i="1"/>
  <c r="AU80" i="1"/>
  <c r="AU81" i="1"/>
  <c r="AU82" i="1"/>
  <c r="AU83" i="1"/>
  <c r="AU84" i="1"/>
  <c r="AU85" i="1"/>
  <c r="AU86" i="1"/>
  <c r="AU87" i="1"/>
  <c r="AU88" i="1"/>
  <c r="AP55" i="1"/>
  <c r="AP56" i="1"/>
  <c r="AP58" i="1"/>
  <c r="AP59" i="1"/>
  <c r="AP60" i="1"/>
  <c r="AP62" i="1"/>
  <c r="AP63" i="1"/>
  <c r="AP64" i="1"/>
  <c r="AP65" i="1"/>
  <c r="AP66" i="1"/>
  <c r="AP67" i="1"/>
  <c r="AP77" i="1"/>
  <c r="AP79" i="1"/>
  <c r="AP80" i="1"/>
  <c r="AP81" i="1"/>
  <c r="AP82" i="1"/>
  <c r="AP83" i="1"/>
  <c r="AP84" i="1"/>
  <c r="AP85" i="1"/>
  <c r="AP86" i="1"/>
  <c r="AP87" i="1"/>
  <c r="AP88" i="1"/>
  <c r="AF55" i="1"/>
  <c r="AF56" i="1"/>
  <c r="AF58" i="1"/>
  <c r="AF59" i="1"/>
  <c r="AF60" i="1"/>
  <c r="AF61" i="1"/>
  <c r="AF62" i="1"/>
  <c r="AF63" i="1"/>
  <c r="AF64" i="1"/>
  <c r="AF65" i="1"/>
  <c r="AF66" i="1"/>
  <c r="AF67" i="1"/>
  <c r="AF77" i="1"/>
  <c r="AF79" i="1"/>
  <c r="AF80" i="1"/>
  <c r="AF81" i="1"/>
  <c r="AF82" i="1"/>
  <c r="AF83" i="1"/>
  <c r="AF84" i="1"/>
  <c r="AF85" i="1"/>
  <c r="AF86" i="1"/>
  <c r="AF87" i="1"/>
  <c r="AF88" i="1"/>
  <c r="AK77" i="1"/>
  <c r="AK79" i="1"/>
  <c r="AK80" i="1"/>
  <c r="AK81" i="1"/>
  <c r="AK82" i="1"/>
  <c r="AK83" i="1"/>
  <c r="AK84" i="1"/>
  <c r="AK85" i="1"/>
  <c r="AK86" i="1"/>
  <c r="AK87" i="1"/>
  <c r="AK88" i="1"/>
  <c r="AF78" i="1" l="1"/>
  <c r="AU78" i="1"/>
  <c r="AP78" i="1"/>
  <c r="AK78" i="1"/>
  <c r="L202" i="2"/>
  <c r="K202" i="2"/>
  <c r="J202" i="2"/>
  <c r="AW88" i="1" s="1"/>
  <c r="N201" i="2"/>
  <c r="M201" i="2"/>
  <c r="N200" i="2"/>
  <c r="M200" i="2"/>
  <c r="N199" i="2"/>
  <c r="M199" i="2"/>
  <c r="N198" i="2"/>
  <c r="M198" i="2"/>
  <c r="N197" i="2"/>
  <c r="M197" i="2"/>
  <c r="N196" i="2"/>
  <c r="M196" i="2"/>
  <c r="N195" i="2"/>
  <c r="M195" i="2"/>
  <c r="N194" i="2"/>
  <c r="M194" i="2"/>
  <c r="N193" i="2"/>
  <c r="M193" i="2"/>
  <c r="N192" i="2"/>
  <c r="M192" i="2"/>
  <c r="N191" i="2"/>
  <c r="M191" i="2"/>
  <c r="N190" i="2"/>
  <c r="M190" i="2"/>
  <c r="N189" i="2"/>
  <c r="M189" i="2"/>
  <c r="N188" i="2"/>
  <c r="M188" i="2"/>
  <c r="N187" i="2"/>
  <c r="O187" i="2" s="1"/>
  <c r="M187" i="2"/>
  <c r="N186" i="2"/>
  <c r="M186" i="2"/>
  <c r="N185" i="2"/>
  <c r="M185" i="2"/>
  <c r="N184" i="2"/>
  <c r="M184" i="2"/>
  <c r="N183" i="2"/>
  <c r="M183" i="2"/>
  <c r="N182" i="2"/>
  <c r="M182" i="2"/>
  <c r="D195" i="2"/>
  <c r="C195" i="2"/>
  <c r="B195" i="2"/>
  <c r="AW87" i="1" s="1"/>
  <c r="F194" i="2"/>
  <c r="E194" i="2"/>
  <c r="F193" i="2"/>
  <c r="E193" i="2"/>
  <c r="G193" i="2" s="1"/>
  <c r="F192" i="2"/>
  <c r="E192" i="2"/>
  <c r="F191" i="2"/>
  <c r="E191" i="2"/>
  <c r="F190" i="2"/>
  <c r="G190" i="2" s="1"/>
  <c r="E190" i="2"/>
  <c r="F189" i="2"/>
  <c r="E189" i="2"/>
  <c r="F188" i="2"/>
  <c r="E188" i="2"/>
  <c r="F187" i="2"/>
  <c r="E187" i="2"/>
  <c r="F186" i="2"/>
  <c r="E186" i="2"/>
  <c r="F185" i="2"/>
  <c r="E185" i="2"/>
  <c r="F184" i="2"/>
  <c r="E184" i="2"/>
  <c r="F183" i="2"/>
  <c r="E183" i="2"/>
  <c r="F182" i="2"/>
  <c r="E182" i="2"/>
  <c r="L176" i="2"/>
  <c r="K176" i="2"/>
  <c r="J176" i="2"/>
  <c r="AW84" i="1" s="1"/>
  <c r="N175" i="2"/>
  <c r="M175" i="2"/>
  <c r="N174" i="2"/>
  <c r="M174" i="2"/>
  <c r="N173" i="2"/>
  <c r="M173" i="2"/>
  <c r="N172" i="2"/>
  <c r="M172" i="2"/>
  <c r="N171" i="2"/>
  <c r="M171" i="2"/>
  <c r="N170" i="2"/>
  <c r="M170" i="2"/>
  <c r="N169" i="2"/>
  <c r="M169" i="2"/>
  <c r="N168" i="2"/>
  <c r="M168" i="2"/>
  <c r="N167" i="2"/>
  <c r="M167" i="2"/>
  <c r="N166" i="2"/>
  <c r="O166" i="2" s="1"/>
  <c r="M166" i="2"/>
  <c r="N165" i="2"/>
  <c r="M165" i="2"/>
  <c r="N164" i="2"/>
  <c r="M164" i="2"/>
  <c r="N163" i="2"/>
  <c r="M163" i="2"/>
  <c r="N162" i="2"/>
  <c r="M162" i="2"/>
  <c r="N161" i="2"/>
  <c r="M161" i="2"/>
  <c r="O161" i="2" s="1"/>
  <c r="N160" i="2"/>
  <c r="M160" i="2"/>
  <c r="N159" i="2"/>
  <c r="M159" i="2"/>
  <c r="N158" i="2"/>
  <c r="O158" i="2" s="1"/>
  <c r="M158" i="2"/>
  <c r="D175" i="2"/>
  <c r="C175" i="2"/>
  <c r="F174" i="2"/>
  <c r="E174" i="2"/>
  <c r="F173" i="2"/>
  <c r="G173" i="2" s="1"/>
  <c r="E173" i="2"/>
  <c r="F172" i="2"/>
  <c r="E172" i="2"/>
  <c r="F171" i="2"/>
  <c r="E171" i="2"/>
  <c r="F170" i="2"/>
  <c r="E170" i="2"/>
  <c r="F169" i="2"/>
  <c r="E169" i="2"/>
  <c r="F168" i="2"/>
  <c r="E168" i="2"/>
  <c r="F167" i="2"/>
  <c r="E167" i="2"/>
  <c r="F166" i="2"/>
  <c r="E166" i="2"/>
  <c r="F165" i="2"/>
  <c r="E165" i="2"/>
  <c r="F164" i="2"/>
  <c r="E164" i="2"/>
  <c r="F163" i="2"/>
  <c r="E163" i="2"/>
  <c r="F162" i="2"/>
  <c r="E162" i="2"/>
  <c r="F161" i="2"/>
  <c r="E161" i="2"/>
  <c r="F160" i="2"/>
  <c r="G160" i="2" s="1"/>
  <c r="E160" i="2"/>
  <c r="F159" i="2"/>
  <c r="E159" i="2"/>
  <c r="F158" i="2"/>
  <c r="E158" i="2"/>
  <c r="G158" i="2" s="1"/>
  <c r="L152" i="2"/>
  <c r="K152" i="2"/>
  <c r="J152" i="2"/>
  <c r="AW86" i="1" s="1"/>
  <c r="N151" i="2"/>
  <c r="M151" i="2"/>
  <c r="N150" i="2"/>
  <c r="O150" i="2" s="1"/>
  <c r="M150" i="2"/>
  <c r="N149" i="2"/>
  <c r="M149" i="2"/>
  <c r="N148" i="2"/>
  <c r="M148" i="2"/>
  <c r="N147" i="2"/>
  <c r="M147" i="2"/>
  <c r="N146" i="2"/>
  <c r="O146" i="2" s="1"/>
  <c r="M146" i="2"/>
  <c r="N145" i="2"/>
  <c r="M145" i="2"/>
  <c r="N144" i="2"/>
  <c r="M144" i="2"/>
  <c r="N143" i="2"/>
  <c r="M143" i="2"/>
  <c r="N142" i="2"/>
  <c r="M142" i="2"/>
  <c r="N141" i="2"/>
  <c r="M141" i="2"/>
  <c r="N140" i="2"/>
  <c r="M140" i="2"/>
  <c r="N139" i="2"/>
  <c r="M139" i="2"/>
  <c r="N138" i="2"/>
  <c r="M138" i="2"/>
  <c r="N137" i="2"/>
  <c r="M137" i="2"/>
  <c r="N136" i="2"/>
  <c r="M136" i="2"/>
  <c r="D150" i="2"/>
  <c r="C150" i="2"/>
  <c r="B150" i="2"/>
  <c r="AW85" i="1" s="1"/>
  <c r="F149" i="2"/>
  <c r="E149" i="2"/>
  <c r="F148" i="2"/>
  <c r="G148" i="2" s="1"/>
  <c r="E148" i="2"/>
  <c r="F147" i="2"/>
  <c r="E147" i="2"/>
  <c r="F146" i="2"/>
  <c r="E146" i="2"/>
  <c r="F145" i="2"/>
  <c r="E145" i="2"/>
  <c r="F144" i="2"/>
  <c r="G144" i="2" s="1"/>
  <c r="E144" i="2"/>
  <c r="F143" i="2"/>
  <c r="E143" i="2"/>
  <c r="F142" i="2"/>
  <c r="E142" i="2"/>
  <c r="F141" i="2"/>
  <c r="E141" i="2"/>
  <c r="F140" i="2"/>
  <c r="G140" i="2" s="1"/>
  <c r="E140" i="2"/>
  <c r="F139" i="2"/>
  <c r="E139" i="2"/>
  <c r="F138" i="2"/>
  <c r="E138" i="2"/>
  <c r="F137" i="2"/>
  <c r="E137" i="2"/>
  <c r="F136" i="2"/>
  <c r="E136" i="2"/>
  <c r="L128" i="2"/>
  <c r="K128" i="2"/>
  <c r="J128" i="2"/>
  <c r="AW82" i="1" s="1"/>
  <c r="N127" i="2"/>
  <c r="M127" i="2"/>
  <c r="N126" i="2"/>
  <c r="M126" i="2"/>
  <c r="N125" i="2"/>
  <c r="M125" i="2"/>
  <c r="N124" i="2"/>
  <c r="M124" i="2"/>
  <c r="N123" i="2"/>
  <c r="M123" i="2"/>
  <c r="N122" i="2"/>
  <c r="M122" i="2"/>
  <c r="N121" i="2"/>
  <c r="M121" i="2"/>
  <c r="N120" i="2"/>
  <c r="M120" i="2"/>
  <c r="N119" i="2"/>
  <c r="M119" i="2"/>
  <c r="N118" i="2"/>
  <c r="M118" i="2"/>
  <c r="N117" i="2"/>
  <c r="M117" i="2"/>
  <c r="N116" i="2"/>
  <c r="M116" i="2"/>
  <c r="N115" i="2"/>
  <c r="M115" i="2"/>
  <c r="N114" i="2"/>
  <c r="M114" i="2"/>
  <c r="N113" i="2"/>
  <c r="M113" i="2"/>
  <c r="L106" i="2"/>
  <c r="K106" i="2"/>
  <c r="J106" i="2"/>
  <c r="AW81" i="1" s="1"/>
  <c r="N105" i="2"/>
  <c r="M105" i="2"/>
  <c r="N104" i="2"/>
  <c r="M104" i="2"/>
  <c r="N103" i="2"/>
  <c r="M103" i="2"/>
  <c r="N102" i="2"/>
  <c r="M102" i="2"/>
  <c r="N101" i="2"/>
  <c r="M101" i="2"/>
  <c r="N100" i="2"/>
  <c r="M100" i="2"/>
  <c r="N99" i="2"/>
  <c r="M99" i="2"/>
  <c r="N98" i="2"/>
  <c r="M98" i="2"/>
  <c r="N97" i="2"/>
  <c r="M97" i="2"/>
  <c r="N96" i="2"/>
  <c r="O96" i="2" s="1"/>
  <c r="M96" i="2"/>
  <c r="N95" i="2"/>
  <c r="M95" i="2"/>
  <c r="N94" i="2"/>
  <c r="M94" i="2"/>
  <c r="N93" i="2"/>
  <c r="M93" i="2"/>
  <c r="N92" i="2"/>
  <c r="M92" i="2"/>
  <c r="N91" i="2"/>
  <c r="M91" i="2"/>
  <c r="N90" i="2"/>
  <c r="M90" i="2"/>
  <c r="L83" i="2"/>
  <c r="K83" i="2"/>
  <c r="J83" i="2"/>
  <c r="AW80" i="1" s="1"/>
  <c r="N82" i="2"/>
  <c r="M82" i="2"/>
  <c r="N81" i="2"/>
  <c r="M81" i="2"/>
  <c r="N80" i="2"/>
  <c r="M80" i="2"/>
  <c r="N79" i="2"/>
  <c r="M79" i="2"/>
  <c r="N78" i="2"/>
  <c r="M78" i="2"/>
  <c r="N77" i="2"/>
  <c r="M77" i="2"/>
  <c r="N76" i="2"/>
  <c r="M76" i="2"/>
  <c r="N75" i="2"/>
  <c r="M75" i="2"/>
  <c r="N74" i="2"/>
  <c r="M74" i="2"/>
  <c r="N73" i="2"/>
  <c r="M73" i="2"/>
  <c r="N72" i="2"/>
  <c r="M72" i="2"/>
  <c r="N71" i="2"/>
  <c r="M71" i="2"/>
  <c r="N70" i="2"/>
  <c r="M70" i="2"/>
  <c r="N69" i="2"/>
  <c r="O69" i="2" s="1"/>
  <c r="M69" i="2"/>
  <c r="L65" i="2"/>
  <c r="K65" i="2"/>
  <c r="J65" i="2"/>
  <c r="AW79" i="1" s="1"/>
  <c r="N64" i="2"/>
  <c r="M64" i="2"/>
  <c r="N63" i="2"/>
  <c r="M63" i="2"/>
  <c r="N62" i="2"/>
  <c r="M62" i="2"/>
  <c r="N61" i="2"/>
  <c r="M61" i="2"/>
  <c r="N60" i="2"/>
  <c r="M60" i="2"/>
  <c r="N59" i="2"/>
  <c r="M59" i="2"/>
  <c r="N58" i="2"/>
  <c r="M58" i="2"/>
  <c r="N57" i="2"/>
  <c r="M57" i="2"/>
  <c r="N56" i="2"/>
  <c r="M56" i="2"/>
  <c r="N55" i="2"/>
  <c r="M55" i="2"/>
  <c r="N54" i="2"/>
  <c r="M54" i="2"/>
  <c r="N53" i="2"/>
  <c r="M53" i="2"/>
  <c r="O53" i="2" s="1"/>
  <c r="N52" i="2"/>
  <c r="M52" i="2"/>
  <c r="N51" i="2"/>
  <c r="M51" i="2"/>
  <c r="N50" i="2"/>
  <c r="M50" i="2"/>
  <c r="N49" i="2"/>
  <c r="M49" i="2"/>
  <c r="N48" i="2"/>
  <c r="M48" i="2"/>
  <c r="J42" i="2"/>
  <c r="AW78" i="1" s="1"/>
  <c r="L42" i="2"/>
  <c r="K42" i="2"/>
  <c r="N41" i="2"/>
  <c r="O41" i="2" s="1"/>
  <c r="N40" i="2"/>
  <c r="O40" i="2" s="1"/>
  <c r="N39" i="2"/>
  <c r="O39" i="2" s="1"/>
  <c r="N38" i="2"/>
  <c r="M38" i="2"/>
  <c r="N37" i="2"/>
  <c r="M37" i="2"/>
  <c r="N36" i="2"/>
  <c r="M36" i="2"/>
  <c r="N35" i="2"/>
  <c r="M35" i="2"/>
  <c r="N34" i="2"/>
  <c r="M34" i="2"/>
  <c r="N33" i="2"/>
  <c r="M33" i="2"/>
  <c r="N32" i="2"/>
  <c r="M32" i="2"/>
  <c r="N31" i="2"/>
  <c r="M31" i="2"/>
  <c r="N30" i="2"/>
  <c r="M30" i="2"/>
  <c r="N29" i="2"/>
  <c r="M29" i="2"/>
  <c r="N28" i="2"/>
  <c r="M28" i="2"/>
  <c r="N27" i="2"/>
  <c r="M27" i="2"/>
  <c r="N26" i="2"/>
  <c r="O26" i="2" s="1"/>
  <c r="M26" i="2"/>
  <c r="N25" i="2"/>
  <c r="M25" i="2"/>
  <c r="N24" i="2"/>
  <c r="O24" i="2" s="1"/>
  <c r="M24" i="2"/>
  <c r="N23" i="2"/>
  <c r="M23" i="2"/>
  <c r="O23" i="2" s="1"/>
  <c r="N22" i="2"/>
  <c r="M22" i="2"/>
  <c r="O22" i="2" s="1"/>
  <c r="L86" i="1"/>
  <c r="L85" i="1"/>
  <c r="L84" i="1"/>
  <c r="L83" i="1"/>
  <c r="L82" i="1"/>
  <c r="L81" i="1"/>
  <c r="L80" i="1"/>
  <c r="L79" i="1"/>
  <c r="L78" i="1"/>
  <c r="G166" i="2" l="1"/>
  <c r="O30" i="2"/>
  <c r="O52" i="2"/>
  <c r="O75" i="2"/>
  <c r="G162" i="2"/>
  <c r="O97" i="2"/>
  <c r="O105" i="2"/>
  <c r="O139" i="2"/>
  <c r="G165" i="2"/>
  <c r="O168" i="2"/>
  <c r="O170" i="2"/>
  <c r="O174" i="2"/>
  <c r="O192" i="2"/>
  <c r="O125" i="2"/>
  <c r="G189" i="2"/>
  <c r="O32" i="2"/>
  <c r="O38" i="2"/>
  <c r="O63" i="2"/>
  <c r="O73" i="2"/>
  <c r="O77" i="2"/>
  <c r="G187" i="2"/>
  <c r="G192" i="2"/>
  <c r="G194" i="2"/>
  <c r="O195" i="2"/>
  <c r="O48" i="2"/>
  <c r="O104" i="2"/>
  <c r="G137" i="2"/>
  <c r="G139" i="2"/>
  <c r="G143" i="2"/>
  <c r="O141" i="2"/>
  <c r="O143" i="2"/>
  <c r="O147" i="2"/>
  <c r="G161" i="2"/>
  <c r="O171" i="2"/>
  <c r="O173" i="2"/>
  <c r="O184" i="2"/>
  <c r="O33" i="2"/>
  <c r="O37" i="2"/>
  <c r="O54" i="2"/>
  <c r="O56" i="2"/>
  <c r="O60" i="2"/>
  <c r="O74" i="2"/>
  <c r="O78" i="2"/>
  <c r="O82" i="2"/>
  <c r="O118" i="2"/>
  <c r="O136" i="2"/>
  <c r="O138" i="2"/>
  <c r="G169" i="2"/>
  <c r="G171" i="2"/>
  <c r="O160" i="2"/>
  <c r="G182" i="2"/>
  <c r="O194" i="2"/>
  <c r="O76" i="2"/>
  <c r="O92" i="2"/>
  <c r="O94" i="2"/>
  <c r="O99" i="2"/>
  <c r="O101" i="2"/>
  <c r="G142" i="2"/>
  <c r="G163" i="2"/>
  <c r="E195" i="2"/>
  <c r="AX87" i="1" s="1"/>
  <c r="G185" i="2"/>
  <c r="O183" i="2"/>
  <c r="O188" i="2"/>
  <c r="O197" i="2"/>
  <c r="O199" i="2"/>
  <c r="O162" i="2"/>
  <c r="O34" i="2"/>
  <c r="O51" i="2"/>
  <c r="O62" i="2"/>
  <c r="O64" i="2"/>
  <c r="O91" i="2"/>
  <c r="O93" i="2"/>
  <c r="O100" i="2"/>
  <c r="O102" i="2"/>
  <c r="O120" i="2"/>
  <c r="O122" i="2"/>
  <c r="E150" i="2"/>
  <c r="AX85" i="1" s="1"/>
  <c r="O189" i="2"/>
  <c r="O191" i="2"/>
  <c r="O196" i="2"/>
  <c r="O200" i="2"/>
  <c r="O25" i="2"/>
  <c r="O29" i="2"/>
  <c r="O31" i="2"/>
  <c r="O55" i="2"/>
  <c r="O59" i="2"/>
  <c r="O61" i="2"/>
  <c r="O70" i="2"/>
  <c r="O81" i="2"/>
  <c r="M106" i="2"/>
  <c r="AX81" i="1" s="1"/>
  <c r="O113" i="2"/>
  <c r="O115" i="2"/>
  <c r="O117" i="2"/>
  <c r="O126" i="2"/>
  <c r="G136" i="2"/>
  <c r="G145" i="2"/>
  <c r="G147" i="2"/>
  <c r="O142" i="2"/>
  <c r="O144" i="2"/>
  <c r="O149" i="2"/>
  <c r="O151" i="2"/>
  <c r="G168" i="2"/>
  <c r="G170" i="2"/>
  <c r="G174" i="2"/>
  <c r="O163" i="2"/>
  <c r="O165" i="2"/>
  <c r="O169" i="2"/>
  <c r="G184" i="2"/>
  <c r="G186" i="2"/>
  <c r="O186" i="2"/>
  <c r="O71" i="2"/>
  <c r="O79" i="2"/>
  <c r="M128" i="2"/>
  <c r="AX82" i="1" s="1"/>
  <c r="O182" i="2"/>
  <c r="O185" i="2"/>
  <c r="O190" i="2"/>
  <c r="O193" i="2"/>
  <c r="O198" i="2"/>
  <c r="O201" i="2"/>
  <c r="M42" i="2"/>
  <c r="AX78" i="1" s="1"/>
  <c r="O28" i="2"/>
  <c r="O90" i="2"/>
  <c r="O98" i="2"/>
  <c r="O103" i="2"/>
  <c r="O140" i="2"/>
  <c r="O148" i="2"/>
  <c r="E175" i="2"/>
  <c r="AX83" i="1" s="1"/>
  <c r="G172" i="2"/>
  <c r="O36" i="2"/>
  <c r="N65" i="2"/>
  <c r="AY79" i="1" s="1"/>
  <c r="O58" i="2"/>
  <c r="O95" i="2"/>
  <c r="N152" i="2"/>
  <c r="AY86" i="1" s="1"/>
  <c r="O145" i="2"/>
  <c r="G159" i="2"/>
  <c r="G164" i="2"/>
  <c r="G167" i="2"/>
  <c r="N42" i="2"/>
  <c r="AY78" i="1" s="1"/>
  <c r="O27" i="2"/>
  <c r="O35" i="2"/>
  <c r="O49" i="2"/>
  <c r="O57" i="2"/>
  <c r="N83" i="2"/>
  <c r="AY80" i="1" s="1"/>
  <c r="O80" i="2"/>
  <c r="O114" i="2"/>
  <c r="O121" i="2"/>
  <c r="O123" i="2"/>
  <c r="G138" i="2"/>
  <c r="G141" i="2"/>
  <c r="G146" i="2"/>
  <c r="G149" i="2"/>
  <c r="M152" i="2"/>
  <c r="AX86" i="1" s="1"/>
  <c r="M176" i="2"/>
  <c r="AX84" i="1" s="1"/>
  <c r="O159" i="2"/>
  <c r="O164" i="2"/>
  <c r="O167" i="2"/>
  <c r="O172" i="2"/>
  <c r="O175" i="2"/>
  <c r="G183" i="2"/>
  <c r="G188" i="2"/>
  <c r="G191" i="2"/>
  <c r="M202" i="2"/>
  <c r="AX88" i="1" s="1"/>
  <c r="N202" i="2"/>
  <c r="AY88" i="1" s="1"/>
  <c r="F195" i="2"/>
  <c r="AY87" i="1" s="1"/>
  <c r="N176" i="2"/>
  <c r="AY84" i="1" s="1"/>
  <c r="F175" i="2"/>
  <c r="AY83" i="1" s="1"/>
  <c r="O137" i="2"/>
  <c r="F150" i="2"/>
  <c r="AY85" i="1" s="1"/>
  <c r="N128" i="2"/>
  <c r="AY82" i="1" s="1"/>
  <c r="O116" i="2"/>
  <c r="O119" i="2"/>
  <c r="O124" i="2"/>
  <c r="O127" i="2"/>
  <c r="N106" i="2"/>
  <c r="AY81" i="1" s="1"/>
  <c r="M83" i="2"/>
  <c r="AX80" i="1" s="1"/>
  <c r="O72" i="2"/>
  <c r="M65" i="2"/>
  <c r="AX79" i="1" s="1"/>
  <c r="O50" i="2"/>
  <c r="O106" i="2" l="1"/>
  <c r="AZ81" i="1" s="1"/>
  <c r="O202" i="2"/>
  <c r="AZ88" i="1" s="1"/>
  <c r="O152" i="2"/>
  <c r="AZ86" i="1" s="1"/>
  <c r="G195" i="2"/>
  <c r="AZ87" i="1" s="1"/>
  <c r="O176" i="2"/>
  <c r="AZ84" i="1" s="1"/>
  <c r="G150" i="2"/>
  <c r="AZ85" i="1" s="1"/>
  <c r="O42" i="2"/>
  <c r="AZ78" i="1" s="1"/>
  <c r="G175" i="2"/>
  <c r="AZ83" i="1" s="1"/>
  <c r="O83" i="2"/>
  <c r="AZ80" i="1" s="1"/>
  <c r="O128" i="2"/>
  <c r="AZ82" i="1" s="1"/>
  <c r="O65" i="2"/>
  <c r="AZ79" i="1" s="1"/>
  <c r="L77" i="1"/>
  <c r="L76" i="1"/>
  <c r="L75" i="1"/>
  <c r="L74" i="1"/>
  <c r="L73" i="1"/>
  <c r="L72" i="1"/>
  <c r="L71" i="1"/>
  <c r="L70" i="1"/>
  <c r="L69" i="1"/>
  <c r="L68" i="1"/>
  <c r="Z57" i="1"/>
  <c r="Z93" i="1" s="1"/>
  <c r="AK67" i="1" l="1"/>
  <c r="L67" i="1"/>
  <c r="AK66" i="1"/>
  <c r="L66" i="1"/>
  <c r="L65" i="1"/>
  <c r="L63" i="1"/>
  <c r="L62" i="1"/>
  <c r="L61" i="1"/>
  <c r="L60" i="1"/>
  <c r="L59" i="1"/>
  <c r="L58" i="1"/>
  <c r="L57" i="1"/>
  <c r="L55" i="1"/>
  <c r="L56" i="1"/>
  <c r="AT50" i="1"/>
  <c r="AS50" i="1"/>
  <c r="AR50" i="1"/>
  <c r="AQ50" i="1"/>
  <c r="AO50" i="1"/>
  <c r="AN50" i="1"/>
  <c r="AM50" i="1"/>
  <c r="AL50" i="1"/>
  <c r="AJ50" i="1"/>
  <c r="AI50" i="1"/>
  <c r="AH50" i="1"/>
  <c r="AG50" i="1"/>
  <c r="AE50" i="1"/>
  <c r="AD50" i="1"/>
  <c r="AC50" i="1"/>
  <c r="AB50" i="1"/>
  <c r="AU61" i="1" l="1"/>
  <c r="AP61" i="1"/>
  <c r="AT54" i="1"/>
  <c r="AS54" i="1"/>
  <c r="AR54" i="1"/>
  <c r="AQ54" i="1"/>
  <c r="AO54" i="1"/>
  <c r="AN54" i="1"/>
  <c r="AM54" i="1"/>
  <c r="AL54" i="1"/>
  <c r="AJ54" i="1"/>
  <c r="AI54" i="1"/>
  <c r="AH54" i="1"/>
  <c r="AG54" i="1"/>
  <c r="AE54" i="1"/>
  <c r="AD54" i="1"/>
  <c r="AC54" i="1"/>
  <c r="AB54" i="1"/>
  <c r="V6" i="2"/>
  <c r="V7" i="2"/>
  <c r="V8" i="2"/>
  <c r="V9" i="2"/>
  <c r="V10" i="2"/>
  <c r="V11" i="2"/>
  <c r="V12" i="2"/>
  <c r="V13" i="2"/>
  <c r="V14" i="2"/>
  <c r="V15" i="2"/>
  <c r="V16" i="2"/>
  <c r="V17" i="2"/>
  <c r="V18" i="2"/>
  <c r="V19" i="2"/>
  <c r="V20" i="2"/>
  <c r="V21" i="2"/>
  <c r="V22" i="2"/>
  <c r="V23" i="2"/>
  <c r="V24" i="2"/>
  <c r="V25" i="2"/>
  <c r="V26" i="2"/>
  <c r="V27" i="2"/>
  <c r="V28" i="2"/>
  <c r="V29" i="2"/>
  <c r="V30" i="2"/>
  <c r="V31" i="2"/>
  <c r="V5" i="2"/>
  <c r="U6" i="2"/>
  <c r="U7" i="2"/>
  <c r="U8" i="2"/>
  <c r="U9" i="2"/>
  <c r="U10" i="2"/>
  <c r="U11" i="2"/>
  <c r="U12" i="2"/>
  <c r="U13" i="2"/>
  <c r="U14" i="2"/>
  <c r="U15" i="2"/>
  <c r="U16" i="2"/>
  <c r="U17" i="2"/>
  <c r="U18" i="2"/>
  <c r="U19" i="2"/>
  <c r="U20" i="2"/>
  <c r="U21" i="2"/>
  <c r="U22" i="2"/>
  <c r="U23" i="2"/>
  <c r="U24" i="2"/>
  <c r="U25" i="2"/>
  <c r="U26" i="2"/>
  <c r="U27" i="2"/>
  <c r="U28" i="2"/>
  <c r="U29" i="2"/>
  <c r="U30" i="2"/>
  <c r="U31" i="2"/>
  <c r="U5" i="2"/>
  <c r="R32" i="2"/>
  <c r="AW54" i="1" s="1"/>
  <c r="T32" i="2"/>
  <c r="S32" i="2"/>
  <c r="L54" i="1"/>
  <c r="W27" i="2" l="1"/>
  <c r="W5" i="2"/>
  <c r="W28" i="2"/>
  <c r="W24" i="2"/>
  <c r="W20" i="2"/>
  <c r="W16" i="2"/>
  <c r="W12" i="2"/>
  <c r="W8" i="2"/>
  <c r="W31" i="2"/>
  <c r="W7" i="2"/>
  <c r="W29" i="2"/>
  <c r="U32" i="2"/>
  <c r="AX54" i="1" s="1"/>
  <c r="W30" i="2"/>
  <c r="W26" i="2"/>
  <c r="W22" i="2"/>
  <c r="W18" i="2"/>
  <c r="W14" i="2"/>
  <c r="W10" i="2"/>
  <c r="W6" i="2"/>
  <c r="W25" i="2"/>
  <c r="AU54" i="1"/>
  <c r="W17" i="2"/>
  <c r="W13" i="2"/>
  <c r="W19" i="2"/>
  <c r="W15" i="2"/>
  <c r="W11" i="2"/>
  <c r="W23" i="2"/>
  <c r="W21" i="2"/>
  <c r="W9" i="2"/>
  <c r="AP54" i="1"/>
  <c r="AF54" i="1"/>
  <c r="AK54" i="1"/>
  <c r="V32" i="2"/>
  <c r="AY54" i="1" s="1"/>
  <c r="W32" i="2" l="1"/>
  <c r="AZ54" i="1" s="1"/>
  <c r="AU53" i="1" l="1"/>
  <c r="D131" i="2"/>
  <c r="C131" i="2"/>
  <c r="B131" i="2"/>
  <c r="AW53" i="1" s="1"/>
  <c r="F130" i="2"/>
  <c r="E130" i="2"/>
  <c r="F129" i="2"/>
  <c r="E129" i="2"/>
  <c r="F128" i="2"/>
  <c r="E128" i="2"/>
  <c r="F127" i="2"/>
  <c r="E127" i="2"/>
  <c r="F126" i="2"/>
  <c r="E126" i="2"/>
  <c r="F125" i="2"/>
  <c r="E125" i="2"/>
  <c r="F124" i="2"/>
  <c r="E124" i="2"/>
  <c r="F123" i="2"/>
  <c r="E123" i="2"/>
  <c r="F122" i="2"/>
  <c r="E122" i="2"/>
  <c r="F121" i="2"/>
  <c r="E121" i="2"/>
  <c r="F120" i="2"/>
  <c r="E120" i="2"/>
  <c r="F119" i="2"/>
  <c r="E119" i="2"/>
  <c r="F118" i="2"/>
  <c r="E118" i="2"/>
  <c r="F117" i="2"/>
  <c r="E117" i="2"/>
  <c r="F116" i="2"/>
  <c r="E116" i="2"/>
  <c r="F115" i="2"/>
  <c r="E115" i="2"/>
  <c r="F114" i="2"/>
  <c r="E114" i="2"/>
  <c r="F113" i="2"/>
  <c r="E113" i="2"/>
  <c r="D107" i="2"/>
  <c r="C107" i="2"/>
  <c r="B107" i="2"/>
  <c r="AW52" i="1" s="1"/>
  <c r="F106" i="2"/>
  <c r="E106" i="2"/>
  <c r="F105" i="2"/>
  <c r="E105" i="2"/>
  <c r="G105" i="2" s="1"/>
  <c r="F104" i="2"/>
  <c r="E104" i="2"/>
  <c r="F103" i="2"/>
  <c r="E103" i="2"/>
  <c r="F102" i="2"/>
  <c r="E102" i="2"/>
  <c r="F101" i="2"/>
  <c r="E101" i="2"/>
  <c r="F100" i="2"/>
  <c r="E100" i="2"/>
  <c r="F99" i="2"/>
  <c r="E99" i="2"/>
  <c r="F98" i="2"/>
  <c r="E98" i="2"/>
  <c r="F97" i="2"/>
  <c r="E97" i="2"/>
  <c r="F96" i="2"/>
  <c r="E96" i="2"/>
  <c r="F95" i="2"/>
  <c r="E95" i="2"/>
  <c r="F94" i="2"/>
  <c r="E94" i="2"/>
  <c r="F93" i="2"/>
  <c r="E93" i="2"/>
  <c r="F92" i="2"/>
  <c r="E92" i="2"/>
  <c r="F91" i="2"/>
  <c r="E91" i="2"/>
  <c r="F90" i="2"/>
  <c r="E90" i="2"/>
  <c r="D84" i="2"/>
  <c r="C84" i="2"/>
  <c r="B84" i="2"/>
  <c r="AW51" i="1" s="1"/>
  <c r="F83" i="2"/>
  <c r="E83" i="2"/>
  <c r="F82" i="2"/>
  <c r="E82" i="2"/>
  <c r="F81" i="2"/>
  <c r="E81" i="2"/>
  <c r="F80" i="2"/>
  <c r="E80" i="2"/>
  <c r="F79" i="2"/>
  <c r="E79" i="2"/>
  <c r="F78" i="2"/>
  <c r="E78" i="2"/>
  <c r="F77" i="2"/>
  <c r="E77" i="2"/>
  <c r="F76" i="2"/>
  <c r="E76" i="2"/>
  <c r="F75" i="2"/>
  <c r="E75" i="2"/>
  <c r="F74" i="2"/>
  <c r="E74" i="2"/>
  <c r="F73" i="2"/>
  <c r="E73" i="2"/>
  <c r="F72" i="2"/>
  <c r="E72" i="2"/>
  <c r="F71" i="2"/>
  <c r="E71" i="2"/>
  <c r="F70" i="2"/>
  <c r="E70" i="2"/>
  <c r="F69" i="2"/>
  <c r="E69" i="2"/>
  <c r="AU51" i="1"/>
  <c r="AU52" i="1"/>
  <c r="AP51" i="1"/>
  <c r="AP52" i="1"/>
  <c r="AP53" i="1"/>
  <c r="AK51" i="1"/>
  <c r="AK52" i="1"/>
  <c r="AK53" i="1"/>
  <c r="AF51" i="1"/>
  <c r="AF53" i="1"/>
  <c r="L53" i="1"/>
  <c r="L52" i="1"/>
  <c r="L51" i="1"/>
  <c r="G115" i="2" l="1"/>
  <c r="G74" i="2"/>
  <c r="G76" i="2"/>
  <c r="G78" i="2"/>
  <c r="G82" i="2"/>
  <c r="G117" i="2"/>
  <c r="G125" i="2"/>
  <c r="G93" i="2"/>
  <c r="G81" i="2"/>
  <c r="G95" i="2"/>
  <c r="G99" i="2"/>
  <c r="G101" i="2"/>
  <c r="G126" i="2"/>
  <c r="G128" i="2"/>
  <c r="G130" i="2"/>
  <c r="G72" i="2"/>
  <c r="G80" i="2"/>
  <c r="G121" i="2"/>
  <c r="G129" i="2"/>
  <c r="F84" i="2"/>
  <c r="AY51" i="1" s="1"/>
  <c r="G94" i="2"/>
  <c r="G96" i="2"/>
  <c r="G98" i="2"/>
  <c r="G100" i="2"/>
  <c r="G114" i="2"/>
  <c r="G116" i="2"/>
  <c r="G127" i="2"/>
  <c r="G70" i="2"/>
  <c r="G73" i="2"/>
  <c r="G77" i="2"/>
  <c r="G91" i="2"/>
  <c r="G97" i="2"/>
  <c r="G102" i="2"/>
  <c r="G104" i="2"/>
  <c r="G106" i="2"/>
  <c r="E131" i="2"/>
  <c r="AX53" i="1" s="1"/>
  <c r="G118" i="2"/>
  <c r="G120" i="2"/>
  <c r="G122" i="2"/>
  <c r="G124" i="2"/>
  <c r="G90" i="2"/>
  <c r="G92" i="2"/>
  <c r="G103" i="2"/>
  <c r="G119" i="2"/>
  <c r="G123" i="2"/>
  <c r="G69" i="2"/>
  <c r="G71" i="2"/>
  <c r="G79" i="2"/>
  <c r="G113" i="2"/>
  <c r="E84" i="2"/>
  <c r="AX51" i="1" s="1"/>
  <c r="G75" i="2"/>
  <c r="G83" i="2"/>
  <c r="E107" i="2"/>
  <c r="AX52" i="1" s="1"/>
  <c r="F131" i="2"/>
  <c r="AY53" i="1" s="1"/>
  <c r="F107" i="2"/>
  <c r="AY52" i="1" s="1"/>
  <c r="G84" i="2" l="1"/>
  <c r="AZ51" i="1" s="1"/>
  <c r="G131" i="2"/>
  <c r="AZ53" i="1" s="1"/>
  <c r="G107" i="2"/>
  <c r="AZ52" i="1" s="1"/>
  <c r="AU50" i="1"/>
  <c r="AP50" i="1"/>
  <c r="AK50" i="1"/>
  <c r="AF50" i="1"/>
  <c r="L50" i="1"/>
  <c r="AU49" i="1" l="1"/>
  <c r="AP49" i="1"/>
  <c r="AK49" i="1"/>
  <c r="AF49" i="1"/>
  <c r="L49" i="1"/>
  <c r="AT48" i="1" l="1"/>
  <c r="AS48" i="1"/>
  <c r="AR48" i="1"/>
  <c r="AQ48" i="1"/>
  <c r="AO48" i="1"/>
  <c r="AN48" i="1"/>
  <c r="AM48" i="1"/>
  <c r="AL48" i="1"/>
  <c r="AJ48" i="1"/>
  <c r="AI48" i="1"/>
  <c r="AH48" i="1"/>
  <c r="AG48" i="1"/>
  <c r="AE48" i="1"/>
  <c r="AD48" i="1"/>
  <c r="AC48" i="1"/>
  <c r="AB48" i="1"/>
  <c r="L48" i="1"/>
  <c r="AF48" i="1" l="1"/>
  <c r="AK48" i="1"/>
  <c r="AP48" i="1"/>
  <c r="AU48" i="1"/>
  <c r="L17" i="2" l="1"/>
  <c r="K17" i="2"/>
  <c r="J17" i="2"/>
  <c r="N12" i="2" s="1"/>
  <c r="N16" i="2"/>
  <c r="M16" i="2"/>
  <c r="N15" i="2"/>
  <c r="M15" i="2"/>
  <c r="N14" i="2"/>
  <c r="M14" i="2"/>
  <c r="N13" i="2"/>
  <c r="M13" i="2"/>
  <c r="N11" i="2"/>
  <c r="M11" i="2"/>
  <c r="N10" i="2"/>
  <c r="M10" i="2"/>
  <c r="N9" i="2"/>
  <c r="M9" i="2"/>
  <c r="N8" i="2"/>
  <c r="M8" i="2"/>
  <c r="N7" i="2"/>
  <c r="M7" i="2"/>
  <c r="N6" i="2"/>
  <c r="M6" i="2"/>
  <c r="N5" i="2"/>
  <c r="M5" i="2"/>
  <c r="O11" i="2" l="1"/>
  <c r="N17" i="2"/>
  <c r="AY24" i="1" s="1"/>
  <c r="O9" i="2"/>
  <c r="O8" i="2"/>
  <c r="O13" i="2"/>
  <c r="O14" i="2"/>
  <c r="O6" i="2"/>
  <c r="O10" i="2"/>
  <c r="O15" i="2"/>
  <c r="O7" i="2"/>
  <c r="O16" i="2"/>
  <c r="O5" i="2"/>
  <c r="M12" i="2"/>
  <c r="O12" i="2" s="1"/>
  <c r="AW45" i="1"/>
  <c r="D63" i="2"/>
  <c r="C63" i="2"/>
  <c r="F21" i="2"/>
  <c r="F22" i="2"/>
  <c r="F23" i="2"/>
  <c r="F24" i="2"/>
  <c r="F25" i="2"/>
  <c r="F26"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21" i="2"/>
  <c r="E22" i="2"/>
  <c r="E23" i="2"/>
  <c r="E24" i="2"/>
  <c r="E25" i="2"/>
  <c r="E26" i="2"/>
  <c r="G22" i="2" l="1"/>
  <c r="M17" i="2"/>
  <c r="AX24" i="1" s="1"/>
  <c r="O17" i="2"/>
  <c r="AZ24" i="1" s="1"/>
  <c r="G38" i="2"/>
  <c r="G62" i="2"/>
  <c r="G54" i="2"/>
  <c r="G46" i="2"/>
  <c r="G30" i="2"/>
  <c r="G58" i="2"/>
  <c r="G42" i="2"/>
  <c r="G60" i="2"/>
  <c r="G52" i="2"/>
  <c r="G44" i="2"/>
  <c r="G36" i="2"/>
  <c r="G28" i="2"/>
  <c r="G50" i="2"/>
  <c r="G56" i="2"/>
  <c r="G40" i="2"/>
  <c r="G32" i="2"/>
  <c r="G34" i="2"/>
  <c r="G48" i="2"/>
  <c r="G26" i="2"/>
  <c r="G23" i="2"/>
  <c r="G59" i="2"/>
  <c r="G55" i="2"/>
  <c r="G51" i="2"/>
  <c r="G47" i="2"/>
  <c r="G43" i="2"/>
  <c r="G39" i="2"/>
  <c r="G35" i="2"/>
  <c r="G31" i="2"/>
  <c r="G25" i="2"/>
  <c r="G21" i="2"/>
  <c r="G61" i="2"/>
  <c r="G57" i="2"/>
  <c r="G53" i="2"/>
  <c r="G49" i="2"/>
  <c r="G45" i="2"/>
  <c r="G41" i="2"/>
  <c r="G37" i="2"/>
  <c r="G33" i="2"/>
  <c r="G29" i="2"/>
  <c r="G24" i="2"/>
  <c r="AT45" i="1"/>
  <c r="AS45" i="1"/>
  <c r="AR45" i="1"/>
  <c r="AQ45" i="1"/>
  <c r="AO45" i="1"/>
  <c r="AN45" i="1"/>
  <c r="AM45" i="1"/>
  <c r="AL45" i="1"/>
  <c r="AJ45" i="1"/>
  <c r="AI45" i="1"/>
  <c r="AH45" i="1"/>
  <c r="AG45" i="1"/>
  <c r="AE45" i="1"/>
  <c r="AD45" i="1"/>
  <c r="AC45" i="1"/>
  <c r="AB45" i="1"/>
  <c r="L45" i="1"/>
  <c r="L46" i="1"/>
  <c r="L47" i="1"/>
  <c r="L44" i="1"/>
  <c r="L43" i="1"/>
  <c r="L10" i="1"/>
  <c r="B63" i="2"/>
  <c r="F20" i="2"/>
  <c r="F63" i="2" s="1"/>
  <c r="AY45" i="1" s="1"/>
  <c r="E20" i="2"/>
  <c r="E63" i="2" s="1"/>
  <c r="AX45" i="1" s="1"/>
  <c r="F6" i="2"/>
  <c r="F7" i="2"/>
  <c r="F8" i="2"/>
  <c r="F9" i="2"/>
  <c r="F10" i="2"/>
  <c r="F11" i="2"/>
  <c r="F5" i="2"/>
  <c r="E6" i="2"/>
  <c r="E7" i="2"/>
  <c r="E8" i="2"/>
  <c r="E9" i="2"/>
  <c r="E10" i="2"/>
  <c r="E11" i="2"/>
  <c r="E5" i="2"/>
  <c r="C12" i="2"/>
  <c r="D12" i="2"/>
  <c r="B12" i="2"/>
  <c r="AW41" i="1" s="1"/>
  <c r="AT41" i="1"/>
  <c r="AS41" i="1"/>
  <c r="AR41" i="1"/>
  <c r="AQ41" i="1"/>
  <c r="AO41" i="1"/>
  <c r="AN41" i="1"/>
  <c r="AM41" i="1"/>
  <c r="AL41" i="1"/>
  <c r="AJ41" i="1"/>
  <c r="AI41" i="1"/>
  <c r="AH41" i="1"/>
  <c r="AG41" i="1"/>
  <c r="AE41" i="1"/>
  <c r="AD41" i="1"/>
  <c r="AC41" i="1"/>
  <c r="AB41" i="1"/>
  <c r="L4" i="1"/>
  <c r="L5" i="1"/>
  <c r="AU13" i="1"/>
  <c r="AU24" i="1"/>
  <c r="AU9" i="1"/>
  <c r="AP13" i="1"/>
  <c r="AP24" i="1"/>
  <c r="AP9" i="1"/>
  <c r="AK9" i="1"/>
  <c r="AK13" i="1"/>
  <c r="AK24" i="1"/>
  <c r="AF9" i="1"/>
  <c r="AF13" i="1"/>
  <c r="AF24" i="1"/>
  <c r="L16" i="1"/>
  <c r="L42" i="1"/>
  <c r="L41" i="1"/>
  <c r="L29" i="1"/>
  <c r="L38" i="1"/>
  <c r="L40" i="1"/>
  <c r="L20" i="1"/>
  <c r="L39" i="1"/>
  <c r="L6" i="1"/>
  <c r="L7" i="1"/>
  <c r="L8" i="1"/>
  <c r="L9" i="1"/>
  <c r="L11" i="1"/>
  <c r="L13" i="1"/>
  <c r="L14" i="1"/>
  <c r="L15" i="1"/>
  <c r="L17" i="1"/>
  <c r="L18" i="1"/>
  <c r="L19" i="1"/>
  <c r="L21" i="1"/>
  <c r="L22" i="1"/>
  <c r="L23" i="1"/>
  <c r="L24" i="1"/>
  <c r="L25" i="1"/>
  <c r="L26" i="1"/>
  <c r="L27" i="1"/>
  <c r="L28" i="1"/>
  <c r="L30" i="1"/>
  <c r="L31" i="1"/>
  <c r="L32" i="1"/>
  <c r="L33" i="1"/>
  <c r="L34" i="1"/>
  <c r="L35" i="1"/>
  <c r="L36" i="1"/>
  <c r="L37" i="1"/>
  <c r="AR93" i="1" l="1"/>
  <c r="AI93" i="1"/>
  <c r="AN93" i="1"/>
  <c r="AS93" i="1"/>
  <c r="AM93" i="1"/>
  <c r="AJ93" i="1"/>
  <c r="AO93" i="1"/>
  <c r="AT93" i="1"/>
  <c r="AH93" i="1"/>
  <c r="AG93" i="1"/>
  <c r="AL93" i="1"/>
  <c r="AQ93" i="1"/>
  <c r="G9" i="2"/>
  <c r="AK36" i="1"/>
  <c r="AF43" i="1"/>
  <c r="AP43" i="1"/>
  <c r="AF45" i="1"/>
  <c r="AK45" i="1"/>
  <c r="AP45" i="1"/>
  <c r="AU45" i="1"/>
  <c r="AF36" i="1"/>
  <c r="AP36" i="1"/>
  <c r="AF4" i="1"/>
  <c r="AP4" i="1"/>
  <c r="G5" i="2"/>
  <c r="AK43" i="1"/>
  <c r="AU43" i="1"/>
  <c r="AU36" i="1"/>
  <c r="AK33" i="1"/>
  <c r="AP15" i="1"/>
  <c r="AK20" i="1"/>
  <c r="AU20" i="1"/>
  <c r="AU25" i="1"/>
  <c r="G6" i="2"/>
  <c r="AK8" i="1"/>
  <c r="AP32" i="1"/>
  <c r="G11" i="2"/>
  <c r="E12" i="2"/>
  <c r="AX41" i="1" s="1"/>
  <c r="G8" i="2"/>
  <c r="G7" i="2"/>
  <c r="F12" i="2"/>
  <c r="AY41" i="1" s="1"/>
  <c r="AF32" i="1"/>
  <c r="AK30" i="1"/>
  <c r="AU30" i="1"/>
  <c r="AK42" i="1"/>
  <c r="AU42" i="1"/>
  <c r="AK16" i="1"/>
  <c r="AU16" i="1"/>
  <c r="AK40" i="1"/>
  <c r="AU40" i="1"/>
  <c r="AK25" i="1"/>
  <c r="AU33" i="1"/>
  <c r="AK22" i="1"/>
  <c r="AU22" i="1"/>
  <c r="AF19" i="1"/>
  <c r="AP19" i="1"/>
  <c r="AF5" i="1"/>
  <c r="AP41" i="1"/>
  <c r="AF39" i="1"/>
  <c r="AU8" i="1"/>
  <c r="AF17" i="1"/>
  <c r="AF38" i="1"/>
  <c r="AK4" i="1"/>
  <c r="AU4" i="1"/>
  <c r="AP17" i="1"/>
  <c r="AP38" i="1"/>
  <c r="AK17" i="1"/>
  <c r="G10" i="2"/>
  <c r="AF30" i="1"/>
  <c r="AP30" i="1"/>
  <c r="AF42" i="1"/>
  <c r="AP42" i="1"/>
  <c r="AF14" i="1"/>
  <c r="AP14" i="1"/>
  <c r="AF15" i="1"/>
  <c r="AP35" i="1"/>
  <c r="AP33" i="1"/>
  <c r="AU17" i="1"/>
  <c r="AK38" i="1"/>
  <c r="AU38" i="1"/>
  <c r="AK14" i="1"/>
  <c r="AU14" i="1"/>
  <c r="AK15" i="1"/>
  <c r="AU15" i="1"/>
  <c r="AF16" i="1"/>
  <c r="AP16" i="1"/>
  <c r="AF18" i="1"/>
  <c r="AK18" i="1"/>
  <c r="AP18" i="1"/>
  <c r="AU18" i="1"/>
  <c r="AF40" i="1"/>
  <c r="AP40" i="1"/>
  <c r="AF31" i="1"/>
  <c r="AK31" i="1"/>
  <c r="AP31" i="1"/>
  <c r="AU31" i="1"/>
  <c r="AF21" i="1"/>
  <c r="AK21" i="1"/>
  <c r="AP21" i="1"/>
  <c r="AU21" i="1"/>
  <c r="AF35" i="1"/>
  <c r="AK35" i="1"/>
  <c r="AU35" i="1"/>
  <c r="AF20" i="1"/>
  <c r="AP20" i="1"/>
  <c r="AK39" i="1"/>
  <c r="AP39" i="1"/>
  <c r="AU39" i="1"/>
  <c r="AF25" i="1"/>
  <c r="AP25" i="1"/>
  <c r="AK32" i="1"/>
  <c r="AU32" i="1"/>
  <c r="AF34" i="1"/>
  <c r="AK34" i="1"/>
  <c r="AP34" i="1"/>
  <c r="AU34" i="1"/>
  <c r="AF33" i="1"/>
  <c r="AK5" i="1"/>
  <c r="AP5" i="1"/>
  <c r="AU5" i="1"/>
  <c r="AF22" i="1"/>
  <c r="AP22" i="1"/>
  <c r="AF27" i="1"/>
  <c r="AK27" i="1"/>
  <c r="AP27" i="1"/>
  <c r="AU27" i="1"/>
  <c r="AF26" i="1"/>
  <c r="AK26" i="1"/>
  <c r="AP26" i="1"/>
  <c r="AU26" i="1"/>
  <c r="AF41" i="1"/>
  <c r="AK41" i="1"/>
  <c r="AU41" i="1"/>
  <c r="AF8" i="1"/>
  <c r="AP8" i="1"/>
  <c r="AF23" i="1"/>
  <c r="AK23" i="1"/>
  <c r="AP23" i="1"/>
  <c r="AU23" i="1"/>
  <c r="AK19" i="1"/>
  <c r="AU19" i="1"/>
  <c r="F27" i="2"/>
  <c r="E27" i="2"/>
  <c r="G20" i="2"/>
  <c r="G63" i="2" s="1"/>
  <c r="AZ45" i="1" s="1"/>
  <c r="AU93" i="1" l="1"/>
  <c r="AK93" i="1"/>
  <c r="AP93" i="1"/>
  <c r="G12" i="2"/>
  <c r="AZ41" i="1" s="1"/>
  <c r="G27" i="2"/>
  <c r="AD93" i="1" s="1"/>
  <c r="AE93" i="1" s="1"/>
  <c r="AC93" i="1" s="1"/>
  <c r="AF52" i="1" l="1"/>
  <c r="AF93" i="1" s="1"/>
  <c r="AB93" i="1"/>
</calcChain>
</file>

<file path=xl/sharedStrings.xml><?xml version="1.0" encoding="utf-8"?>
<sst xmlns="http://schemas.openxmlformats.org/spreadsheetml/2006/main" count="1466" uniqueCount="307">
  <si>
    <t>TEMATICAS</t>
  </si>
  <si>
    <t>CARRERA ADMINISTRATIVA</t>
  </si>
  <si>
    <t>LIBRE NOMBRAMIENTO Y REMOCIÓN</t>
  </si>
  <si>
    <t>PLANTA PROVISIONAL</t>
  </si>
  <si>
    <t>PLANTA
 TEMPORAL</t>
  </si>
  <si>
    <t>PLANTA 
TRANSITORIA</t>
  </si>
  <si>
    <t>FECHA</t>
  </si>
  <si>
    <t xml:space="preserve">MISIONAL </t>
  </si>
  <si>
    <t>GESTIÓN</t>
  </si>
  <si>
    <t>FACILITADOR</t>
  </si>
  <si>
    <t>POBLACIÓN BENEFICIADA</t>
  </si>
  <si>
    <t>NIVEL JERARQUICO</t>
  </si>
  <si>
    <t>DIRECTIVO</t>
  </si>
  <si>
    <t>ASESOR</t>
  </si>
  <si>
    <t>PROFESIONAL</t>
  </si>
  <si>
    <t>TECNICO</t>
  </si>
  <si>
    <t>ASISTENCIAL</t>
  </si>
  <si>
    <t>TIPO DE VINCULACIÓN</t>
  </si>
  <si>
    <t>CONTRATISTA</t>
  </si>
  <si>
    <t>CLASIFICACIÓN</t>
  </si>
  <si>
    <t>SEXO</t>
  </si>
  <si>
    <t>HOMBRE</t>
  </si>
  <si>
    <t>MUJER</t>
  </si>
  <si>
    <t>INTERSEXUAL</t>
  </si>
  <si>
    <t>N° TOTAL DE INSCRITOS O INVITADOS</t>
  </si>
  <si>
    <t>PERCEPCIÓN DE LA CAPACITACIÓN</t>
  </si>
  <si>
    <t>SUGERENCIAS</t>
  </si>
  <si>
    <t>N° ORDEN</t>
  </si>
  <si>
    <t>Gestión Presupuestal y Contable</t>
  </si>
  <si>
    <t>Protocolo, etiqueta y logística de eventos</t>
  </si>
  <si>
    <t>Indicadores de Gestión</t>
  </si>
  <si>
    <t>Gestión de Riesgos</t>
  </si>
  <si>
    <t>Manejo del Tiempo</t>
  </si>
  <si>
    <t>Herramientas para la gestión de redes sociales</t>
  </si>
  <si>
    <t>Metodologías de pensamiento creativo Desing thinking</t>
  </si>
  <si>
    <t>Redacción y Ortografía</t>
  </si>
  <si>
    <t>Excel Básico e Intermedio</t>
  </si>
  <si>
    <t>Gestión Documental y Memoria histórica</t>
  </si>
  <si>
    <t xml:space="preserve">Comunicación Asertiva </t>
  </si>
  <si>
    <t>Inteligencia Emocional</t>
  </si>
  <si>
    <t>Seguridad Vial</t>
  </si>
  <si>
    <t>Innovación</t>
  </si>
  <si>
    <t>Google Analitics</t>
  </si>
  <si>
    <t>Edición de Contenidos</t>
  </si>
  <si>
    <t>Derecho de asociación y negociación colectiva</t>
  </si>
  <si>
    <t>Diseño Organizacional</t>
  </si>
  <si>
    <t>EXCELENTE</t>
  </si>
  <si>
    <t>REGULAR</t>
  </si>
  <si>
    <t>DEFICIENTE</t>
  </si>
  <si>
    <t>X</t>
  </si>
  <si>
    <t>N° TOTAL DE PARTICIPANTES</t>
  </si>
  <si>
    <t>INDICADOR DE 
PARTICIPACIÓN
(%)</t>
  </si>
  <si>
    <t>EVALUACIÓN DE CONOCIMIENTOS
 (SI APLICA)  %</t>
  </si>
  <si>
    <t>TOTAL 
PREGUNTAS</t>
  </si>
  <si>
    <t>ANTES
 %</t>
  </si>
  <si>
    <t>DESPUES
%</t>
  </si>
  <si>
    <t>Xertica</t>
  </si>
  <si>
    <t>Ampliacion del tema</t>
  </si>
  <si>
    <t>N/A</t>
  </si>
  <si>
    <t>Sostenibilidad Ambiental-Manejo integral de residuos con enfoque en residuos peligrosos y reciclables</t>
  </si>
  <si>
    <t>Oficina Consejeria de Comunicaciones-Renata Cabrales</t>
  </si>
  <si>
    <t>Dar continuidad al tema</t>
  </si>
  <si>
    <t>Guia Metodologica para la rendicion de cuentas-Gerentes publicos</t>
  </si>
  <si>
    <t>OBSERVACIONES DEL INDICADOR</t>
  </si>
  <si>
    <t>Departamento Administrativo del Servicio Civil-Olga Liliana Cardenas Ruiz</t>
  </si>
  <si>
    <t>Citaron a audiencia de contratación,y hubo negociación sindical al cual fueron citados los directivos</t>
  </si>
  <si>
    <t>Cultura de Servicio-Concierto cerebro "El arte de vivir el servicio"</t>
  </si>
  <si>
    <t>Orquesta Filarmonica de Bogota-Edgar Puentes</t>
  </si>
  <si>
    <t>Los participantes promulgaron a más funcionarios permitiendo una mayor participacion</t>
  </si>
  <si>
    <t>Ética y Transparencia Obra de teatro "Alicia a través del espejo".</t>
  </si>
  <si>
    <t>Oficina Consejeria de Comunicaciones- Diego Alejandro Morales</t>
  </si>
  <si>
    <t>Oficina Asesora de planeacion</t>
  </si>
  <si>
    <t>Del 21 de mayo al 5 de Junio 2018</t>
  </si>
  <si>
    <t>Sena - Yovani Sanabria</t>
  </si>
  <si>
    <t>Departamento Administrativo de la Funcion Publica                               (Jose Fernando Ceballos)</t>
  </si>
  <si>
    <t>Oficina Consejeria de Comunicaciones- Paula Castillo</t>
  </si>
  <si>
    <t>OBJETIVO DE APRENDIZAJE</t>
  </si>
  <si>
    <t>Sensibilizara los servidores publicos de la entidad en la politica y metodologica de la administracion de gestion de de riesgos en la entidad</t>
  </si>
  <si>
    <t>Subsecretaria Tecnica de Archivo-Malagon</t>
  </si>
  <si>
    <t>Inclusión -Taller de Discapacidad</t>
  </si>
  <si>
    <t>Secretaria de Integracion Social</t>
  </si>
  <si>
    <t>Instituto Distrital de Recreacion y deporte-IDRD</t>
  </si>
  <si>
    <t>Super Intendencia De Industria y Comercio</t>
  </si>
  <si>
    <t>Trabajo Decente y Formalizacion</t>
  </si>
  <si>
    <t>Ministerio de Trabajo</t>
  </si>
  <si>
    <t>Secretaria de la Mujer</t>
  </si>
  <si>
    <t>ARL POSITIVA -Alma Tamayo</t>
  </si>
  <si>
    <t>Direccion de ContrataciónMaria Teresa Palacio Jaramillo</t>
  </si>
  <si>
    <t>2.5</t>
  </si>
  <si>
    <t>Direccion Distritalde la Calidad del Servicio</t>
  </si>
  <si>
    <t>Artes gráficas - Estandarización y Calibración de Dispositivos de Color</t>
  </si>
  <si>
    <t>Sena- Cenigraf</t>
  </si>
  <si>
    <t>4 servidores salieron a vacaciones en la mitad del curso.</t>
  </si>
  <si>
    <t>Actualización en producción de artes graficas</t>
  </si>
  <si>
    <t>Auditorio Huitaca</t>
  </si>
  <si>
    <t>Archivo de Bogotá</t>
  </si>
  <si>
    <t>Aulas Barule</t>
  </si>
  <si>
    <t>Sala de Prensa</t>
  </si>
  <si>
    <t>Universidad Distrital Sede Aduanilla de Paiba</t>
  </si>
  <si>
    <t>LUGAR</t>
  </si>
  <si>
    <t>SENA -SEDE ECCI</t>
  </si>
  <si>
    <t>Sena - Cenigraf</t>
  </si>
  <si>
    <t>Servidores de la entidad</t>
  </si>
  <si>
    <t>Los servidores que no asisitieron se les va enviar un memorando para que justifiquen el motivo de la inasistencia.</t>
  </si>
  <si>
    <t>Profundidad en algunos temas</t>
  </si>
  <si>
    <t>Innovación y Pensamiento Lateral</t>
  </si>
  <si>
    <t>Mediante actividades y dinamicas conoceras herramientas para generar procesos de ideacion, creacion y tranformación</t>
  </si>
  <si>
    <t>Departamento Administrativo del servicio civil</t>
  </si>
  <si>
    <t>Aprender de herramientas utiles para el uso efetivo y eficaz del tiempo en los ambitos profesional y personal</t>
  </si>
  <si>
    <t>Seguridad y Privacidad de la Informacion</t>
  </si>
  <si>
    <t>Policia Nacional</t>
  </si>
  <si>
    <t>Sensibilizar a los colaboradores de la entidad en seguridad de la informacion,delito informatico, y todas aquellas acciones por medios electronicos.</t>
  </si>
  <si>
    <t>Aplicar de manera adecuada la TRD de tu dependencia con el fin de mantener los archivos organizados</t>
  </si>
  <si>
    <t>Subdireccion de Servicios Administrativos</t>
  </si>
  <si>
    <t>Sala de Juntas Relaciones Internacionales</t>
  </si>
  <si>
    <t>Juan Felipe Yepes (Veeduria Distrital)</t>
  </si>
  <si>
    <t>Capacitar en innovacion en el sector publico alos equipos inscritos en la estrategia de incentivos- creatividad innovación 2018.</t>
  </si>
  <si>
    <t>Contratación  Estatal – Procedimiento Administrativo sancionatorio Contractual</t>
  </si>
  <si>
    <t>Sensibilizar a los colaboradores de la entidad en el procedimiento administrativo sancionatorio contractual</t>
  </si>
  <si>
    <t>Sensiblizar a los servidores públicos de la entidad en el nuevo Modelo  Integrado de Planeación y Gestión - MIPG</t>
  </si>
  <si>
    <t xml:space="preserve">Proporcionar a los participantes los principales conceptos, técnicas y herramientas de la gestión de proyectos, siguiendo un enfoque del Project Management Institute (PMI).
Comprender las 5 etapas del ciclo de vida en los proyectos.
Aplicar herramientas metodológicas y estructuradas en el planteamiento de un problema siguiendo una coherencia lógica y analizando viabilidades: conceptuales, operativas, de mercado, financieras y legales.
Desarrollar las capacidades de los servidores para posicionarse como profesional y líder en la gestión de proyectos.
</t>
  </si>
  <si>
    <t xml:space="preserve">Desarrollar confianza creativa, con el propósito de crear productos, servicios o esquemas de innovación a través de la perspectiva de pensamiento de diseño.
Aprender las principales etapas del proceso de diseño (inspiración, ideación e implementación) y llevar a la práctica mediante ejercicios prácticos de prototipado y experimentación. 
</t>
  </si>
  <si>
    <t>Actualizar a los servidores publicos en materia de Derecho Administrativo - con enfasis en "El poder sancionatorio de la Administración  pública: discusión expansión y construcción"</t>
  </si>
  <si>
    <t>Conocer de  manera práctica y pedagógica 
reglas y normas claras de protocolo 
y etiqueta  universalmente aceptadas.
Conocerás los elementos de éxito a tener en cuenta en la  preparación de actividades y eventos para la entidad.</t>
  </si>
  <si>
    <t>Profundizar  en el manejo y funcionamiento del sistema Distrital de quejas y reclamos SDQS).
Aprender acerca de las nuevas funcionalidades que te ofrece el Sistema Distrital de Quejas y Soluciones- Bogotá te  Escucha.</t>
  </si>
  <si>
    <t>Aprender técnicas para la  construcción de una cultura orientada a la  comunicación asertiva, y eficaz.</t>
  </si>
  <si>
    <t>Desarrollar habilidades para corrección 
ortográfica y de  estilo.
Comprenderás las características con las que debe contar un  documento para  transmitir un mensaje de  manera  eficaz y con  lenguaje claro.</t>
  </si>
  <si>
    <t xml:space="preserve">Generarás  habilidades para gestionar emociones y  lograr un  desempeño 
óptimo en el trabajo. </t>
  </si>
  <si>
    <t>Actualizar  a los servidores públicos en materia de gestión presupuestal y contable.
Sensibilizar  a los servidores en el nuevo sistema de información SAP.</t>
  </si>
  <si>
    <t>Comprender y aplicar los conocimientos  para la formulación de los indicadores de gestión de la entidad.</t>
  </si>
  <si>
    <t>Dar a conocer a los servidores publicos de la entidad las herramientas para la gestión de redes sociales asi como su impacto y tips de manejo estrategico.</t>
  </si>
  <si>
    <t>Aprender acerca de las funcionalidades que ofrece excel.</t>
  </si>
  <si>
    <t>Sensibilizar a los servidores publicos en materia de memoria historica mediente un ejercicio de carrera de observación.</t>
  </si>
  <si>
    <t>Comprender las tecnicas, posturas y comportamientos  en el manejo del conflicto y herramientas para su negociación.</t>
  </si>
  <si>
    <t>Sensibllizar a los servidores públicos en materia de cultura de servicio, mediente una estrategia pedagogica basada en la musica y el cerebro.</t>
  </si>
  <si>
    <t>Sensibilizar a los servidores publicos en materia materia de equidad de genero y el derecho que todos tenemos a estar e n paz.</t>
  </si>
  <si>
    <t>Capacitación en materia de trabajo decente, la importancia de su implementación y fortalecimiento de cada uno de sus componentes.</t>
  </si>
  <si>
    <t>Capacitar a los servidores de la entidad en materia de seguridad vial, servicio al cliente y transporte  individual.</t>
  </si>
  <si>
    <t>Capacitar a los servidores en el uso, aplicación y funcionalidad  de Google Analytics</t>
  </si>
  <si>
    <t>Formar a los asistentes al taller de edición de contenidos digitales en temas básicos como gestión, redacción, análisis y seguimiento de la información en una publicación digital.</t>
  </si>
  <si>
    <t xml:space="preserve">Dar a conocer a la comisión negociadora de la entidad el marco normativo, jurisprudencial  y aspectos relevantes de la negociación. </t>
  </si>
  <si>
    <t>Capacitar a los servidores públicos de la entidad en materia de sostenibilidad ambiental con enfoque en residuos peligrosos y reciclables</t>
  </si>
  <si>
    <t>Sensiblizar a los servidores públicos de la entidad en el codigo de integridad y valores.</t>
  </si>
  <si>
    <t xml:space="preserve">Aprender por medio de ejercicios prácticos y dinámicos los tipos de discapacidad existentes y las estrategias de inclusión. 
</t>
  </si>
  <si>
    <t>Capacitar  a los servidores en contenidos relacionados con la gestion organizacional de las entidades del distrito.</t>
  </si>
  <si>
    <t>Capacitar  a los servidores en calibración y estandarización de dispositivos de color.</t>
  </si>
  <si>
    <t>Capacitar a los gerentes publicos en materia de acuerdos de gestión.</t>
  </si>
  <si>
    <t xml:space="preserve">Iniciar al nuevo servidor(a) en su integración a la cultura organizacional, valores de la casa, familiarizarlo con el servicio público y con la misionalidad de la entidad.  </t>
  </si>
  <si>
    <t>Capacitar a los servidores  en la Ley 1480, ley del consumidor.</t>
  </si>
  <si>
    <t>Actualizar a los servidores  de la entidad en materia de Derecho laboral y Seguridad social</t>
  </si>
  <si>
    <t>Hotel Estelar Cartagena</t>
  </si>
  <si>
    <t>Colegio de Abogados</t>
  </si>
  <si>
    <t xml:space="preserve">Actualización en materia de Derecho Disciplinario </t>
  </si>
  <si>
    <t>SATISFACTORIO</t>
  </si>
  <si>
    <t>TOTAL</t>
  </si>
  <si>
    <t>Profundizar el tema</t>
  </si>
  <si>
    <t>ASPECTOS DEL INSTRUCTOR
%</t>
  </si>
  <si>
    <t>ASPECTOS DEL PROGRAMA
%</t>
  </si>
  <si>
    <t>ASPECTOS LOGISTICOS
%</t>
  </si>
  <si>
    <t>AUTOEVALUACIÓN
%</t>
  </si>
  <si>
    <t>Evaluación de Conocomientos</t>
  </si>
  <si>
    <t>Numero de preguntas</t>
  </si>
  <si>
    <t>Indicador de aprendizaje</t>
  </si>
  <si>
    <t>Antes %</t>
  </si>
  <si>
    <t>Despues %</t>
  </si>
  <si>
    <t>INDICADOR DE APRENDIZAJE 
%</t>
  </si>
  <si>
    <t>N° 
Participantes</t>
  </si>
  <si>
    <t>Antes #</t>
  </si>
  <si>
    <t>Despues #</t>
  </si>
  <si>
    <t>SENA</t>
  </si>
  <si>
    <t>Conocerás y comprenderás que se entiende por acoso laboral como sus modalidades, conductas y normatividad vigente</t>
  </si>
  <si>
    <t xml:space="preserve">ARL POSITIVA  </t>
  </si>
  <si>
    <t>Seguridad Vial- Servicio y atención al usuario de transp. Individual</t>
  </si>
  <si>
    <t>Sensibilización y ampliación Normatividad</t>
  </si>
  <si>
    <t>IDRD</t>
  </si>
  <si>
    <t>Secretaria de Hacienda Distrital</t>
  </si>
  <si>
    <t>Universidad Externado de Colombia</t>
  </si>
  <si>
    <t>Oficina Consejeria de Comunicaciones- Renata Cabrales</t>
  </si>
  <si>
    <t>Seguridad Vial-Atención Basica en situaciones de riesgo</t>
  </si>
  <si>
    <t>Tema: Inducción servidores Públicos 12 Junio 2018</t>
  </si>
  <si>
    <t>Tema: Inducción servidores Públicos 27 Agosto 2018</t>
  </si>
  <si>
    <t>Alma Tamallo</t>
  </si>
  <si>
    <t>21 de mayo de 2018</t>
  </si>
  <si>
    <t>Entrenamiento a los funcionarios en habilidades de innovacion  mediante la formacion de una mentalidad abierta al cambio y a la escucha activa en busqueda del mejoramiento de su servicio a los ciudadanos del distrito capital</t>
  </si>
  <si>
    <t>x</t>
  </si>
  <si>
    <t>Tema: Entrenamiento en Innovacion sep 13 2018</t>
  </si>
  <si>
    <t>Tema: Entrenamiento en Innovacion sep 17 2018</t>
  </si>
  <si>
    <t>Tema: Entrenamiento en Gestion de Proyectos sep 19 2018</t>
  </si>
  <si>
    <t>Innovacion G1</t>
  </si>
  <si>
    <t>Innovacion G2</t>
  </si>
  <si>
    <t>Tema: Inducción servidores Públicos 24 Octubre 2018</t>
  </si>
  <si>
    <t>Gestión de Proyectos Bajo modelo PMI  G1</t>
  </si>
  <si>
    <t>Reinducción  -Acoso Laboral</t>
  </si>
  <si>
    <t>Reinducción - Acoso Laboral</t>
  </si>
  <si>
    <t>Reinducción - Responsabilidad Disciplinaria</t>
  </si>
  <si>
    <t>Virtual</t>
  </si>
  <si>
    <t>Dirección Distrital de Desarrollo Institucional</t>
  </si>
  <si>
    <t>Sensibilizar al los Servidores Públicos de la Secretaría General en materia de responsabilidad disciplinaria para mitigar las conductas mas recurrentes en la entidad, se abordaran temas como las conductas que constituyen actos de corrupción y las responsabilidades derivadas de la falta de respuesta oportuna a los derechos de petición.</t>
  </si>
  <si>
    <t>Formar multiplicadores de integridad 
a partir de la apropiacion de principios y herramientas derivadas de la Politica de integridad y el codigo de integridad del servicio publico a fin de fortalecer la confianza de las entidades de la Administración Distrital.</t>
  </si>
  <si>
    <t>Comprender las generalidades y particularidades del MIPG a fin de articularlo con el SIG.</t>
  </si>
  <si>
    <t>Aplicar herramientas juridico- practicas  en el ejercicio  de la supervisión de contratos  estatales  con el fin de establecer los criterios, tramites, procedimientos  que se deben adelantar en el adecuado seguimiento contractual.</t>
  </si>
  <si>
    <t>Inducción y reinducción Virtual - Ingreso al Servicio Público</t>
  </si>
  <si>
    <t>Aportar nociones fundamentales asociadas al Servicio Civil y al Distrito con el fin de fortalecer el proceso de inducción y reinducción en temas tales como el Estado, el Sistema Integrado de Gestión, deberes-derechos-prohibiciones del servidor e incentivando el sentido de identidad para la construcción de una mejor Ciudad.</t>
  </si>
  <si>
    <t>Departamento Administrativo del Servicio Civil Distrital - Plataforma PAO</t>
  </si>
  <si>
    <t>Secretaria Juridica Distrital</t>
  </si>
  <si>
    <t>Transformación y Resolución de Conflictos</t>
  </si>
  <si>
    <t>Departamento Administrativo del Servicio Civil</t>
  </si>
  <si>
    <t xml:space="preserve">Identificar Situación de los Lideres de Pausas Activas </t>
  </si>
  <si>
    <t>Aulas Archivo</t>
  </si>
  <si>
    <t>ARL Positiva (Catherin Garcia - Fisioterapeuta)</t>
  </si>
  <si>
    <t>Capacitación en Primeros Auxilios Intermedio II</t>
  </si>
  <si>
    <t>Proveedor ARL</t>
  </si>
  <si>
    <t>Información de manera mas dinámica.</t>
  </si>
  <si>
    <t>Mitigar efectos de riesgo psicosocial</t>
  </si>
  <si>
    <t>Manzana Lievano</t>
  </si>
  <si>
    <t>ARL Positiva (Alma Tamayo-Psicologa)</t>
  </si>
  <si>
    <t>Mitigar efectos del estrés por demandas emocionales</t>
  </si>
  <si>
    <t>Centro de memoria paz y reconciliación</t>
  </si>
  <si>
    <t xml:space="preserve">Mitigar efectos de estrés </t>
  </si>
  <si>
    <t>Generar Ambiente Laboral</t>
  </si>
  <si>
    <t>Mitigar los efectos del estrés</t>
  </si>
  <si>
    <t>Jardin Botánico</t>
  </si>
  <si>
    <t>Actividades que generen mas movimiento y continuar con los espacios.</t>
  </si>
  <si>
    <t xml:space="preserve">Dar a conocer los aspectos a tener en cuenta para el simulacro </t>
  </si>
  <si>
    <t>ARL Positiva (Hector Rojas-Profesional en Salud Ocupacional)</t>
  </si>
  <si>
    <t>Capacitaciones más frecuentes</t>
  </si>
  <si>
    <t>Aplicar los protocolos nacionales e internacionales adaptados a la organización y reconocer las caracteristicas de un plan de emergencias de acuerdo a la normatividad vigente.</t>
  </si>
  <si>
    <t xml:space="preserve">SST-Lideres de Pausas Activas </t>
  </si>
  <si>
    <t>SST-Intervención en Riesgo Psicosocial - Población Objeto</t>
  </si>
  <si>
    <t>SST-Sensibilización Simulacro</t>
  </si>
  <si>
    <t>Manejo SIAB</t>
  </si>
  <si>
    <t>Socializar modulo TRO y TVD, SIAB equipo grupo evaluador</t>
  </si>
  <si>
    <t>Socialización de ajustes aplicativos SIAB -Acuerdos de compromisos y pruebas funcionales</t>
  </si>
  <si>
    <t>Realizar pruebas funcionales SIAB-Modulo de acopio y entrenar a los usuarios en el manejo del sistema.</t>
  </si>
  <si>
    <t>Entrenar a los usuarios de Archivo Bogotá en el manejo de acopio</t>
  </si>
  <si>
    <t>Realizar pruebas funcionales y capacitación de modulo de catalogación</t>
  </si>
  <si>
    <t>Entrenar a los usuarios de Archivo Bogotá en el manejo de SIAB</t>
  </si>
  <si>
    <t>Capacitar en la validación de un modulo, sala de consulta</t>
  </si>
  <si>
    <t>Socialización de ajustes aplicativos SIAB -pruebas funcionales</t>
  </si>
  <si>
    <t>Entrenar a los servidores del Archivo Bogotá en el manejo del modulo descriptivo SIAB</t>
  </si>
  <si>
    <t>Reinducción - Acoso Laboral, Acoso Sexual</t>
  </si>
  <si>
    <t>Secretaría de la Mujer</t>
  </si>
  <si>
    <t>Entrenamiento en Gestión de Proyectos Bajo modelo PMI Grupo 2</t>
  </si>
  <si>
    <t>Desarrollar habilidades gerenciales para la planeacion y gestion de proyectos bajo el modelo del PMI</t>
  </si>
  <si>
    <t>Capacitar a los funcionarios de la Secretaria General Alcaldia Mayor de Bogota en habilidades para el pensamiento creativo mediante la apropiacion de metodos en busqueda del mejoramiento del servicio a los ciudadanos del Distrito Capaital</t>
  </si>
  <si>
    <t>Aulas Archivo Distrital</t>
  </si>
  <si>
    <t>Entrenamiento en Metodologias Agiles SCRUM Grupo 1</t>
  </si>
  <si>
    <t>Entender el enfoque y los conceptos basicos de la direccion de proyectos con el enfoque Agiles-Scrum y el rol del director del proyecto.Comprender los procesos de gestion de proyectos con enfoque Agile Scrum inmersos en la estructura organizacional.Con el estudio de los conceptos y una aplicacion empresarial que permita consolidar las bases conceptuales  de la gestion de proyectos con el enfoque Agile-Scrum</t>
  </si>
  <si>
    <t>Entrenamiento en Metodologias Agiles SCRUM Grupo 2</t>
  </si>
  <si>
    <t>Guiar,dirigir,cambiar las expectativas percepciones y motivaciones asi como promover y gestionar el cambio en la entidad,promover un liderazgo visionario,autentico y de alto rendimiento que permita a los seguidores,equipos y entidades cumplir sus retos conocer herramientas y metodologias que permitan identificar su estilo de liderezgo,fortalezas y oportunidades de mejora,promover la consolidadion de relaciones asertivas,trasparencias que inspiran a los demas  a seguirle.</t>
  </si>
  <si>
    <t>Entrenamiento en  Pensamiento Creativo 
Grupo 2</t>
  </si>
  <si>
    <t>Entrenamiento en Formador de Formadores 
Grupo 1</t>
  </si>
  <si>
    <t>Entrenamiento en Formador de Formadores 
Grupo 2</t>
  </si>
  <si>
    <t>Tema: Entrenamiento en Gestion de Proyectos sep 19 2018- Grupo 2</t>
  </si>
  <si>
    <t>Tema: Entrenamiento en Metodologia de Pensamiento  Creativo 2018- Grupo 1</t>
  </si>
  <si>
    <t>Tema: Entrenamiento en Metodologia de Pensamiento  Creativo 2018- Grupo 2</t>
  </si>
  <si>
    <t>Tema: Entrenamiento en Metodologias AGILES SCRUM 2018- Grupo 1</t>
  </si>
  <si>
    <t>Tema: Entrenamiento en Metodologias AGILES SCRUM 2018- Grupo 2</t>
  </si>
  <si>
    <t>Tema: Entrenamiento en FORMADOR DE FORMADORES 2018- Grupo 1</t>
  </si>
  <si>
    <t>Tema: Entrenamiento en FORMADOR DE FORMADORES 2018- Grupo 2</t>
  </si>
  <si>
    <t>Entrenamiento TRABAJO  EN EQUIPO Grupo 1</t>
  </si>
  <si>
    <t>Entrenamiento TRABAJO  EN EQUIPO Grupo 2</t>
  </si>
  <si>
    <t>Entrenamiento en  Pensamiento Creativo 
Grupo 1</t>
  </si>
  <si>
    <t>Entrenamiento LIDERAZGO TRASFORMACIONAL DIRECTIVOS</t>
  </si>
  <si>
    <t>Entrenamiento LIDERAZGO TRASFORMACIONAL PROFESIONALES</t>
  </si>
  <si>
    <t>Entrenamiento en Liderazgo Transformacional Grupo Directivos</t>
  </si>
  <si>
    <t>Entrenamiento en Liderazgo Transformacional  
Grupo Profesionales</t>
  </si>
  <si>
    <t xml:space="preserve">Reinducción - Curso de Profundización: 
La supervisión en la contratación 
estatal desde una perspectiva 
práctica. </t>
  </si>
  <si>
    <t>Feria Academica 2018</t>
  </si>
  <si>
    <t>Acercar la educación al ambiente laboral con el fin de promover en nuestros servidores publicos una cultura de aprendizaje continuo y actualización permanente.</t>
  </si>
  <si>
    <t>Entrenamiento EN REDACCION JURIDICA</t>
  </si>
  <si>
    <t>Entrenamiento en Redacción Jurídica</t>
  </si>
  <si>
    <t>Profundizar en las metodologías que contribuyen con el desarrollo de competencias laborales tales como el coaching y el mentorig a través de su comprension,desarrollo y practica en la entidad de acuerdo con las necesidades de los funcionarios.en este seminario los participantes estarán en capacidad de realizar una acción formativa que corresponda a necesidades de aprendizaje detectadas, así como de contenidos y presentaciones  de manera atractiva y persuasiva, con el uso adecuado de herramientas de comunicación  y de las tic</t>
  </si>
  <si>
    <t>Entrenamiento en Trabajo en Equipo 1</t>
  </si>
  <si>
    <t xml:space="preserve">Entrenamiento en Trabajo en Equipo 2 </t>
  </si>
  <si>
    <t xml:space="preserve"> Modelo Integrado de Planeación y Gestión MIPG</t>
  </si>
  <si>
    <t>Profundizar en las metodologías que contribuyen con el desarrollo de competencias laborales tales como el coaching y el mentorig. A través de su comprension, desarrollo y practica en la entidad de acuerdo con las necesidades de los funcionarios.en este seminario los participantes estarán en capacidad de realizar una acción formativa que corresponda a necesidades de aprendizaje detectadas, así como de contenidos y presentaciones  de manera atractiva y persuasiva, con el uso adecuado de herramientas de comunicación  y de las tic.</t>
  </si>
  <si>
    <t>Apropiar las competencias requeridas para la elaboración de textos escritos, a partir de una estructura que permita definir el contenido del argumento sobre el cual se soporta la redacción del texto.</t>
  </si>
  <si>
    <t>Comprender y desarrollar estrategias de la gestión de equipos de trabajo colaborativa, fundamentados en la generación de confianza con el fin de contribuir al logro de objetivos estratégicos mediante la construcción de ambientes proactivos.</t>
  </si>
  <si>
    <t>Inducción Servidores Públicos</t>
  </si>
  <si>
    <t>Bogotá Te Escucha</t>
  </si>
  <si>
    <t xml:space="preserve">Curso Gestores de 
Integridad: 
“Líderes de la Cultura de 
Integridad en el Distrito” </t>
  </si>
  <si>
    <t>SST-Brigada de Emergencia</t>
  </si>
  <si>
    <t>SST-Autocuidado y Manejo del Estrés</t>
  </si>
  <si>
    <t>SST-Cuidado Emocional</t>
  </si>
  <si>
    <t>COSTO</t>
  </si>
  <si>
    <t xml:space="preserve">Recepción de Quejas Bogotá Te Escucha </t>
  </si>
  <si>
    <t>V Congreso de Compra Pública - XVI Jornadas de Contratación Estatal</t>
  </si>
  <si>
    <t>Universidad de los Andes</t>
  </si>
  <si>
    <t>Cartagena</t>
  </si>
  <si>
    <t>XXXVI Congreso Nacional del Derecho del Trabajo y de la Seguridad Social de Colombia</t>
  </si>
  <si>
    <t>Kapital Group SAS</t>
  </si>
  <si>
    <t>Diego Daza-Oficina Asesora de Planeación</t>
  </si>
  <si>
    <t>Instituto Colombiano de Derecho Disciplinario</t>
  </si>
  <si>
    <t>Secretaria Distrital de Ambiental-Edinson Fabian Salas Perdomo</t>
  </si>
  <si>
    <t>Sala de Conductores</t>
  </si>
  <si>
    <t>Hotel Holiday Inn</t>
  </si>
  <si>
    <t>XIX Jornadas Internacionales de Derecho Administrativo,</t>
  </si>
  <si>
    <t>XI Congreso Internacional de Derecho Disciplinario</t>
  </si>
  <si>
    <t>Gestion Documental "Tablas de Retancion Documental"</t>
  </si>
  <si>
    <t>Equidad de Género- Derecho a la Paz</t>
  </si>
  <si>
    <t>Ley 1480- Ley del consumidor</t>
  </si>
  <si>
    <t xml:space="preserve">Actualizar conocimientos en contratación estatal y compra pública, para efectos de fortalecer competencias, conocimientos y habilidades en la materia. </t>
  </si>
  <si>
    <t>INTENSIDAD 
HORARIA
(Horas)</t>
  </si>
  <si>
    <t>DTH-Gestión del Conocimiento y la Innovación</t>
  </si>
  <si>
    <t>Todo el Año</t>
  </si>
  <si>
    <t>Reinducción  - Diplomado  Virtual - 
Modelo Integrado de Planeación y Gestión - MIPG, Instrumento para la 
Modernización en la Gestión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</si>
</sst>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quot;$&quot;\ #,##0.00"/>
  </numFmts>
  <fonts count="10" x14ac:knownFonts="1">
    <font>
      <sz val="11"/>
      <color theme="1"/>
      <name val="Calibri"/>
      <family val="2"/>
      <scheme val="minor"/>
    </font>
    <font>
      <sz val="10"/>
      <color theme="1"/>
      <name val="Calibri"/>
      <family val="2"/>
      <scheme val="minor"/>
    </font>
    <font>
      <sz val="11"/>
      <name val="Calibri"/>
      <family val="2"/>
      <scheme val="minor"/>
    </font>
    <font>
      <sz val="10"/>
      <name val="Arial"/>
      <family val="2"/>
    </font>
    <font>
      <b/>
      <sz val="11"/>
      <color theme="0"/>
      <name val="Calibri"/>
      <family val="2"/>
      <scheme val="minor"/>
    </font>
    <font>
      <b/>
      <sz val="11"/>
      <color theme="1"/>
      <name val="Calibri"/>
      <family val="2"/>
      <scheme val="minor"/>
    </font>
    <font>
      <sz val="12"/>
      <color theme="1"/>
      <name val="Calibri"/>
      <family val="2"/>
      <scheme val="minor"/>
    </font>
    <font>
      <sz val="10"/>
      <name val="Calibri"/>
      <family val="2"/>
      <scheme val="minor"/>
    </font>
    <font>
      <sz val="10"/>
      <color rgb="FF000000"/>
      <name val="Calibri"/>
      <family val="2"/>
      <scheme val="minor"/>
    </font>
    <font>
      <b/>
      <sz val="1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7" tint="0.39997558519241921"/>
        <bgColor indexed="64"/>
      </patternFill>
    </fill>
    <fill>
      <patternFill patternType="solid">
        <fgColor rgb="FF002060"/>
        <bgColor indexed="64"/>
      </patternFill>
    </fill>
    <fill>
      <patternFill patternType="solid">
        <fgColor theme="4" tint="0.59999389629810485"/>
        <bgColor indexed="64"/>
      </patternFill>
    </fill>
    <fill>
      <patternFill patternType="solid">
        <fgColor theme="0" tint="-0.249977111117893"/>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bottom/>
      <diagonal/>
    </border>
  </borders>
  <cellStyleXfs count="2">
    <xf numFmtId="0" fontId="0" fillId="0" borderId="0"/>
    <xf numFmtId="0" fontId="3" fillId="0" borderId="0"/>
  </cellStyleXfs>
  <cellXfs count="117">
    <xf numFmtId="0" fontId="0" fillId="0" borderId="0" xfId="0"/>
    <xf numFmtId="0" fontId="0" fillId="0" borderId="1" xfId="0" applyBorder="1" applyAlignment="1">
      <alignment horizontal="center" vertical="center"/>
    </xf>
    <xf numFmtId="0" fontId="0" fillId="0" borderId="0" xfId="0" applyAlignment="1">
      <alignment vertical="center"/>
    </xf>
    <xf numFmtId="0" fontId="2" fillId="2" borderId="0" xfId="0" applyFont="1" applyFill="1" applyAlignment="1">
      <alignment vertical="center"/>
    </xf>
    <xf numFmtId="0" fontId="0" fillId="0" borderId="1" xfId="0" applyBorder="1" applyAlignment="1">
      <alignment horizontal="center"/>
    </xf>
    <xf numFmtId="0" fontId="0" fillId="0" borderId="2" xfId="0" applyBorder="1" applyAlignment="1">
      <alignment horizontal="center"/>
    </xf>
    <xf numFmtId="0" fontId="4" fillId="5" borderId="29" xfId="0" applyFont="1" applyFill="1" applyBorder="1" applyAlignment="1">
      <alignment horizontal="center"/>
    </xf>
    <xf numFmtId="164" fontId="5" fillId="0" borderId="1" xfId="0" applyNumberFormat="1" applyFont="1" applyFill="1" applyBorder="1" applyAlignment="1">
      <alignment horizontal="center" vertical="center"/>
    </xf>
    <xf numFmtId="164" fontId="0" fillId="0" borderId="1" xfId="0" applyNumberFormat="1" applyBorder="1" applyAlignment="1">
      <alignment horizont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164" fontId="5" fillId="4" borderId="1" xfId="0" applyNumberFormat="1" applyFont="1" applyFill="1" applyBorder="1" applyAlignment="1">
      <alignment horizontal="center" vertical="center"/>
    </xf>
    <xf numFmtId="0" fontId="5" fillId="4" borderId="1" xfId="0" applyFont="1" applyFill="1" applyBorder="1" applyAlignment="1">
      <alignment horizontal="center" vertical="center"/>
    </xf>
    <xf numFmtId="164" fontId="5" fillId="0" borderId="1" xfId="0" applyNumberFormat="1" applyFont="1" applyBorder="1" applyAlignment="1">
      <alignment horizontal="center"/>
    </xf>
    <xf numFmtId="164" fontId="0" fillId="0" borderId="1" xfId="0" applyNumberFormat="1" applyBorder="1" applyAlignment="1">
      <alignment horizontal="center" vertical="center"/>
    </xf>
    <xf numFmtId="0" fontId="0" fillId="0" borderId="1" xfId="0" applyFill="1" applyBorder="1" applyAlignment="1">
      <alignment horizontal="center"/>
    </xf>
    <xf numFmtId="164" fontId="0" fillId="0" borderId="1" xfId="0" applyNumberFormat="1" applyFill="1" applyBorder="1" applyAlignment="1">
      <alignment horizontal="center"/>
    </xf>
    <xf numFmtId="0" fontId="0" fillId="0" borderId="2" xfId="0" applyBorder="1" applyAlignment="1">
      <alignment horizontal="center" vertical="center"/>
    </xf>
    <xf numFmtId="0" fontId="0" fillId="0" borderId="33" xfId="0" applyFill="1" applyBorder="1" applyAlignment="1">
      <alignment horizontal="center"/>
    </xf>
    <xf numFmtId="164" fontId="0" fillId="0" borderId="33" xfId="0" applyNumberFormat="1" applyFill="1" applyBorder="1" applyAlignment="1">
      <alignment horizontal="center"/>
    </xf>
    <xf numFmtId="0" fontId="5" fillId="4" borderId="1" xfId="0" applyFont="1" applyFill="1" applyBorder="1" applyAlignment="1">
      <alignment horizontal="center"/>
    </xf>
    <xf numFmtId="0" fontId="1" fillId="2" borderId="1" xfId="0" applyFont="1" applyFill="1" applyBorder="1" applyAlignment="1">
      <alignment horizontal="center" vertical="center"/>
    </xf>
    <xf numFmtId="0" fontId="7" fillId="2" borderId="1" xfId="0" applyFont="1" applyFill="1" applyBorder="1" applyAlignment="1">
      <alignment horizontal="center" vertical="center"/>
    </xf>
    <xf numFmtId="14" fontId="7" fillId="2" borderId="1" xfId="0" applyNumberFormat="1" applyFont="1" applyFill="1" applyBorder="1" applyAlignment="1">
      <alignment horizontal="center" vertical="center"/>
    </xf>
    <xf numFmtId="14"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2" fontId="7" fillId="2" borderId="1" xfId="0" applyNumberFormat="1" applyFont="1" applyFill="1" applyBorder="1" applyAlignment="1">
      <alignment horizontal="center" vertical="center"/>
    </xf>
    <xf numFmtId="165" fontId="7" fillId="2" borderId="1" xfId="0" applyNumberFormat="1" applyFont="1" applyFill="1" applyBorder="1" applyAlignment="1">
      <alignment horizontal="center" vertical="center"/>
    </xf>
    <xf numFmtId="0" fontId="4" fillId="3" borderId="0" xfId="0" applyFont="1" applyFill="1" applyBorder="1" applyAlignment="1">
      <alignment horizontal="center" vertical="center"/>
    </xf>
    <xf numFmtId="0" fontId="4" fillId="3" borderId="32" xfId="0" applyFont="1" applyFill="1" applyBorder="1" applyAlignment="1">
      <alignment horizontal="center" vertical="center"/>
    </xf>
    <xf numFmtId="0" fontId="5" fillId="6" borderId="30" xfId="0" applyFont="1" applyFill="1" applyBorder="1" applyAlignment="1">
      <alignment horizontal="center"/>
    </xf>
    <xf numFmtId="0" fontId="5" fillId="6" borderId="31" xfId="0" applyFont="1" applyFill="1" applyBorder="1" applyAlignment="1">
      <alignment horizontal="center"/>
    </xf>
    <xf numFmtId="0" fontId="4" fillId="3" borderId="0" xfId="0" applyFont="1" applyFill="1" applyBorder="1" applyAlignment="1">
      <alignment horizontal="center"/>
    </xf>
    <xf numFmtId="0" fontId="4" fillId="3" borderId="32" xfId="0" applyFont="1" applyFill="1" applyBorder="1" applyAlignment="1">
      <alignment horizontal="center"/>
    </xf>
    <xf numFmtId="0" fontId="5" fillId="6" borderId="1" xfId="0" applyFont="1" applyFill="1" applyBorder="1" applyAlignment="1">
      <alignment horizontal="center"/>
    </xf>
    <xf numFmtId="0" fontId="0" fillId="2" borderId="0" xfId="0" applyFill="1" applyAlignment="1">
      <alignment vertical="center"/>
    </xf>
    <xf numFmtId="0" fontId="1" fillId="2" borderId="0" xfId="0" applyFont="1" applyFill="1" applyAlignment="1">
      <alignment vertical="center"/>
    </xf>
    <xf numFmtId="0" fontId="1"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14" fontId="1" fillId="2" borderId="3" xfId="0" applyNumberFormat="1" applyFont="1" applyFill="1" applyBorder="1" applyAlignment="1">
      <alignment horizontal="center" vertical="center"/>
    </xf>
    <xf numFmtId="14" fontId="1" fillId="2" borderId="3" xfId="0" applyNumberFormat="1" applyFont="1" applyFill="1" applyBorder="1" applyAlignment="1">
      <alignment horizontal="center" vertical="center" wrapText="1"/>
    </xf>
    <xf numFmtId="2" fontId="1" fillId="2" borderId="3" xfId="0" applyNumberFormat="1" applyFont="1" applyFill="1" applyBorder="1" applyAlignment="1">
      <alignment horizontal="center" vertical="center"/>
    </xf>
    <xf numFmtId="1" fontId="1" fillId="2" borderId="3" xfId="0" applyNumberFormat="1" applyFont="1" applyFill="1" applyBorder="1" applyAlignment="1">
      <alignment horizontal="center" vertical="center"/>
    </xf>
    <xf numFmtId="0" fontId="1" fillId="2" borderId="8" xfId="0" applyFont="1" applyFill="1" applyBorder="1" applyAlignment="1">
      <alignment horizontal="center" vertical="center" wrapText="1"/>
    </xf>
    <xf numFmtId="0" fontId="1" fillId="2" borderId="8" xfId="0" applyFont="1" applyFill="1" applyBorder="1" applyAlignment="1">
      <alignment horizontal="center" vertical="center"/>
    </xf>
    <xf numFmtId="165" fontId="1" fillId="2" borderId="3" xfId="0" applyNumberFormat="1" applyFont="1" applyFill="1" applyBorder="1" applyAlignment="1">
      <alignment horizontal="center" vertical="center"/>
    </xf>
    <xf numFmtId="0" fontId="0" fillId="2" borderId="0" xfId="0" applyFill="1" applyBorder="1" applyAlignment="1">
      <alignment vertical="center"/>
    </xf>
    <xf numFmtId="0" fontId="1" fillId="2"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xf>
    <xf numFmtId="14" fontId="1" fillId="2"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xf>
    <xf numFmtId="1" fontId="1" fillId="2" borderId="1" xfId="0" applyNumberFormat="1" applyFont="1" applyFill="1" applyBorder="1" applyAlignment="1">
      <alignment horizontal="center" vertical="center"/>
    </xf>
    <xf numFmtId="165" fontId="1" fillId="2" borderId="1" xfId="0" applyNumberFormat="1" applyFont="1" applyFill="1" applyBorder="1" applyAlignment="1">
      <alignment horizontal="center" vertical="center"/>
    </xf>
    <xf numFmtId="0" fontId="0" fillId="2" borderId="0" xfId="0" applyFill="1" applyAlignment="1">
      <alignment horizontal="center" vertical="center"/>
    </xf>
    <xf numFmtId="0" fontId="7" fillId="2" borderId="1" xfId="1"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1" fontId="7" fillId="2" borderId="1" xfId="0" applyNumberFormat="1" applyFont="1" applyFill="1" applyBorder="1" applyAlignment="1">
      <alignment horizontal="center" vertical="center"/>
    </xf>
    <xf numFmtId="0" fontId="6" fillId="2" borderId="0" xfId="0" applyFont="1" applyFill="1" applyAlignment="1">
      <alignment vertical="center"/>
    </xf>
    <xf numFmtId="0" fontId="0" fillId="2" borderId="0" xfId="0" applyFont="1" applyFill="1" applyAlignment="1">
      <alignment vertical="center"/>
    </xf>
    <xf numFmtId="0" fontId="1" fillId="2" borderId="1" xfId="0" applyFont="1" applyFill="1" applyBorder="1" applyAlignment="1">
      <alignment horizontal="center" wrapText="1"/>
    </xf>
    <xf numFmtId="14" fontId="7" fillId="2" borderId="1" xfId="1" applyNumberFormat="1" applyFont="1" applyFill="1" applyBorder="1" applyAlignment="1">
      <alignment horizontal="center" vertical="center" wrapText="1"/>
    </xf>
    <xf numFmtId="0" fontId="0" fillId="2" borderId="1" xfId="0" applyFill="1" applyBorder="1" applyAlignment="1">
      <alignment horizontal="center" vertical="center"/>
    </xf>
    <xf numFmtId="0" fontId="1" fillId="2" borderId="0" xfId="0" applyFont="1" applyFill="1" applyAlignment="1">
      <alignment horizontal="center" vertical="center"/>
    </xf>
    <xf numFmtId="0" fontId="8" fillId="2" borderId="1" xfId="0" applyFont="1" applyFill="1" applyBorder="1" applyAlignment="1">
      <alignment horizontal="center" wrapText="1"/>
    </xf>
    <xf numFmtId="0" fontId="1" fillId="2" borderId="0" xfId="0" applyFont="1" applyFill="1" applyAlignment="1">
      <alignment horizontal="center" vertical="center" wrapText="1"/>
    </xf>
    <xf numFmtId="0" fontId="9" fillId="2" borderId="0" xfId="0" applyFont="1" applyFill="1" applyAlignment="1">
      <alignment horizontal="center" vertical="center"/>
    </xf>
    <xf numFmtId="2" fontId="1" fillId="2" borderId="0" xfId="0" applyNumberFormat="1" applyFont="1" applyFill="1" applyAlignment="1">
      <alignment horizontal="center" vertical="center"/>
    </xf>
    <xf numFmtId="1" fontId="1" fillId="2" borderId="0" xfId="0" applyNumberFormat="1" applyFont="1" applyFill="1" applyAlignment="1">
      <alignment horizontal="center" vertical="center"/>
    </xf>
    <xf numFmtId="165" fontId="1" fillId="2" borderId="0" xfId="0" applyNumberFormat="1" applyFont="1" applyFill="1" applyAlignment="1">
      <alignment horizontal="center" vertical="center"/>
    </xf>
    <xf numFmtId="164" fontId="1" fillId="2" borderId="0" xfId="0" applyNumberFormat="1" applyFont="1" applyFill="1" applyAlignment="1">
      <alignment horizontal="center" vertical="center"/>
    </xf>
    <xf numFmtId="165" fontId="0" fillId="2" borderId="0" xfId="0" applyNumberFormat="1" applyFont="1" applyFill="1" applyAlignment="1">
      <alignment horizontal="center" vertical="center"/>
    </xf>
    <xf numFmtId="0" fontId="0" fillId="2" borderId="0" xfId="0" applyFont="1" applyFill="1" applyAlignment="1">
      <alignment horizontal="center" vertical="center"/>
    </xf>
    <xf numFmtId="0" fontId="9" fillId="7" borderId="18" xfId="0" applyFont="1" applyFill="1" applyBorder="1" applyAlignment="1">
      <alignment horizontal="center" vertical="center" textRotation="180" wrapText="1"/>
    </xf>
    <xf numFmtId="0" fontId="9" fillId="7" borderId="15" xfId="0" applyFont="1" applyFill="1" applyBorder="1" applyAlignment="1">
      <alignment horizontal="center" vertical="center" wrapText="1"/>
    </xf>
    <xf numFmtId="0" fontId="9" fillId="7" borderId="7" xfId="0" applyFont="1" applyFill="1" applyBorder="1" applyAlignment="1">
      <alignment horizontal="center" vertical="center"/>
    </xf>
    <xf numFmtId="0" fontId="9" fillId="7" borderId="14" xfId="0" applyFont="1" applyFill="1" applyBorder="1" applyAlignment="1">
      <alignment horizontal="center" vertical="center"/>
    </xf>
    <xf numFmtId="0" fontId="9" fillId="7" borderId="15" xfId="0" applyFont="1" applyFill="1" applyBorder="1" applyAlignment="1">
      <alignment horizontal="center" vertical="center"/>
    </xf>
    <xf numFmtId="0" fontId="9" fillId="7" borderId="18" xfId="0" applyFont="1" applyFill="1" applyBorder="1" applyAlignment="1">
      <alignment horizontal="center" vertical="center"/>
    </xf>
    <xf numFmtId="0" fontId="9" fillId="7" borderId="18" xfId="0" applyFont="1" applyFill="1" applyBorder="1" applyAlignment="1">
      <alignment horizontal="center" vertical="center" wrapText="1"/>
    </xf>
    <xf numFmtId="2" fontId="9" fillId="7" borderId="18" xfId="0" applyNumberFormat="1" applyFont="1" applyFill="1" applyBorder="1" applyAlignment="1">
      <alignment horizontal="center" vertical="center" wrapText="1"/>
    </xf>
    <xf numFmtId="0" fontId="9" fillId="7" borderId="13" xfId="0" applyFont="1" applyFill="1" applyBorder="1" applyAlignment="1">
      <alignment horizontal="center" vertical="center"/>
    </xf>
    <xf numFmtId="0" fontId="9" fillId="7" borderId="8" xfId="0" applyFont="1" applyFill="1" applyBorder="1" applyAlignment="1">
      <alignment horizontal="center" vertical="center"/>
    </xf>
    <xf numFmtId="0" fontId="9" fillId="7" borderId="27" xfId="0" applyFont="1" applyFill="1" applyBorder="1" applyAlignment="1">
      <alignment horizontal="center" vertical="center"/>
    </xf>
    <xf numFmtId="0" fontId="9" fillId="7" borderId="28" xfId="0" applyFont="1" applyFill="1" applyBorder="1" applyAlignment="1">
      <alignment horizontal="center" vertical="center"/>
    </xf>
    <xf numFmtId="0" fontId="9" fillId="7" borderId="26" xfId="0" applyFont="1" applyFill="1" applyBorder="1" applyAlignment="1">
      <alignment horizontal="center" vertical="center"/>
    </xf>
    <xf numFmtId="0" fontId="9" fillId="7" borderId="22"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9" fillId="7" borderId="19" xfId="0" applyFont="1" applyFill="1" applyBorder="1" applyAlignment="1">
      <alignment horizontal="center" vertical="center" textRotation="180" wrapText="1"/>
    </xf>
    <xf numFmtId="0" fontId="9" fillId="7" borderId="16" xfId="0" applyFont="1" applyFill="1" applyBorder="1" applyAlignment="1">
      <alignment horizontal="center" vertical="center" wrapText="1"/>
    </xf>
    <xf numFmtId="0" fontId="9" fillId="7" borderId="11" xfId="0" applyFont="1" applyFill="1" applyBorder="1" applyAlignment="1">
      <alignment horizontal="center" vertical="center"/>
    </xf>
    <xf numFmtId="0" fontId="9" fillId="7" borderId="12" xfId="0" applyFont="1" applyFill="1" applyBorder="1" applyAlignment="1">
      <alignment horizontal="center" vertical="center"/>
    </xf>
    <xf numFmtId="0" fontId="9" fillId="7" borderId="16" xfId="0" applyFont="1" applyFill="1" applyBorder="1" applyAlignment="1">
      <alignment horizontal="center" vertical="center"/>
    </xf>
    <xf numFmtId="0" fontId="9" fillId="7" borderId="19" xfId="0" applyFont="1" applyFill="1" applyBorder="1" applyAlignment="1">
      <alignment horizontal="center" vertical="center"/>
    </xf>
    <xf numFmtId="0" fontId="9" fillId="7" borderId="19" xfId="0" applyFont="1" applyFill="1" applyBorder="1" applyAlignment="1">
      <alignment horizontal="center" vertical="center" wrapText="1"/>
    </xf>
    <xf numFmtId="2" fontId="9" fillId="7" borderId="19" xfId="0" applyNumberFormat="1" applyFont="1" applyFill="1" applyBorder="1" applyAlignment="1">
      <alignment horizontal="center" vertical="center"/>
    </xf>
    <xf numFmtId="0" fontId="9" fillId="7" borderId="5"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2" xfId="0" applyFont="1" applyFill="1" applyBorder="1" applyAlignment="1">
      <alignment horizontal="center" vertical="center"/>
    </xf>
    <xf numFmtId="0" fontId="9" fillId="7" borderId="4"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9" fillId="7" borderId="6" xfId="0" applyFont="1" applyFill="1" applyBorder="1" applyAlignment="1">
      <alignment horizontal="center" vertical="center"/>
    </xf>
    <xf numFmtId="0" fontId="9" fillId="7" borderId="21" xfId="0" applyFont="1" applyFill="1" applyBorder="1" applyAlignment="1">
      <alignment horizontal="center" vertical="center" wrapText="1"/>
    </xf>
    <xf numFmtId="0" fontId="9" fillId="7" borderId="23" xfId="0" applyFont="1" applyFill="1" applyBorder="1" applyAlignment="1">
      <alignment horizontal="center" vertical="center" wrapText="1"/>
    </xf>
    <xf numFmtId="0" fontId="9" fillId="7" borderId="24" xfId="0" applyFont="1" applyFill="1" applyBorder="1" applyAlignment="1">
      <alignment horizontal="center" vertical="center" wrapText="1"/>
    </xf>
    <xf numFmtId="0" fontId="9" fillId="7" borderId="25" xfId="0" applyFont="1" applyFill="1" applyBorder="1" applyAlignment="1">
      <alignment horizontal="center" vertical="center" wrapText="1"/>
    </xf>
    <xf numFmtId="0" fontId="9" fillId="7" borderId="20" xfId="0" applyFont="1" applyFill="1" applyBorder="1" applyAlignment="1">
      <alignment horizontal="center" vertical="center" textRotation="180" wrapText="1"/>
    </xf>
    <xf numFmtId="0" fontId="9" fillId="7" borderId="17" xfId="0" applyFont="1" applyFill="1" applyBorder="1" applyAlignment="1">
      <alignment horizontal="center" vertical="center" wrapText="1"/>
    </xf>
    <xf numFmtId="0" fontId="9" fillId="7" borderId="6" xfId="0" applyFont="1" applyFill="1" applyBorder="1" applyAlignment="1">
      <alignment horizontal="center" vertical="center"/>
    </xf>
    <xf numFmtId="0" fontId="9" fillId="7" borderId="17" xfId="0" applyFont="1" applyFill="1" applyBorder="1" applyAlignment="1">
      <alignment horizontal="center" vertical="center"/>
    </xf>
    <xf numFmtId="0" fontId="9" fillId="7" borderId="20" xfId="0" applyFont="1" applyFill="1" applyBorder="1" applyAlignment="1">
      <alignment horizontal="center" vertical="center"/>
    </xf>
    <xf numFmtId="0" fontId="9" fillId="7" borderId="20" xfId="0" applyFont="1" applyFill="1" applyBorder="1" applyAlignment="1">
      <alignment horizontal="center" vertical="center" wrapText="1"/>
    </xf>
    <xf numFmtId="2" fontId="9" fillId="7" borderId="20" xfId="0" applyNumberFormat="1" applyFont="1" applyFill="1" applyBorder="1" applyAlignment="1">
      <alignment horizontal="center" vertical="center"/>
    </xf>
    <xf numFmtId="0" fontId="9" fillId="7" borderId="26" xfId="0" applyFont="1" applyFill="1" applyBorder="1" applyAlignment="1">
      <alignment horizontal="center" vertical="center"/>
    </xf>
    <xf numFmtId="0" fontId="9" fillId="7" borderId="6" xfId="0" applyFont="1" applyFill="1" applyBorder="1" applyAlignment="1">
      <alignment horizontal="center" vertical="center" wrapText="1"/>
    </xf>
    <xf numFmtId="0" fontId="9" fillId="7" borderId="21" xfId="0" applyFont="1" applyFill="1" applyBorder="1" applyAlignment="1">
      <alignment horizontal="center" vertical="center"/>
    </xf>
    <xf numFmtId="0" fontId="9" fillId="7" borderId="20" xfId="0"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ruiz/Documents/GEST_CONOC/2018/INDUCCION/INDUCCI&#211;N%20JUNIO%2012%202018/Tabulacion%20Inducci&#243;n%20de%20servidores%20Junio%2012%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cruiz/Documents/GEST_CONOC/Tabulacion%20Inducci&#243;n%2027%20Agosto%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cruiz/Documents/GEST_CONOC/2018/INDUCCION/INDUCCION%20FEBRERO%202%202018/tabulacion%20de%20induciones%202%20DE%20FEBRER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ormato%20Tabulaci&#243;n%20Encuesta%20Satisfac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ulación"/>
      <sheetName val="Grafica"/>
      <sheetName val="Hoja3"/>
    </sheetNames>
    <sheetDataSet>
      <sheetData sheetId="0">
        <row r="32">
          <cell r="D32">
            <v>60</v>
          </cell>
          <cell r="G32">
            <v>50</v>
          </cell>
          <cell r="L32">
            <v>87.5</v>
          </cell>
          <cell r="N32">
            <v>55.357142857142861</v>
          </cell>
        </row>
        <row r="33">
          <cell r="D33">
            <v>35</v>
          </cell>
          <cell r="G33">
            <v>45</v>
          </cell>
          <cell r="L33">
            <v>12.5</v>
          </cell>
          <cell r="N33">
            <v>40.476190476190474</v>
          </cell>
        </row>
        <row r="34">
          <cell r="D34">
            <v>5</v>
          </cell>
          <cell r="G34">
            <v>5</v>
          </cell>
          <cell r="L34">
            <v>0</v>
          </cell>
          <cell r="N34">
            <v>4.166666666666667</v>
          </cell>
        </row>
        <row r="35">
          <cell r="D35">
            <v>0</v>
          </cell>
          <cell r="G35">
            <v>0</v>
          </cell>
          <cell r="L35">
            <v>0</v>
          </cell>
          <cell r="N35">
            <v>0</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ulación"/>
      <sheetName val="Grafica"/>
      <sheetName val="Hoja3"/>
    </sheetNames>
    <sheetDataSet>
      <sheetData sheetId="0" refreshError="1">
        <row r="52">
          <cell r="D52">
            <v>43.201058201058203</v>
          </cell>
          <cell r="G52">
            <v>40.714285714285708</v>
          </cell>
          <cell r="L52">
            <v>66.666666666666671</v>
          </cell>
          <cell r="N52">
            <v>55.952380952380956</v>
          </cell>
        </row>
        <row r="53">
          <cell r="D53">
            <v>49.629629629629633</v>
          </cell>
          <cell r="G53">
            <v>52.142857142857146</v>
          </cell>
          <cell r="L53">
            <v>31.481481481481481</v>
          </cell>
          <cell r="N53">
            <v>41.666666666666664</v>
          </cell>
        </row>
        <row r="54">
          <cell r="D54">
            <v>7.1693121693121693</v>
          </cell>
          <cell r="G54">
            <v>6.4285714285714288</v>
          </cell>
          <cell r="L54">
            <v>1.8518518518518519</v>
          </cell>
          <cell r="N54">
            <v>2.3809523809523809</v>
          </cell>
        </row>
        <row r="55">
          <cell r="D55">
            <v>0</v>
          </cell>
          <cell r="G55">
            <v>0.7142857142857143</v>
          </cell>
          <cell r="L55">
            <v>0</v>
          </cell>
          <cell r="N55">
            <v>0</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2)"/>
      <sheetName val="Hoja3"/>
      <sheetName val="Hoja1"/>
      <sheetName val="Hoja2"/>
      <sheetName val="ASISTENCIAS OK"/>
      <sheetName val="PREPA LISTADO 25 AG"/>
      <sheetName val="PREPA LISTADO 31 AG"/>
      <sheetName val="INDUCCION 31 DE AGOSTO"/>
      <sheetName val="induccion febrero 2 2018"/>
      <sheetName val="Grafica 2 de febrero"/>
    </sheetNames>
    <sheetDataSet>
      <sheetData sheetId="0"/>
      <sheetData sheetId="1"/>
      <sheetData sheetId="2"/>
      <sheetData sheetId="3"/>
      <sheetData sheetId="4"/>
      <sheetData sheetId="5"/>
      <sheetData sheetId="6"/>
      <sheetData sheetId="7"/>
      <sheetData sheetId="8">
        <row r="34">
          <cell r="D34">
            <v>40</v>
          </cell>
          <cell r="I34">
            <v>32</v>
          </cell>
          <cell r="N34">
            <v>50</v>
          </cell>
          <cell r="P34">
            <v>60</v>
          </cell>
        </row>
        <row r="35">
          <cell r="D35">
            <v>56</v>
          </cell>
          <cell r="I35">
            <v>64</v>
          </cell>
          <cell r="N35">
            <v>50</v>
          </cell>
          <cell r="P35">
            <v>40</v>
          </cell>
        </row>
        <row r="36">
          <cell r="D36">
            <v>4</v>
          </cell>
          <cell r="I36">
            <v>4</v>
          </cell>
          <cell r="N36">
            <v>0</v>
          </cell>
          <cell r="P36">
            <v>0</v>
          </cell>
        </row>
        <row r="37">
          <cell r="D37">
            <v>0</v>
          </cell>
          <cell r="I37">
            <v>0</v>
          </cell>
          <cell r="N37">
            <v>0</v>
          </cell>
          <cell r="P37">
            <v>0</v>
          </cell>
        </row>
      </sheetData>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cción 24-10-18"/>
      <sheetName val="Indicadores de Gestión 23-10-18"/>
      <sheetName val="Acoso Laboral 22-10-18"/>
      <sheetName val="Acoso Laboral 16-11-18"/>
      <sheetName val="Resp. Disciplinaria 06-11-18"/>
      <sheetName val="Resp. Disciplinaria 19-11-18"/>
      <sheetName val="Resp. Disciplinaria 20-11-18"/>
      <sheetName val="hoja (3)"/>
      <sheetName val="hoja (4)"/>
    </sheetNames>
    <sheetDataSet>
      <sheetData sheetId="0">
        <row r="10">
          <cell r="C10">
            <v>45.2</v>
          </cell>
          <cell r="D10">
            <v>49.2</v>
          </cell>
          <cell r="E10">
            <v>6</v>
          </cell>
          <cell r="F10">
            <v>0</v>
          </cell>
        </row>
        <row r="19">
          <cell r="C19">
            <v>40</v>
          </cell>
          <cell r="D19">
            <v>53.4</v>
          </cell>
          <cell r="E19">
            <v>6.6</v>
          </cell>
          <cell r="F19">
            <v>0</v>
          </cell>
        </row>
        <row r="25">
          <cell r="C25">
            <v>60.5</v>
          </cell>
          <cell r="D25">
            <v>37.5</v>
          </cell>
          <cell r="E25">
            <v>2</v>
          </cell>
          <cell r="F25">
            <v>0</v>
          </cell>
        </row>
        <row r="35">
          <cell r="C35">
            <v>43</v>
          </cell>
          <cell r="D35">
            <v>53.666666666666664</v>
          </cell>
          <cell r="E35">
            <v>3.3333333333333335</v>
          </cell>
          <cell r="F35">
            <v>0</v>
          </cell>
        </row>
      </sheetData>
      <sheetData sheetId="1">
        <row r="10">
          <cell r="C10">
            <v>61.4</v>
          </cell>
        </row>
      </sheetData>
      <sheetData sheetId="2">
        <row r="10">
          <cell r="C10">
            <v>30.4</v>
          </cell>
          <cell r="D10">
            <v>53</v>
          </cell>
          <cell r="E10">
            <v>14.6</v>
          </cell>
          <cell r="F10">
            <v>2</v>
          </cell>
        </row>
        <row r="19">
          <cell r="C19">
            <v>26.4</v>
          </cell>
          <cell r="D19">
            <v>56.2</v>
          </cell>
          <cell r="E19">
            <v>16.399999999999999</v>
          </cell>
          <cell r="F19">
            <v>1</v>
          </cell>
        </row>
        <row r="25">
          <cell r="C25">
            <v>51.5</v>
          </cell>
          <cell r="D25">
            <v>42.5</v>
          </cell>
          <cell r="E25">
            <v>6</v>
          </cell>
          <cell r="F25">
            <v>0</v>
          </cell>
        </row>
        <row r="35">
          <cell r="C35">
            <v>28.166666666666668</v>
          </cell>
          <cell r="D35">
            <v>55.333333333333336</v>
          </cell>
          <cell r="E35">
            <v>13.166666666666666</v>
          </cell>
          <cell r="F35">
            <v>3.3333333333333335</v>
          </cell>
        </row>
      </sheetData>
      <sheetData sheetId="3">
        <row r="10">
          <cell r="C10">
            <v>43.4</v>
          </cell>
          <cell r="D10">
            <v>50</v>
          </cell>
          <cell r="E10">
            <v>6.2</v>
          </cell>
          <cell r="F10">
            <v>0.4</v>
          </cell>
        </row>
        <row r="19">
          <cell r="C19">
            <v>39.6</v>
          </cell>
          <cell r="D19">
            <v>50.4</v>
          </cell>
          <cell r="E19">
            <v>10</v>
          </cell>
          <cell r="F19">
            <v>0</v>
          </cell>
        </row>
        <row r="25">
          <cell r="C25">
            <v>60</v>
          </cell>
          <cell r="D25">
            <v>38</v>
          </cell>
          <cell r="E25">
            <v>2</v>
          </cell>
          <cell r="F25">
            <v>0</v>
          </cell>
        </row>
        <row r="35">
          <cell r="C35">
            <v>42.166666666666664</v>
          </cell>
          <cell r="D35">
            <v>54.166666666666664</v>
          </cell>
          <cell r="E35">
            <v>3.6666666666666665</v>
          </cell>
          <cell r="F35">
            <v>0</v>
          </cell>
        </row>
      </sheetData>
      <sheetData sheetId="4">
        <row r="10">
          <cell r="C10">
            <v>34</v>
          </cell>
          <cell r="D10">
            <v>51.2</v>
          </cell>
          <cell r="E10">
            <v>12</v>
          </cell>
          <cell r="F10">
            <v>2.6</v>
          </cell>
        </row>
        <row r="19">
          <cell r="C19">
            <v>24</v>
          </cell>
          <cell r="D19">
            <v>58</v>
          </cell>
          <cell r="E19">
            <v>14</v>
          </cell>
          <cell r="F19">
            <v>4</v>
          </cell>
        </row>
        <row r="25">
          <cell r="C25">
            <v>41.5</v>
          </cell>
          <cell r="D25">
            <v>47</v>
          </cell>
          <cell r="E25">
            <v>11.5</v>
          </cell>
          <cell r="F25">
            <v>0</v>
          </cell>
        </row>
        <row r="35">
          <cell r="C35">
            <v>27.833333333333332</v>
          </cell>
          <cell r="D35">
            <v>62.166666666666664</v>
          </cell>
          <cell r="E35">
            <v>8.3333333333333339</v>
          </cell>
          <cell r="F35">
            <v>1.6666666666666667</v>
          </cell>
        </row>
      </sheetData>
      <sheetData sheetId="5">
        <row r="10">
          <cell r="C10">
            <v>24.4</v>
          </cell>
          <cell r="D10">
            <v>56.8</v>
          </cell>
          <cell r="E10">
            <v>18.2</v>
          </cell>
          <cell r="F10">
            <v>0.6</v>
          </cell>
        </row>
        <row r="19">
          <cell r="C19">
            <v>22</v>
          </cell>
          <cell r="D19">
            <v>51.6</v>
          </cell>
          <cell r="E19">
            <v>24.8</v>
          </cell>
          <cell r="F19">
            <v>1.8</v>
          </cell>
        </row>
        <row r="25">
          <cell r="C25">
            <v>45</v>
          </cell>
          <cell r="D25">
            <v>50</v>
          </cell>
          <cell r="E25">
            <v>5</v>
          </cell>
          <cell r="F25">
            <v>0</v>
          </cell>
        </row>
        <row r="35">
          <cell r="C35">
            <v>25.666666666666668</v>
          </cell>
          <cell r="D35">
            <v>55.333333333333336</v>
          </cell>
          <cell r="E35">
            <v>16.5</v>
          </cell>
          <cell r="F35">
            <v>2.6666666666666665</v>
          </cell>
        </row>
      </sheetData>
      <sheetData sheetId="6">
        <row r="10">
          <cell r="C10">
            <v>36.799999999999997</v>
          </cell>
          <cell r="D10">
            <v>54.4</v>
          </cell>
          <cell r="E10">
            <v>8.1999999999999993</v>
          </cell>
          <cell r="F10">
            <v>0.8</v>
          </cell>
        </row>
        <row r="19">
          <cell r="C19">
            <v>30</v>
          </cell>
          <cell r="D19">
            <v>56.2</v>
          </cell>
          <cell r="E19">
            <v>13</v>
          </cell>
          <cell r="F19">
            <v>0.8</v>
          </cell>
        </row>
        <row r="25">
          <cell r="C25">
            <v>41</v>
          </cell>
          <cell r="D25">
            <v>53</v>
          </cell>
          <cell r="E25">
            <v>5</v>
          </cell>
          <cell r="F25">
            <v>1</v>
          </cell>
        </row>
        <row r="35">
          <cell r="C35">
            <v>41.333333333333336</v>
          </cell>
          <cell r="D35">
            <v>53.333333333333336</v>
          </cell>
          <cell r="E35">
            <v>5.333333333333333</v>
          </cell>
          <cell r="F35">
            <v>0</v>
          </cell>
        </row>
      </sheetData>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38"/>
  <sheetViews>
    <sheetView tabSelected="1" zoomScale="90" zoomScaleNormal="90" zoomScaleSheetLayoutView="55"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RowHeight="15" x14ac:dyDescent="0.25"/>
  <cols>
    <col min="1" max="1" width="4.85546875" style="62" customWidth="1"/>
    <col min="2" max="2" width="39.5703125" style="62" customWidth="1"/>
    <col min="3" max="3" width="43.140625" style="64" customWidth="1"/>
    <col min="4" max="5" width="15.5703125" style="62" customWidth="1"/>
    <col min="6" max="6" width="14.85546875" style="62" customWidth="1"/>
    <col min="7" max="7" width="24.5703125" style="62" customWidth="1"/>
    <col min="8" max="8" width="14.85546875" style="62" customWidth="1"/>
    <col min="9" max="9" width="30.7109375" style="62" customWidth="1"/>
    <col min="10" max="10" width="18.5703125" style="62" customWidth="1"/>
    <col min="11" max="11" width="20.42578125" style="62" customWidth="1"/>
    <col min="12" max="12" width="19.7109375" style="66" customWidth="1"/>
    <col min="13" max="13" width="20.85546875" style="62" customWidth="1"/>
    <col min="14" max="15" width="13.7109375" style="62" customWidth="1"/>
    <col min="16" max="16" width="17.7109375" style="62" customWidth="1"/>
    <col min="17" max="17" width="13.7109375" style="62" customWidth="1"/>
    <col min="18" max="18" width="16.42578125" style="62" customWidth="1"/>
    <col min="19" max="19" width="21.42578125" style="62" customWidth="1"/>
    <col min="20" max="20" width="21.28515625" style="62" customWidth="1"/>
    <col min="21" max="21" width="15" style="62" customWidth="1"/>
    <col min="22" max="22" width="16.85546875" style="62" customWidth="1"/>
    <col min="23" max="23" width="17" style="62" customWidth="1"/>
    <col min="24" max="24" width="18.5703125" style="62" customWidth="1"/>
    <col min="25" max="25" width="11.42578125" style="62" customWidth="1"/>
    <col min="26" max="26" width="11.5703125" style="62" customWidth="1"/>
    <col min="27" max="27" width="16.5703125" style="62" customWidth="1"/>
    <col min="28" max="28" width="14.85546875" style="62" customWidth="1"/>
    <col min="29" max="29" width="20.140625" style="62" customWidth="1"/>
    <col min="30" max="30" width="12.42578125" style="62" customWidth="1"/>
    <col min="31" max="31" width="15" style="62" customWidth="1"/>
    <col min="32" max="32" width="11.42578125" style="62" customWidth="1"/>
    <col min="33" max="33" width="14.85546875" style="62" customWidth="1"/>
    <col min="34" max="34" width="20.140625" style="62" customWidth="1"/>
    <col min="35" max="35" width="12.42578125" style="62" customWidth="1"/>
    <col min="36" max="36" width="15" style="62" customWidth="1"/>
    <col min="37" max="37" width="11.42578125" style="62" customWidth="1"/>
    <col min="38" max="38" width="14.85546875" style="62" customWidth="1"/>
    <col min="39" max="39" width="20.140625" style="62" customWidth="1"/>
    <col min="40" max="40" width="12.42578125" style="62" customWidth="1"/>
    <col min="41" max="41" width="15" style="62" customWidth="1"/>
    <col min="42" max="42" width="11.42578125" style="62" customWidth="1"/>
    <col min="43" max="43" width="14.85546875" style="62" customWidth="1"/>
    <col min="44" max="44" width="20.140625" style="62" customWidth="1"/>
    <col min="45" max="45" width="12.42578125" style="62" customWidth="1"/>
    <col min="46" max="46" width="15" style="62" customWidth="1"/>
    <col min="47" max="47" width="11.42578125" style="62" customWidth="1"/>
    <col min="48" max="48" width="37" style="62" customWidth="1"/>
    <col min="49" max="49" width="15.85546875" style="62" customWidth="1"/>
    <col min="50" max="50" width="9.85546875" style="62" customWidth="1"/>
    <col min="51" max="51" width="12.140625" style="62" customWidth="1"/>
    <col min="52" max="52" width="19" style="62" customWidth="1"/>
    <col min="53" max="53" width="17.7109375" style="71" customWidth="1"/>
    <col min="54" max="16384" width="11.42578125" style="35"/>
  </cols>
  <sheetData>
    <row r="1" spans="1:54" ht="30" customHeight="1" thickBot="1" x14ac:dyDescent="0.3">
      <c r="A1" s="72" t="s">
        <v>27</v>
      </c>
      <c r="B1" s="73" t="s">
        <v>0</v>
      </c>
      <c r="C1" s="73" t="s">
        <v>76</v>
      </c>
      <c r="D1" s="74" t="s">
        <v>19</v>
      </c>
      <c r="E1" s="75"/>
      <c r="F1" s="76" t="s">
        <v>6</v>
      </c>
      <c r="G1" s="77" t="s">
        <v>99</v>
      </c>
      <c r="H1" s="73" t="s">
        <v>303</v>
      </c>
      <c r="I1" s="73" t="s">
        <v>9</v>
      </c>
      <c r="J1" s="73" t="s">
        <v>24</v>
      </c>
      <c r="K1" s="78" t="s">
        <v>50</v>
      </c>
      <c r="L1" s="79" t="s">
        <v>51</v>
      </c>
      <c r="M1" s="78" t="s">
        <v>63</v>
      </c>
      <c r="N1" s="80" t="s">
        <v>10</v>
      </c>
      <c r="O1" s="81"/>
      <c r="P1" s="81"/>
      <c r="Q1" s="81"/>
      <c r="R1" s="81"/>
      <c r="S1" s="81"/>
      <c r="T1" s="81"/>
      <c r="U1" s="81"/>
      <c r="V1" s="81"/>
      <c r="W1" s="81"/>
      <c r="X1" s="81"/>
      <c r="Y1" s="81"/>
      <c r="Z1" s="81"/>
      <c r="AA1" s="81"/>
      <c r="AB1" s="82" t="s">
        <v>25</v>
      </c>
      <c r="AC1" s="83"/>
      <c r="AD1" s="83"/>
      <c r="AE1" s="83"/>
      <c r="AF1" s="83"/>
      <c r="AG1" s="83"/>
      <c r="AH1" s="83"/>
      <c r="AI1" s="83"/>
      <c r="AJ1" s="83"/>
      <c r="AK1" s="83"/>
      <c r="AL1" s="83"/>
      <c r="AM1" s="83"/>
      <c r="AN1" s="83"/>
      <c r="AO1" s="83"/>
      <c r="AP1" s="83"/>
      <c r="AQ1" s="83"/>
      <c r="AR1" s="83"/>
      <c r="AS1" s="83"/>
      <c r="AT1" s="83"/>
      <c r="AU1" s="83"/>
      <c r="AV1" s="84"/>
      <c r="AW1" s="85" t="s">
        <v>52</v>
      </c>
      <c r="AX1" s="86"/>
      <c r="AY1" s="86"/>
      <c r="AZ1" s="87"/>
      <c r="BA1" s="73" t="s">
        <v>285</v>
      </c>
    </row>
    <row r="2" spans="1:54" s="36" customFormat="1" ht="39" customHeight="1" thickBot="1" x14ac:dyDescent="0.3">
      <c r="A2" s="88"/>
      <c r="B2" s="89"/>
      <c r="C2" s="89"/>
      <c r="D2" s="90"/>
      <c r="E2" s="91"/>
      <c r="F2" s="92"/>
      <c r="G2" s="93"/>
      <c r="H2" s="89"/>
      <c r="I2" s="89"/>
      <c r="J2" s="89"/>
      <c r="K2" s="94"/>
      <c r="L2" s="95"/>
      <c r="M2" s="94"/>
      <c r="N2" s="96" t="s">
        <v>11</v>
      </c>
      <c r="O2" s="97"/>
      <c r="P2" s="97"/>
      <c r="Q2" s="97"/>
      <c r="R2" s="97"/>
      <c r="S2" s="98" t="s">
        <v>17</v>
      </c>
      <c r="T2" s="98"/>
      <c r="U2" s="98"/>
      <c r="V2" s="98"/>
      <c r="W2" s="98"/>
      <c r="X2" s="98"/>
      <c r="Y2" s="97" t="s">
        <v>20</v>
      </c>
      <c r="Z2" s="97"/>
      <c r="AA2" s="99"/>
      <c r="AB2" s="100" t="s">
        <v>157</v>
      </c>
      <c r="AC2" s="101"/>
      <c r="AD2" s="101"/>
      <c r="AE2" s="101"/>
      <c r="AF2" s="101"/>
      <c r="AG2" s="100" t="s">
        <v>156</v>
      </c>
      <c r="AH2" s="101"/>
      <c r="AI2" s="101"/>
      <c r="AJ2" s="101"/>
      <c r="AK2" s="101"/>
      <c r="AL2" s="100" t="s">
        <v>158</v>
      </c>
      <c r="AM2" s="101"/>
      <c r="AN2" s="101"/>
      <c r="AO2" s="101"/>
      <c r="AP2" s="101"/>
      <c r="AQ2" s="102" t="s">
        <v>159</v>
      </c>
      <c r="AR2" s="83"/>
      <c r="AS2" s="83"/>
      <c r="AT2" s="83"/>
      <c r="AU2" s="84"/>
      <c r="AV2" s="76" t="s">
        <v>26</v>
      </c>
      <c r="AW2" s="103"/>
      <c r="AX2" s="104"/>
      <c r="AY2" s="104"/>
      <c r="AZ2" s="105"/>
      <c r="BA2" s="89"/>
    </row>
    <row r="3" spans="1:54" ht="50.25" customHeight="1" thickBot="1" x14ac:dyDescent="0.3">
      <c r="A3" s="106"/>
      <c r="B3" s="107"/>
      <c r="C3" s="107"/>
      <c r="D3" s="108" t="s">
        <v>7</v>
      </c>
      <c r="E3" s="108" t="s">
        <v>8</v>
      </c>
      <c r="F3" s="109"/>
      <c r="G3" s="110"/>
      <c r="H3" s="107"/>
      <c r="I3" s="107"/>
      <c r="J3" s="107"/>
      <c r="K3" s="111"/>
      <c r="L3" s="112"/>
      <c r="M3" s="111"/>
      <c r="N3" s="113" t="s">
        <v>12</v>
      </c>
      <c r="O3" s="108" t="s">
        <v>13</v>
      </c>
      <c r="P3" s="108" t="s">
        <v>14</v>
      </c>
      <c r="Q3" s="108" t="s">
        <v>15</v>
      </c>
      <c r="R3" s="108" t="s">
        <v>16</v>
      </c>
      <c r="S3" s="114" t="s">
        <v>1</v>
      </c>
      <c r="T3" s="114" t="s">
        <v>2</v>
      </c>
      <c r="U3" s="114" t="s">
        <v>4</v>
      </c>
      <c r="V3" s="114" t="s">
        <v>3</v>
      </c>
      <c r="W3" s="114" t="s">
        <v>5</v>
      </c>
      <c r="X3" s="114" t="s">
        <v>18</v>
      </c>
      <c r="Y3" s="108" t="s">
        <v>21</v>
      </c>
      <c r="Z3" s="108" t="s">
        <v>22</v>
      </c>
      <c r="AA3" s="115" t="s">
        <v>23</v>
      </c>
      <c r="AB3" s="108" t="s">
        <v>46</v>
      </c>
      <c r="AC3" s="108" t="s">
        <v>153</v>
      </c>
      <c r="AD3" s="108" t="s">
        <v>47</v>
      </c>
      <c r="AE3" s="108" t="s">
        <v>48</v>
      </c>
      <c r="AF3" s="108" t="s">
        <v>154</v>
      </c>
      <c r="AG3" s="116" t="s">
        <v>46</v>
      </c>
      <c r="AH3" s="116" t="s">
        <v>153</v>
      </c>
      <c r="AI3" s="116" t="s">
        <v>47</v>
      </c>
      <c r="AJ3" s="116" t="s">
        <v>48</v>
      </c>
      <c r="AK3" s="116" t="s">
        <v>154</v>
      </c>
      <c r="AL3" s="116" t="s">
        <v>46</v>
      </c>
      <c r="AM3" s="116" t="s">
        <v>153</v>
      </c>
      <c r="AN3" s="116" t="s">
        <v>47</v>
      </c>
      <c r="AO3" s="116" t="s">
        <v>48</v>
      </c>
      <c r="AP3" s="116" t="s">
        <v>154</v>
      </c>
      <c r="AQ3" s="116" t="s">
        <v>46</v>
      </c>
      <c r="AR3" s="116" t="s">
        <v>153</v>
      </c>
      <c r="AS3" s="116" t="s">
        <v>47</v>
      </c>
      <c r="AT3" s="116" t="s">
        <v>48</v>
      </c>
      <c r="AU3" s="116" t="s">
        <v>154</v>
      </c>
      <c r="AV3" s="109"/>
      <c r="AW3" s="114" t="s">
        <v>53</v>
      </c>
      <c r="AX3" s="114" t="s">
        <v>54</v>
      </c>
      <c r="AY3" s="114" t="s">
        <v>55</v>
      </c>
      <c r="AZ3" s="114" t="s">
        <v>165</v>
      </c>
      <c r="BA3" s="107"/>
    </row>
    <row r="4" spans="1:54" ht="38.25" x14ac:dyDescent="0.25">
      <c r="A4" s="37">
        <v>1</v>
      </c>
      <c r="B4" s="38" t="s">
        <v>117</v>
      </c>
      <c r="C4" s="38" t="s">
        <v>118</v>
      </c>
      <c r="D4" s="37" t="s">
        <v>49</v>
      </c>
      <c r="E4" s="37" t="s">
        <v>49</v>
      </c>
      <c r="F4" s="39">
        <v>43249</v>
      </c>
      <c r="G4" s="40" t="s">
        <v>94</v>
      </c>
      <c r="H4" s="37">
        <v>2.5</v>
      </c>
      <c r="I4" s="38" t="s">
        <v>87</v>
      </c>
      <c r="J4" s="37">
        <v>79</v>
      </c>
      <c r="K4" s="37">
        <v>85</v>
      </c>
      <c r="L4" s="41">
        <f>+(K4*100)/J4</f>
        <v>107.59493670886076</v>
      </c>
      <c r="M4" s="37"/>
      <c r="N4" s="37">
        <v>11</v>
      </c>
      <c r="O4" s="37">
        <v>9</v>
      </c>
      <c r="P4" s="37">
        <v>58</v>
      </c>
      <c r="Q4" s="37">
        <v>7</v>
      </c>
      <c r="R4" s="37">
        <v>0</v>
      </c>
      <c r="S4" s="37">
        <v>14</v>
      </c>
      <c r="T4" s="37">
        <v>20</v>
      </c>
      <c r="U4" s="37">
        <v>3</v>
      </c>
      <c r="V4" s="37">
        <v>4</v>
      </c>
      <c r="W4" s="37">
        <v>1</v>
      </c>
      <c r="X4" s="37">
        <v>0</v>
      </c>
      <c r="Y4" s="37">
        <v>34</v>
      </c>
      <c r="Z4" s="37">
        <v>51</v>
      </c>
      <c r="AA4" s="37">
        <v>0</v>
      </c>
      <c r="AB4" s="42">
        <v>73.333333333333343</v>
      </c>
      <c r="AC4" s="42">
        <v>22.222222222222221</v>
      </c>
      <c r="AD4" s="42">
        <v>4.4444444444444446</v>
      </c>
      <c r="AE4" s="42">
        <v>0</v>
      </c>
      <c r="AF4" s="37">
        <f>+SUM(AB4:AE4)</f>
        <v>100.00000000000001</v>
      </c>
      <c r="AG4" s="42">
        <v>86.666666666666657</v>
      </c>
      <c r="AH4" s="42">
        <v>11.111111111111111</v>
      </c>
      <c r="AI4" s="42">
        <v>2.2222222222222223</v>
      </c>
      <c r="AJ4" s="42">
        <v>0</v>
      </c>
      <c r="AK4" s="37">
        <f>+SUM(AG4:AJ4)</f>
        <v>100</v>
      </c>
      <c r="AL4" s="42">
        <v>77.777777777777771</v>
      </c>
      <c r="AM4" s="42">
        <v>22.222222222222221</v>
      </c>
      <c r="AN4" s="42">
        <v>0</v>
      </c>
      <c r="AO4" s="42">
        <v>0</v>
      </c>
      <c r="AP4" s="37">
        <f>+SUM(AL4:AO4)</f>
        <v>100</v>
      </c>
      <c r="AQ4" s="42">
        <v>85.185185185185176</v>
      </c>
      <c r="AR4" s="42">
        <v>14.814814814814815</v>
      </c>
      <c r="AS4" s="42">
        <v>0</v>
      </c>
      <c r="AT4" s="42">
        <v>0</v>
      </c>
      <c r="AU4" s="37">
        <f>+SUM(AQ4:AT4)</f>
        <v>99.999999999999986</v>
      </c>
      <c r="AV4" s="43" t="s">
        <v>155</v>
      </c>
      <c r="AW4" s="44" t="s">
        <v>58</v>
      </c>
      <c r="AX4" s="44" t="s">
        <v>58</v>
      </c>
      <c r="AY4" s="44" t="s">
        <v>58</v>
      </c>
      <c r="AZ4" s="44" t="s">
        <v>58</v>
      </c>
      <c r="BA4" s="45">
        <v>0</v>
      </c>
      <c r="BB4" s="46"/>
    </row>
    <row r="5" spans="1:54" ht="38.25" x14ac:dyDescent="0.25">
      <c r="A5" s="21">
        <v>2</v>
      </c>
      <c r="B5" s="47" t="s">
        <v>275</v>
      </c>
      <c r="C5" s="47" t="s">
        <v>119</v>
      </c>
      <c r="D5" s="21" t="s">
        <v>49</v>
      </c>
      <c r="E5" s="21" t="s">
        <v>49</v>
      </c>
      <c r="F5" s="48">
        <v>43229</v>
      </c>
      <c r="G5" s="49" t="s">
        <v>95</v>
      </c>
      <c r="H5" s="21">
        <v>3</v>
      </c>
      <c r="I5" s="47" t="s">
        <v>71</v>
      </c>
      <c r="J5" s="21">
        <v>50</v>
      </c>
      <c r="K5" s="21">
        <v>47</v>
      </c>
      <c r="L5" s="50">
        <f>+(K5*100)/J5</f>
        <v>94</v>
      </c>
      <c r="M5" s="21"/>
      <c r="N5" s="21">
        <v>2</v>
      </c>
      <c r="O5" s="21">
        <v>0</v>
      </c>
      <c r="P5" s="21">
        <v>27</v>
      </c>
      <c r="Q5" s="21">
        <v>3</v>
      </c>
      <c r="R5" s="21">
        <v>15</v>
      </c>
      <c r="S5" s="21">
        <v>12</v>
      </c>
      <c r="T5" s="21">
        <v>2</v>
      </c>
      <c r="U5" s="21">
        <v>3</v>
      </c>
      <c r="V5" s="21">
        <v>30</v>
      </c>
      <c r="W5" s="21">
        <v>0</v>
      </c>
      <c r="X5" s="21">
        <v>0</v>
      </c>
      <c r="Y5" s="21">
        <v>18</v>
      </c>
      <c r="Z5" s="21">
        <v>27</v>
      </c>
      <c r="AA5" s="21">
        <v>0</v>
      </c>
      <c r="AB5" s="51">
        <v>79</v>
      </c>
      <c r="AC5" s="51">
        <v>21</v>
      </c>
      <c r="AD5" s="51">
        <v>0</v>
      </c>
      <c r="AE5" s="51">
        <v>0</v>
      </c>
      <c r="AF5" s="21">
        <f t="shared" ref="AF5:AF49" si="0">+SUM(AB5:AE5)</f>
        <v>100</v>
      </c>
      <c r="AG5" s="51">
        <v>76</v>
      </c>
      <c r="AH5" s="51">
        <v>24</v>
      </c>
      <c r="AI5" s="51">
        <v>0</v>
      </c>
      <c r="AJ5" s="51">
        <v>0</v>
      </c>
      <c r="AK5" s="21">
        <f t="shared" ref="AK5:AK49" si="1">+SUM(AG5:AJ5)</f>
        <v>100</v>
      </c>
      <c r="AL5" s="51">
        <v>60</v>
      </c>
      <c r="AM5" s="51">
        <v>35</v>
      </c>
      <c r="AN5" s="51">
        <v>2.5</v>
      </c>
      <c r="AO5" s="51">
        <v>2.5</v>
      </c>
      <c r="AP5" s="21">
        <f t="shared" ref="AP5:AP49" si="2">+SUM(AL5:AO5)</f>
        <v>100</v>
      </c>
      <c r="AQ5" s="51">
        <v>80.833333333333329</v>
      </c>
      <c r="AR5" s="51">
        <v>19.166666666666668</v>
      </c>
      <c r="AS5" s="51">
        <v>0</v>
      </c>
      <c r="AT5" s="51">
        <v>0</v>
      </c>
      <c r="AU5" s="21">
        <f t="shared" ref="AU5:AU49" si="3">+SUM(AQ5:AT5)</f>
        <v>100</v>
      </c>
      <c r="AV5" s="21"/>
      <c r="AW5" s="21" t="s">
        <v>58</v>
      </c>
      <c r="AX5" s="21" t="s">
        <v>58</v>
      </c>
      <c r="AY5" s="21" t="s">
        <v>58</v>
      </c>
      <c r="AZ5" s="21" t="s">
        <v>58</v>
      </c>
      <c r="BA5" s="52">
        <v>0</v>
      </c>
    </row>
    <row r="6" spans="1:54" ht="51" x14ac:dyDescent="0.25">
      <c r="A6" s="21">
        <v>3</v>
      </c>
      <c r="B6" s="47" t="s">
        <v>297</v>
      </c>
      <c r="C6" s="47" t="s">
        <v>122</v>
      </c>
      <c r="D6" s="21" t="s">
        <v>49</v>
      </c>
      <c r="E6" s="21" t="s">
        <v>49</v>
      </c>
      <c r="F6" s="48">
        <v>43348</v>
      </c>
      <c r="G6" s="47" t="s">
        <v>176</v>
      </c>
      <c r="H6" s="21">
        <v>24</v>
      </c>
      <c r="I6" s="47" t="s">
        <v>176</v>
      </c>
      <c r="J6" s="21">
        <v>4</v>
      </c>
      <c r="K6" s="21">
        <v>4</v>
      </c>
      <c r="L6" s="50">
        <f t="shared" ref="L6:L38" si="4">+(K6*100)/J6</f>
        <v>100</v>
      </c>
      <c r="M6" s="21"/>
      <c r="N6" s="21">
        <v>1</v>
      </c>
      <c r="O6" s="21">
        <v>3</v>
      </c>
      <c r="P6" s="21">
        <v>0</v>
      </c>
      <c r="Q6" s="21">
        <v>0</v>
      </c>
      <c r="R6" s="21">
        <v>0</v>
      </c>
      <c r="S6" s="21">
        <v>0</v>
      </c>
      <c r="T6" s="21">
        <v>4</v>
      </c>
      <c r="U6" s="21">
        <v>0</v>
      </c>
      <c r="V6" s="21">
        <v>0</v>
      </c>
      <c r="W6" s="21">
        <v>0</v>
      </c>
      <c r="X6" s="21">
        <v>0</v>
      </c>
      <c r="Y6" s="21">
        <v>0</v>
      </c>
      <c r="Z6" s="21">
        <v>4</v>
      </c>
      <c r="AA6" s="21">
        <v>0</v>
      </c>
      <c r="AB6" s="21" t="s">
        <v>58</v>
      </c>
      <c r="AC6" s="21" t="s">
        <v>58</v>
      </c>
      <c r="AD6" s="21" t="s">
        <v>58</v>
      </c>
      <c r="AE6" s="21" t="s">
        <v>58</v>
      </c>
      <c r="AF6" s="21" t="s">
        <v>58</v>
      </c>
      <c r="AG6" s="21" t="s">
        <v>58</v>
      </c>
      <c r="AH6" s="21" t="s">
        <v>58</v>
      </c>
      <c r="AI6" s="21" t="s">
        <v>58</v>
      </c>
      <c r="AJ6" s="21" t="s">
        <v>58</v>
      </c>
      <c r="AK6" s="21" t="s">
        <v>58</v>
      </c>
      <c r="AL6" s="21" t="s">
        <v>58</v>
      </c>
      <c r="AM6" s="21" t="s">
        <v>58</v>
      </c>
      <c r="AN6" s="21" t="s">
        <v>58</v>
      </c>
      <c r="AO6" s="21" t="s">
        <v>58</v>
      </c>
      <c r="AP6" s="21" t="s">
        <v>58</v>
      </c>
      <c r="AQ6" s="21" t="s">
        <v>58</v>
      </c>
      <c r="AR6" s="21" t="s">
        <v>58</v>
      </c>
      <c r="AS6" s="21" t="s">
        <v>58</v>
      </c>
      <c r="AT6" s="21" t="s">
        <v>58</v>
      </c>
      <c r="AU6" s="21" t="s">
        <v>58</v>
      </c>
      <c r="AV6" s="21"/>
      <c r="AW6" s="21" t="s">
        <v>58</v>
      </c>
      <c r="AX6" s="21" t="s">
        <v>58</v>
      </c>
      <c r="AY6" s="21" t="s">
        <v>58</v>
      </c>
      <c r="AZ6" s="21" t="s">
        <v>58</v>
      </c>
      <c r="BA6" s="52">
        <v>1520000</v>
      </c>
    </row>
    <row r="7" spans="1:54" ht="51" x14ac:dyDescent="0.25">
      <c r="A7" s="21">
        <v>4</v>
      </c>
      <c r="B7" s="47" t="s">
        <v>28</v>
      </c>
      <c r="C7" s="47" t="s">
        <v>128</v>
      </c>
      <c r="D7" s="21"/>
      <c r="E7" s="21" t="s">
        <v>49</v>
      </c>
      <c r="F7" s="48">
        <v>43300</v>
      </c>
      <c r="G7" s="21" t="s">
        <v>174</v>
      </c>
      <c r="H7" s="21">
        <v>5</v>
      </c>
      <c r="I7" s="47" t="s">
        <v>175</v>
      </c>
      <c r="J7" s="21">
        <v>22</v>
      </c>
      <c r="K7" s="21">
        <v>22</v>
      </c>
      <c r="L7" s="50">
        <f t="shared" si="4"/>
        <v>100</v>
      </c>
      <c r="M7" s="21"/>
      <c r="N7" s="21">
        <v>2</v>
      </c>
      <c r="O7" s="21">
        <v>4</v>
      </c>
      <c r="P7" s="21">
        <v>15</v>
      </c>
      <c r="Q7" s="21">
        <v>0</v>
      </c>
      <c r="R7" s="21">
        <v>1</v>
      </c>
      <c r="S7" s="21">
        <v>6</v>
      </c>
      <c r="T7" s="21">
        <v>6</v>
      </c>
      <c r="U7" s="21">
        <v>1</v>
      </c>
      <c r="V7" s="21">
        <v>9</v>
      </c>
      <c r="W7" s="21">
        <v>0</v>
      </c>
      <c r="X7" s="21">
        <v>0</v>
      </c>
      <c r="Y7" s="21">
        <v>8</v>
      </c>
      <c r="Z7" s="21">
        <v>14</v>
      </c>
      <c r="AA7" s="21">
        <v>0</v>
      </c>
      <c r="AB7" s="21" t="s">
        <v>58</v>
      </c>
      <c r="AC7" s="21" t="s">
        <v>58</v>
      </c>
      <c r="AD7" s="21" t="s">
        <v>58</v>
      </c>
      <c r="AE7" s="21" t="s">
        <v>58</v>
      </c>
      <c r="AF7" s="21" t="s">
        <v>58</v>
      </c>
      <c r="AG7" s="21" t="s">
        <v>58</v>
      </c>
      <c r="AH7" s="21" t="s">
        <v>58</v>
      </c>
      <c r="AI7" s="21" t="s">
        <v>58</v>
      </c>
      <c r="AJ7" s="21" t="s">
        <v>58</v>
      </c>
      <c r="AK7" s="21" t="s">
        <v>58</v>
      </c>
      <c r="AL7" s="21" t="s">
        <v>58</v>
      </c>
      <c r="AM7" s="21" t="s">
        <v>58</v>
      </c>
      <c r="AN7" s="21" t="s">
        <v>58</v>
      </c>
      <c r="AO7" s="21" t="s">
        <v>58</v>
      </c>
      <c r="AP7" s="21" t="s">
        <v>58</v>
      </c>
      <c r="AQ7" s="21" t="s">
        <v>58</v>
      </c>
      <c r="AR7" s="21" t="s">
        <v>58</v>
      </c>
      <c r="AS7" s="21" t="s">
        <v>58</v>
      </c>
      <c r="AT7" s="21" t="s">
        <v>58</v>
      </c>
      <c r="AU7" s="21" t="s">
        <v>58</v>
      </c>
      <c r="AV7" s="21"/>
      <c r="AW7" s="21" t="s">
        <v>58</v>
      </c>
      <c r="AX7" s="21" t="s">
        <v>58</v>
      </c>
      <c r="AY7" s="21" t="s">
        <v>58</v>
      </c>
      <c r="AZ7" s="21" t="s">
        <v>58</v>
      </c>
      <c r="BA7" s="52">
        <v>0</v>
      </c>
    </row>
    <row r="8" spans="1:54" s="53" customFormat="1" ht="90" customHeight="1" x14ac:dyDescent="0.25">
      <c r="A8" s="21">
        <v>5</v>
      </c>
      <c r="B8" s="47" t="s">
        <v>29</v>
      </c>
      <c r="C8" s="47" t="s">
        <v>123</v>
      </c>
      <c r="D8" s="21"/>
      <c r="E8" s="21" t="s">
        <v>49</v>
      </c>
      <c r="F8" s="48">
        <v>43314</v>
      </c>
      <c r="G8" s="21" t="s">
        <v>95</v>
      </c>
      <c r="H8" s="21">
        <v>40</v>
      </c>
      <c r="I8" s="21" t="s">
        <v>169</v>
      </c>
      <c r="J8" s="21">
        <v>22</v>
      </c>
      <c r="K8" s="21">
        <v>22</v>
      </c>
      <c r="L8" s="50">
        <f t="shared" si="4"/>
        <v>100</v>
      </c>
      <c r="M8" s="21"/>
      <c r="N8" s="21">
        <v>0</v>
      </c>
      <c r="O8" s="21">
        <v>0</v>
      </c>
      <c r="P8" s="21">
        <v>7</v>
      </c>
      <c r="Q8" s="21">
        <v>3</v>
      </c>
      <c r="R8" s="21">
        <v>12</v>
      </c>
      <c r="S8" s="21">
        <v>1</v>
      </c>
      <c r="T8" s="21">
        <v>0</v>
      </c>
      <c r="U8" s="21">
        <v>7</v>
      </c>
      <c r="V8" s="21">
        <v>12</v>
      </c>
      <c r="W8" s="21">
        <v>2</v>
      </c>
      <c r="X8" s="21">
        <v>0</v>
      </c>
      <c r="Y8" s="21">
        <v>4</v>
      </c>
      <c r="Z8" s="21">
        <v>18</v>
      </c>
      <c r="AA8" s="21">
        <v>0</v>
      </c>
      <c r="AB8" s="51">
        <v>73.68421052631578</v>
      </c>
      <c r="AC8" s="51">
        <v>15.789473684210526</v>
      </c>
      <c r="AD8" s="51">
        <v>7.3684210526315796</v>
      </c>
      <c r="AE8" s="51">
        <v>3.1578947368421053</v>
      </c>
      <c r="AF8" s="21">
        <f t="shared" si="0"/>
        <v>99.999999999999986</v>
      </c>
      <c r="AG8" s="51">
        <v>81.05263157894737</v>
      </c>
      <c r="AH8" s="51">
        <v>9.4736842105263168</v>
      </c>
      <c r="AI8" s="51">
        <v>5.2631578947368425</v>
      </c>
      <c r="AJ8" s="51">
        <v>4.2105263157894743</v>
      </c>
      <c r="AK8" s="21">
        <f t="shared" si="1"/>
        <v>100</v>
      </c>
      <c r="AL8" s="51">
        <v>85.784313725490193</v>
      </c>
      <c r="AM8" s="51">
        <v>14.215686274509805</v>
      </c>
      <c r="AN8" s="51">
        <v>0</v>
      </c>
      <c r="AO8" s="51">
        <v>0</v>
      </c>
      <c r="AP8" s="21">
        <f t="shared" si="2"/>
        <v>100</v>
      </c>
      <c r="AQ8" s="51">
        <v>70.439169819974779</v>
      </c>
      <c r="AR8" s="51">
        <v>21.11856438481826</v>
      </c>
      <c r="AS8" s="51">
        <v>4.7385620915032689</v>
      </c>
      <c r="AT8" s="51">
        <v>3.7037037037037037</v>
      </c>
      <c r="AU8" s="21">
        <f t="shared" si="3"/>
        <v>100.00000000000001</v>
      </c>
      <c r="AV8" s="21"/>
      <c r="AW8" s="21" t="s">
        <v>58</v>
      </c>
      <c r="AX8" s="21" t="s">
        <v>58</v>
      </c>
      <c r="AY8" s="21" t="s">
        <v>58</v>
      </c>
      <c r="AZ8" s="21" t="s">
        <v>58</v>
      </c>
      <c r="BA8" s="52">
        <v>0</v>
      </c>
    </row>
    <row r="9" spans="1:54" ht="41.25" customHeight="1" x14ac:dyDescent="0.25">
      <c r="A9" s="37">
        <v>6</v>
      </c>
      <c r="B9" s="47" t="s">
        <v>30</v>
      </c>
      <c r="C9" s="54" t="s">
        <v>129</v>
      </c>
      <c r="D9" s="21" t="s">
        <v>49</v>
      </c>
      <c r="E9" s="21" t="s">
        <v>49</v>
      </c>
      <c r="F9" s="48">
        <v>43396</v>
      </c>
      <c r="G9" s="21" t="s">
        <v>95</v>
      </c>
      <c r="H9" s="21">
        <v>2</v>
      </c>
      <c r="I9" s="47" t="s">
        <v>292</v>
      </c>
      <c r="J9" s="21">
        <v>57</v>
      </c>
      <c r="K9" s="21">
        <v>23</v>
      </c>
      <c r="L9" s="50">
        <f t="shared" si="4"/>
        <v>40.350877192982459</v>
      </c>
      <c r="M9" s="21"/>
      <c r="N9" s="21">
        <v>0</v>
      </c>
      <c r="O9" s="21">
        <v>0</v>
      </c>
      <c r="P9" s="21">
        <v>14</v>
      </c>
      <c r="Q9" s="21">
        <v>3</v>
      </c>
      <c r="R9" s="21">
        <v>6</v>
      </c>
      <c r="S9" s="21">
        <v>4</v>
      </c>
      <c r="T9" s="21">
        <v>0</v>
      </c>
      <c r="U9" s="21">
        <v>1</v>
      </c>
      <c r="V9" s="21">
        <v>15</v>
      </c>
      <c r="W9" s="21">
        <v>0</v>
      </c>
      <c r="X9" s="21">
        <v>3</v>
      </c>
      <c r="Y9" s="21">
        <v>17</v>
      </c>
      <c r="Z9" s="21">
        <v>6</v>
      </c>
      <c r="AA9" s="21">
        <v>0</v>
      </c>
      <c r="AB9" s="51">
        <v>61.4</v>
      </c>
      <c r="AC9" s="21">
        <v>32</v>
      </c>
      <c r="AD9" s="51">
        <v>6.6</v>
      </c>
      <c r="AE9" s="21">
        <v>0</v>
      </c>
      <c r="AF9" s="21">
        <f t="shared" si="0"/>
        <v>100</v>
      </c>
      <c r="AG9" s="51">
        <v>57.2</v>
      </c>
      <c r="AH9" s="51">
        <v>34.6</v>
      </c>
      <c r="AI9" s="51">
        <v>6.8</v>
      </c>
      <c r="AJ9" s="51">
        <v>1.4</v>
      </c>
      <c r="AK9" s="21">
        <f t="shared" si="1"/>
        <v>100.00000000000001</v>
      </c>
      <c r="AL9" s="51">
        <v>63.5</v>
      </c>
      <c r="AM9" s="51">
        <v>36.5</v>
      </c>
      <c r="AN9" s="51">
        <v>0</v>
      </c>
      <c r="AO9" s="51">
        <v>0</v>
      </c>
      <c r="AP9" s="21">
        <f t="shared" si="2"/>
        <v>100</v>
      </c>
      <c r="AQ9" s="51">
        <v>44.666666666666664</v>
      </c>
      <c r="AR9" s="51">
        <v>41</v>
      </c>
      <c r="AS9" s="51">
        <v>13.166666666666666</v>
      </c>
      <c r="AT9" s="51">
        <v>1.1666666666666667</v>
      </c>
      <c r="AU9" s="21">
        <f t="shared" si="3"/>
        <v>100</v>
      </c>
      <c r="AV9" s="21"/>
      <c r="AW9" s="21" t="s">
        <v>58</v>
      </c>
      <c r="AX9" s="21" t="s">
        <v>58</v>
      </c>
      <c r="AY9" s="21" t="s">
        <v>58</v>
      </c>
      <c r="AZ9" s="21" t="s">
        <v>58</v>
      </c>
      <c r="BA9" s="52">
        <v>0</v>
      </c>
    </row>
    <row r="10" spans="1:54" ht="90" customHeight="1" x14ac:dyDescent="0.25">
      <c r="A10" s="21">
        <v>7</v>
      </c>
      <c r="B10" s="47" t="s">
        <v>286</v>
      </c>
      <c r="C10" s="47" t="s">
        <v>124</v>
      </c>
      <c r="D10" s="21" t="s">
        <v>49</v>
      </c>
      <c r="E10" s="21" t="s">
        <v>49</v>
      </c>
      <c r="F10" s="48">
        <v>43180</v>
      </c>
      <c r="G10" s="48" t="s">
        <v>96</v>
      </c>
      <c r="H10" s="21" t="s">
        <v>88</v>
      </c>
      <c r="I10" s="25" t="s">
        <v>89</v>
      </c>
      <c r="J10" s="21">
        <v>30</v>
      </c>
      <c r="K10" s="21">
        <v>18</v>
      </c>
      <c r="L10" s="50">
        <f t="shared" si="4"/>
        <v>60</v>
      </c>
      <c r="M10" s="21"/>
      <c r="N10" s="21">
        <v>0</v>
      </c>
      <c r="O10" s="21">
        <v>0</v>
      </c>
      <c r="P10" s="21">
        <v>8</v>
      </c>
      <c r="Q10" s="21">
        <v>1</v>
      </c>
      <c r="R10" s="21">
        <v>9</v>
      </c>
      <c r="S10" s="21">
        <v>4</v>
      </c>
      <c r="T10" s="21">
        <v>0</v>
      </c>
      <c r="U10" s="21">
        <v>0</v>
      </c>
      <c r="V10" s="21">
        <v>14</v>
      </c>
      <c r="W10" s="21">
        <v>0</v>
      </c>
      <c r="X10" s="21">
        <v>0</v>
      </c>
      <c r="Y10" s="21">
        <v>6</v>
      </c>
      <c r="Z10" s="21">
        <v>12</v>
      </c>
      <c r="AA10" s="21">
        <v>0</v>
      </c>
      <c r="AB10" s="51" t="s">
        <v>58</v>
      </c>
      <c r="AC10" s="51" t="s">
        <v>58</v>
      </c>
      <c r="AD10" s="51" t="s">
        <v>58</v>
      </c>
      <c r="AE10" s="51" t="s">
        <v>58</v>
      </c>
      <c r="AF10" s="51" t="s">
        <v>58</v>
      </c>
      <c r="AG10" s="51" t="s">
        <v>58</v>
      </c>
      <c r="AH10" s="51" t="s">
        <v>58</v>
      </c>
      <c r="AI10" s="51" t="s">
        <v>58</v>
      </c>
      <c r="AJ10" s="51" t="s">
        <v>58</v>
      </c>
      <c r="AK10" s="51" t="s">
        <v>58</v>
      </c>
      <c r="AL10" s="51" t="s">
        <v>58</v>
      </c>
      <c r="AM10" s="51" t="s">
        <v>58</v>
      </c>
      <c r="AN10" s="51" t="s">
        <v>58</v>
      </c>
      <c r="AO10" s="51" t="s">
        <v>58</v>
      </c>
      <c r="AP10" s="51" t="s">
        <v>58</v>
      </c>
      <c r="AQ10" s="51" t="s">
        <v>58</v>
      </c>
      <c r="AR10" s="51" t="s">
        <v>58</v>
      </c>
      <c r="AS10" s="51" t="s">
        <v>58</v>
      </c>
      <c r="AT10" s="51" t="s">
        <v>58</v>
      </c>
      <c r="AU10" s="51" t="s">
        <v>58</v>
      </c>
      <c r="AV10" s="21"/>
      <c r="AW10" s="21" t="s">
        <v>58</v>
      </c>
      <c r="AX10" s="21" t="s">
        <v>58</v>
      </c>
      <c r="AY10" s="21" t="s">
        <v>58</v>
      </c>
      <c r="AZ10" s="21" t="s">
        <v>58</v>
      </c>
      <c r="BA10" s="52">
        <v>0</v>
      </c>
    </row>
    <row r="11" spans="1:54" ht="41.25" customHeight="1" x14ac:dyDescent="0.25">
      <c r="A11" s="21">
        <v>8</v>
      </c>
      <c r="B11" s="47" t="s">
        <v>290</v>
      </c>
      <c r="C11" s="47" t="s">
        <v>149</v>
      </c>
      <c r="D11" s="21"/>
      <c r="E11" s="21" t="s">
        <v>49</v>
      </c>
      <c r="F11" s="48">
        <v>43251</v>
      </c>
      <c r="G11" s="48" t="s">
        <v>150</v>
      </c>
      <c r="H11" s="21">
        <v>16</v>
      </c>
      <c r="I11" s="21" t="s">
        <v>151</v>
      </c>
      <c r="J11" s="21">
        <v>2</v>
      </c>
      <c r="K11" s="21">
        <v>2</v>
      </c>
      <c r="L11" s="50">
        <f t="shared" si="4"/>
        <v>100</v>
      </c>
      <c r="M11" s="21"/>
      <c r="N11" s="21">
        <v>1</v>
      </c>
      <c r="O11" s="21">
        <v>1</v>
      </c>
      <c r="P11" s="21">
        <v>0</v>
      </c>
      <c r="Q11" s="21">
        <v>0</v>
      </c>
      <c r="R11" s="21">
        <v>0</v>
      </c>
      <c r="S11" s="21">
        <v>0</v>
      </c>
      <c r="T11" s="21">
        <v>2</v>
      </c>
      <c r="U11" s="21">
        <v>0</v>
      </c>
      <c r="V11" s="21">
        <v>0</v>
      </c>
      <c r="W11" s="21">
        <v>0</v>
      </c>
      <c r="X11" s="21">
        <v>0</v>
      </c>
      <c r="Y11" s="21">
        <v>0</v>
      </c>
      <c r="Z11" s="21">
        <v>2</v>
      </c>
      <c r="AA11" s="21">
        <v>0</v>
      </c>
      <c r="AB11" s="21" t="s">
        <v>58</v>
      </c>
      <c r="AC11" s="21" t="s">
        <v>58</v>
      </c>
      <c r="AD11" s="21" t="s">
        <v>58</v>
      </c>
      <c r="AE11" s="21" t="s">
        <v>58</v>
      </c>
      <c r="AF11" s="21" t="s">
        <v>58</v>
      </c>
      <c r="AG11" s="21" t="s">
        <v>58</v>
      </c>
      <c r="AH11" s="21" t="s">
        <v>58</v>
      </c>
      <c r="AI11" s="21" t="s">
        <v>58</v>
      </c>
      <c r="AJ11" s="21" t="s">
        <v>58</v>
      </c>
      <c r="AK11" s="21" t="s">
        <v>58</v>
      </c>
      <c r="AL11" s="21" t="s">
        <v>58</v>
      </c>
      <c r="AM11" s="21" t="s">
        <v>58</v>
      </c>
      <c r="AN11" s="21" t="s">
        <v>58</v>
      </c>
      <c r="AO11" s="21" t="s">
        <v>58</v>
      </c>
      <c r="AP11" s="21" t="s">
        <v>58</v>
      </c>
      <c r="AQ11" s="21" t="s">
        <v>58</v>
      </c>
      <c r="AR11" s="21" t="s">
        <v>58</v>
      </c>
      <c r="AS11" s="21" t="s">
        <v>58</v>
      </c>
      <c r="AT11" s="21" t="s">
        <v>58</v>
      </c>
      <c r="AU11" s="21" t="s">
        <v>58</v>
      </c>
      <c r="AV11" s="21"/>
      <c r="AW11" s="21" t="s">
        <v>58</v>
      </c>
      <c r="AX11" s="21" t="s">
        <v>58</v>
      </c>
      <c r="AY11" s="21" t="s">
        <v>58</v>
      </c>
      <c r="AZ11" s="21" t="s">
        <v>58</v>
      </c>
      <c r="BA11" s="52">
        <v>5057955</v>
      </c>
    </row>
    <row r="12" spans="1:54" ht="51" x14ac:dyDescent="0.25">
      <c r="A12" s="21">
        <v>9</v>
      </c>
      <c r="B12" s="47" t="s">
        <v>287</v>
      </c>
      <c r="C12" s="47" t="s">
        <v>302</v>
      </c>
      <c r="D12" s="21" t="s">
        <v>49</v>
      </c>
      <c r="E12" s="21" t="s">
        <v>49</v>
      </c>
      <c r="F12" s="48">
        <v>43404</v>
      </c>
      <c r="G12" s="21" t="s">
        <v>289</v>
      </c>
      <c r="H12" s="21">
        <v>24</v>
      </c>
      <c r="I12" s="21" t="s">
        <v>288</v>
      </c>
      <c r="J12" s="21">
        <v>1</v>
      </c>
      <c r="K12" s="21">
        <v>1</v>
      </c>
      <c r="L12" s="50">
        <f>+(K12*100)/J12</f>
        <v>100</v>
      </c>
      <c r="M12" s="21"/>
      <c r="N12" s="21">
        <v>1</v>
      </c>
      <c r="O12" s="21">
        <v>0</v>
      </c>
      <c r="P12" s="21">
        <v>0</v>
      </c>
      <c r="Q12" s="21">
        <v>0</v>
      </c>
      <c r="R12" s="21">
        <v>0</v>
      </c>
      <c r="S12" s="21">
        <v>0</v>
      </c>
      <c r="T12" s="21">
        <v>1</v>
      </c>
      <c r="U12" s="21">
        <v>0</v>
      </c>
      <c r="V12" s="21">
        <v>0</v>
      </c>
      <c r="W12" s="21">
        <v>0</v>
      </c>
      <c r="X12" s="21">
        <v>0</v>
      </c>
      <c r="Y12" s="21">
        <v>0</v>
      </c>
      <c r="Z12" s="21">
        <v>1</v>
      </c>
      <c r="AA12" s="21">
        <v>0</v>
      </c>
      <c r="AB12" s="21" t="s">
        <v>58</v>
      </c>
      <c r="AC12" s="21" t="s">
        <v>58</v>
      </c>
      <c r="AD12" s="21" t="s">
        <v>58</v>
      </c>
      <c r="AE12" s="21" t="s">
        <v>58</v>
      </c>
      <c r="AF12" s="21" t="s">
        <v>58</v>
      </c>
      <c r="AG12" s="21" t="s">
        <v>58</v>
      </c>
      <c r="AH12" s="21" t="s">
        <v>58</v>
      </c>
      <c r="AI12" s="21" t="s">
        <v>58</v>
      </c>
      <c r="AJ12" s="21" t="s">
        <v>58</v>
      </c>
      <c r="AK12" s="21" t="s">
        <v>58</v>
      </c>
      <c r="AL12" s="21" t="s">
        <v>58</v>
      </c>
      <c r="AM12" s="21" t="s">
        <v>58</v>
      </c>
      <c r="AN12" s="21" t="s">
        <v>58</v>
      </c>
      <c r="AO12" s="21" t="s">
        <v>58</v>
      </c>
      <c r="AP12" s="21" t="s">
        <v>58</v>
      </c>
      <c r="AQ12" s="21" t="s">
        <v>58</v>
      </c>
      <c r="AR12" s="21" t="s">
        <v>58</v>
      </c>
      <c r="AS12" s="21" t="s">
        <v>58</v>
      </c>
      <c r="AT12" s="21" t="s">
        <v>58</v>
      </c>
      <c r="AU12" s="21" t="s">
        <v>58</v>
      </c>
      <c r="AV12" s="21"/>
      <c r="AW12" s="21" t="s">
        <v>58</v>
      </c>
      <c r="AX12" s="21" t="s">
        <v>58</v>
      </c>
      <c r="AY12" s="21" t="s">
        <v>58</v>
      </c>
      <c r="AZ12" s="21" t="s">
        <v>58</v>
      </c>
      <c r="BA12" s="52">
        <f>1316390+1520000</f>
        <v>2836390</v>
      </c>
    </row>
    <row r="13" spans="1:54" ht="25.5" x14ac:dyDescent="0.25">
      <c r="A13" s="21">
        <v>10</v>
      </c>
      <c r="B13" s="47" t="s">
        <v>298</v>
      </c>
      <c r="C13" s="47" t="s">
        <v>152</v>
      </c>
      <c r="D13" s="21"/>
      <c r="E13" s="21" t="s">
        <v>49</v>
      </c>
      <c r="F13" s="48">
        <v>43430</v>
      </c>
      <c r="G13" s="21" t="s">
        <v>296</v>
      </c>
      <c r="H13" s="21">
        <v>16</v>
      </c>
      <c r="I13" s="47" t="s">
        <v>293</v>
      </c>
      <c r="J13" s="21">
        <v>3</v>
      </c>
      <c r="K13" s="21">
        <v>3</v>
      </c>
      <c r="L13" s="50">
        <f t="shared" si="4"/>
        <v>100</v>
      </c>
      <c r="M13" s="21"/>
      <c r="N13" s="21">
        <v>3</v>
      </c>
      <c r="O13" s="21">
        <v>0</v>
      </c>
      <c r="P13" s="21">
        <v>0</v>
      </c>
      <c r="Q13" s="21">
        <v>0</v>
      </c>
      <c r="R13" s="21">
        <v>0</v>
      </c>
      <c r="S13" s="21">
        <v>0</v>
      </c>
      <c r="T13" s="21">
        <v>3</v>
      </c>
      <c r="U13" s="21">
        <v>0</v>
      </c>
      <c r="V13" s="21">
        <v>0</v>
      </c>
      <c r="W13" s="21">
        <v>0</v>
      </c>
      <c r="X13" s="21">
        <v>0</v>
      </c>
      <c r="Y13" s="21">
        <v>0</v>
      </c>
      <c r="Z13" s="21">
        <v>3</v>
      </c>
      <c r="AA13" s="21">
        <v>0</v>
      </c>
      <c r="AB13" s="21" t="s">
        <v>58</v>
      </c>
      <c r="AC13" s="21" t="s">
        <v>58</v>
      </c>
      <c r="AD13" s="21" t="s">
        <v>58</v>
      </c>
      <c r="AE13" s="21" t="s">
        <v>58</v>
      </c>
      <c r="AF13" s="21">
        <f t="shared" si="0"/>
        <v>0</v>
      </c>
      <c r="AG13" s="21" t="s">
        <v>58</v>
      </c>
      <c r="AH13" s="21" t="s">
        <v>58</v>
      </c>
      <c r="AI13" s="21" t="s">
        <v>58</v>
      </c>
      <c r="AJ13" s="21" t="s">
        <v>58</v>
      </c>
      <c r="AK13" s="21">
        <f t="shared" si="1"/>
        <v>0</v>
      </c>
      <c r="AL13" s="21" t="s">
        <v>58</v>
      </c>
      <c r="AM13" s="21" t="s">
        <v>58</v>
      </c>
      <c r="AN13" s="21" t="s">
        <v>58</v>
      </c>
      <c r="AO13" s="21" t="s">
        <v>58</v>
      </c>
      <c r="AP13" s="21">
        <f t="shared" si="2"/>
        <v>0</v>
      </c>
      <c r="AQ13" s="21" t="s">
        <v>58</v>
      </c>
      <c r="AR13" s="21" t="s">
        <v>58</v>
      </c>
      <c r="AS13" s="21" t="s">
        <v>58</v>
      </c>
      <c r="AT13" s="21" t="s">
        <v>58</v>
      </c>
      <c r="AU13" s="21">
        <f t="shared" si="3"/>
        <v>0</v>
      </c>
      <c r="AV13" s="21"/>
      <c r="AW13" s="21" t="s">
        <v>58</v>
      </c>
      <c r="AX13" s="21" t="s">
        <v>58</v>
      </c>
      <c r="AY13" s="21" t="s">
        <v>58</v>
      </c>
      <c r="AZ13" s="21" t="s">
        <v>58</v>
      </c>
      <c r="BA13" s="52">
        <v>3450000</v>
      </c>
    </row>
    <row r="14" spans="1:54" ht="50.25" customHeight="1" x14ac:dyDescent="0.25">
      <c r="A14" s="37">
        <v>11</v>
      </c>
      <c r="B14" s="47" t="s">
        <v>31</v>
      </c>
      <c r="C14" s="54" t="s">
        <v>77</v>
      </c>
      <c r="D14" s="21" t="s">
        <v>49</v>
      </c>
      <c r="E14" s="21" t="s">
        <v>49</v>
      </c>
      <c r="F14" s="48">
        <v>43285</v>
      </c>
      <c r="G14" s="48" t="s">
        <v>96</v>
      </c>
      <c r="H14" s="21">
        <v>3</v>
      </c>
      <c r="I14" s="47" t="s">
        <v>71</v>
      </c>
      <c r="J14" s="21">
        <v>40</v>
      </c>
      <c r="K14" s="21">
        <v>41</v>
      </c>
      <c r="L14" s="50">
        <f t="shared" si="4"/>
        <v>102.5</v>
      </c>
      <c r="M14" s="21"/>
      <c r="N14" s="21">
        <v>0</v>
      </c>
      <c r="O14" s="21">
        <v>0</v>
      </c>
      <c r="P14" s="21">
        <v>33</v>
      </c>
      <c r="Q14" s="21">
        <v>2</v>
      </c>
      <c r="R14" s="21">
        <v>6</v>
      </c>
      <c r="S14" s="21">
        <v>11</v>
      </c>
      <c r="T14" s="21">
        <v>1</v>
      </c>
      <c r="U14" s="21">
        <v>6</v>
      </c>
      <c r="V14" s="21">
        <v>23</v>
      </c>
      <c r="W14" s="21">
        <v>0</v>
      </c>
      <c r="X14" s="21">
        <v>0</v>
      </c>
      <c r="Y14" s="21">
        <v>18</v>
      </c>
      <c r="Z14" s="21">
        <v>23</v>
      </c>
      <c r="AA14" s="21">
        <v>0</v>
      </c>
      <c r="AB14" s="51">
        <v>68.571428571428584</v>
      </c>
      <c r="AC14" s="51">
        <v>30.476190476190474</v>
      </c>
      <c r="AD14" s="51">
        <v>0.95238095238095233</v>
      </c>
      <c r="AE14" s="51">
        <v>0</v>
      </c>
      <c r="AF14" s="21">
        <f t="shared" si="0"/>
        <v>100.00000000000001</v>
      </c>
      <c r="AG14" s="51">
        <v>80</v>
      </c>
      <c r="AH14" s="51">
        <v>20.000000000000004</v>
      </c>
      <c r="AI14" s="51">
        <v>0</v>
      </c>
      <c r="AJ14" s="51">
        <v>0</v>
      </c>
      <c r="AK14" s="21">
        <f t="shared" si="1"/>
        <v>100</v>
      </c>
      <c r="AL14" s="51">
        <v>73.80952380952381</v>
      </c>
      <c r="AM14" s="51">
        <v>26.19047619047619</v>
      </c>
      <c r="AN14" s="51">
        <v>0</v>
      </c>
      <c r="AO14" s="51">
        <v>0</v>
      </c>
      <c r="AP14" s="21">
        <f t="shared" si="2"/>
        <v>100</v>
      </c>
      <c r="AQ14" s="51">
        <v>78.571428571428569</v>
      </c>
      <c r="AR14" s="51">
        <v>21.428571428571431</v>
      </c>
      <c r="AS14" s="51">
        <v>0</v>
      </c>
      <c r="AT14" s="51">
        <v>0</v>
      </c>
      <c r="AU14" s="21">
        <f t="shared" si="3"/>
        <v>100</v>
      </c>
      <c r="AV14" s="21"/>
      <c r="AW14" s="21" t="s">
        <v>58</v>
      </c>
      <c r="AX14" s="21" t="s">
        <v>58</v>
      </c>
      <c r="AY14" s="21" t="s">
        <v>58</v>
      </c>
      <c r="AZ14" s="21" t="s">
        <v>58</v>
      </c>
      <c r="BA14" s="52">
        <v>0</v>
      </c>
    </row>
    <row r="15" spans="1:54" ht="57.75" customHeight="1" x14ac:dyDescent="0.25">
      <c r="A15" s="21">
        <v>12</v>
      </c>
      <c r="B15" s="47" t="s">
        <v>32</v>
      </c>
      <c r="C15" s="47" t="s">
        <v>108</v>
      </c>
      <c r="D15" s="21" t="s">
        <v>49</v>
      </c>
      <c r="E15" s="21" t="s">
        <v>49</v>
      </c>
      <c r="F15" s="48">
        <v>43293</v>
      </c>
      <c r="G15" s="48" t="s">
        <v>96</v>
      </c>
      <c r="H15" s="21">
        <v>2</v>
      </c>
      <c r="I15" s="47" t="s">
        <v>86</v>
      </c>
      <c r="J15" s="21">
        <v>18</v>
      </c>
      <c r="K15" s="21">
        <v>19</v>
      </c>
      <c r="L15" s="50">
        <f t="shared" si="4"/>
        <v>105.55555555555556</v>
      </c>
      <c r="M15" s="21"/>
      <c r="N15" s="21">
        <v>0</v>
      </c>
      <c r="O15" s="21">
        <v>0</v>
      </c>
      <c r="P15" s="21">
        <v>9</v>
      </c>
      <c r="Q15" s="21">
        <v>2</v>
      </c>
      <c r="R15" s="21">
        <v>8</v>
      </c>
      <c r="S15" s="21">
        <v>1</v>
      </c>
      <c r="T15" s="21">
        <v>0</v>
      </c>
      <c r="U15" s="21">
        <v>6</v>
      </c>
      <c r="V15" s="21">
        <v>12</v>
      </c>
      <c r="W15" s="21">
        <v>0</v>
      </c>
      <c r="X15" s="21">
        <v>0</v>
      </c>
      <c r="Y15" s="21">
        <v>8</v>
      </c>
      <c r="Z15" s="21">
        <v>11</v>
      </c>
      <c r="AA15" s="21">
        <v>0</v>
      </c>
      <c r="AB15" s="51">
        <v>71.111111111111114</v>
      </c>
      <c r="AC15" s="51">
        <v>28.888888888888893</v>
      </c>
      <c r="AD15" s="51">
        <v>0</v>
      </c>
      <c r="AE15" s="51">
        <v>0</v>
      </c>
      <c r="AF15" s="21">
        <f t="shared" si="0"/>
        <v>100</v>
      </c>
      <c r="AG15" s="51">
        <v>75.555555555555557</v>
      </c>
      <c r="AH15" s="51">
        <v>24.444444444444446</v>
      </c>
      <c r="AI15" s="51">
        <v>0</v>
      </c>
      <c r="AJ15" s="51">
        <v>0</v>
      </c>
      <c r="AK15" s="21">
        <f t="shared" si="1"/>
        <v>100</v>
      </c>
      <c r="AL15" s="51">
        <v>55.555555555555557</v>
      </c>
      <c r="AM15" s="51">
        <v>44.444444444444443</v>
      </c>
      <c r="AN15" s="51">
        <v>0</v>
      </c>
      <c r="AO15" s="51">
        <v>0</v>
      </c>
      <c r="AP15" s="21">
        <f t="shared" si="2"/>
        <v>100</v>
      </c>
      <c r="AQ15" s="51">
        <v>54.629629629629626</v>
      </c>
      <c r="AR15" s="51">
        <v>45.370370370370374</v>
      </c>
      <c r="AS15" s="51">
        <v>0</v>
      </c>
      <c r="AT15" s="51">
        <v>0</v>
      </c>
      <c r="AU15" s="21">
        <f t="shared" si="3"/>
        <v>100</v>
      </c>
      <c r="AV15" s="21"/>
      <c r="AW15" s="21" t="s">
        <v>58</v>
      </c>
      <c r="AX15" s="21" t="s">
        <v>58</v>
      </c>
      <c r="AY15" s="21" t="s">
        <v>58</v>
      </c>
      <c r="AZ15" s="21" t="s">
        <v>58</v>
      </c>
      <c r="BA15" s="52">
        <v>0</v>
      </c>
    </row>
    <row r="16" spans="1:54" ht="60.75" customHeight="1" x14ac:dyDescent="0.25">
      <c r="A16" s="21">
        <v>13</v>
      </c>
      <c r="B16" s="47" t="s">
        <v>299</v>
      </c>
      <c r="C16" s="47" t="s">
        <v>112</v>
      </c>
      <c r="D16" s="21" t="s">
        <v>49</v>
      </c>
      <c r="E16" s="21" t="s">
        <v>49</v>
      </c>
      <c r="F16" s="48">
        <v>43297</v>
      </c>
      <c r="G16" s="48" t="s">
        <v>96</v>
      </c>
      <c r="H16" s="21">
        <v>3</v>
      </c>
      <c r="I16" s="47" t="s">
        <v>113</v>
      </c>
      <c r="J16" s="21">
        <v>27</v>
      </c>
      <c r="K16" s="21">
        <v>48</v>
      </c>
      <c r="L16" s="50">
        <f t="shared" si="4"/>
        <v>177.77777777777777</v>
      </c>
      <c r="M16" s="21"/>
      <c r="N16" s="21">
        <v>0</v>
      </c>
      <c r="O16" s="21">
        <v>0</v>
      </c>
      <c r="P16" s="21">
        <v>3</v>
      </c>
      <c r="Q16" s="21">
        <v>11</v>
      </c>
      <c r="R16" s="21">
        <v>34</v>
      </c>
      <c r="S16" s="21">
        <v>9</v>
      </c>
      <c r="T16" s="21">
        <v>0</v>
      </c>
      <c r="U16" s="21">
        <v>9</v>
      </c>
      <c r="V16" s="21">
        <v>30</v>
      </c>
      <c r="W16" s="21">
        <v>0</v>
      </c>
      <c r="X16" s="21">
        <v>0</v>
      </c>
      <c r="Y16" s="21">
        <v>13</v>
      </c>
      <c r="Z16" s="21">
        <v>35</v>
      </c>
      <c r="AA16" s="21">
        <v>0</v>
      </c>
      <c r="AB16" s="51">
        <v>88.888888888888886</v>
      </c>
      <c r="AC16" s="51">
        <v>11.111111111111111</v>
      </c>
      <c r="AD16" s="51">
        <v>0</v>
      </c>
      <c r="AE16" s="51">
        <v>0</v>
      </c>
      <c r="AF16" s="21">
        <f t="shared" si="0"/>
        <v>100</v>
      </c>
      <c r="AG16" s="51">
        <v>75.555555555555571</v>
      </c>
      <c r="AH16" s="51">
        <v>24.444444444444446</v>
      </c>
      <c r="AI16" s="51">
        <v>0</v>
      </c>
      <c r="AJ16" s="51">
        <v>0</v>
      </c>
      <c r="AK16" s="21">
        <f t="shared" si="1"/>
        <v>100.00000000000001</v>
      </c>
      <c r="AL16" s="51">
        <v>77.777777777777771</v>
      </c>
      <c r="AM16" s="51">
        <v>22.222222222222221</v>
      </c>
      <c r="AN16" s="51">
        <v>0</v>
      </c>
      <c r="AO16" s="51">
        <v>0</v>
      </c>
      <c r="AP16" s="21">
        <f t="shared" si="2"/>
        <v>100</v>
      </c>
      <c r="AQ16" s="51">
        <v>66.666666666666671</v>
      </c>
      <c r="AR16" s="51">
        <v>33.333333333333336</v>
      </c>
      <c r="AS16" s="51">
        <v>0</v>
      </c>
      <c r="AT16" s="51">
        <v>0</v>
      </c>
      <c r="AU16" s="21">
        <f t="shared" si="3"/>
        <v>100</v>
      </c>
      <c r="AV16" s="21"/>
      <c r="AW16" s="21" t="s">
        <v>58</v>
      </c>
      <c r="AX16" s="21" t="s">
        <v>58</v>
      </c>
      <c r="AY16" s="21" t="s">
        <v>58</v>
      </c>
      <c r="AZ16" s="21" t="s">
        <v>58</v>
      </c>
      <c r="BA16" s="52">
        <v>0</v>
      </c>
    </row>
    <row r="17" spans="1:53" ht="54" customHeight="1" x14ac:dyDescent="0.25">
      <c r="A17" s="21">
        <v>14</v>
      </c>
      <c r="B17" s="47" t="s">
        <v>33</v>
      </c>
      <c r="C17" s="47" t="s">
        <v>130</v>
      </c>
      <c r="D17" s="21" t="s">
        <v>49</v>
      </c>
      <c r="E17" s="21" t="s">
        <v>49</v>
      </c>
      <c r="F17" s="48">
        <v>43243</v>
      </c>
      <c r="G17" s="48" t="s">
        <v>96</v>
      </c>
      <c r="H17" s="21">
        <v>3</v>
      </c>
      <c r="I17" s="47" t="s">
        <v>75</v>
      </c>
      <c r="J17" s="21">
        <v>30</v>
      </c>
      <c r="K17" s="21">
        <v>21</v>
      </c>
      <c r="L17" s="50">
        <f t="shared" si="4"/>
        <v>70</v>
      </c>
      <c r="M17" s="21"/>
      <c r="N17" s="21">
        <v>0</v>
      </c>
      <c r="O17" s="21">
        <v>0</v>
      </c>
      <c r="P17" s="21">
        <v>15</v>
      </c>
      <c r="Q17" s="21">
        <v>3</v>
      </c>
      <c r="R17" s="21">
        <v>3</v>
      </c>
      <c r="S17" s="21">
        <v>5</v>
      </c>
      <c r="T17" s="21">
        <v>0</v>
      </c>
      <c r="U17" s="21">
        <v>3</v>
      </c>
      <c r="V17" s="21">
        <v>11</v>
      </c>
      <c r="W17" s="21">
        <v>1</v>
      </c>
      <c r="X17" s="21">
        <v>0</v>
      </c>
      <c r="Y17" s="21">
        <v>6</v>
      </c>
      <c r="Z17" s="21">
        <v>15</v>
      </c>
      <c r="AA17" s="21">
        <v>0</v>
      </c>
      <c r="AB17" s="51">
        <v>76</v>
      </c>
      <c r="AC17" s="51">
        <v>24</v>
      </c>
      <c r="AD17" s="51">
        <v>0</v>
      </c>
      <c r="AE17" s="51">
        <v>0</v>
      </c>
      <c r="AF17" s="21">
        <f t="shared" si="0"/>
        <v>100</v>
      </c>
      <c r="AG17" s="51">
        <v>84</v>
      </c>
      <c r="AH17" s="51">
        <v>16</v>
      </c>
      <c r="AI17" s="51">
        <v>0</v>
      </c>
      <c r="AJ17" s="51">
        <v>0</v>
      </c>
      <c r="AK17" s="21">
        <f t="shared" si="1"/>
        <v>100</v>
      </c>
      <c r="AL17" s="51">
        <v>80</v>
      </c>
      <c r="AM17" s="51">
        <v>20</v>
      </c>
      <c r="AN17" s="51">
        <v>0</v>
      </c>
      <c r="AO17" s="51">
        <v>0</v>
      </c>
      <c r="AP17" s="21">
        <f t="shared" si="2"/>
        <v>100</v>
      </c>
      <c r="AQ17" s="51">
        <v>72.222222222222214</v>
      </c>
      <c r="AR17" s="51">
        <v>25.555555555555557</v>
      </c>
      <c r="AS17" s="51">
        <v>2.2222222222222223</v>
      </c>
      <c r="AT17" s="51">
        <v>0</v>
      </c>
      <c r="AU17" s="21">
        <f t="shared" si="3"/>
        <v>100</v>
      </c>
      <c r="AV17" s="21"/>
      <c r="AW17" s="21" t="s">
        <v>58</v>
      </c>
      <c r="AX17" s="21" t="s">
        <v>58</v>
      </c>
      <c r="AY17" s="21" t="s">
        <v>58</v>
      </c>
      <c r="AZ17" s="21" t="s">
        <v>58</v>
      </c>
      <c r="BA17" s="52">
        <v>0</v>
      </c>
    </row>
    <row r="18" spans="1:53" ht="136.5" customHeight="1" x14ac:dyDescent="0.25">
      <c r="A18" s="21">
        <v>15</v>
      </c>
      <c r="B18" s="47" t="s">
        <v>34</v>
      </c>
      <c r="C18" s="47" t="s">
        <v>121</v>
      </c>
      <c r="D18" s="21" t="s">
        <v>49</v>
      </c>
      <c r="E18" s="21" t="s">
        <v>49</v>
      </c>
      <c r="F18" s="48">
        <v>43256</v>
      </c>
      <c r="G18" s="48" t="s">
        <v>96</v>
      </c>
      <c r="H18" s="21">
        <v>3</v>
      </c>
      <c r="I18" s="47" t="s">
        <v>70</v>
      </c>
      <c r="J18" s="21">
        <v>34</v>
      </c>
      <c r="K18" s="21">
        <v>26</v>
      </c>
      <c r="L18" s="50">
        <f t="shared" si="4"/>
        <v>76.470588235294116</v>
      </c>
      <c r="M18" s="21"/>
      <c r="N18" s="21">
        <v>0</v>
      </c>
      <c r="O18" s="21">
        <v>0</v>
      </c>
      <c r="P18" s="21">
        <v>15</v>
      </c>
      <c r="Q18" s="21">
        <v>3</v>
      </c>
      <c r="R18" s="21">
        <v>8</v>
      </c>
      <c r="S18" s="21">
        <v>7</v>
      </c>
      <c r="T18" s="21">
        <v>0</v>
      </c>
      <c r="U18" s="21">
        <v>3</v>
      </c>
      <c r="V18" s="21">
        <v>16</v>
      </c>
      <c r="W18" s="21">
        <v>0</v>
      </c>
      <c r="X18" s="21">
        <v>0</v>
      </c>
      <c r="Y18" s="21">
        <v>7</v>
      </c>
      <c r="Z18" s="21">
        <v>19</v>
      </c>
      <c r="AA18" s="21">
        <v>0</v>
      </c>
      <c r="AB18" s="51">
        <v>71.666666666666657</v>
      </c>
      <c r="AC18" s="51">
        <v>28.333333333333332</v>
      </c>
      <c r="AD18" s="51">
        <v>0</v>
      </c>
      <c r="AE18" s="51">
        <v>0</v>
      </c>
      <c r="AF18" s="21">
        <f t="shared" si="0"/>
        <v>99.999999999999986</v>
      </c>
      <c r="AG18" s="51">
        <v>67.692307692307693</v>
      </c>
      <c r="AH18" s="51">
        <v>32.307692307692307</v>
      </c>
      <c r="AI18" s="51">
        <v>0</v>
      </c>
      <c r="AJ18" s="51">
        <v>0</v>
      </c>
      <c r="AK18" s="21">
        <f t="shared" si="1"/>
        <v>100</v>
      </c>
      <c r="AL18" s="51">
        <v>80.769230769230774</v>
      </c>
      <c r="AM18" s="51">
        <v>15.384615384615385</v>
      </c>
      <c r="AN18" s="51">
        <v>3.8461538461538463</v>
      </c>
      <c r="AO18" s="51">
        <v>0</v>
      </c>
      <c r="AP18" s="21">
        <f t="shared" si="2"/>
        <v>100</v>
      </c>
      <c r="AQ18" s="51">
        <v>80.769230769230774</v>
      </c>
      <c r="AR18" s="51">
        <v>19.23076923076923</v>
      </c>
      <c r="AS18" s="51">
        <v>0</v>
      </c>
      <c r="AT18" s="51">
        <v>0</v>
      </c>
      <c r="AU18" s="21">
        <f t="shared" si="3"/>
        <v>100</v>
      </c>
      <c r="AV18" s="21"/>
      <c r="AW18" s="21" t="s">
        <v>58</v>
      </c>
      <c r="AX18" s="21" t="s">
        <v>58</v>
      </c>
      <c r="AY18" s="21" t="s">
        <v>58</v>
      </c>
      <c r="AZ18" s="21" t="s">
        <v>58</v>
      </c>
      <c r="BA18" s="52">
        <v>0</v>
      </c>
    </row>
    <row r="19" spans="1:53" ht="88.5" customHeight="1" x14ac:dyDescent="0.25">
      <c r="A19" s="37">
        <v>16</v>
      </c>
      <c r="B19" s="47" t="s">
        <v>35</v>
      </c>
      <c r="C19" s="47" t="s">
        <v>126</v>
      </c>
      <c r="D19" s="21" t="s">
        <v>49</v>
      </c>
      <c r="E19" s="21" t="s">
        <v>49</v>
      </c>
      <c r="F19" s="48">
        <v>43334</v>
      </c>
      <c r="G19" s="48" t="s">
        <v>96</v>
      </c>
      <c r="H19" s="21">
        <v>2</v>
      </c>
      <c r="I19" s="47" t="s">
        <v>177</v>
      </c>
      <c r="J19" s="21">
        <v>31</v>
      </c>
      <c r="K19" s="21">
        <v>31</v>
      </c>
      <c r="L19" s="50">
        <f t="shared" si="4"/>
        <v>100</v>
      </c>
      <c r="M19" s="21"/>
      <c r="N19" s="21">
        <v>0</v>
      </c>
      <c r="O19" s="21">
        <v>0</v>
      </c>
      <c r="P19" s="21">
        <v>11</v>
      </c>
      <c r="Q19" s="21">
        <v>2</v>
      </c>
      <c r="R19" s="21">
        <v>18</v>
      </c>
      <c r="S19" s="21">
        <v>5</v>
      </c>
      <c r="T19" s="21">
        <v>0</v>
      </c>
      <c r="U19" s="21">
        <v>9</v>
      </c>
      <c r="V19" s="21">
        <v>17</v>
      </c>
      <c r="W19" s="21">
        <v>0</v>
      </c>
      <c r="X19" s="21">
        <v>0</v>
      </c>
      <c r="Y19" s="21">
        <v>23</v>
      </c>
      <c r="Z19" s="21">
        <v>8</v>
      </c>
      <c r="AA19" s="21">
        <v>0</v>
      </c>
      <c r="AB19" s="51">
        <v>49.416666666666671</v>
      </c>
      <c r="AC19" s="51">
        <v>33</v>
      </c>
      <c r="AD19" s="51">
        <v>16.333333333333336</v>
      </c>
      <c r="AE19" s="51">
        <v>1.25</v>
      </c>
      <c r="AF19" s="21">
        <f t="shared" si="0"/>
        <v>100</v>
      </c>
      <c r="AG19" s="51">
        <v>36.25</v>
      </c>
      <c r="AH19" s="51">
        <v>38.75</v>
      </c>
      <c r="AI19" s="51">
        <v>25</v>
      </c>
      <c r="AJ19" s="51">
        <v>0</v>
      </c>
      <c r="AK19" s="21">
        <f t="shared" si="1"/>
        <v>100</v>
      </c>
      <c r="AL19" s="51">
        <v>50</v>
      </c>
      <c r="AM19" s="51">
        <v>43.75</v>
      </c>
      <c r="AN19" s="51">
        <v>6.25</v>
      </c>
      <c r="AO19" s="51">
        <v>0</v>
      </c>
      <c r="AP19" s="21">
        <f t="shared" si="2"/>
        <v>100</v>
      </c>
      <c r="AQ19" s="51">
        <v>48.958333333333336</v>
      </c>
      <c r="AR19" s="51">
        <v>38.472222222222221</v>
      </c>
      <c r="AS19" s="51">
        <v>12.569444444444445</v>
      </c>
      <c r="AT19" s="51">
        <v>0</v>
      </c>
      <c r="AU19" s="21">
        <f t="shared" si="3"/>
        <v>100</v>
      </c>
      <c r="AV19" s="21"/>
      <c r="AW19" s="21" t="s">
        <v>58</v>
      </c>
      <c r="AX19" s="21" t="s">
        <v>58</v>
      </c>
      <c r="AY19" s="21" t="s">
        <v>58</v>
      </c>
      <c r="AZ19" s="21" t="s">
        <v>58</v>
      </c>
      <c r="BA19" s="52">
        <v>0</v>
      </c>
    </row>
    <row r="20" spans="1:53" ht="35.1" customHeight="1" x14ac:dyDescent="0.25">
      <c r="A20" s="21">
        <v>17</v>
      </c>
      <c r="B20" s="47" t="s">
        <v>36</v>
      </c>
      <c r="C20" s="47" t="s">
        <v>131</v>
      </c>
      <c r="D20" s="21" t="s">
        <v>49</v>
      </c>
      <c r="E20" s="21" t="s">
        <v>49</v>
      </c>
      <c r="F20" s="47" t="s">
        <v>72</v>
      </c>
      <c r="G20" s="47" t="s">
        <v>100</v>
      </c>
      <c r="H20" s="21">
        <v>40</v>
      </c>
      <c r="I20" s="21" t="s">
        <v>73</v>
      </c>
      <c r="J20" s="21">
        <v>26</v>
      </c>
      <c r="K20" s="21">
        <v>26</v>
      </c>
      <c r="L20" s="50">
        <f t="shared" si="4"/>
        <v>100</v>
      </c>
      <c r="M20" s="21"/>
      <c r="N20" s="21">
        <v>0</v>
      </c>
      <c r="O20" s="21">
        <v>0</v>
      </c>
      <c r="P20" s="21">
        <v>11</v>
      </c>
      <c r="Q20" s="21">
        <v>4</v>
      </c>
      <c r="R20" s="21">
        <v>11</v>
      </c>
      <c r="S20" s="21">
        <v>5</v>
      </c>
      <c r="T20" s="21">
        <v>0</v>
      </c>
      <c r="U20" s="21">
        <v>0</v>
      </c>
      <c r="V20" s="21">
        <v>19</v>
      </c>
      <c r="W20" s="21">
        <v>2</v>
      </c>
      <c r="X20" s="21">
        <v>0</v>
      </c>
      <c r="Y20" s="21">
        <v>11</v>
      </c>
      <c r="Z20" s="21">
        <v>15</v>
      </c>
      <c r="AA20" s="21">
        <v>0</v>
      </c>
      <c r="AB20" s="51">
        <v>68</v>
      </c>
      <c r="AC20" s="51">
        <v>31.999999999999993</v>
      </c>
      <c r="AD20" s="51">
        <v>0</v>
      </c>
      <c r="AE20" s="51">
        <v>0</v>
      </c>
      <c r="AF20" s="21">
        <f t="shared" si="0"/>
        <v>100</v>
      </c>
      <c r="AG20" s="51">
        <v>58.666666666666671</v>
      </c>
      <c r="AH20" s="51">
        <v>41.333333333333329</v>
      </c>
      <c r="AI20" s="51">
        <v>0</v>
      </c>
      <c r="AJ20" s="51">
        <v>0</v>
      </c>
      <c r="AK20" s="21">
        <f t="shared" si="1"/>
        <v>100</v>
      </c>
      <c r="AL20" s="51">
        <v>60</v>
      </c>
      <c r="AM20" s="51">
        <v>40</v>
      </c>
      <c r="AN20" s="51">
        <v>0</v>
      </c>
      <c r="AO20" s="51">
        <v>0</v>
      </c>
      <c r="AP20" s="21">
        <f t="shared" si="2"/>
        <v>100</v>
      </c>
      <c r="AQ20" s="51">
        <v>66.666666666666671</v>
      </c>
      <c r="AR20" s="51">
        <v>33.333333333333336</v>
      </c>
      <c r="AS20" s="51">
        <v>0</v>
      </c>
      <c r="AT20" s="51">
        <v>0</v>
      </c>
      <c r="AU20" s="21">
        <f t="shared" si="3"/>
        <v>100</v>
      </c>
      <c r="AV20" s="21"/>
      <c r="AW20" s="21" t="s">
        <v>58</v>
      </c>
      <c r="AX20" s="21" t="s">
        <v>58</v>
      </c>
      <c r="AY20" s="21" t="s">
        <v>58</v>
      </c>
      <c r="AZ20" s="21" t="s">
        <v>58</v>
      </c>
      <c r="BA20" s="52">
        <v>0</v>
      </c>
    </row>
    <row r="21" spans="1:53" ht="55.5" customHeight="1" x14ac:dyDescent="0.25">
      <c r="A21" s="21">
        <v>18</v>
      </c>
      <c r="B21" s="47" t="s">
        <v>37</v>
      </c>
      <c r="C21" s="47" t="s">
        <v>132</v>
      </c>
      <c r="D21" s="21" t="s">
        <v>49</v>
      </c>
      <c r="E21" s="21" t="s">
        <v>49</v>
      </c>
      <c r="F21" s="48">
        <v>43210</v>
      </c>
      <c r="G21" s="49" t="s">
        <v>95</v>
      </c>
      <c r="H21" s="21">
        <v>2</v>
      </c>
      <c r="I21" s="47" t="s">
        <v>78</v>
      </c>
      <c r="J21" s="21">
        <v>47</v>
      </c>
      <c r="K21" s="21">
        <v>35</v>
      </c>
      <c r="L21" s="50">
        <f t="shared" si="4"/>
        <v>74.468085106382972</v>
      </c>
      <c r="M21" s="21"/>
      <c r="N21" s="21">
        <v>0</v>
      </c>
      <c r="O21" s="21">
        <v>1</v>
      </c>
      <c r="P21" s="21">
        <v>9</v>
      </c>
      <c r="Q21" s="21">
        <v>4</v>
      </c>
      <c r="R21" s="21">
        <v>21</v>
      </c>
      <c r="S21" s="21">
        <v>8</v>
      </c>
      <c r="T21" s="21">
        <v>1</v>
      </c>
      <c r="U21" s="21">
        <v>25</v>
      </c>
      <c r="V21" s="21">
        <v>1</v>
      </c>
      <c r="W21" s="21">
        <v>0</v>
      </c>
      <c r="X21" s="21">
        <v>0</v>
      </c>
      <c r="Y21" s="21">
        <v>10</v>
      </c>
      <c r="Z21" s="21">
        <v>25</v>
      </c>
      <c r="AA21" s="21">
        <v>0</v>
      </c>
      <c r="AB21" s="51">
        <v>74.782608695652172</v>
      </c>
      <c r="AC21" s="51">
        <v>19.130434782608695</v>
      </c>
      <c r="AD21" s="51">
        <v>6.0869565217391299</v>
      </c>
      <c r="AE21" s="51">
        <v>0</v>
      </c>
      <c r="AF21" s="21">
        <f t="shared" si="0"/>
        <v>100</v>
      </c>
      <c r="AG21" s="51">
        <v>73.043478260869577</v>
      </c>
      <c r="AH21" s="51">
        <v>22.608695652173914</v>
      </c>
      <c r="AI21" s="51">
        <v>4.3478260869565215</v>
      </c>
      <c r="AJ21" s="51">
        <v>0</v>
      </c>
      <c r="AK21" s="21">
        <f t="shared" si="1"/>
        <v>100.00000000000001</v>
      </c>
      <c r="AL21" s="51">
        <v>78.260869565217391</v>
      </c>
      <c r="AM21" s="51">
        <v>17.391304347826086</v>
      </c>
      <c r="AN21" s="51">
        <v>1</v>
      </c>
      <c r="AO21" s="51">
        <v>0</v>
      </c>
      <c r="AP21" s="21">
        <f t="shared" si="2"/>
        <v>96.65217391304347</v>
      </c>
      <c r="AQ21" s="51">
        <v>76.583223539745276</v>
      </c>
      <c r="AR21" s="51">
        <v>20.51822573561704</v>
      </c>
      <c r="AS21" s="51">
        <v>2.8985507246376812</v>
      </c>
      <c r="AT21" s="51">
        <v>0</v>
      </c>
      <c r="AU21" s="21">
        <f t="shared" si="3"/>
        <v>100</v>
      </c>
      <c r="AV21" s="21"/>
      <c r="AW21" s="21" t="s">
        <v>58</v>
      </c>
      <c r="AX21" s="21" t="s">
        <v>58</v>
      </c>
      <c r="AY21" s="21" t="s">
        <v>58</v>
      </c>
      <c r="AZ21" s="21" t="s">
        <v>58</v>
      </c>
      <c r="BA21" s="52">
        <v>0</v>
      </c>
    </row>
    <row r="22" spans="1:53" ht="57.75" customHeight="1" x14ac:dyDescent="0.25">
      <c r="A22" s="21">
        <v>19</v>
      </c>
      <c r="B22" s="47" t="s">
        <v>205</v>
      </c>
      <c r="C22" s="47" t="s">
        <v>133</v>
      </c>
      <c r="D22" s="21" t="s">
        <v>49</v>
      </c>
      <c r="E22" s="21" t="s">
        <v>49</v>
      </c>
      <c r="F22" s="48">
        <v>43217</v>
      </c>
      <c r="G22" s="49" t="s">
        <v>95</v>
      </c>
      <c r="H22" s="21">
        <v>3</v>
      </c>
      <c r="I22" s="47" t="s">
        <v>86</v>
      </c>
      <c r="J22" s="22">
        <v>15</v>
      </c>
      <c r="K22" s="21">
        <v>13</v>
      </c>
      <c r="L22" s="50">
        <f t="shared" si="4"/>
        <v>86.666666666666671</v>
      </c>
      <c r="M22" s="21"/>
      <c r="N22" s="21">
        <v>0</v>
      </c>
      <c r="O22" s="21">
        <v>0</v>
      </c>
      <c r="P22" s="21">
        <v>10</v>
      </c>
      <c r="Q22" s="21">
        <v>2</v>
      </c>
      <c r="R22" s="21">
        <v>1</v>
      </c>
      <c r="S22" s="21">
        <v>2</v>
      </c>
      <c r="T22" s="21">
        <v>0</v>
      </c>
      <c r="U22" s="21">
        <v>0</v>
      </c>
      <c r="V22" s="21">
        <v>10</v>
      </c>
      <c r="W22" s="21">
        <v>1</v>
      </c>
      <c r="X22" s="21">
        <v>0</v>
      </c>
      <c r="Y22" s="21">
        <v>3</v>
      </c>
      <c r="Z22" s="21">
        <v>10</v>
      </c>
      <c r="AA22" s="21">
        <v>0</v>
      </c>
      <c r="AB22" s="51">
        <v>86</v>
      </c>
      <c r="AC22" s="51">
        <v>14</v>
      </c>
      <c r="AD22" s="51">
        <v>0</v>
      </c>
      <c r="AE22" s="51">
        <v>0</v>
      </c>
      <c r="AF22" s="21">
        <f t="shared" si="0"/>
        <v>100</v>
      </c>
      <c r="AG22" s="51">
        <v>70</v>
      </c>
      <c r="AH22" s="51">
        <v>30</v>
      </c>
      <c r="AI22" s="51">
        <v>0</v>
      </c>
      <c r="AJ22" s="51">
        <v>0</v>
      </c>
      <c r="AK22" s="21">
        <f t="shared" si="1"/>
        <v>100</v>
      </c>
      <c r="AL22" s="51">
        <v>70</v>
      </c>
      <c r="AM22" s="51">
        <v>30</v>
      </c>
      <c r="AN22" s="51">
        <v>0</v>
      </c>
      <c r="AO22" s="51">
        <v>0</v>
      </c>
      <c r="AP22" s="21">
        <f t="shared" si="2"/>
        <v>100</v>
      </c>
      <c r="AQ22" s="51">
        <v>84.285714285714292</v>
      </c>
      <c r="AR22" s="51">
        <v>14.047619047619049</v>
      </c>
      <c r="AS22" s="51">
        <v>1.6666666666666667</v>
      </c>
      <c r="AT22" s="51">
        <v>0</v>
      </c>
      <c r="AU22" s="21">
        <f t="shared" si="3"/>
        <v>100.00000000000001</v>
      </c>
      <c r="AV22" s="21"/>
      <c r="AW22" s="21" t="s">
        <v>58</v>
      </c>
      <c r="AX22" s="21" t="s">
        <v>58</v>
      </c>
      <c r="AY22" s="21" t="s">
        <v>58</v>
      </c>
      <c r="AZ22" s="21" t="s">
        <v>58</v>
      </c>
      <c r="BA22" s="52">
        <v>0</v>
      </c>
    </row>
    <row r="23" spans="1:53" ht="42" customHeight="1" x14ac:dyDescent="0.25">
      <c r="A23" s="21">
        <v>20</v>
      </c>
      <c r="B23" s="47" t="s">
        <v>38</v>
      </c>
      <c r="C23" s="47" t="s">
        <v>125</v>
      </c>
      <c r="D23" s="21" t="s">
        <v>49</v>
      </c>
      <c r="E23" s="21" t="s">
        <v>49</v>
      </c>
      <c r="F23" s="48">
        <v>43328</v>
      </c>
      <c r="G23" s="49" t="s">
        <v>96</v>
      </c>
      <c r="H23" s="21">
        <v>2</v>
      </c>
      <c r="I23" s="47" t="s">
        <v>86</v>
      </c>
      <c r="J23" s="21">
        <v>17</v>
      </c>
      <c r="K23" s="21">
        <v>17</v>
      </c>
      <c r="L23" s="50">
        <f t="shared" si="4"/>
        <v>100</v>
      </c>
      <c r="M23" s="21"/>
      <c r="N23" s="21">
        <v>0</v>
      </c>
      <c r="O23" s="21">
        <v>1</v>
      </c>
      <c r="P23" s="21">
        <v>7</v>
      </c>
      <c r="Q23" s="21">
        <v>1</v>
      </c>
      <c r="R23" s="21">
        <v>8</v>
      </c>
      <c r="S23" s="21">
        <v>2</v>
      </c>
      <c r="T23" s="21">
        <v>1</v>
      </c>
      <c r="U23" s="21">
        <v>0</v>
      </c>
      <c r="V23" s="21">
        <v>13</v>
      </c>
      <c r="W23" s="21">
        <v>1</v>
      </c>
      <c r="X23" s="21">
        <v>0</v>
      </c>
      <c r="Y23" s="21">
        <v>4</v>
      </c>
      <c r="Z23" s="21">
        <v>13</v>
      </c>
      <c r="AA23" s="21">
        <v>0</v>
      </c>
      <c r="AB23" s="51">
        <v>60.952380952380963</v>
      </c>
      <c r="AC23" s="51">
        <v>39.047619047619051</v>
      </c>
      <c r="AD23" s="51">
        <v>0</v>
      </c>
      <c r="AE23" s="51">
        <v>0</v>
      </c>
      <c r="AF23" s="21">
        <f t="shared" si="0"/>
        <v>100.00000000000001</v>
      </c>
      <c r="AG23" s="51">
        <v>60.952380952380949</v>
      </c>
      <c r="AH23" s="51">
        <v>39.047619047619051</v>
      </c>
      <c r="AI23" s="51">
        <v>0</v>
      </c>
      <c r="AJ23" s="51">
        <v>0</v>
      </c>
      <c r="AK23" s="21">
        <f t="shared" si="1"/>
        <v>100</v>
      </c>
      <c r="AL23" s="51">
        <v>80</v>
      </c>
      <c r="AM23" s="51">
        <v>20</v>
      </c>
      <c r="AN23" s="51">
        <v>0</v>
      </c>
      <c r="AO23" s="51">
        <v>0</v>
      </c>
      <c r="AP23" s="21">
        <f t="shared" si="2"/>
        <v>100</v>
      </c>
      <c r="AQ23" s="51">
        <v>55.555555555555564</v>
      </c>
      <c r="AR23" s="51">
        <v>43.333333333333336</v>
      </c>
      <c r="AS23" s="51">
        <v>1.1111111111111112</v>
      </c>
      <c r="AT23" s="51">
        <v>0</v>
      </c>
      <c r="AU23" s="21">
        <f t="shared" si="3"/>
        <v>100.00000000000001</v>
      </c>
      <c r="AV23" s="21"/>
      <c r="AW23" s="21" t="s">
        <v>58</v>
      </c>
      <c r="AX23" s="21" t="s">
        <v>58</v>
      </c>
      <c r="AY23" s="21" t="s">
        <v>58</v>
      </c>
      <c r="AZ23" s="21" t="s">
        <v>58</v>
      </c>
      <c r="BA23" s="52">
        <v>0</v>
      </c>
    </row>
    <row r="24" spans="1:53" ht="43.5" customHeight="1" x14ac:dyDescent="0.25">
      <c r="A24" s="37">
        <v>21</v>
      </c>
      <c r="B24" s="47" t="s">
        <v>39</v>
      </c>
      <c r="C24" s="47" t="s">
        <v>127</v>
      </c>
      <c r="D24" s="21" t="s">
        <v>49</v>
      </c>
      <c r="E24" s="21" t="s">
        <v>49</v>
      </c>
      <c r="F24" s="48">
        <v>43343</v>
      </c>
      <c r="G24" s="49" t="s">
        <v>96</v>
      </c>
      <c r="H24" s="21">
        <v>3</v>
      </c>
      <c r="I24" s="21" t="s">
        <v>181</v>
      </c>
      <c r="J24" s="21">
        <v>20</v>
      </c>
      <c r="K24" s="21">
        <v>24</v>
      </c>
      <c r="L24" s="50">
        <f t="shared" si="4"/>
        <v>120</v>
      </c>
      <c r="M24" s="21"/>
      <c r="N24" s="21">
        <v>0</v>
      </c>
      <c r="O24" s="21">
        <v>0</v>
      </c>
      <c r="P24" s="21">
        <v>11</v>
      </c>
      <c r="Q24" s="21">
        <v>2</v>
      </c>
      <c r="R24" s="21">
        <v>11</v>
      </c>
      <c r="S24" s="21">
        <v>7</v>
      </c>
      <c r="T24" s="21">
        <v>0</v>
      </c>
      <c r="U24" s="21">
        <v>5</v>
      </c>
      <c r="V24" s="21">
        <v>12</v>
      </c>
      <c r="W24" s="21">
        <v>0</v>
      </c>
      <c r="X24" s="21">
        <v>0</v>
      </c>
      <c r="Y24" s="21">
        <v>4</v>
      </c>
      <c r="Z24" s="21">
        <v>20</v>
      </c>
      <c r="AA24" s="21">
        <v>0</v>
      </c>
      <c r="AB24" s="51">
        <v>51.666666666666671</v>
      </c>
      <c r="AC24" s="51">
        <v>46.666666666666664</v>
      </c>
      <c r="AD24" s="51">
        <v>1.6666666666666667</v>
      </c>
      <c r="AE24" s="51">
        <v>0</v>
      </c>
      <c r="AF24" s="21">
        <f t="shared" si="0"/>
        <v>100.00000000000001</v>
      </c>
      <c r="AG24" s="51">
        <v>55</v>
      </c>
      <c r="AH24" s="51">
        <v>44.999999999999993</v>
      </c>
      <c r="AI24" s="51">
        <v>0</v>
      </c>
      <c r="AJ24" s="51">
        <v>0</v>
      </c>
      <c r="AK24" s="21">
        <f t="shared" si="1"/>
        <v>100</v>
      </c>
      <c r="AL24" s="51">
        <v>58.333333333333336</v>
      </c>
      <c r="AM24" s="51">
        <v>41.666666666666664</v>
      </c>
      <c r="AN24" s="51">
        <v>0</v>
      </c>
      <c r="AO24" s="51">
        <v>0</v>
      </c>
      <c r="AP24" s="21">
        <f t="shared" si="2"/>
        <v>100</v>
      </c>
      <c r="AQ24" s="51">
        <v>62.5</v>
      </c>
      <c r="AR24" s="51">
        <v>36.111111111111107</v>
      </c>
      <c r="AS24" s="51">
        <v>1.3888888888888891</v>
      </c>
      <c r="AT24" s="51">
        <v>0</v>
      </c>
      <c r="AU24" s="21">
        <f t="shared" si="3"/>
        <v>100</v>
      </c>
      <c r="AV24" s="21"/>
      <c r="AW24" s="55">
        <v>6</v>
      </c>
      <c r="AX24" s="55">
        <f>+'Tabla Evaluación'!M17</f>
        <v>65.277777777777771</v>
      </c>
      <c r="AY24" s="55">
        <f>+'Tabla Evaluación'!N17</f>
        <v>70.833333333333329</v>
      </c>
      <c r="AZ24" s="55">
        <f>+'Tabla Evaluación'!O17</f>
        <v>5.5555555555555536</v>
      </c>
      <c r="BA24" s="52">
        <v>0</v>
      </c>
    </row>
    <row r="25" spans="1:53" ht="63.75" x14ac:dyDescent="0.25">
      <c r="A25" s="21">
        <v>22</v>
      </c>
      <c r="B25" s="47" t="s">
        <v>66</v>
      </c>
      <c r="C25" s="47" t="s">
        <v>134</v>
      </c>
      <c r="D25" s="21" t="s">
        <v>49</v>
      </c>
      <c r="E25" s="21" t="s">
        <v>49</v>
      </c>
      <c r="F25" s="48">
        <v>43259</v>
      </c>
      <c r="G25" s="49" t="s">
        <v>94</v>
      </c>
      <c r="H25" s="21">
        <v>3</v>
      </c>
      <c r="I25" s="47" t="s">
        <v>67</v>
      </c>
      <c r="J25" s="21">
        <v>124</v>
      </c>
      <c r="K25" s="21">
        <v>135</v>
      </c>
      <c r="L25" s="50">
        <f t="shared" si="4"/>
        <v>108.87096774193549</v>
      </c>
      <c r="M25" s="47" t="s">
        <v>68</v>
      </c>
      <c r="N25" s="21">
        <v>2</v>
      </c>
      <c r="O25" s="21">
        <v>0</v>
      </c>
      <c r="P25" s="21">
        <v>61</v>
      </c>
      <c r="Q25" s="21">
        <v>16</v>
      </c>
      <c r="R25" s="21">
        <v>57</v>
      </c>
      <c r="S25" s="21">
        <v>21</v>
      </c>
      <c r="T25" s="21">
        <v>2</v>
      </c>
      <c r="U25" s="21">
        <v>42</v>
      </c>
      <c r="V25" s="21">
        <v>71</v>
      </c>
      <c r="W25" s="21">
        <v>0</v>
      </c>
      <c r="X25" s="21">
        <v>0</v>
      </c>
      <c r="Y25" s="21">
        <v>55</v>
      </c>
      <c r="Z25" s="21">
        <v>81</v>
      </c>
      <c r="AA25" s="21">
        <v>0</v>
      </c>
      <c r="AB25" s="51">
        <v>85.882352941176478</v>
      </c>
      <c r="AC25" s="51">
        <v>12.941176470588237</v>
      </c>
      <c r="AD25" s="51">
        <v>1.1764705882352942</v>
      </c>
      <c r="AE25" s="51">
        <v>0</v>
      </c>
      <c r="AF25" s="21">
        <f t="shared" si="0"/>
        <v>100</v>
      </c>
      <c r="AG25" s="51">
        <v>90.588235294117652</v>
      </c>
      <c r="AH25" s="51">
        <v>8.2352941176470598</v>
      </c>
      <c r="AI25" s="51">
        <v>1.1764705882352942</v>
      </c>
      <c r="AJ25" s="51">
        <v>0</v>
      </c>
      <c r="AK25" s="21">
        <f t="shared" si="1"/>
        <v>100</v>
      </c>
      <c r="AL25" s="51">
        <v>85.294117647058826</v>
      </c>
      <c r="AM25" s="51">
        <v>14.705882352941178</v>
      </c>
      <c r="AN25" s="51">
        <v>0</v>
      </c>
      <c r="AO25" s="51">
        <v>0</v>
      </c>
      <c r="AP25" s="21">
        <f t="shared" si="2"/>
        <v>100</v>
      </c>
      <c r="AQ25" s="51">
        <v>90.196078431372555</v>
      </c>
      <c r="AR25" s="51">
        <v>9.8039215686274517</v>
      </c>
      <c r="AS25" s="51">
        <v>0</v>
      </c>
      <c r="AT25" s="51">
        <v>0</v>
      </c>
      <c r="AU25" s="21">
        <f t="shared" si="3"/>
        <v>100</v>
      </c>
      <c r="AV25" s="21"/>
      <c r="AW25" s="21" t="s">
        <v>58</v>
      </c>
      <c r="AX25" s="21" t="s">
        <v>58</v>
      </c>
      <c r="AY25" s="21" t="s">
        <v>58</v>
      </c>
      <c r="AZ25" s="21" t="s">
        <v>58</v>
      </c>
      <c r="BA25" s="52">
        <v>0</v>
      </c>
    </row>
    <row r="26" spans="1:53" ht="50.25" customHeight="1" x14ac:dyDescent="0.25">
      <c r="A26" s="21">
        <v>23</v>
      </c>
      <c r="B26" s="47" t="s">
        <v>300</v>
      </c>
      <c r="C26" s="47" t="s">
        <v>135</v>
      </c>
      <c r="D26" s="21" t="s">
        <v>49</v>
      </c>
      <c r="E26" s="21" t="s">
        <v>49</v>
      </c>
      <c r="F26" s="48">
        <v>43220</v>
      </c>
      <c r="G26" s="49" t="s">
        <v>96</v>
      </c>
      <c r="H26" s="21">
        <v>3</v>
      </c>
      <c r="I26" s="21" t="s">
        <v>85</v>
      </c>
      <c r="J26" s="21">
        <v>11</v>
      </c>
      <c r="K26" s="21">
        <v>8</v>
      </c>
      <c r="L26" s="50">
        <f t="shared" si="4"/>
        <v>72.727272727272734</v>
      </c>
      <c r="M26" s="21"/>
      <c r="N26" s="21">
        <v>0</v>
      </c>
      <c r="O26" s="21">
        <v>0</v>
      </c>
      <c r="P26" s="21">
        <v>6</v>
      </c>
      <c r="Q26" s="21">
        <v>0</v>
      </c>
      <c r="R26" s="21">
        <v>2</v>
      </c>
      <c r="S26" s="21">
        <v>0</v>
      </c>
      <c r="T26" s="21">
        <v>0</v>
      </c>
      <c r="U26" s="21">
        <v>0</v>
      </c>
      <c r="V26" s="21">
        <v>7</v>
      </c>
      <c r="W26" s="21">
        <v>1</v>
      </c>
      <c r="X26" s="21">
        <v>0</v>
      </c>
      <c r="Y26" s="21">
        <v>2</v>
      </c>
      <c r="Z26" s="21">
        <v>6</v>
      </c>
      <c r="AA26" s="21">
        <v>0</v>
      </c>
      <c r="AB26" s="51">
        <v>82.5</v>
      </c>
      <c r="AC26" s="51">
        <v>17.5</v>
      </c>
      <c r="AD26" s="51">
        <v>0</v>
      </c>
      <c r="AE26" s="51">
        <v>0</v>
      </c>
      <c r="AF26" s="21">
        <f t="shared" si="0"/>
        <v>100</v>
      </c>
      <c r="AG26" s="51">
        <v>87.5</v>
      </c>
      <c r="AH26" s="51">
        <v>12.5</v>
      </c>
      <c r="AI26" s="51">
        <v>0</v>
      </c>
      <c r="AJ26" s="51">
        <v>0</v>
      </c>
      <c r="AK26" s="21">
        <f t="shared" si="1"/>
        <v>100</v>
      </c>
      <c r="AL26" s="51">
        <v>100</v>
      </c>
      <c r="AM26" s="51">
        <v>0</v>
      </c>
      <c r="AN26" s="51">
        <v>0</v>
      </c>
      <c r="AO26" s="51">
        <v>0</v>
      </c>
      <c r="AP26" s="21">
        <f t="shared" si="2"/>
        <v>100</v>
      </c>
      <c r="AQ26" s="51">
        <v>97.916666666666671</v>
      </c>
      <c r="AR26" s="51">
        <v>2.0833333333333335</v>
      </c>
      <c r="AS26" s="51">
        <v>0</v>
      </c>
      <c r="AT26" s="51">
        <v>0</v>
      </c>
      <c r="AU26" s="21">
        <f t="shared" si="3"/>
        <v>100</v>
      </c>
      <c r="AV26" s="21"/>
      <c r="AW26" s="21" t="s">
        <v>58</v>
      </c>
      <c r="AX26" s="21" t="s">
        <v>58</v>
      </c>
      <c r="AY26" s="21" t="s">
        <v>58</v>
      </c>
      <c r="AZ26" s="21" t="s">
        <v>58</v>
      </c>
      <c r="BA26" s="52">
        <v>0</v>
      </c>
    </row>
    <row r="27" spans="1:53" ht="59.25" customHeight="1" x14ac:dyDescent="0.25">
      <c r="A27" s="21">
        <v>24</v>
      </c>
      <c r="B27" s="47" t="s">
        <v>83</v>
      </c>
      <c r="C27" s="47" t="s">
        <v>136</v>
      </c>
      <c r="D27" s="21" t="s">
        <v>49</v>
      </c>
      <c r="E27" s="21" t="s">
        <v>49</v>
      </c>
      <c r="F27" s="48">
        <v>43215</v>
      </c>
      <c r="G27" s="49" t="s">
        <v>97</v>
      </c>
      <c r="H27" s="21">
        <v>3</v>
      </c>
      <c r="I27" s="21" t="s">
        <v>84</v>
      </c>
      <c r="J27" s="21">
        <v>16</v>
      </c>
      <c r="K27" s="21">
        <v>19</v>
      </c>
      <c r="L27" s="50">
        <f t="shared" si="4"/>
        <v>118.75</v>
      </c>
      <c r="M27" s="21"/>
      <c r="N27" s="21">
        <v>0</v>
      </c>
      <c r="O27" s="21">
        <v>1</v>
      </c>
      <c r="P27" s="21">
        <v>13</v>
      </c>
      <c r="Q27" s="21">
        <v>1</v>
      </c>
      <c r="R27" s="21">
        <v>4</v>
      </c>
      <c r="S27" s="21">
        <v>8</v>
      </c>
      <c r="T27" s="21">
        <v>1</v>
      </c>
      <c r="U27" s="21">
        <v>1</v>
      </c>
      <c r="V27" s="21">
        <v>8</v>
      </c>
      <c r="W27" s="21">
        <v>1</v>
      </c>
      <c r="X27" s="21">
        <v>0</v>
      </c>
      <c r="Y27" s="21">
        <v>9</v>
      </c>
      <c r="Z27" s="21">
        <v>10</v>
      </c>
      <c r="AA27" s="21">
        <v>0</v>
      </c>
      <c r="AB27" s="51">
        <v>100</v>
      </c>
      <c r="AC27" s="51">
        <v>0</v>
      </c>
      <c r="AD27" s="51">
        <v>0</v>
      </c>
      <c r="AE27" s="51">
        <v>0</v>
      </c>
      <c r="AF27" s="21">
        <f t="shared" si="0"/>
        <v>100</v>
      </c>
      <c r="AG27" s="51">
        <v>100</v>
      </c>
      <c r="AH27" s="51">
        <v>0</v>
      </c>
      <c r="AI27" s="51">
        <v>0</v>
      </c>
      <c r="AJ27" s="51">
        <v>0</v>
      </c>
      <c r="AK27" s="21">
        <f t="shared" si="1"/>
        <v>100</v>
      </c>
      <c r="AL27" s="51">
        <v>93.75</v>
      </c>
      <c r="AM27" s="51">
        <v>6.25</v>
      </c>
      <c r="AN27" s="51">
        <v>0</v>
      </c>
      <c r="AO27" s="51">
        <v>0</v>
      </c>
      <c r="AP27" s="21">
        <f t="shared" si="2"/>
        <v>100</v>
      </c>
      <c r="AQ27" s="51">
        <v>97.916666666666671</v>
      </c>
      <c r="AR27" s="51">
        <v>2.0833333333333335</v>
      </c>
      <c r="AS27" s="51">
        <v>0</v>
      </c>
      <c r="AT27" s="51">
        <v>0</v>
      </c>
      <c r="AU27" s="21">
        <f t="shared" si="3"/>
        <v>100</v>
      </c>
      <c r="AV27" s="21"/>
      <c r="AW27" s="21" t="s">
        <v>58</v>
      </c>
      <c r="AX27" s="21" t="s">
        <v>58</v>
      </c>
      <c r="AY27" s="21" t="s">
        <v>58</v>
      </c>
      <c r="AZ27" s="21" t="s">
        <v>58</v>
      </c>
      <c r="BA27" s="52">
        <v>0</v>
      </c>
    </row>
    <row r="28" spans="1:53" s="53" customFormat="1" ht="56.25" customHeight="1" x14ac:dyDescent="0.25">
      <c r="A28" s="21">
        <v>25</v>
      </c>
      <c r="B28" s="47" t="s">
        <v>40</v>
      </c>
      <c r="C28" s="47" t="s">
        <v>137</v>
      </c>
      <c r="D28" s="21"/>
      <c r="E28" s="21" t="s">
        <v>49</v>
      </c>
      <c r="F28" s="48">
        <v>43269</v>
      </c>
      <c r="G28" s="49" t="s">
        <v>96</v>
      </c>
      <c r="H28" s="21">
        <v>4</v>
      </c>
      <c r="I28" s="21" t="s">
        <v>169</v>
      </c>
      <c r="J28" s="21">
        <v>17</v>
      </c>
      <c r="K28" s="21">
        <v>17</v>
      </c>
      <c r="L28" s="50">
        <f t="shared" si="4"/>
        <v>100</v>
      </c>
      <c r="M28" s="21"/>
      <c r="N28" s="21">
        <v>0</v>
      </c>
      <c r="O28" s="21">
        <v>0</v>
      </c>
      <c r="P28" s="21">
        <v>0</v>
      </c>
      <c r="Q28" s="21">
        <v>0</v>
      </c>
      <c r="R28" s="21">
        <v>17</v>
      </c>
      <c r="S28" s="21">
        <v>10</v>
      </c>
      <c r="T28" s="21">
        <v>0</v>
      </c>
      <c r="U28" s="21">
        <v>0</v>
      </c>
      <c r="V28" s="21">
        <v>7</v>
      </c>
      <c r="W28" s="21">
        <v>0</v>
      </c>
      <c r="X28" s="21">
        <v>0</v>
      </c>
      <c r="Y28" s="21">
        <v>17</v>
      </c>
      <c r="Z28" s="21">
        <v>0</v>
      </c>
      <c r="AA28" s="21">
        <v>0</v>
      </c>
      <c r="AB28" s="21" t="s">
        <v>58</v>
      </c>
      <c r="AC28" s="21" t="s">
        <v>58</v>
      </c>
      <c r="AD28" s="21" t="s">
        <v>58</v>
      </c>
      <c r="AE28" s="21" t="s">
        <v>58</v>
      </c>
      <c r="AF28" s="21" t="s">
        <v>58</v>
      </c>
      <c r="AG28" s="21" t="s">
        <v>58</v>
      </c>
      <c r="AH28" s="21" t="s">
        <v>58</v>
      </c>
      <c r="AI28" s="21" t="s">
        <v>58</v>
      </c>
      <c r="AJ28" s="21" t="s">
        <v>58</v>
      </c>
      <c r="AK28" s="21" t="s">
        <v>58</v>
      </c>
      <c r="AL28" s="21" t="s">
        <v>58</v>
      </c>
      <c r="AM28" s="21" t="s">
        <v>58</v>
      </c>
      <c r="AN28" s="21" t="s">
        <v>58</v>
      </c>
      <c r="AO28" s="21" t="s">
        <v>58</v>
      </c>
      <c r="AP28" s="21" t="s">
        <v>58</v>
      </c>
      <c r="AQ28" s="21" t="s">
        <v>58</v>
      </c>
      <c r="AR28" s="21" t="s">
        <v>58</v>
      </c>
      <c r="AS28" s="21" t="s">
        <v>58</v>
      </c>
      <c r="AT28" s="21" t="s">
        <v>58</v>
      </c>
      <c r="AU28" s="21" t="s">
        <v>58</v>
      </c>
      <c r="AV28" s="21"/>
      <c r="AW28" s="21" t="s">
        <v>58</v>
      </c>
      <c r="AX28" s="21" t="s">
        <v>58</v>
      </c>
      <c r="AY28" s="21" t="s">
        <v>58</v>
      </c>
      <c r="AZ28" s="21" t="s">
        <v>58</v>
      </c>
      <c r="BA28" s="52">
        <v>0</v>
      </c>
    </row>
    <row r="29" spans="1:53" ht="45.75" customHeight="1" x14ac:dyDescent="0.25">
      <c r="A29" s="37">
        <v>26</v>
      </c>
      <c r="B29" s="47" t="s">
        <v>41</v>
      </c>
      <c r="C29" s="47" t="s">
        <v>116</v>
      </c>
      <c r="D29" s="21" t="s">
        <v>49</v>
      </c>
      <c r="E29" s="21" t="s">
        <v>49</v>
      </c>
      <c r="F29" s="48">
        <v>43236</v>
      </c>
      <c r="G29" s="49" t="s">
        <v>114</v>
      </c>
      <c r="H29" s="21">
        <v>3</v>
      </c>
      <c r="I29" s="47" t="s">
        <v>115</v>
      </c>
      <c r="J29" s="21">
        <v>11</v>
      </c>
      <c r="K29" s="21">
        <v>4</v>
      </c>
      <c r="L29" s="50">
        <f>+(K29*100)/J29</f>
        <v>36.363636363636367</v>
      </c>
      <c r="M29" s="21"/>
      <c r="N29" s="21">
        <v>0</v>
      </c>
      <c r="O29" s="21">
        <v>0</v>
      </c>
      <c r="P29" s="21">
        <v>3</v>
      </c>
      <c r="Q29" s="21">
        <v>0</v>
      </c>
      <c r="R29" s="21">
        <v>1</v>
      </c>
      <c r="S29" s="21">
        <v>1</v>
      </c>
      <c r="T29" s="21">
        <v>0</v>
      </c>
      <c r="U29" s="21">
        <v>1</v>
      </c>
      <c r="V29" s="21">
        <v>3</v>
      </c>
      <c r="W29" s="21">
        <v>0</v>
      </c>
      <c r="X29" s="21">
        <v>0</v>
      </c>
      <c r="Y29" s="21">
        <v>1</v>
      </c>
      <c r="Z29" s="21">
        <v>3</v>
      </c>
      <c r="AA29" s="21">
        <v>0</v>
      </c>
      <c r="AB29" s="21" t="s">
        <v>58</v>
      </c>
      <c r="AC29" s="21" t="s">
        <v>58</v>
      </c>
      <c r="AD29" s="21" t="s">
        <v>58</v>
      </c>
      <c r="AE29" s="21" t="s">
        <v>58</v>
      </c>
      <c r="AF29" s="21" t="s">
        <v>58</v>
      </c>
      <c r="AG29" s="21" t="s">
        <v>58</v>
      </c>
      <c r="AH29" s="21" t="s">
        <v>58</v>
      </c>
      <c r="AI29" s="21" t="s">
        <v>58</v>
      </c>
      <c r="AJ29" s="21" t="s">
        <v>58</v>
      </c>
      <c r="AK29" s="21" t="s">
        <v>58</v>
      </c>
      <c r="AL29" s="21" t="s">
        <v>58</v>
      </c>
      <c r="AM29" s="21" t="s">
        <v>58</v>
      </c>
      <c r="AN29" s="21" t="s">
        <v>58</v>
      </c>
      <c r="AO29" s="21" t="s">
        <v>58</v>
      </c>
      <c r="AP29" s="21" t="s">
        <v>58</v>
      </c>
      <c r="AQ29" s="21" t="s">
        <v>58</v>
      </c>
      <c r="AR29" s="21" t="s">
        <v>58</v>
      </c>
      <c r="AS29" s="21" t="s">
        <v>58</v>
      </c>
      <c r="AT29" s="21" t="s">
        <v>58</v>
      </c>
      <c r="AU29" s="21" t="s">
        <v>58</v>
      </c>
      <c r="AV29" s="21"/>
      <c r="AW29" s="21" t="s">
        <v>58</v>
      </c>
      <c r="AX29" s="21" t="s">
        <v>58</v>
      </c>
      <c r="AY29" s="21" t="s">
        <v>58</v>
      </c>
      <c r="AZ29" s="21" t="s">
        <v>58</v>
      </c>
      <c r="BA29" s="52">
        <v>0</v>
      </c>
    </row>
    <row r="30" spans="1:53" ht="51.75" customHeight="1" x14ac:dyDescent="0.25">
      <c r="A30" s="21">
        <v>27</v>
      </c>
      <c r="B30" s="47" t="s">
        <v>105</v>
      </c>
      <c r="C30" s="47" t="s">
        <v>106</v>
      </c>
      <c r="D30" s="21" t="s">
        <v>49</v>
      </c>
      <c r="E30" s="21" t="s">
        <v>49</v>
      </c>
      <c r="F30" s="48">
        <v>43292</v>
      </c>
      <c r="G30" s="49" t="s">
        <v>96</v>
      </c>
      <c r="H30" s="21">
        <v>3</v>
      </c>
      <c r="I30" s="47" t="s">
        <v>107</v>
      </c>
      <c r="J30" s="21">
        <v>31</v>
      </c>
      <c r="K30" s="21">
        <v>41</v>
      </c>
      <c r="L30" s="50">
        <f t="shared" si="4"/>
        <v>132.25806451612902</v>
      </c>
      <c r="M30" s="21"/>
      <c r="N30" s="21">
        <v>0</v>
      </c>
      <c r="O30" s="21">
        <v>0</v>
      </c>
      <c r="P30" s="21">
        <v>33</v>
      </c>
      <c r="Q30" s="21">
        <v>2</v>
      </c>
      <c r="R30" s="21">
        <v>6</v>
      </c>
      <c r="S30" s="21">
        <v>11</v>
      </c>
      <c r="T30" s="21">
        <v>1</v>
      </c>
      <c r="U30" s="21">
        <v>6</v>
      </c>
      <c r="V30" s="21">
        <v>23</v>
      </c>
      <c r="W30" s="21">
        <v>0</v>
      </c>
      <c r="X30" s="21">
        <v>0</v>
      </c>
      <c r="Y30" s="21">
        <v>18</v>
      </c>
      <c r="Z30" s="21">
        <v>23</v>
      </c>
      <c r="AA30" s="21">
        <v>0</v>
      </c>
      <c r="AB30" s="51">
        <v>79.904761904761898</v>
      </c>
      <c r="AC30" s="51">
        <v>20.095238095238095</v>
      </c>
      <c r="AD30" s="51">
        <v>0</v>
      </c>
      <c r="AE30" s="51">
        <v>0</v>
      </c>
      <c r="AF30" s="21">
        <f t="shared" si="0"/>
        <v>100</v>
      </c>
      <c r="AG30" s="51">
        <v>80</v>
      </c>
      <c r="AH30" s="51">
        <v>18.666666666666664</v>
      </c>
      <c r="AI30" s="51">
        <v>1.3333333333333335</v>
      </c>
      <c r="AJ30" s="51">
        <v>0</v>
      </c>
      <c r="AK30" s="21">
        <f t="shared" si="1"/>
        <v>99.999999999999986</v>
      </c>
      <c r="AL30" s="51">
        <v>78.571428571428569</v>
      </c>
      <c r="AM30" s="51">
        <v>21.428571428571427</v>
      </c>
      <c r="AN30" s="51">
        <v>0</v>
      </c>
      <c r="AO30" s="51">
        <v>0</v>
      </c>
      <c r="AP30" s="21">
        <f t="shared" si="2"/>
        <v>100</v>
      </c>
      <c r="AQ30" s="51">
        <v>78.888888888888886</v>
      </c>
      <c r="AR30" s="51">
        <v>20.000000000000004</v>
      </c>
      <c r="AS30" s="51">
        <v>1.1111111111111112</v>
      </c>
      <c r="AT30" s="51">
        <v>0</v>
      </c>
      <c r="AU30" s="21">
        <f t="shared" si="3"/>
        <v>100</v>
      </c>
      <c r="AV30" s="21"/>
      <c r="AW30" s="21" t="s">
        <v>58</v>
      </c>
      <c r="AX30" s="21" t="s">
        <v>58</v>
      </c>
      <c r="AY30" s="21" t="s">
        <v>58</v>
      </c>
      <c r="AZ30" s="21" t="s">
        <v>58</v>
      </c>
      <c r="BA30" s="52">
        <v>0</v>
      </c>
    </row>
    <row r="31" spans="1:53" ht="35.1" customHeight="1" x14ac:dyDescent="0.25">
      <c r="A31" s="21">
        <v>28</v>
      </c>
      <c r="B31" s="47" t="s">
        <v>42</v>
      </c>
      <c r="C31" s="47" t="s">
        <v>138</v>
      </c>
      <c r="D31" s="21" t="s">
        <v>49</v>
      </c>
      <c r="E31" s="21" t="s">
        <v>49</v>
      </c>
      <c r="F31" s="48">
        <v>43216</v>
      </c>
      <c r="G31" s="49" t="s">
        <v>56</v>
      </c>
      <c r="H31" s="21">
        <v>3</v>
      </c>
      <c r="I31" s="21" t="s">
        <v>56</v>
      </c>
      <c r="J31" s="22">
        <v>22</v>
      </c>
      <c r="K31" s="21">
        <v>22</v>
      </c>
      <c r="L31" s="50">
        <f t="shared" si="4"/>
        <v>100</v>
      </c>
      <c r="M31" s="21"/>
      <c r="N31" s="21">
        <v>1</v>
      </c>
      <c r="O31" s="21">
        <v>2</v>
      </c>
      <c r="P31" s="21">
        <v>16</v>
      </c>
      <c r="Q31" s="21">
        <v>1</v>
      </c>
      <c r="R31" s="21">
        <v>2</v>
      </c>
      <c r="S31" s="21">
        <v>9</v>
      </c>
      <c r="T31" s="21">
        <v>3</v>
      </c>
      <c r="U31" s="21">
        <v>0</v>
      </c>
      <c r="V31" s="21">
        <v>10</v>
      </c>
      <c r="W31" s="21">
        <v>0</v>
      </c>
      <c r="X31" s="21">
        <v>0</v>
      </c>
      <c r="Y31" s="21">
        <v>13</v>
      </c>
      <c r="Z31" s="21">
        <v>9</v>
      </c>
      <c r="AA31" s="21">
        <v>0</v>
      </c>
      <c r="AB31" s="51">
        <v>64.705882352941174</v>
      </c>
      <c r="AC31" s="51">
        <v>30.588235294117652</v>
      </c>
      <c r="AD31" s="51">
        <v>4.7058823529411766</v>
      </c>
      <c r="AE31" s="51">
        <v>0</v>
      </c>
      <c r="AF31" s="21">
        <f t="shared" si="0"/>
        <v>100</v>
      </c>
      <c r="AG31" s="51">
        <v>70.07352941176471</v>
      </c>
      <c r="AH31" s="51">
        <v>28.676470588235293</v>
      </c>
      <c r="AI31" s="51">
        <v>1.25</v>
      </c>
      <c r="AJ31" s="51">
        <v>0</v>
      </c>
      <c r="AK31" s="21">
        <f t="shared" si="1"/>
        <v>100</v>
      </c>
      <c r="AL31" s="51">
        <v>88.235294117647058</v>
      </c>
      <c r="AM31" s="51">
        <v>11.764705882352942</v>
      </c>
      <c r="AN31" s="51">
        <v>0</v>
      </c>
      <c r="AO31" s="51">
        <v>0</v>
      </c>
      <c r="AP31" s="21">
        <f t="shared" si="2"/>
        <v>100</v>
      </c>
      <c r="AQ31" s="51">
        <v>70.448179271708682</v>
      </c>
      <c r="AR31" s="51">
        <v>27.591036414565824</v>
      </c>
      <c r="AS31" s="51">
        <v>1.9607843137254903</v>
      </c>
      <c r="AT31" s="51">
        <v>0</v>
      </c>
      <c r="AU31" s="21">
        <f t="shared" si="3"/>
        <v>100</v>
      </c>
      <c r="AV31" s="47" t="s">
        <v>57</v>
      </c>
      <c r="AW31" s="21" t="s">
        <v>58</v>
      </c>
      <c r="AX31" s="21" t="s">
        <v>58</v>
      </c>
      <c r="AY31" s="21" t="s">
        <v>58</v>
      </c>
      <c r="AZ31" s="21" t="s">
        <v>58</v>
      </c>
      <c r="BA31" s="52">
        <v>0</v>
      </c>
    </row>
    <row r="32" spans="1:53" s="3" customFormat="1" ht="51" x14ac:dyDescent="0.25">
      <c r="A32" s="21">
        <v>29</v>
      </c>
      <c r="B32" s="25" t="s">
        <v>43</v>
      </c>
      <c r="C32" s="25" t="s">
        <v>139</v>
      </c>
      <c r="D32" s="22" t="s">
        <v>49</v>
      </c>
      <c r="E32" s="22" t="s">
        <v>49</v>
      </c>
      <c r="F32" s="23">
        <v>43271</v>
      </c>
      <c r="G32" s="24" t="s">
        <v>98</v>
      </c>
      <c r="H32" s="22">
        <v>3</v>
      </c>
      <c r="I32" s="25" t="s">
        <v>60</v>
      </c>
      <c r="J32" s="22">
        <v>16</v>
      </c>
      <c r="K32" s="22">
        <v>9</v>
      </c>
      <c r="L32" s="26">
        <f t="shared" si="4"/>
        <v>56.25</v>
      </c>
      <c r="M32" s="22"/>
      <c r="N32" s="22">
        <v>0</v>
      </c>
      <c r="O32" s="22">
        <v>0</v>
      </c>
      <c r="P32" s="22">
        <v>3</v>
      </c>
      <c r="Q32" s="22">
        <v>4</v>
      </c>
      <c r="R32" s="22">
        <v>2</v>
      </c>
      <c r="S32" s="22">
        <v>3</v>
      </c>
      <c r="T32" s="22">
        <v>0</v>
      </c>
      <c r="U32" s="22">
        <v>0</v>
      </c>
      <c r="V32" s="22">
        <v>6</v>
      </c>
      <c r="W32" s="22">
        <v>0</v>
      </c>
      <c r="X32" s="22">
        <v>0</v>
      </c>
      <c r="Y32" s="22">
        <v>3</v>
      </c>
      <c r="Z32" s="22">
        <v>6</v>
      </c>
      <c r="AA32" s="22">
        <v>0</v>
      </c>
      <c r="AB32" s="56">
        <v>62.222222222222214</v>
      </c>
      <c r="AC32" s="56">
        <v>33.333333333333336</v>
      </c>
      <c r="AD32" s="56">
        <v>2.2222222222222223</v>
      </c>
      <c r="AE32" s="56">
        <v>2.2222222222222223</v>
      </c>
      <c r="AF32" s="21">
        <f t="shared" si="0"/>
        <v>100</v>
      </c>
      <c r="AG32" s="56">
        <v>84.444444444444443</v>
      </c>
      <c r="AH32" s="56">
        <v>15.555555555555554</v>
      </c>
      <c r="AI32" s="56">
        <v>0</v>
      </c>
      <c r="AJ32" s="56">
        <v>0</v>
      </c>
      <c r="AK32" s="21">
        <f t="shared" si="1"/>
        <v>100</v>
      </c>
      <c r="AL32" s="56">
        <v>94.444444444444443</v>
      </c>
      <c r="AM32" s="56">
        <v>5.5555555555555554</v>
      </c>
      <c r="AN32" s="56">
        <v>0</v>
      </c>
      <c r="AO32" s="56">
        <v>0</v>
      </c>
      <c r="AP32" s="21">
        <f t="shared" si="2"/>
        <v>100</v>
      </c>
      <c r="AQ32" s="56">
        <v>79.629629629629633</v>
      </c>
      <c r="AR32" s="56">
        <v>14.814814814814815</v>
      </c>
      <c r="AS32" s="56">
        <v>3.7037037037037037</v>
      </c>
      <c r="AT32" s="56">
        <v>1.8518518518518519</v>
      </c>
      <c r="AU32" s="21">
        <f t="shared" si="3"/>
        <v>100</v>
      </c>
      <c r="AV32" s="25" t="s">
        <v>61</v>
      </c>
      <c r="AW32" s="21" t="s">
        <v>58</v>
      </c>
      <c r="AX32" s="21" t="s">
        <v>58</v>
      </c>
      <c r="AY32" s="21" t="s">
        <v>58</v>
      </c>
      <c r="AZ32" s="21" t="s">
        <v>58</v>
      </c>
      <c r="BA32" s="27">
        <v>0</v>
      </c>
    </row>
    <row r="33" spans="1:53" ht="38.25" x14ac:dyDescent="0.25">
      <c r="A33" s="21">
        <v>30</v>
      </c>
      <c r="B33" s="47" t="s">
        <v>44</v>
      </c>
      <c r="C33" s="47" t="s">
        <v>140</v>
      </c>
      <c r="D33" s="21"/>
      <c r="E33" s="21" t="s">
        <v>49</v>
      </c>
      <c r="F33" s="48">
        <v>43238</v>
      </c>
      <c r="G33" s="49" t="s">
        <v>96</v>
      </c>
      <c r="H33" s="21">
        <v>2</v>
      </c>
      <c r="I33" s="47" t="s">
        <v>74</v>
      </c>
      <c r="J33" s="21">
        <v>11</v>
      </c>
      <c r="K33" s="21">
        <v>10</v>
      </c>
      <c r="L33" s="50">
        <f t="shared" si="4"/>
        <v>90.909090909090907</v>
      </c>
      <c r="M33" s="21"/>
      <c r="N33" s="21">
        <v>1</v>
      </c>
      <c r="O33" s="21">
        <v>1</v>
      </c>
      <c r="P33" s="21">
        <v>7</v>
      </c>
      <c r="Q33" s="21">
        <v>1</v>
      </c>
      <c r="R33" s="21">
        <v>0</v>
      </c>
      <c r="S33" s="21">
        <v>4</v>
      </c>
      <c r="T33" s="21">
        <v>2</v>
      </c>
      <c r="U33" s="21">
        <v>0</v>
      </c>
      <c r="V33" s="21">
        <v>4</v>
      </c>
      <c r="W33" s="21">
        <v>0</v>
      </c>
      <c r="X33" s="21">
        <v>0</v>
      </c>
      <c r="Y33" s="21">
        <v>3</v>
      </c>
      <c r="Z33" s="21">
        <v>7</v>
      </c>
      <c r="AA33" s="21">
        <v>0</v>
      </c>
      <c r="AB33" s="51">
        <v>93.333333333333329</v>
      </c>
      <c r="AC33" s="51">
        <v>6.666666666666667</v>
      </c>
      <c r="AD33" s="51">
        <v>0</v>
      </c>
      <c r="AE33" s="51">
        <v>0</v>
      </c>
      <c r="AF33" s="21">
        <f t="shared" si="0"/>
        <v>100</v>
      </c>
      <c r="AG33" s="51">
        <v>96.666666666666657</v>
      </c>
      <c r="AH33" s="51">
        <v>3.3333333333333335</v>
      </c>
      <c r="AI33" s="51">
        <v>0</v>
      </c>
      <c r="AJ33" s="51">
        <v>0</v>
      </c>
      <c r="AK33" s="21">
        <f t="shared" si="1"/>
        <v>99.999999999999986</v>
      </c>
      <c r="AL33" s="51">
        <v>100</v>
      </c>
      <c r="AM33" s="51">
        <v>0</v>
      </c>
      <c r="AN33" s="51">
        <v>0</v>
      </c>
      <c r="AO33" s="51">
        <v>0</v>
      </c>
      <c r="AP33" s="21">
        <f t="shared" si="2"/>
        <v>100</v>
      </c>
      <c r="AQ33" s="51">
        <v>97.222222222222214</v>
      </c>
      <c r="AR33" s="51">
        <v>2.7777777777777781</v>
      </c>
      <c r="AS33" s="51">
        <v>0</v>
      </c>
      <c r="AT33" s="51">
        <v>0</v>
      </c>
      <c r="AU33" s="21">
        <f t="shared" si="3"/>
        <v>99.999999999999986</v>
      </c>
      <c r="AV33" s="21"/>
      <c r="AW33" s="21" t="s">
        <v>58</v>
      </c>
      <c r="AX33" s="21" t="s">
        <v>58</v>
      </c>
      <c r="AY33" s="21" t="s">
        <v>58</v>
      </c>
      <c r="AZ33" s="21" t="s">
        <v>58</v>
      </c>
      <c r="BA33" s="52">
        <v>0</v>
      </c>
    </row>
    <row r="34" spans="1:53" ht="38.25" x14ac:dyDescent="0.25">
      <c r="A34" s="37">
        <v>31</v>
      </c>
      <c r="B34" s="47" t="s">
        <v>59</v>
      </c>
      <c r="C34" s="47" t="s">
        <v>141</v>
      </c>
      <c r="D34" s="21" t="s">
        <v>49</v>
      </c>
      <c r="E34" s="21" t="s">
        <v>49</v>
      </c>
      <c r="F34" s="48">
        <v>43280</v>
      </c>
      <c r="G34" s="49" t="s">
        <v>96</v>
      </c>
      <c r="H34" s="21">
        <v>3</v>
      </c>
      <c r="I34" s="47" t="s">
        <v>294</v>
      </c>
      <c r="J34" s="21">
        <v>17</v>
      </c>
      <c r="K34" s="21">
        <v>26</v>
      </c>
      <c r="L34" s="50">
        <f t="shared" si="4"/>
        <v>152.94117647058823</v>
      </c>
      <c r="M34" s="21"/>
      <c r="N34" s="21">
        <v>0</v>
      </c>
      <c r="O34" s="21">
        <v>0</v>
      </c>
      <c r="P34" s="21">
        <v>1</v>
      </c>
      <c r="Q34" s="21">
        <v>2</v>
      </c>
      <c r="R34" s="21">
        <v>7</v>
      </c>
      <c r="S34" s="21">
        <v>0</v>
      </c>
      <c r="T34" s="21">
        <v>0</v>
      </c>
      <c r="U34" s="21">
        <v>0</v>
      </c>
      <c r="V34" s="21">
        <v>10</v>
      </c>
      <c r="W34" s="21">
        <v>0</v>
      </c>
      <c r="X34" s="21">
        <v>0</v>
      </c>
      <c r="Y34" s="21">
        <v>7</v>
      </c>
      <c r="Z34" s="21">
        <v>3</v>
      </c>
      <c r="AA34" s="21">
        <v>0</v>
      </c>
      <c r="AB34" s="51">
        <v>80</v>
      </c>
      <c r="AC34" s="51">
        <v>20</v>
      </c>
      <c r="AD34" s="51">
        <v>0</v>
      </c>
      <c r="AE34" s="51">
        <v>0</v>
      </c>
      <c r="AF34" s="21">
        <f t="shared" si="0"/>
        <v>100</v>
      </c>
      <c r="AG34" s="51">
        <v>80</v>
      </c>
      <c r="AH34" s="51">
        <v>18</v>
      </c>
      <c r="AI34" s="51">
        <v>2</v>
      </c>
      <c r="AJ34" s="51">
        <v>0</v>
      </c>
      <c r="AK34" s="21">
        <f t="shared" si="1"/>
        <v>100</v>
      </c>
      <c r="AL34" s="51">
        <v>90</v>
      </c>
      <c r="AM34" s="51">
        <v>10</v>
      </c>
      <c r="AN34" s="51">
        <v>0</v>
      </c>
      <c r="AO34" s="51">
        <v>0</v>
      </c>
      <c r="AP34" s="21">
        <f t="shared" si="2"/>
        <v>100</v>
      </c>
      <c r="AQ34" s="51">
        <v>85</v>
      </c>
      <c r="AR34" s="51">
        <v>15</v>
      </c>
      <c r="AS34" s="51">
        <v>0</v>
      </c>
      <c r="AT34" s="51">
        <v>0</v>
      </c>
      <c r="AU34" s="21">
        <f t="shared" si="3"/>
        <v>100</v>
      </c>
      <c r="AV34" s="21"/>
      <c r="AW34" s="21" t="s">
        <v>58</v>
      </c>
      <c r="AX34" s="21" t="s">
        <v>58</v>
      </c>
      <c r="AY34" s="21" t="s">
        <v>58</v>
      </c>
      <c r="AZ34" s="21" t="s">
        <v>58</v>
      </c>
      <c r="BA34" s="52">
        <v>0</v>
      </c>
    </row>
    <row r="35" spans="1:53" ht="35.1" customHeight="1" x14ac:dyDescent="0.25">
      <c r="A35" s="21">
        <v>32</v>
      </c>
      <c r="B35" s="47" t="s">
        <v>69</v>
      </c>
      <c r="C35" s="47" t="s">
        <v>142</v>
      </c>
      <c r="D35" s="21" t="s">
        <v>49</v>
      </c>
      <c r="E35" s="21" t="s">
        <v>49</v>
      </c>
      <c r="F35" s="48">
        <v>43223</v>
      </c>
      <c r="G35" s="49" t="s">
        <v>94</v>
      </c>
      <c r="H35" s="21">
        <v>2</v>
      </c>
      <c r="I35" s="47" t="s">
        <v>80</v>
      </c>
      <c r="J35" s="21">
        <v>69</v>
      </c>
      <c r="K35" s="21">
        <v>179</v>
      </c>
      <c r="L35" s="50">
        <f t="shared" si="4"/>
        <v>259.42028985507244</v>
      </c>
      <c r="M35" s="21"/>
      <c r="N35" s="21">
        <v>7</v>
      </c>
      <c r="O35" s="21">
        <v>5</v>
      </c>
      <c r="P35" s="21">
        <v>71</v>
      </c>
      <c r="Q35" s="21">
        <v>21</v>
      </c>
      <c r="R35" s="21">
        <v>75</v>
      </c>
      <c r="S35" s="21">
        <v>41</v>
      </c>
      <c r="T35" s="21">
        <v>11</v>
      </c>
      <c r="U35" s="21">
        <v>6</v>
      </c>
      <c r="V35" s="21">
        <v>117</v>
      </c>
      <c r="W35" s="21">
        <v>1</v>
      </c>
      <c r="X35" s="21">
        <v>0</v>
      </c>
      <c r="Y35" s="21">
        <v>63</v>
      </c>
      <c r="Z35" s="21">
        <v>116</v>
      </c>
      <c r="AA35" s="21">
        <v>0</v>
      </c>
      <c r="AB35" s="51">
        <v>64.705882352941174</v>
      </c>
      <c r="AC35" s="51">
        <v>30.588235294117652</v>
      </c>
      <c r="AD35" s="51">
        <v>4.7058823529411766</v>
      </c>
      <c r="AE35" s="51">
        <v>0</v>
      </c>
      <c r="AF35" s="21">
        <f t="shared" si="0"/>
        <v>100</v>
      </c>
      <c r="AG35" s="51">
        <v>70.07352941176471</v>
      </c>
      <c r="AH35" s="51">
        <v>28.676470588235293</v>
      </c>
      <c r="AI35" s="51">
        <v>1.25</v>
      </c>
      <c r="AJ35" s="51">
        <v>0</v>
      </c>
      <c r="AK35" s="21">
        <f t="shared" si="1"/>
        <v>100</v>
      </c>
      <c r="AL35" s="51">
        <v>88.235294117647058</v>
      </c>
      <c r="AM35" s="51">
        <v>11.764705882352942</v>
      </c>
      <c r="AN35" s="51">
        <v>0</v>
      </c>
      <c r="AO35" s="51">
        <v>0</v>
      </c>
      <c r="AP35" s="21">
        <f t="shared" si="2"/>
        <v>100</v>
      </c>
      <c r="AQ35" s="51">
        <v>70.448179271708682</v>
      </c>
      <c r="AR35" s="51">
        <v>27.591036414565824</v>
      </c>
      <c r="AS35" s="51">
        <v>1.9607843137254903</v>
      </c>
      <c r="AT35" s="51">
        <v>0</v>
      </c>
      <c r="AU35" s="21">
        <f t="shared" si="3"/>
        <v>100</v>
      </c>
      <c r="AV35" s="21"/>
      <c r="AW35" s="21" t="s">
        <v>58</v>
      </c>
      <c r="AX35" s="21" t="s">
        <v>58</v>
      </c>
      <c r="AY35" s="21" t="s">
        <v>58</v>
      </c>
      <c r="AZ35" s="21" t="s">
        <v>58</v>
      </c>
      <c r="BA35" s="52">
        <v>0</v>
      </c>
    </row>
    <row r="36" spans="1:53" ht="51" x14ac:dyDescent="0.25">
      <c r="A36" s="21">
        <v>33</v>
      </c>
      <c r="B36" s="47" t="s">
        <v>79</v>
      </c>
      <c r="C36" s="47" t="s">
        <v>143</v>
      </c>
      <c r="D36" s="21" t="s">
        <v>49</v>
      </c>
      <c r="E36" s="21" t="s">
        <v>49</v>
      </c>
      <c r="F36" s="48">
        <v>43203</v>
      </c>
      <c r="G36" s="49" t="s">
        <v>96</v>
      </c>
      <c r="H36" s="21">
        <v>3</v>
      </c>
      <c r="I36" s="47" t="s">
        <v>81</v>
      </c>
      <c r="J36" s="21">
        <v>20</v>
      </c>
      <c r="K36" s="21">
        <v>24</v>
      </c>
      <c r="L36" s="50">
        <f t="shared" si="4"/>
        <v>120</v>
      </c>
      <c r="M36" s="21"/>
      <c r="N36" s="21">
        <v>0</v>
      </c>
      <c r="O36" s="21">
        <v>0</v>
      </c>
      <c r="P36" s="21">
        <v>7</v>
      </c>
      <c r="Q36" s="21">
        <v>5</v>
      </c>
      <c r="R36" s="21">
        <v>12</v>
      </c>
      <c r="S36" s="21">
        <v>9</v>
      </c>
      <c r="T36" s="21">
        <v>0</v>
      </c>
      <c r="U36" s="21">
        <v>1</v>
      </c>
      <c r="V36" s="21">
        <v>14</v>
      </c>
      <c r="W36" s="21">
        <v>0</v>
      </c>
      <c r="X36" s="21">
        <v>0</v>
      </c>
      <c r="Y36" s="21">
        <v>6</v>
      </c>
      <c r="Z36" s="21">
        <v>18</v>
      </c>
      <c r="AA36" s="21">
        <v>0</v>
      </c>
      <c r="AB36" s="51">
        <v>90.666666666666657</v>
      </c>
      <c r="AC36" s="51">
        <v>9.3333333333333321</v>
      </c>
      <c r="AD36" s="51">
        <v>0</v>
      </c>
      <c r="AE36" s="51">
        <v>0</v>
      </c>
      <c r="AF36" s="21">
        <f t="shared" si="0"/>
        <v>99.999999999999986</v>
      </c>
      <c r="AG36" s="51">
        <v>84</v>
      </c>
      <c r="AH36" s="51">
        <v>16</v>
      </c>
      <c r="AI36" s="51">
        <v>0</v>
      </c>
      <c r="AJ36" s="51">
        <v>0</v>
      </c>
      <c r="AK36" s="21">
        <f t="shared" si="1"/>
        <v>100</v>
      </c>
      <c r="AL36" s="51">
        <v>80</v>
      </c>
      <c r="AM36" s="51">
        <v>16.666666666666668</v>
      </c>
      <c r="AN36" s="51">
        <v>3.3333333333333335</v>
      </c>
      <c r="AO36" s="51">
        <v>0</v>
      </c>
      <c r="AP36" s="21">
        <f t="shared" si="2"/>
        <v>100</v>
      </c>
      <c r="AQ36" s="51">
        <v>83.333333333333343</v>
      </c>
      <c r="AR36" s="51">
        <v>16.666666666666668</v>
      </c>
      <c r="AS36" s="51">
        <v>0</v>
      </c>
      <c r="AT36" s="51">
        <v>0</v>
      </c>
      <c r="AU36" s="21">
        <f t="shared" si="3"/>
        <v>100.00000000000001</v>
      </c>
      <c r="AV36" s="21"/>
      <c r="AW36" s="21" t="s">
        <v>58</v>
      </c>
      <c r="AX36" s="21" t="s">
        <v>58</v>
      </c>
      <c r="AY36" s="21" t="s">
        <v>58</v>
      </c>
      <c r="AZ36" s="21" t="s">
        <v>58</v>
      </c>
      <c r="BA36" s="52">
        <v>0</v>
      </c>
    </row>
    <row r="37" spans="1:53" ht="45.75" customHeight="1" x14ac:dyDescent="0.25">
      <c r="A37" s="21">
        <v>34</v>
      </c>
      <c r="B37" s="47" t="s">
        <v>45</v>
      </c>
      <c r="C37" s="47" t="s">
        <v>144</v>
      </c>
      <c r="D37" s="21"/>
      <c r="E37" s="21" t="s">
        <v>49</v>
      </c>
      <c r="F37" s="48">
        <v>43233</v>
      </c>
      <c r="G37" s="49" t="s">
        <v>195</v>
      </c>
      <c r="H37" s="21">
        <v>48</v>
      </c>
      <c r="I37" s="47" t="s">
        <v>206</v>
      </c>
      <c r="J37" s="21">
        <v>7</v>
      </c>
      <c r="K37" s="21">
        <v>7</v>
      </c>
      <c r="L37" s="50">
        <f t="shared" si="4"/>
        <v>100</v>
      </c>
      <c r="M37" s="21"/>
      <c r="N37" s="21">
        <v>3</v>
      </c>
      <c r="O37" s="21">
        <v>4</v>
      </c>
      <c r="P37" s="21">
        <v>0</v>
      </c>
      <c r="Q37" s="21">
        <v>0</v>
      </c>
      <c r="R37" s="21">
        <v>0</v>
      </c>
      <c r="S37" s="21">
        <v>0</v>
      </c>
      <c r="T37" s="21">
        <v>7</v>
      </c>
      <c r="U37" s="21">
        <v>0</v>
      </c>
      <c r="V37" s="21">
        <v>0</v>
      </c>
      <c r="W37" s="21">
        <v>0</v>
      </c>
      <c r="X37" s="21">
        <v>0</v>
      </c>
      <c r="Y37" s="21">
        <v>0</v>
      </c>
      <c r="Z37" s="21">
        <v>7</v>
      </c>
      <c r="AA37" s="21">
        <v>0</v>
      </c>
      <c r="AB37" s="21" t="s">
        <v>58</v>
      </c>
      <c r="AC37" s="21" t="s">
        <v>58</v>
      </c>
      <c r="AD37" s="21" t="s">
        <v>58</v>
      </c>
      <c r="AE37" s="21" t="s">
        <v>58</v>
      </c>
      <c r="AF37" s="21" t="s">
        <v>58</v>
      </c>
      <c r="AG37" s="21" t="s">
        <v>58</v>
      </c>
      <c r="AH37" s="21" t="s">
        <v>58</v>
      </c>
      <c r="AI37" s="21" t="s">
        <v>58</v>
      </c>
      <c r="AJ37" s="21" t="s">
        <v>58</v>
      </c>
      <c r="AK37" s="21" t="s">
        <v>58</v>
      </c>
      <c r="AL37" s="21" t="s">
        <v>58</v>
      </c>
      <c r="AM37" s="21" t="s">
        <v>58</v>
      </c>
      <c r="AN37" s="21" t="s">
        <v>58</v>
      </c>
      <c r="AO37" s="21" t="s">
        <v>58</v>
      </c>
      <c r="AP37" s="21" t="s">
        <v>58</v>
      </c>
      <c r="AQ37" s="21" t="s">
        <v>58</v>
      </c>
      <c r="AR37" s="21" t="s">
        <v>58</v>
      </c>
      <c r="AS37" s="21" t="s">
        <v>58</v>
      </c>
      <c r="AT37" s="21" t="s">
        <v>58</v>
      </c>
      <c r="AU37" s="21" t="s">
        <v>58</v>
      </c>
      <c r="AV37" s="21"/>
      <c r="AW37" s="21" t="s">
        <v>58</v>
      </c>
      <c r="AX37" s="21" t="s">
        <v>58</v>
      </c>
      <c r="AY37" s="21" t="s">
        <v>58</v>
      </c>
      <c r="AZ37" s="21" t="s">
        <v>58</v>
      </c>
      <c r="BA37" s="52">
        <v>0</v>
      </c>
    </row>
    <row r="38" spans="1:53" ht="38.25" x14ac:dyDescent="0.25">
      <c r="A38" s="21">
        <v>35</v>
      </c>
      <c r="B38" s="47" t="s">
        <v>90</v>
      </c>
      <c r="C38" s="47" t="s">
        <v>145</v>
      </c>
      <c r="D38" s="21" t="s">
        <v>49</v>
      </c>
      <c r="E38" s="21"/>
      <c r="F38" s="47" t="s">
        <v>182</v>
      </c>
      <c r="G38" s="49" t="s">
        <v>101</v>
      </c>
      <c r="H38" s="21">
        <v>40</v>
      </c>
      <c r="I38" s="21" t="s">
        <v>91</v>
      </c>
      <c r="J38" s="21">
        <v>15</v>
      </c>
      <c r="K38" s="21">
        <v>15</v>
      </c>
      <c r="L38" s="50">
        <f t="shared" si="4"/>
        <v>100</v>
      </c>
      <c r="M38" s="47" t="s">
        <v>92</v>
      </c>
      <c r="N38" s="21">
        <v>0</v>
      </c>
      <c r="O38" s="21">
        <v>0</v>
      </c>
      <c r="P38" s="21">
        <v>1</v>
      </c>
      <c r="Q38" s="21">
        <v>4</v>
      </c>
      <c r="R38" s="21">
        <v>10</v>
      </c>
      <c r="S38" s="21">
        <v>3</v>
      </c>
      <c r="T38" s="21">
        <v>0</v>
      </c>
      <c r="U38" s="21">
        <v>0</v>
      </c>
      <c r="V38" s="21">
        <v>12</v>
      </c>
      <c r="W38" s="21">
        <v>0</v>
      </c>
      <c r="X38" s="21">
        <v>0</v>
      </c>
      <c r="Y38" s="21">
        <v>13</v>
      </c>
      <c r="Z38" s="21">
        <v>2</v>
      </c>
      <c r="AA38" s="21">
        <v>0</v>
      </c>
      <c r="AB38" s="51">
        <v>62.857142857142854</v>
      </c>
      <c r="AC38" s="51">
        <v>37.142857142857146</v>
      </c>
      <c r="AD38" s="51">
        <v>0</v>
      </c>
      <c r="AE38" s="51">
        <v>0</v>
      </c>
      <c r="AF38" s="21">
        <f t="shared" si="0"/>
        <v>100</v>
      </c>
      <c r="AG38" s="51">
        <v>74.285714285714306</v>
      </c>
      <c r="AH38" s="51">
        <v>25.714285714285715</v>
      </c>
      <c r="AI38" s="51">
        <v>0</v>
      </c>
      <c r="AJ38" s="51">
        <v>0</v>
      </c>
      <c r="AK38" s="21">
        <f t="shared" si="1"/>
        <v>100.00000000000003</v>
      </c>
      <c r="AL38" s="51">
        <v>71.428571428571431</v>
      </c>
      <c r="AM38" s="51">
        <v>28.571428571428573</v>
      </c>
      <c r="AN38" s="51">
        <v>0</v>
      </c>
      <c r="AO38" s="51">
        <v>0</v>
      </c>
      <c r="AP38" s="21">
        <f t="shared" si="2"/>
        <v>100</v>
      </c>
      <c r="AQ38" s="51">
        <v>73.809523809523824</v>
      </c>
      <c r="AR38" s="51">
        <v>26.190476190476193</v>
      </c>
      <c r="AS38" s="51">
        <v>0</v>
      </c>
      <c r="AT38" s="51">
        <v>0</v>
      </c>
      <c r="AU38" s="21">
        <f t="shared" si="3"/>
        <v>100.00000000000001</v>
      </c>
      <c r="AV38" s="47" t="s">
        <v>93</v>
      </c>
      <c r="AW38" s="21" t="s">
        <v>58</v>
      </c>
      <c r="AX38" s="21" t="s">
        <v>58</v>
      </c>
      <c r="AY38" s="21" t="s">
        <v>58</v>
      </c>
      <c r="AZ38" s="21" t="s">
        <v>58</v>
      </c>
      <c r="BA38" s="52">
        <v>0</v>
      </c>
    </row>
    <row r="39" spans="1:53" ht="63.75" x14ac:dyDescent="0.25">
      <c r="A39" s="37">
        <v>36</v>
      </c>
      <c r="B39" s="47" t="s">
        <v>62</v>
      </c>
      <c r="C39" s="47" t="s">
        <v>146</v>
      </c>
      <c r="D39" s="21" t="s">
        <v>49</v>
      </c>
      <c r="E39" s="21" t="s">
        <v>49</v>
      </c>
      <c r="F39" s="48">
        <v>43265</v>
      </c>
      <c r="G39" s="49" t="s">
        <v>96</v>
      </c>
      <c r="H39" s="21">
        <v>1</v>
      </c>
      <c r="I39" s="47" t="s">
        <v>64</v>
      </c>
      <c r="J39" s="21">
        <v>27</v>
      </c>
      <c r="K39" s="21">
        <v>8</v>
      </c>
      <c r="L39" s="50">
        <f t="shared" ref="L39:L48" si="5">+(K39*100)/J39</f>
        <v>29.62962962962963</v>
      </c>
      <c r="M39" s="47" t="s">
        <v>65</v>
      </c>
      <c r="N39" s="21">
        <v>8</v>
      </c>
      <c r="O39" s="21">
        <v>0</v>
      </c>
      <c r="P39" s="21">
        <v>0</v>
      </c>
      <c r="Q39" s="21">
        <v>0</v>
      </c>
      <c r="R39" s="21">
        <v>0</v>
      </c>
      <c r="S39" s="21">
        <v>0</v>
      </c>
      <c r="T39" s="21">
        <v>8</v>
      </c>
      <c r="U39" s="21">
        <v>0</v>
      </c>
      <c r="V39" s="21">
        <v>0</v>
      </c>
      <c r="W39" s="21">
        <v>0</v>
      </c>
      <c r="X39" s="21">
        <v>0</v>
      </c>
      <c r="Y39" s="21">
        <v>4</v>
      </c>
      <c r="Z39" s="21">
        <v>4</v>
      </c>
      <c r="AA39" s="21">
        <v>0</v>
      </c>
      <c r="AB39" s="51">
        <v>95</v>
      </c>
      <c r="AC39" s="51">
        <v>5</v>
      </c>
      <c r="AD39" s="51">
        <v>0</v>
      </c>
      <c r="AE39" s="51">
        <v>0</v>
      </c>
      <c r="AF39" s="21">
        <f t="shared" si="0"/>
        <v>100</v>
      </c>
      <c r="AG39" s="51">
        <v>80</v>
      </c>
      <c r="AH39" s="51">
        <v>20</v>
      </c>
      <c r="AI39" s="51">
        <v>0</v>
      </c>
      <c r="AJ39" s="51">
        <v>0</v>
      </c>
      <c r="AK39" s="21">
        <f t="shared" si="1"/>
        <v>100</v>
      </c>
      <c r="AL39" s="51">
        <v>90</v>
      </c>
      <c r="AM39" s="51">
        <v>10</v>
      </c>
      <c r="AN39" s="51">
        <v>0</v>
      </c>
      <c r="AO39" s="51">
        <v>0</v>
      </c>
      <c r="AP39" s="21">
        <f t="shared" si="2"/>
        <v>100</v>
      </c>
      <c r="AQ39" s="51">
        <v>80</v>
      </c>
      <c r="AR39" s="51">
        <v>20</v>
      </c>
      <c r="AS39" s="51">
        <v>0</v>
      </c>
      <c r="AT39" s="51">
        <v>0</v>
      </c>
      <c r="AU39" s="21">
        <f t="shared" si="3"/>
        <v>100</v>
      </c>
      <c r="AV39" s="21"/>
      <c r="AW39" s="21" t="s">
        <v>58</v>
      </c>
      <c r="AX39" s="21" t="s">
        <v>58</v>
      </c>
      <c r="AY39" s="21" t="s">
        <v>58</v>
      </c>
      <c r="AZ39" s="21" t="s">
        <v>58</v>
      </c>
      <c r="BA39" s="52">
        <v>0</v>
      </c>
    </row>
    <row r="40" spans="1:53" ht="25.5" x14ac:dyDescent="0.25">
      <c r="A40" s="21">
        <v>37</v>
      </c>
      <c r="B40" s="47" t="s">
        <v>301</v>
      </c>
      <c r="C40" s="47" t="s">
        <v>148</v>
      </c>
      <c r="D40" s="21" t="s">
        <v>49</v>
      </c>
      <c r="E40" s="21" t="s">
        <v>49</v>
      </c>
      <c r="F40" s="48">
        <v>43213</v>
      </c>
      <c r="G40" s="49" t="s">
        <v>96</v>
      </c>
      <c r="H40" s="21">
        <v>2</v>
      </c>
      <c r="I40" s="47" t="s">
        <v>82</v>
      </c>
      <c r="J40" s="21">
        <v>10</v>
      </c>
      <c r="K40" s="21">
        <v>10</v>
      </c>
      <c r="L40" s="50">
        <f t="shared" si="5"/>
        <v>100</v>
      </c>
      <c r="M40" s="47"/>
      <c r="N40" s="21">
        <v>0</v>
      </c>
      <c r="O40" s="21">
        <v>0</v>
      </c>
      <c r="P40" s="21">
        <v>5</v>
      </c>
      <c r="Q40" s="21">
        <v>1</v>
      </c>
      <c r="R40" s="21">
        <v>4</v>
      </c>
      <c r="S40" s="21">
        <v>3</v>
      </c>
      <c r="T40" s="21">
        <v>0</v>
      </c>
      <c r="U40" s="21">
        <v>2</v>
      </c>
      <c r="V40" s="21">
        <v>5</v>
      </c>
      <c r="W40" s="21">
        <v>0</v>
      </c>
      <c r="X40" s="21">
        <v>0</v>
      </c>
      <c r="Y40" s="21">
        <v>3</v>
      </c>
      <c r="Z40" s="21">
        <v>7</v>
      </c>
      <c r="AA40" s="21">
        <v>0</v>
      </c>
      <c r="AB40" s="51">
        <v>75</v>
      </c>
      <c r="AC40" s="51">
        <v>25</v>
      </c>
      <c r="AD40" s="51">
        <v>0</v>
      </c>
      <c r="AE40" s="51">
        <v>0</v>
      </c>
      <c r="AF40" s="21">
        <f t="shared" si="0"/>
        <v>100</v>
      </c>
      <c r="AG40" s="51">
        <v>85</v>
      </c>
      <c r="AH40" s="51">
        <v>12.5</v>
      </c>
      <c r="AI40" s="51">
        <v>2.5</v>
      </c>
      <c r="AJ40" s="51">
        <v>0</v>
      </c>
      <c r="AK40" s="21">
        <f t="shared" si="1"/>
        <v>100</v>
      </c>
      <c r="AL40" s="51">
        <v>75</v>
      </c>
      <c r="AM40" s="51">
        <v>25</v>
      </c>
      <c r="AN40" s="51">
        <v>0</v>
      </c>
      <c r="AO40" s="51">
        <v>0</v>
      </c>
      <c r="AP40" s="21">
        <f t="shared" si="2"/>
        <v>100</v>
      </c>
      <c r="AQ40" s="51">
        <v>75</v>
      </c>
      <c r="AR40" s="51">
        <v>25</v>
      </c>
      <c r="AS40" s="51">
        <v>0</v>
      </c>
      <c r="AT40" s="51">
        <v>0</v>
      </c>
      <c r="AU40" s="21">
        <f t="shared" si="3"/>
        <v>100</v>
      </c>
      <c r="AV40" s="21"/>
      <c r="AW40" s="21" t="s">
        <v>58</v>
      </c>
      <c r="AX40" s="21" t="s">
        <v>58</v>
      </c>
      <c r="AY40" s="21" t="s">
        <v>58</v>
      </c>
      <c r="AZ40" s="21" t="s">
        <v>58</v>
      </c>
      <c r="BA40" s="52">
        <v>0</v>
      </c>
    </row>
    <row r="41" spans="1:53" ht="76.5" x14ac:dyDescent="0.25">
      <c r="A41" s="21">
        <v>38</v>
      </c>
      <c r="B41" s="47" t="s">
        <v>279</v>
      </c>
      <c r="C41" s="47" t="s">
        <v>147</v>
      </c>
      <c r="D41" s="21" t="s">
        <v>49</v>
      </c>
      <c r="E41" s="21" t="s">
        <v>49</v>
      </c>
      <c r="F41" s="48">
        <v>43263</v>
      </c>
      <c r="G41" s="48" t="s">
        <v>96</v>
      </c>
      <c r="H41" s="21">
        <v>8</v>
      </c>
      <c r="I41" s="47" t="s">
        <v>102</v>
      </c>
      <c r="J41" s="21">
        <v>18</v>
      </c>
      <c r="K41" s="21">
        <v>10</v>
      </c>
      <c r="L41" s="50">
        <f t="shared" si="5"/>
        <v>55.555555555555557</v>
      </c>
      <c r="M41" s="47" t="s">
        <v>103</v>
      </c>
      <c r="N41" s="21">
        <v>0</v>
      </c>
      <c r="O41" s="21">
        <v>1</v>
      </c>
      <c r="P41" s="21">
        <v>5</v>
      </c>
      <c r="Q41" s="21">
        <v>0</v>
      </c>
      <c r="R41" s="21">
        <v>4</v>
      </c>
      <c r="S41" s="21">
        <v>0</v>
      </c>
      <c r="T41" s="21">
        <v>1</v>
      </c>
      <c r="U41" s="21">
        <v>0</v>
      </c>
      <c r="V41" s="21">
        <v>9</v>
      </c>
      <c r="W41" s="21">
        <v>0</v>
      </c>
      <c r="X41" s="21">
        <v>0</v>
      </c>
      <c r="Y41" s="21">
        <v>5</v>
      </c>
      <c r="Z41" s="21">
        <v>5</v>
      </c>
      <c r="AA41" s="21">
        <v>0</v>
      </c>
      <c r="AB41" s="51">
        <f>+[1]Tabulación!$D$32</f>
        <v>60</v>
      </c>
      <c r="AC41" s="51">
        <f>+[1]Tabulación!$D$33</f>
        <v>35</v>
      </c>
      <c r="AD41" s="51">
        <f>+[1]Tabulación!$D$34</f>
        <v>5</v>
      </c>
      <c r="AE41" s="51">
        <f>+[1]Tabulación!$D$35</f>
        <v>0</v>
      </c>
      <c r="AF41" s="21">
        <f t="shared" si="0"/>
        <v>100</v>
      </c>
      <c r="AG41" s="51">
        <f>+[1]Tabulación!$G$32</f>
        <v>50</v>
      </c>
      <c r="AH41" s="51">
        <f>+[1]Tabulación!$G$33</f>
        <v>45</v>
      </c>
      <c r="AI41" s="51">
        <f>+[1]Tabulación!$G$34</f>
        <v>5</v>
      </c>
      <c r="AJ41" s="51">
        <f>+[1]Tabulación!$G$35</f>
        <v>0</v>
      </c>
      <c r="AK41" s="21">
        <f t="shared" si="1"/>
        <v>100</v>
      </c>
      <c r="AL41" s="51">
        <f>+[1]Tabulación!$L$32</f>
        <v>87.5</v>
      </c>
      <c r="AM41" s="51">
        <f>+[1]Tabulación!$L$33</f>
        <v>12.5</v>
      </c>
      <c r="AN41" s="51">
        <f>+[1]Tabulación!$L$34</f>
        <v>0</v>
      </c>
      <c r="AO41" s="51">
        <f>+[1]Tabulación!$L$35</f>
        <v>0</v>
      </c>
      <c r="AP41" s="21">
        <f t="shared" si="2"/>
        <v>100</v>
      </c>
      <c r="AQ41" s="51">
        <f>+[1]Tabulación!$N$32</f>
        <v>55.357142857142861</v>
      </c>
      <c r="AR41" s="51">
        <f>+[1]Tabulación!$N$33</f>
        <v>40.476190476190474</v>
      </c>
      <c r="AS41" s="51">
        <f>+[1]Tabulación!$N$34</f>
        <v>4.166666666666667</v>
      </c>
      <c r="AT41" s="51">
        <f>+[1]Tabulación!$N$35</f>
        <v>0</v>
      </c>
      <c r="AU41" s="21">
        <f t="shared" si="3"/>
        <v>100.00000000000001</v>
      </c>
      <c r="AV41" s="47" t="s">
        <v>104</v>
      </c>
      <c r="AW41" s="21">
        <f>+'Tabla Evaluación'!B12</f>
        <v>26</v>
      </c>
      <c r="AX41" s="55">
        <f>+'Tabla Evaluación'!E12</f>
        <v>71.428571428571431</v>
      </c>
      <c r="AY41" s="55">
        <f>+'Tabla Evaluación'!F12</f>
        <v>78.571428571428569</v>
      </c>
      <c r="AZ41" s="55">
        <f>+'Tabla Evaluación'!G12</f>
        <v>7.1428571428571432</v>
      </c>
      <c r="BA41" s="52">
        <v>0</v>
      </c>
    </row>
    <row r="42" spans="1:53" ht="59.25" customHeight="1" x14ac:dyDescent="0.25">
      <c r="A42" s="21">
        <v>39</v>
      </c>
      <c r="B42" s="47" t="s">
        <v>109</v>
      </c>
      <c r="C42" s="47" t="s">
        <v>111</v>
      </c>
      <c r="D42" s="21" t="s">
        <v>49</v>
      </c>
      <c r="E42" s="21" t="s">
        <v>49</v>
      </c>
      <c r="F42" s="48">
        <v>43294</v>
      </c>
      <c r="G42" s="49" t="s">
        <v>94</v>
      </c>
      <c r="H42" s="21">
        <v>1.5</v>
      </c>
      <c r="I42" s="47" t="s">
        <v>110</v>
      </c>
      <c r="J42" s="21">
        <v>188</v>
      </c>
      <c r="K42" s="21">
        <v>188</v>
      </c>
      <c r="L42" s="50">
        <f t="shared" si="5"/>
        <v>100</v>
      </c>
      <c r="M42" s="47"/>
      <c r="N42" s="21">
        <v>2</v>
      </c>
      <c r="O42" s="21">
        <v>6</v>
      </c>
      <c r="P42" s="21">
        <v>94</v>
      </c>
      <c r="Q42" s="21">
        <v>24</v>
      </c>
      <c r="R42" s="21">
        <v>62</v>
      </c>
      <c r="S42" s="21">
        <v>25</v>
      </c>
      <c r="T42" s="21">
        <v>8</v>
      </c>
      <c r="U42" s="21">
        <v>23</v>
      </c>
      <c r="V42" s="21">
        <v>130</v>
      </c>
      <c r="W42" s="21">
        <v>2</v>
      </c>
      <c r="X42" s="21">
        <v>0</v>
      </c>
      <c r="Y42" s="21">
        <v>76</v>
      </c>
      <c r="Z42" s="21">
        <v>112</v>
      </c>
      <c r="AA42" s="21">
        <v>0</v>
      </c>
      <c r="AB42" s="51">
        <v>47.692307692307693</v>
      </c>
      <c r="AC42" s="51">
        <v>30.769230769230766</v>
      </c>
      <c r="AD42" s="51">
        <v>12.307692307692308</v>
      </c>
      <c r="AE42" s="51">
        <v>9.2307692307692299</v>
      </c>
      <c r="AF42" s="21">
        <f t="shared" si="0"/>
        <v>99.999999999999986</v>
      </c>
      <c r="AG42" s="51">
        <v>35.384615384615387</v>
      </c>
      <c r="AH42" s="51">
        <v>43.07692307692308</v>
      </c>
      <c r="AI42" s="51">
        <v>16.923076923076923</v>
      </c>
      <c r="AJ42" s="51">
        <v>4.615384615384615</v>
      </c>
      <c r="AK42" s="21">
        <f t="shared" si="1"/>
        <v>100</v>
      </c>
      <c r="AL42" s="51">
        <v>38.46153846153846</v>
      </c>
      <c r="AM42" s="51">
        <v>42.307692307692307</v>
      </c>
      <c r="AN42" s="51">
        <v>3.8461538461538463</v>
      </c>
      <c r="AO42" s="51">
        <v>15.384615384615385</v>
      </c>
      <c r="AP42" s="21">
        <f t="shared" si="2"/>
        <v>100</v>
      </c>
      <c r="AQ42" s="51">
        <v>55.128205128205131</v>
      </c>
      <c r="AR42" s="51">
        <v>32.051282051282051</v>
      </c>
      <c r="AS42" s="51">
        <v>11.538461538461538</v>
      </c>
      <c r="AT42" s="51">
        <v>1.2820512820512822</v>
      </c>
      <c r="AU42" s="21">
        <f t="shared" si="3"/>
        <v>100</v>
      </c>
      <c r="AV42" s="47"/>
      <c r="AW42" s="21" t="s">
        <v>58</v>
      </c>
      <c r="AX42" s="21" t="s">
        <v>58</v>
      </c>
      <c r="AY42" s="21" t="s">
        <v>58</v>
      </c>
      <c r="AZ42" s="21" t="s">
        <v>58</v>
      </c>
      <c r="BA42" s="52">
        <v>0</v>
      </c>
    </row>
    <row r="43" spans="1:53" ht="59.25" customHeight="1" x14ac:dyDescent="0.25">
      <c r="A43" s="21">
        <v>40</v>
      </c>
      <c r="B43" s="47" t="s">
        <v>192</v>
      </c>
      <c r="C43" s="47" t="s">
        <v>170</v>
      </c>
      <c r="D43" s="21" t="s">
        <v>49</v>
      </c>
      <c r="E43" s="21" t="s">
        <v>49</v>
      </c>
      <c r="F43" s="48">
        <v>43325</v>
      </c>
      <c r="G43" s="49" t="s">
        <v>95</v>
      </c>
      <c r="H43" s="21">
        <v>2</v>
      </c>
      <c r="I43" s="47" t="s">
        <v>171</v>
      </c>
      <c r="J43" s="21">
        <v>83</v>
      </c>
      <c r="K43" s="21">
        <v>83</v>
      </c>
      <c r="L43" s="50">
        <f t="shared" si="5"/>
        <v>100</v>
      </c>
      <c r="M43" s="47"/>
      <c r="N43" s="21">
        <v>0</v>
      </c>
      <c r="O43" s="21">
        <v>0</v>
      </c>
      <c r="P43" s="21">
        <v>38</v>
      </c>
      <c r="Q43" s="21">
        <v>10</v>
      </c>
      <c r="R43" s="21">
        <v>35</v>
      </c>
      <c r="S43" s="21">
        <v>12</v>
      </c>
      <c r="T43" s="21">
        <v>0</v>
      </c>
      <c r="U43" s="21">
        <v>11</v>
      </c>
      <c r="V43" s="21">
        <v>60</v>
      </c>
      <c r="W43" s="21">
        <v>0</v>
      </c>
      <c r="X43" s="21">
        <v>0</v>
      </c>
      <c r="Y43" s="21">
        <v>33</v>
      </c>
      <c r="Z43" s="21">
        <v>42</v>
      </c>
      <c r="AA43" s="21">
        <v>0</v>
      </c>
      <c r="AB43" s="51">
        <v>62.352941176470587</v>
      </c>
      <c r="AC43" s="51">
        <v>35.294117647058826</v>
      </c>
      <c r="AD43" s="51">
        <v>2.3529411764705883</v>
      </c>
      <c r="AE43" s="51">
        <v>0</v>
      </c>
      <c r="AF43" s="21">
        <f t="shared" si="0"/>
        <v>100.00000000000001</v>
      </c>
      <c r="AG43" s="51">
        <v>63.529411764705891</v>
      </c>
      <c r="AH43" s="51">
        <v>34.117647058823529</v>
      </c>
      <c r="AI43" s="51">
        <v>2.3529411764705883</v>
      </c>
      <c r="AJ43" s="51">
        <v>0</v>
      </c>
      <c r="AK43" s="21">
        <f t="shared" si="1"/>
        <v>100.00000000000001</v>
      </c>
      <c r="AL43" s="51">
        <v>64.705882352941174</v>
      </c>
      <c r="AM43" s="51">
        <v>35.294117647058826</v>
      </c>
      <c r="AN43" s="51">
        <v>0</v>
      </c>
      <c r="AO43" s="51">
        <v>0</v>
      </c>
      <c r="AP43" s="21">
        <f t="shared" si="2"/>
        <v>100</v>
      </c>
      <c r="AQ43" s="51">
        <v>58.823529411764696</v>
      </c>
      <c r="AR43" s="51">
        <v>41.176470588235304</v>
      </c>
      <c r="AS43" s="51">
        <v>0</v>
      </c>
      <c r="AT43" s="51">
        <v>0</v>
      </c>
      <c r="AU43" s="21">
        <f t="shared" si="3"/>
        <v>100</v>
      </c>
      <c r="AV43" s="47"/>
      <c r="AW43" s="21" t="s">
        <v>58</v>
      </c>
      <c r="AX43" s="21" t="s">
        <v>58</v>
      </c>
      <c r="AY43" s="21" t="s">
        <v>58</v>
      </c>
      <c r="AZ43" s="21" t="s">
        <v>58</v>
      </c>
      <c r="BA43" s="52">
        <v>0</v>
      </c>
    </row>
    <row r="44" spans="1:53" ht="25.5" x14ac:dyDescent="0.25">
      <c r="A44" s="37">
        <v>41</v>
      </c>
      <c r="B44" s="47" t="s">
        <v>172</v>
      </c>
      <c r="C44" s="47" t="s">
        <v>173</v>
      </c>
      <c r="D44" s="21"/>
      <c r="E44" s="21" t="s">
        <v>49</v>
      </c>
      <c r="F44" s="48">
        <v>43173</v>
      </c>
      <c r="G44" s="21" t="s">
        <v>96</v>
      </c>
      <c r="H44" s="21">
        <v>40</v>
      </c>
      <c r="I44" s="47" t="s">
        <v>169</v>
      </c>
      <c r="J44" s="21">
        <v>7</v>
      </c>
      <c r="K44" s="21">
        <v>7</v>
      </c>
      <c r="L44" s="50">
        <f t="shared" si="5"/>
        <v>100</v>
      </c>
      <c r="M44" s="21"/>
      <c r="N44" s="21">
        <v>0</v>
      </c>
      <c r="O44" s="21">
        <v>0</v>
      </c>
      <c r="P44" s="21">
        <v>1</v>
      </c>
      <c r="Q44" s="21">
        <v>0</v>
      </c>
      <c r="R44" s="21">
        <v>6</v>
      </c>
      <c r="S44" s="21">
        <v>2</v>
      </c>
      <c r="T44" s="21">
        <v>0</v>
      </c>
      <c r="U44" s="21">
        <v>0</v>
      </c>
      <c r="V44" s="21">
        <v>5</v>
      </c>
      <c r="W44" s="21">
        <v>0</v>
      </c>
      <c r="X44" s="21">
        <v>0</v>
      </c>
      <c r="Y44" s="21">
        <v>6</v>
      </c>
      <c r="Z44" s="21">
        <v>1</v>
      </c>
      <c r="AA44" s="21">
        <v>0</v>
      </c>
      <c r="AB44" s="21" t="s">
        <v>58</v>
      </c>
      <c r="AC44" s="21" t="s">
        <v>58</v>
      </c>
      <c r="AD44" s="21" t="s">
        <v>58</v>
      </c>
      <c r="AE44" s="21" t="s">
        <v>58</v>
      </c>
      <c r="AF44" s="21" t="s">
        <v>58</v>
      </c>
      <c r="AG44" s="21" t="s">
        <v>58</v>
      </c>
      <c r="AH44" s="21" t="s">
        <v>58</v>
      </c>
      <c r="AI44" s="21" t="s">
        <v>58</v>
      </c>
      <c r="AJ44" s="21" t="s">
        <v>58</v>
      </c>
      <c r="AK44" s="21" t="s">
        <v>58</v>
      </c>
      <c r="AL44" s="21" t="s">
        <v>58</v>
      </c>
      <c r="AM44" s="21" t="s">
        <v>58</v>
      </c>
      <c r="AN44" s="21" t="s">
        <v>58</v>
      </c>
      <c r="AO44" s="21" t="s">
        <v>58</v>
      </c>
      <c r="AP44" s="21" t="s">
        <v>58</v>
      </c>
      <c r="AQ44" s="21" t="s">
        <v>58</v>
      </c>
      <c r="AR44" s="21" t="s">
        <v>58</v>
      </c>
      <c r="AS44" s="21" t="s">
        <v>58</v>
      </c>
      <c r="AT44" s="21" t="s">
        <v>58</v>
      </c>
      <c r="AU44" s="21" t="s">
        <v>58</v>
      </c>
      <c r="AV44" s="21"/>
      <c r="AW44" s="21" t="s">
        <v>58</v>
      </c>
      <c r="AX44" s="21" t="s">
        <v>58</v>
      </c>
      <c r="AY44" s="21" t="s">
        <v>58</v>
      </c>
      <c r="AZ44" s="21" t="s">
        <v>58</v>
      </c>
      <c r="BA44" s="52">
        <v>0</v>
      </c>
    </row>
    <row r="45" spans="1:53" s="53" customFormat="1" ht="51" x14ac:dyDescent="0.25">
      <c r="A45" s="21">
        <v>42</v>
      </c>
      <c r="B45" s="47" t="s">
        <v>279</v>
      </c>
      <c r="C45" s="47" t="s">
        <v>147</v>
      </c>
      <c r="D45" s="21" t="s">
        <v>49</v>
      </c>
      <c r="E45" s="21" t="s">
        <v>49</v>
      </c>
      <c r="F45" s="48">
        <v>43339</v>
      </c>
      <c r="G45" s="21" t="s">
        <v>96</v>
      </c>
      <c r="H45" s="21">
        <v>9</v>
      </c>
      <c r="I45" s="47" t="s">
        <v>102</v>
      </c>
      <c r="J45" s="21">
        <v>58</v>
      </c>
      <c r="K45" s="21">
        <v>47</v>
      </c>
      <c r="L45" s="50">
        <f t="shared" si="5"/>
        <v>81.034482758620683</v>
      </c>
      <c r="M45" s="21"/>
      <c r="N45" s="21">
        <v>0</v>
      </c>
      <c r="O45" s="21">
        <v>0</v>
      </c>
      <c r="P45" s="21">
        <v>27</v>
      </c>
      <c r="Q45" s="21">
        <v>16</v>
      </c>
      <c r="R45" s="21">
        <v>4</v>
      </c>
      <c r="S45" s="21">
        <v>0</v>
      </c>
      <c r="T45" s="21">
        <v>0</v>
      </c>
      <c r="U45" s="21">
        <v>26</v>
      </c>
      <c r="V45" s="21">
        <v>21</v>
      </c>
      <c r="W45" s="21">
        <v>0</v>
      </c>
      <c r="X45" s="21">
        <v>0</v>
      </c>
      <c r="Y45" s="21">
        <v>20</v>
      </c>
      <c r="Z45" s="21">
        <v>27</v>
      </c>
      <c r="AA45" s="21">
        <v>0</v>
      </c>
      <c r="AB45" s="51">
        <f>+[2]Tabulación!$D$52</f>
        <v>43.201058201058203</v>
      </c>
      <c r="AC45" s="51">
        <f>+[2]Tabulación!$D$53</f>
        <v>49.629629629629633</v>
      </c>
      <c r="AD45" s="51">
        <f>+[2]Tabulación!$D$54</f>
        <v>7.1693121693121693</v>
      </c>
      <c r="AE45" s="51">
        <f>+[2]Tabulación!$D$55</f>
        <v>0</v>
      </c>
      <c r="AF45" s="21">
        <f t="shared" si="0"/>
        <v>100</v>
      </c>
      <c r="AG45" s="51">
        <f>+[2]Tabulación!$G$52</f>
        <v>40.714285714285708</v>
      </c>
      <c r="AH45" s="51">
        <f>+[2]Tabulación!$G$53</f>
        <v>52.142857142857146</v>
      </c>
      <c r="AI45" s="51">
        <f>+[2]Tabulación!$G$54</f>
        <v>6.4285714285714288</v>
      </c>
      <c r="AJ45" s="51">
        <f>+[2]Tabulación!$G$55</f>
        <v>0.7142857142857143</v>
      </c>
      <c r="AK45" s="21">
        <f t="shared" si="1"/>
        <v>100</v>
      </c>
      <c r="AL45" s="51">
        <f>+[2]Tabulación!$L$52</f>
        <v>66.666666666666671</v>
      </c>
      <c r="AM45" s="51">
        <f>+[2]Tabulación!$L$53</f>
        <v>31.481481481481481</v>
      </c>
      <c r="AN45" s="51">
        <f>+[2]Tabulación!$L$54</f>
        <v>1.8518518518518519</v>
      </c>
      <c r="AO45" s="51">
        <f>+[2]Tabulación!$L$55</f>
        <v>0</v>
      </c>
      <c r="AP45" s="21">
        <f t="shared" si="2"/>
        <v>100</v>
      </c>
      <c r="AQ45" s="51">
        <f>+[2]Tabulación!$N$52</f>
        <v>55.952380952380956</v>
      </c>
      <c r="AR45" s="51">
        <f>+[2]Tabulación!$N$53</f>
        <v>41.666666666666664</v>
      </c>
      <c r="AS45" s="51">
        <f>+[2]Tabulación!$N$54</f>
        <v>2.3809523809523809</v>
      </c>
      <c r="AT45" s="51">
        <f>+[2]Tabulación!$N$55</f>
        <v>0</v>
      </c>
      <c r="AU45" s="21">
        <f t="shared" si="3"/>
        <v>100</v>
      </c>
      <c r="AV45" s="21"/>
      <c r="AW45" s="55">
        <f>+'Tabla Evaluación'!B62</f>
        <v>25</v>
      </c>
      <c r="AX45" s="55">
        <f>+'Tabla Evaluación'!E63</f>
        <v>61.714285714285715</v>
      </c>
      <c r="AY45" s="55">
        <f>+'Tabla Evaluación'!F63</f>
        <v>78.285714285714292</v>
      </c>
      <c r="AZ45" s="55">
        <f>+'Tabla Evaluación'!G63</f>
        <v>16.571428571428573</v>
      </c>
      <c r="BA45" s="52">
        <v>0</v>
      </c>
    </row>
    <row r="46" spans="1:53" ht="75" customHeight="1" x14ac:dyDescent="0.25">
      <c r="A46" s="21">
        <v>43</v>
      </c>
      <c r="B46" s="47" t="s">
        <v>178</v>
      </c>
      <c r="C46" s="47" t="s">
        <v>226</v>
      </c>
      <c r="D46" s="21"/>
      <c r="E46" s="21" t="s">
        <v>49</v>
      </c>
      <c r="F46" s="48">
        <v>43346</v>
      </c>
      <c r="G46" s="21" t="s">
        <v>295</v>
      </c>
      <c r="H46" s="21">
        <v>40</v>
      </c>
      <c r="I46" s="21" t="s">
        <v>169</v>
      </c>
      <c r="J46" s="21">
        <v>17</v>
      </c>
      <c r="K46" s="21">
        <v>17</v>
      </c>
      <c r="L46" s="50">
        <f t="shared" si="5"/>
        <v>100</v>
      </c>
      <c r="M46" s="21"/>
      <c r="N46" s="21">
        <v>0</v>
      </c>
      <c r="O46" s="21">
        <v>0</v>
      </c>
      <c r="P46" s="21">
        <v>1</v>
      </c>
      <c r="Q46" s="21">
        <v>1</v>
      </c>
      <c r="R46" s="21">
        <v>15</v>
      </c>
      <c r="S46" s="21">
        <v>6</v>
      </c>
      <c r="T46" s="21">
        <v>0</v>
      </c>
      <c r="U46" s="21">
        <v>2</v>
      </c>
      <c r="V46" s="21">
        <v>9</v>
      </c>
      <c r="W46" s="21">
        <v>0</v>
      </c>
      <c r="X46" s="21">
        <v>0</v>
      </c>
      <c r="Y46" s="21">
        <v>14</v>
      </c>
      <c r="Z46" s="21">
        <v>4</v>
      </c>
      <c r="AA46" s="21">
        <v>0</v>
      </c>
      <c r="AB46" s="21" t="s">
        <v>58</v>
      </c>
      <c r="AC46" s="21" t="s">
        <v>58</v>
      </c>
      <c r="AD46" s="21" t="s">
        <v>58</v>
      </c>
      <c r="AE46" s="21" t="s">
        <v>58</v>
      </c>
      <c r="AF46" s="21" t="s">
        <v>58</v>
      </c>
      <c r="AG46" s="21" t="s">
        <v>58</v>
      </c>
      <c r="AH46" s="21" t="s">
        <v>58</v>
      </c>
      <c r="AI46" s="21" t="s">
        <v>58</v>
      </c>
      <c r="AJ46" s="21" t="s">
        <v>58</v>
      </c>
      <c r="AK46" s="21" t="s">
        <v>58</v>
      </c>
      <c r="AL46" s="21" t="s">
        <v>58</v>
      </c>
      <c r="AM46" s="21" t="s">
        <v>58</v>
      </c>
      <c r="AN46" s="21" t="s">
        <v>58</v>
      </c>
      <c r="AO46" s="21" t="s">
        <v>58</v>
      </c>
      <c r="AP46" s="21" t="s">
        <v>58</v>
      </c>
      <c r="AQ46" s="21" t="s">
        <v>58</v>
      </c>
      <c r="AR46" s="21" t="s">
        <v>58</v>
      </c>
      <c r="AS46" s="21" t="s">
        <v>58</v>
      </c>
      <c r="AT46" s="21" t="s">
        <v>58</v>
      </c>
      <c r="AU46" s="21" t="s">
        <v>58</v>
      </c>
      <c r="AV46" s="21"/>
      <c r="AW46" s="21" t="s">
        <v>58</v>
      </c>
      <c r="AX46" s="21" t="s">
        <v>58</v>
      </c>
      <c r="AY46" s="21" t="s">
        <v>58</v>
      </c>
      <c r="AZ46" s="21" t="s">
        <v>58</v>
      </c>
      <c r="BA46" s="52">
        <v>0</v>
      </c>
    </row>
    <row r="47" spans="1:53" ht="63.75" x14ac:dyDescent="0.25">
      <c r="A47" s="21">
        <v>44</v>
      </c>
      <c r="B47" s="21" t="s">
        <v>280</v>
      </c>
      <c r="C47" s="47" t="s">
        <v>124</v>
      </c>
      <c r="D47" s="21" t="s">
        <v>49</v>
      </c>
      <c r="E47" s="21" t="s">
        <v>49</v>
      </c>
      <c r="F47" s="48">
        <v>43315</v>
      </c>
      <c r="G47" s="21" t="s">
        <v>95</v>
      </c>
      <c r="H47" s="21">
        <v>4</v>
      </c>
      <c r="I47" s="25" t="s">
        <v>89</v>
      </c>
      <c r="J47" s="21">
        <v>29</v>
      </c>
      <c r="K47" s="21">
        <v>29</v>
      </c>
      <c r="L47" s="50">
        <f t="shared" si="5"/>
        <v>100</v>
      </c>
      <c r="M47" s="21"/>
      <c r="N47" s="21">
        <v>0</v>
      </c>
      <c r="O47" s="21">
        <v>0</v>
      </c>
      <c r="P47" s="21">
        <v>9</v>
      </c>
      <c r="Q47" s="21">
        <v>2</v>
      </c>
      <c r="R47" s="21">
        <v>18</v>
      </c>
      <c r="S47" s="21">
        <v>5</v>
      </c>
      <c r="T47" s="21">
        <v>0</v>
      </c>
      <c r="U47" s="21">
        <v>0</v>
      </c>
      <c r="V47" s="21">
        <v>19</v>
      </c>
      <c r="W47" s="21">
        <v>0</v>
      </c>
      <c r="X47" s="21">
        <v>5</v>
      </c>
      <c r="Y47" s="21">
        <v>7</v>
      </c>
      <c r="Z47" s="21">
        <v>22</v>
      </c>
      <c r="AA47" s="21">
        <v>0</v>
      </c>
      <c r="AB47" s="51" t="s">
        <v>58</v>
      </c>
      <c r="AC47" s="51" t="s">
        <v>58</v>
      </c>
      <c r="AD47" s="51" t="s">
        <v>58</v>
      </c>
      <c r="AE47" s="51" t="s">
        <v>58</v>
      </c>
      <c r="AF47" s="51" t="s">
        <v>58</v>
      </c>
      <c r="AG47" s="51" t="s">
        <v>58</v>
      </c>
      <c r="AH47" s="51" t="s">
        <v>58</v>
      </c>
      <c r="AI47" s="51" t="s">
        <v>58</v>
      </c>
      <c r="AJ47" s="51" t="s">
        <v>58</v>
      </c>
      <c r="AK47" s="51" t="s">
        <v>58</v>
      </c>
      <c r="AL47" s="51" t="s">
        <v>58</v>
      </c>
      <c r="AM47" s="51" t="s">
        <v>58</v>
      </c>
      <c r="AN47" s="51" t="s">
        <v>58</v>
      </c>
      <c r="AO47" s="51" t="s">
        <v>58</v>
      </c>
      <c r="AP47" s="51" t="s">
        <v>58</v>
      </c>
      <c r="AQ47" s="51" t="s">
        <v>58</v>
      </c>
      <c r="AR47" s="51" t="s">
        <v>58</v>
      </c>
      <c r="AS47" s="51" t="s">
        <v>58</v>
      </c>
      <c r="AT47" s="51" t="s">
        <v>58</v>
      </c>
      <c r="AU47" s="51" t="s">
        <v>58</v>
      </c>
      <c r="AV47" s="21"/>
      <c r="AW47" s="21" t="s">
        <v>58</v>
      </c>
      <c r="AX47" s="21" t="s">
        <v>58</v>
      </c>
      <c r="AY47" s="21" t="s">
        <v>58</v>
      </c>
      <c r="AZ47" s="21" t="s">
        <v>58</v>
      </c>
      <c r="BA47" s="52">
        <v>0</v>
      </c>
    </row>
    <row r="48" spans="1:53" ht="51" x14ac:dyDescent="0.25">
      <c r="A48" s="21">
        <v>45</v>
      </c>
      <c r="B48" s="47" t="s">
        <v>279</v>
      </c>
      <c r="C48" s="47" t="s">
        <v>147</v>
      </c>
      <c r="D48" s="21" t="s">
        <v>49</v>
      </c>
      <c r="E48" s="21" t="s">
        <v>49</v>
      </c>
      <c r="F48" s="48">
        <v>43133</v>
      </c>
      <c r="G48" s="21" t="s">
        <v>96</v>
      </c>
      <c r="H48" s="21">
        <v>8</v>
      </c>
      <c r="I48" s="47" t="s">
        <v>102</v>
      </c>
      <c r="J48" s="21">
        <v>12</v>
      </c>
      <c r="K48" s="21">
        <v>12</v>
      </c>
      <c r="L48" s="50">
        <f t="shared" si="5"/>
        <v>100</v>
      </c>
      <c r="M48" s="21"/>
      <c r="N48" s="21">
        <v>1</v>
      </c>
      <c r="O48" s="21">
        <v>1</v>
      </c>
      <c r="P48" s="21">
        <v>5</v>
      </c>
      <c r="Q48" s="21">
        <v>2</v>
      </c>
      <c r="R48" s="21">
        <v>3</v>
      </c>
      <c r="S48" s="21">
        <v>0</v>
      </c>
      <c r="T48" s="21">
        <v>2</v>
      </c>
      <c r="U48" s="21">
        <v>2</v>
      </c>
      <c r="V48" s="21">
        <v>7</v>
      </c>
      <c r="W48" s="21">
        <v>1</v>
      </c>
      <c r="X48" s="21">
        <v>0</v>
      </c>
      <c r="Y48" s="21">
        <v>7</v>
      </c>
      <c r="Z48" s="21">
        <v>5</v>
      </c>
      <c r="AA48" s="21">
        <v>0</v>
      </c>
      <c r="AB48" s="51">
        <f>+'[3]induccion febrero 2 2018'!$D$34</f>
        <v>40</v>
      </c>
      <c r="AC48" s="51">
        <f>+'[3]induccion febrero 2 2018'!$D$35</f>
        <v>56</v>
      </c>
      <c r="AD48" s="51">
        <f>+'[3]induccion febrero 2 2018'!$D$36</f>
        <v>4</v>
      </c>
      <c r="AE48" s="51">
        <f>+'[3]induccion febrero 2 2018'!$D$37</f>
        <v>0</v>
      </c>
      <c r="AF48" s="21">
        <f t="shared" si="0"/>
        <v>100</v>
      </c>
      <c r="AG48" s="51">
        <f>+'[3]induccion febrero 2 2018'!$I$34</f>
        <v>32</v>
      </c>
      <c r="AH48" s="51">
        <f>+'[3]induccion febrero 2 2018'!$I$35</f>
        <v>64</v>
      </c>
      <c r="AI48" s="51">
        <f>+'[3]induccion febrero 2 2018'!$I$36</f>
        <v>4</v>
      </c>
      <c r="AJ48" s="51">
        <f>+'[3]induccion febrero 2 2018'!$I$37</f>
        <v>0</v>
      </c>
      <c r="AK48" s="21">
        <f t="shared" si="1"/>
        <v>100</v>
      </c>
      <c r="AL48" s="51">
        <f>+'[3]induccion febrero 2 2018'!$N$34</f>
        <v>50</v>
      </c>
      <c r="AM48" s="51">
        <f>+'[3]induccion febrero 2 2018'!$N$35</f>
        <v>50</v>
      </c>
      <c r="AN48" s="51">
        <f>+'[3]induccion febrero 2 2018'!$N$36</f>
        <v>0</v>
      </c>
      <c r="AO48" s="51">
        <f>+'[3]induccion febrero 2 2018'!$N$37</f>
        <v>0</v>
      </c>
      <c r="AP48" s="21">
        <f t="shared" si="2"/>
        <v>100</v>
      </c>
      <c r="AQ48" s="51">
        <f>+'[3]induccion febrero 2 2018'!$P$34</f>
        <v>60</v>
      </c>
      <c r="AR48" s="51">
        <f>+'[3]induccion febrero 2 2018'!$P$35</f>
        <v>40</v>
      </c>
      <c r="AS48" s="51">
        <f>+'[3]induccion febrero 2 2018'!$P$36</f>
        <v>0</v>
      </c>
      <c r="AT48" s="51">
        <f>+'[3]induccion febrero 2 2018'!$P$37</f>
        <v>0</v>
      </c>
      <c r="AU48" s="21">
        <f t="shared" si="3"/>
        <v>100</v>
      </c>
      <c r="AV48" s="21"/>
      <c r="AW48" s="21"/>
      <c r="AX48" s="21"/>
      <c r="AY48" s="21"/>
      <c r="AZ48" s="21"/>
      <c r="BA48" s="52">
        <v>0</v>
      </c>
    </row>
    <row r="49" spans="1:53" ht="38.25" x14ac:dyDescent="0.25">
      <c r="A49" s="37">
        <v>46</v>
      </c>
      <c r="B49" s="47" t="s">
        <v>193</v>
      </c>
      <c r="C49" s="47" t="s">
        <v>170</v>
      </c>
      <c r="D49" s="21" t="s">
        <v>49</v>
      </c>
      <c r="E49" s="21" t="s">
        <v>49</v>
      </c>
      <c r="F49" s="48">
        <v>43347</v>
      </c>
      <c r="G49" s="49" t="s">
        <v>94</v>
      </c>
      <c r="H49" s="21">
        <v>2</v>
      </c>
      <c r="I49" s="47" t="s">
        <v>171</v>
      </c>
      <c r="J49" s="21">
        <v>132</v>
      </c>
      <c r="K49" s="21">
        <v>132</v>
      </c>
      <c r="L49" s="50">
        <f>+(K49*100)/J49</f>
        <v>100</v>
      </c>
      <c r="M49" s="47"/>
      <c r="N49" s="21">
        <v>6</v>
      </c>
      <c r="O49" s="21">
        <v>4</v>
      </c>
      <c r="P49" s="21">
        <v>69</v>
      </c>
      <c r="Q49" s="21">
        <v>9</v>
      </c>
      <c r="R49" s="21">
        <v>44</v>
      </c>
      <c r="S49" s="21">
        <v>26</v>
      </c>
      <c r="T49" s="21">
        <v>16</v>
      </c>
      <c r="U49" s="21">
        <v>30</v>
      </c>
      <c r="V49" s="21">
        <v>57</v>
      </c>
      <c r="W49" s="21">
        <v>4</v>
      </c>
      <c r="X49" s="21">
        <v>0</v>
      </c>
      <c r="Y49" s="21">
        <v>55</v>
      </c>
      <c r="Z49" s="21">
        <v>77</v>
      </c>
      <c r="AA49" s="21">
        <v>0</v>
      </c>
      <c r="AB49" s="51">
        <v>40.000000000000007</v>
      </c>
      <c r="AC49" s="51">
        <v>58.095238095238095</v>
      </c>
      <c r="AD49" s="51">
        <v>1.9047619047619047</v>
      </c>
      <c r="AE49" s="51">
        <v>0</v>
      </c>
      <c r="AF49" s="21">
        <f t="shared" si="0"/>
        <v>100</v>
      </c>
      <c r="AG49" s="51">
        <v>43.80952380952381</v>
      </c>
      <c r="AH49" s="51">
        <v>52.380952380952387</v>
      </c>
      <c r="AI49" s="51">
        <v>3.8095238095238093</v>
      </c>
      <c r="AJ49" s="51">
        <v>0</v>
      </c>
      <c r="AK49" s="21">
        <f t="shared" si="1"/>
        <v>100.00000000000001</v>
      </c>
      <c r="AL49" s="51">
        <v>69.047619047619051</v>
      </c>
      <c r="AM49" s="51">
        <v>30.952380952380956</v>
      </c>
      <c r="AN49" s="51">
        <v>0</v>
      </c>
      <c r="AO49" s="51">
        <v>0</v>
      </c>
      <c r="AP49" s="21">
        <f t="shared" si="2"/>
        <v>100</v>
      </c>
      <c r="AQ49" s="51">
        <v>46.031746031746032</v>
      </c>
      <c r="AR49" s="51">
        <v>53.17460317460317</v>
      </c>
      <c r="AS49" s="51">
        <v>0.79365079365079361</v>
      </c>
      <c r="AT49" s="51">
        <v>0</v>
      </c>
      <c r="AU49" s="21">
        <f t="shared" si="3"/>
        <v>100</v>
      </c>
      <c r="AV49" s="21"/>
      <c r="AW49" s="21" t="s">
        <v>58</v>
      </c>
      <c r="AX49" s="21" t="s">
        <v>58</v>
      </c>
      <c r="AY49" s="21" t="s">
        <v>58</v>
      </c>
      <c r="AZ49" s="21" t="s">
        <v>58</v>
      </c>
      <c r="BA49" s="52">
        <v>0</v>
      </c>
    </row>
    <row r="50" spans="1:53" ht="38.25" x14ac:dyDescent="0.25">
      <c r="A50" s="21">
        <v>47</v>
      </c>
      <c r="B50" s="47" t="s">
        <v>193</v>
      </c>
      <c r="C50" s="47" t="s">
        <v>170</v>
      </c>
      <c r="D50" s="21" t="s">
        <v>49</v>
      </c>
      <c r="E50" s="21" t="s">
        <v>49</v>
      </c>
      <c r="F50" s="48">
        <v>43395</v>
      </c>
      <c r="G50" s="49" t="s">
        <v>94</v>
      </c>
      <c r="H50" s="21">
        <v>2</v>
      </c>
      <c r="I50" s="47" t="s">
        <v>171</v>
      </c>
      <c r="J50" s="21">
        <v>551</v>
      </c>
      <c r="K50" s="21">
        <v>188</v>
      </c>
      <c r="L50" s="50">
        <f t="shared" ref="L50:L60" si="6">+(K50*100)/J50</f>
        <v>34.119782214156082</v>
      </c>
      <c r="M50" s="47"/>
      <c r="N50" s="21">
        <v>4</v>
      </c>
      <c r="O50" s="21">
        <v>4</v>
      </c>
      <c r="P50" s="21">
        <v>93</v>
      </c>
      <c r="Q50" s="21">
        <v>26</v>
      </c>
      <c r="R50" s="21">
        <v>61</v>
      </c>
      <c r="S50" s="21">
        <v>21</v>
      </c>
      <c r="T50" s="21">
        <v>7</v>
      </c>
      <c r="U50" s="21">
        <v>52</v>
      </c>
      <c r="V50" s="21">
        <v>108</v>
      </c>
      <c r="W50" s="21">
        <v>0</v>
      </c>
      <c r="X50" s="21">
        <v>0</v>
      </c>
      <c r="Y50" s="21">
        <v>80</v>
      </c>
      <c r="Z50" s="21">
        <v>108</v>
      </c>
      <c r="AA50" s="21">
        <v>0</v>
      </c>
      <c r="AB50" s="51">
        <f>+'[4]Acoso Laboral 22-10-18'!$C$10</f>
        <v>30.4</v>
      </c>
      <c r="AC50" s="51">
        <f>+'[4]Acoso Laboral 22-10-18'!$D$10</f>
        <v>53</v>
      </c>
      <c r="AD50" s="51">
        <f>+'[4]Acoso Laboral 22-10-18'!$E$10</f>
        <v>14.6</v>
      </c>
      <c r="AE50" s="51">
        <f>+'[4]Acoso Laboral 22-10-18'!$F$10</f>
        <v>2</v>
      </c>
      <c r="AF50" s="21">
        <f t="shared" ref="AF50:AF88" si="7">+SUM(AB50:AE50)</f>
        <v>100</v>
      </c>
      <c r="AG50" s="51">
        <f>+'[4]Acoso Laboral 22-10-18'!$C$19</f>
        <v>26.4</v>
      </c>
      <c r="AH50" s="51">
        <f>+'[4]Acoso Laboral 22-10-18'!$D$19</f>
        <v>56.2</v>
      </c>
      <c r="AI50" s="51">
        <f>+'[4]Acoso Laboral 22-10-18'!$E$19</f>
        <v>16.399999999999999</v>
      </c>
      <c r="AJ50" s="51">
        <f>+'[4]Acoso Laboral 22-10-18'!$F$19</f>
        <v>1</v>
      </c>
      <c r="AK50" s="21">
        <f t="shared" ref="AK50:AK65" si="8">+SUM(AG50:AJ50)</f>
        <v>100</v>
      </c>
      <c r="AL50" s="21">
        <f>+'[4]Acoso Laboral 22-10-18'!$C$25</f>
        <v>51.5</v>
      </c>
      <c r="AM50" s="51">
        <f>+'[4]Acoso Laboral 22-10-18'!$D$25</f>
        <v>42.5</v>
      </c>
      <c r="AN50" s="21">
        <f>+'[4]Acoso Laboral 22-10-18'!$E$25</f>
        <v>6</v>
      </c>
      <c r="AO50" s="21">
        <f>+'[4]Acoso Laboral 22-10-18'!$F$25</f>
        <v>0</v>
      </c>
      <c r="AP50" s="21">
        <f t="shared" ref="AP50:AP88" si="9">+SUM(AL50:AO50)</f>
        <v>100</v>
      </c>
      <c r="AQ50" s="51">
        <f>+'[4]Acoso Laboral 22-10-18'!$C$35</f>
        <v>28.166666666666668</v>
      </c>
      <c r="AR50" s="51">
        <f>+'[4]Acoso Laboral 22-10-18'!$D$35</f>
        <v>55.333333333333336</v>
      </c>
      <c r="AS50" s="51">
        <f>+'[4]Acoso Laboral 22-10-18'!$E$35</f>
        <v>13.166666666666666</v>
      </c>
      <c r="AT50" s="51">
        <f>+'[4]Acoso Laboral 22-10-18'!$F$35</f>
        <v>3.3333333333333335</v>
      </c>
      <c r="AU50" s="21">
        <f t="shared" ref="AU50:AU88" si="10">+SUM(AQ50:AT50)</f>
        <v>100</v>
      </c>
      <c r="AV50" s="21"/>
      <c r="AW50" s="21" t="s">
        <v>58</v>
      </c>
      <c r="AX50" s="21" t="s">
        <v>58</v>
      </c>
      <c r="AY50" s="21" t="s">
        <v>58</v>
      </c>
      <c r="AZ50" s="21" t="s">
        <v>58</v>
      </c>
      <c r="BA50" s="52">
        <v>0</v>
      </c>
    </row>
    <row r="51" spans="1:53" ht="63.75" x14ac:dyDescent="0.25">
      <c r="A51" s="21">
        <v>48</v>
      </c>
      <c r="B51" s="21" t="s">
        <v>188</v>
      </c>
      <c r="C51" s="47" t="s">
        <v>183</v>
      </c>
      <c r="D51" s="21" t="s">
        <v>49</v>
      </c>
      <c r="E51" s="21" t="s">
        <v>49</v>
      </c>
      <c r="F51" s="48">
        <v>43356</v>
      </c>
      <c r="G51" s="21" t="s">
        <v>96</v>
      </c>
      <c r="H51" s="21">
        <v>8</v>
      </c>
      <c r="I51" s="47" t="s">
        <v>291</v>
      </c>
      <c r="J51" s="21">
        <v>17</v>
      </c>
      <c r="K51" s="21">
        <v>15</v>
      </c>
      <c r="L51" s="50">
        <f t="shared" si="6"/>
        <v>88.235294117647058</v>
      </c>
      <c r="M51" s="21"/>
      <c r="N51" s="21">
        <v>0</v>
      </c>
      <c r="O51" s="21">
        <v>0</v>
      </c>
      <c r="P51" s="21">
        <v>8</v>
      </c>
      <c r="Q51" s="21">
        <v>3</v>
      </c>
      <c r="R51" s="21">
        <v>4</v>
      </c>
      <c r="S51" s="21">
        <v>1</v>
      </c>
      <c r="T51" s="21">
        <v>0</v>
      </c>
      <c r="U51" s="21">
        <v>6</v>
      </c>
      <c r="V51" s="21">
        <v>7</v>
      </c>
      <c r="W51" s="21">
        <v>0</v>
      </c>
      <c r="X51" s="21">
        <v>0</v>
      </c>
      <c r="Y51" s="21">
        <v>7</v>
      </c>
      <c r="Z51" s="21">
        <v>8</v>
      </c>
      <c r="AA51" s="21">
        <v>0</v>
      </c>
      <c r="AB51" s="51">
        <v>78.571428571428569</v>
      </c>
      <c r="AC51" s="51">
        <v>20.000000000000004</v>
      </c>
      <c r="AD51" s="51">
        <v>1.4285714285714286</v>
      </c>
      <c r="AE51" s="51">
        <v>0</v>
      </c>
      <c r="AF51" s="21">
        <f t="shared" si="7"/>
        <v>100</v>
      </c>
      <c r="AG51" s="51">
        <v>87.142857142857139</v>
      </c>
      <c r="AH51" s="51">
        <v>10</v>
      </c>
      <c r="AI51" s="51">
        <v>2.8571428571428572</v>
      </c>
      <c r="AJ51" s="51">
        <v>0</v>
      </c>
      <c r="AK51" s="21">
        <f t="shared" si="8"/>
        <v>100</v>
      </c>
      <c r="AL51" s="51">
        <v>67.857142857142861</v>
      </c>
      <c r="AM51" s="51">
        <v>32.142857142857146</v>
      </c>
      <c r="AN51" s="51">
        <v>0</v>
      </c>
      <c r="AO51" s="51">
        <v>0</v>
      </c>
      <c r="AP51" s="21">
        <f t="shared" si="9"/>
        <v>100</v>
      </c>
      <c r="AQ51" s="51">
        <v>69.963369963369971</v>
      </c>
      <c r="AR51" s="51">
        <v>28.84615384615385</v>
      </c>
      <c r="AS51" s="51">
        <v>1.1904761904761905</v>
      </c>
      <c r="AT51" s="51">
        <v>0</v>
      </c>
      <c r="AU51" s="21">
        <f t="shared" si="10"/>
        <v>100.00000000000001</v>
      </c>
      <c r="AV51" s="21"/>
      <c r="AW51" s="55">
        <f>+'Tabla Evaluación'!B84</f>
        <v>5</v>
      </c>
      <c r="AX51" s="55">
        <f>+'Tabla Evaluación'!E84</f>
        <v>58.666666666666664</v>
      </c>
      <c r="AY51" s="55">
        <f>+'Tabla Evaluación'!F84</f>
        <v>72</v>
      </c>
      <c r="AZ51" s="55">
        <f>+'Tabla Evaluación'!G84</f>
        <v>13.333333333333334</v>
      </c>
      <c r="BA51" s="52">
        <f>(13134060/14)+4655870</f>
        <v>5594017.1428571427</v>
      </c>
    </row>
    <row r="52" spans="1:53" ht="63.75" x14ac:dyDescent="0.25">
      <c r="A52" s="21">
        <v>49</v>
      </c>
      <c r="B52" s="21" t="s">
        <v>189</v>
      </c>
      <c r="C52" s="47" t="s">
        <v>183</v>
      </c>
      <c r="D52" s="21" t="s">
        <v>49</v>
      </c>
      <c r="E52" s="21" t="s">
        <v>49</v>
      </c>
      <c r="F52" s="48">
        <v>43360</v>
      </c>
      <c r="G52" s="21" t="s">
        <v>96</v>
      </c>
      <c r="H52" s="21">
        <v>8</v>
      </c>
      <c r="I52" s="47" t="s">
        <v>291</v>
      </c>
      <c r="J52" s="21">
        <v>18</v>
      </c>
      <c r="K52" s="21">
        <v>18</v>
      </c>
      <c r="L52" s="50">
        <f t="shared" si="6"/>
        <v>100</v>
      </c>
      <c r="M52" s="21"/>
      <c r="N52" s="21">
        <v>0</v>
      </c>
      <c r="O52" s="21">
        <v>0</v>
      </c>
      <c r="P52" s="21">
        <v>10</v>
      </c>
      <c r="Q52" s="21">
        <v>0</v>
      </c>
      <c r="R52" s="21">
        <v>8</v>
      </c>
      <c r="S52" s="21">
        <v>2</v>
      </c>
      <c r="T52" s="21">
        <v>0</v>
      </c>
      <c r="U52" s="21">
        <v>2</v>
      </c>
      <c r="V52" s="21">
        <v>13</v>
      </c>
      <c r="W52" s="21">
        <v>1</v>
      </c>
      <c r="X52" s="21">
        <v>0</v>
      </c>
      <c r="Y52" s="21">
        <v>6</v>
      </c>
      <c r="Z52" s="21">
        <v>12</v>
      </c>
      <c r="AA52" s="21">
        <v>0</v>
      </c>
      <c r="AB52" s="51">
        <v>71.764705882352942</v>
      </c>
      <c r="AC52" s="51">
        <v>28.235294117647062</v>
      </c>
      <c r="AD52" s="51">
        <v>0</v>
      </c>
      <c r="AE52" s="51">
        <v>0</v>
      </c>
      <c r="AF52" s="21">
        <f t="shared" si="7"/>
        <v>100</v>
      </c>
      <c r="AG52" s="51">
        <v>85.661764705882362</v>
      </c>
      <c r="AH52" s="51">
        <v>14.338235294117647</v>
      </c>
      <c r="AI52" s="51">
        <v>0</v>
      </c>
      <c r="AJ52" s="51">
        <v>0</v>
      </c>
      <c r="AK52" s="21">
        <f t="shared" si="8"/>
        <v>100.00000000000001</v>
      </c>
      <c r="AL52" s="51">
        <v>70.588235294117652</v>
      </c>
      <c r="AM52" s="51">
        <v>29.411764705882355</v>
      </c>
      <c r="AN52" s="51">
        <v>0</v>
      </c>
      <c r="AO52" s="51">
        <v>0</v>
      </c>
      <c r="AP52" s="21">
        <f t="shared" si="9"/>
        <v>100</v>
      </c>
      <c r="AQ52" s="51">
        <v>64.705882352941174</v>
      </c>
      <c r="AR52" s="51">
        <v>34.313725490196077</v>
      </c>
      <c r="AS52" s="51">
        <v>0.98039215686274517</v>
      </c>
      <c r="AT52" s="51">
        <v>0</v>
      </c>
      <c r="AU52" s="21">
        <f t="shared" si="10"/>
        <v>100</v>
      </c>
      <c r="AV52" s="21"/>
      <c r="AW52" s="55">
        <f>+'Tabla Evaluación'!B107</f>
        <v>5</v>
      </c>
      <c r="AX52" s="55">
        <f>+'Tabla Evaluación'!E107</f>
        <v>41.176470588235297</v>
      </c>
      <c r="AY52" s="55">
        <f>+'Tabla Evaluación'!F107</f>
        <v>50.588235294117645</v>
      </c>
      <c r="AZ52" s="55">
        <f>+'Tabla Evaluación'!G107</f>
        <v>9.4117647058823533</v>
      </c>
      <c r="BA52" s="52">
        <f>(13134060/14)+4655870</f>
        <v>5594017.1428571427</v>
      </c>
    </row>
    <row r="53" spans="1:53" ht="191.25" x14ac:dyDescent="0.25">
      <c r="A53" s="21">
        <v>50</v>
      </c>
      <c r="B53" s="47" t="s">
        <v>191</v>
      </c>
      <c r="C53" s="47" t="s">
        <v>120</v>
      </c>
      <c r="D53" s="21" t="s">
        <v>49</v>
      </c>
      <c r="E53" s="21" t="s">
        <v>49</v>
      </c>
      <c r="F53" s="48">
        <v>43362</v>
      </c>
      <c r="G53" s="21" t="s">
        <v>96</v>
      </c>
      <c r="H53" s="21">
        <v>16</v>
      </c>
      <c r="I53" s="47" t="s">
        <v>291</v>
      </c>
      <c r="J53" s="21">
        <v>26</v>
      </c>
      <c r="K53" s="21">
        <v>22</v>
      </c>
      <c r="L53" s="50">
        <f t="shared" si="6"/>
        <v>84.615384615384613</v>
      </c>
      <c r="M53" s="21"/>
      <c r="N53" s="51">
        <v>0</v>
      </c>
      <c r="O53" s="21">
        <v>1</v>
      </c>
      <c r="P53" s="21">
        <v>16</v>
      </c>
      <c r="Q53" s="21">
        <v>1</v>
      </c>
      <c r="R53" s="21">
        <v>4</v>
      </c>
      <c r="S53" s="21">
        <v>6</v>
      </c>
      <c r="T53" s="21">
        <v>1</v>
      </c>
      <c r="U53" s="21">
        <v>2</v>
      </c>
      <c r="V53" s="21">
        <v>12</v>
      </c>
      <c r="W53" s="21">
        <v>1</v>
      </c>
      <c r="X53" s="21">
        <v>0</v>
      </c>
      <c r="Y53" s="21">
        <v>11</v>
      </c>
      <c r="Z53" s="21">
        <v>11</v>
      </c>
      <c r="AA53" s="21">
        <v>0</v>
      </c>
      <c r="AB53" s="51">
        <v>75</v>
      </c>
      <c r="AC53" s="51">
        <v>25</v>
      </c>
      <c r="AD53" s="51">
        <v>0</v>
      </c>
      <c r="AE53" s="51">
        <v>0</v>
      </c>
      <c r="AF53" s="21">
        <f t="shared" si="7"/>
        <v>100</v>
      </c>
      <c r="AG53" s="51">
        <v>98.095238095238102</v>
      </c>
      <c r="AH53" s="51">
        <v>1.9047619047619047</v>
      </c>
      <c r="AI53" s="51">
        <v>0</v>
      </c>
      <c r="AJ53" s="51">
        <v>0</v>
      </c>
      <c r="AK53" s="21">
        <f t="shared" si="8"/>
        <v>100</v>
      </c>
      <c r="AL53" s="51">
        <v>83.333333333333329</v>
      </c>
      <c r="AM53" s="51">
        <v>16.666666666666668</v>
      </c>
      <c r="AN53" s="51">
        <v>0</v>
      </c>
      <c r="AO53" s="51">
        <v>0</v>
      </c>
      <c r="AP53" s="21">
        <f t="shared" si="9"/>
        <v>100</v>
      </c>
      <c r="AQ53" s="51">
        <v>74.603174603174608</v>
      </c>
      <c r="AR53" s="51">
        <v>25.396825396825395</v>
      </c>
      <c r="AS53" s="51">
        <v>0</v>
      </c>
      <c r="AT53" s="51">
        <v>0</v>
      </c>
      <c r="AU53" s="21">
        <f t="shared" si="10"/>
        <v>100</v>
      </c>
      <c r="AV53" s="21"/>
      <c r="AW53" s="55">
        <f>+'Tabla Evaluación'!B131</f>
        <v>5</v>
      </c>
      <c r="AX53" s="55">
        <f>+'Tabla Evaluación'!E131</f>
        <v>62.222222222222221</v>
      </c>
      <c r="AY53" s="55">
        <f>+'Tabla Evaluación'!F131</f>
        <v>87.777777777777771</v>
      </c>
      <c r="AZ53" s="55">
        <f>+'Tabla Evaluación'!G131</f>
        <v>25.555555555555557</v>
      </c>
      <c r="BA53" s="52">
        <f>+(13134060/14)+9338520</f>
        <v>10276667.142857144</v>
      </c>
    </row>
    <row r="54" spans="1:53" ht="51" x14ac:dyDescent="0.25">
      <c r="A54" s="37">
        <v>51</v>
      </c>
      <c r="B54" s="47" t="s">
        <v>279</v>
      </c>
      <c r="C54" s="47" t="s">
        <v>147</v>
      </c>
      <c r="D54" s="21" t="s">
        <v>49</v>
      </c>
      <c r="E54" s="21" t="s">
        <v>49</v>
      </c>
      <c r="F54" s="48">
        <v>43397</v>
      </c>
      <c r="G54" s="21" t="s">
        <v>97</v>
      </c>
      <c r="H54" s="21">
        <v>9</v>
      </c>
      <c r="I54" s="47" t="s">
        <v>102</v>
      </c>
      <c r="J54" s="21">
        <v>39</v>
      </c>
      <c r="K54" s="21">
        <v>27</v>
      </c>
      <c r="L54" s="50">
        <f t="shared" si="6"/>
        <v>69.230769230769226</v>
      </c>
      <c r="M54" s="21"/>
      <c r="N54" s="21">
        <v>1</v>
      </c>
      <c r="O54" s="21">
        <v>4</v>
      </c>
      <c r="P54" s="21">
        <v>11</v>
      </c>
      <c r="Q54" s="21">
        <v>6</v>
      </c>
      <c r="R54" s="21">
        <v>5</v>
      </c>
      <c r="S54" s="21">
        <v>0</v>
      </c>
      <c r="T54" s="21">
        <v>4</v>
      </c>
      <c r="U54" s="21">
        <v>3</v>
      </c>
      <c r="V54" s="21">
        <v>20</v>
      </c>
      <c r="W54" s="21">
        <v>0</v>
      </c>
      <c r="X54" s="21">
        <v>0</v>
      </c>
      <c r="Y54" s="21">
        <v>13</v>
      </c>
      <c r="Z54" s="21">
        <v>14</v>
      </c>
      <c r="AA54" s="21">
        <v>0</v>
      </c>
      <c r="AB54" s="51">
        <f>+'[4]Inducción 24-10-18'!$C$10</f>
        <v>45.2</v>
      </c>
      <c r="AC54" s="51">
        <f>+'[4]Inducción 24-10-18'!$D$10</f>
        <v>49.2</v>
      </c>
      <c r="AD54" s="51">
        <f>+'[4]Inducción 24-10-18'!$E$10</f>
        <v>6</v>
      </c>
      <c r="AE54" s="51">
        <f>+'[4]Inducción 24-10-18'!$F$10</f>
        <v>0</v>
      </c>
      <c r="AF54" s="51">
        <f t="shared" si="7"/>
        <v>100.4</v>
      </c>
      <c r="AG54" s="51">
        <f>+'[4]Inducción 24-10-18'!$C$19</f>
        <v>40</v>
      </c>
      <c r="AH54" s="51">
        <f>+'[4]Inducción 24-10-18'!$D$19</f>
        <v>53.4</v>
      </c>
      <c r="AI54" s="51">
        <f>+'[4]Inducción 24-10-18'!$E$19</f>
        <v>6.6</v>
      </c>
      <c r="AJ54" s="51">
        <f>+'[4]Inducción 24-10-18'!$F$19</f>
        <v>0</v>
      </c>
      <c r="AK54" s="51">
        <f t="shared" si="8"/>
        <v>100</v>
      </c>
      <c r="AL54" s="51">
        <f>+'[4]Inducción 24-10-18'!$C$25</f>
        <v>60.5</v>
      </c>
      <c r="AM54" s="51">
        <f>+'[4]Inducción 24-10-18'!$D$25</f>
        <v>37.5</v>
      </c>
      <c r="AN54" s="51">
        <f>+'[4]Inducción 24-10-18'!$E$25</f>
        <v>2</v>
      </c>
      <c r="AO54" s="51">
        <f>+'[4]Inducción 24-10-18'!$F$25</f>
        <v>0</v>
      </c>
      <c r="AP54" s="21">
        <f t="shared" si="9"/>
        <v>100</v>
      </c>
      <c r="AQ54" s="51">
        <f>+'[4]Inducción 24-10-18'!$C$35</f>
        <v>43</v>
      </c>
      <c r="AR54" s="51">
        <f>+'[4]Inducción 24-10-18'!$D$35</f>
        <v>53.666666666666664</v>
      </c>
      <c r="AS54" s="51">
        <f>+'[4]Inducción 24-10-18'!$E$35</f>
        <v>3.3333333333333335</v>
      </c>
      <c r="AT54" s="51">
        <f>+'[4]Inducción 24-10-18'!$F$35</f>
        <v>0</v>
      </c>
      <c r="AU54" s="21">
        <f t="shared" si="10"/>
        <v>99.999999999999986</v>
      </c>
      <c r="AV54" s="21"/>
      <c r="AW54" s="55">
        <f>+'Tabla Evaluación'!R32</f>
        <v>24</v>
      </c>
      <c r="AX54" s="55">
        <f>+'Tabla Evaluación'!U32</f>
        <v>57.561728395061728</v>
      </c>
      <c r="AY54" s="55">
        <f>+'Tabla Evaluación'!V32</f>
        <v>75.617283950617292</v>
      </c>
      <c r="AZ54" s="55">
        <f>+'Tabla Evaluación'!W32</f>
        <v>18.055555555555557</v>
      </c>
      <c r="BA54" s="52">
        <v>0</v>
      </c>
    </row>
    <row r="55" spans="1:53" ht="89.25" x14ac:dyDescent="0.25">
      <c r="A55" s="21">
        <v>52</v>
      </c>
      <c r="B55" s="21" t="s">
        <v>194</v>
      </c>
      <c r="C55" s="47" t="s">
        <v>197</v>
      </c>
      <c r="D55" s="21" t="s">
        <v>49</v>
      </c>
      <c r="E55" s="21" t="s">
        <v>49</v>
      </c>
      <c r="F55" s="48">
        <v>43410</v>
      </c>
      <c r="G55" s="21" t="s">
        <v>94</v>
      </c>
      <c r="H55" s="21">
        <v>2</v>
      </c>
      <c r="I55" s="47" t="s">
        <v>204</v>
      </c>
      <c r="J55" s="21">
        <v>172</v>
      </c>
      <c r="K55" s="21">
        <v>71</v>
      </c>
      <c r="L55" s="50">
        <f t="shared" si="6"/>
        <v>41.279069767441861</v>
      </c>
      <c r="M55" s="21"/>
      <c r="N55" s="21">
        <v>3</v>
      </c>
      <c r="O55" s="21">
        <v>4</v>
      </c>
      <c r="P55" s="21">
        <v>41</v>
      </c>
      <c r="Q55" s="21">
        <v>4</v>
      </c>
      <c r="R55" s="21">
        <v>19</v>
      </c>
      <c r="S55" s="21">
        <v>0</v>
      </c>
      <c r="T55" s="21">
        <v>5</v>
      </c>
      <c r="U55" s="21">
        <v>18</v>
      </c>
      <c r="V55" s="21">
        <v>47</v>
      </c>
      <c r="W55" s="21">
        <v>1</v>
      </c>
      <c r="X55" s="21">
        <v>0</v>
      </c>
      <c r="Y55" s="21">
        <v>27</v>
      </c>
      <c r="Z55" s="21">
        <v>44</v>
      </c>
      <c r="AA55" s="21">
        <v>0</v>
      </c>
      <c r="AB55" s="51">
        <f>+'[4]Resp. Disciplinaria 06-11-18'!$C$10</f>
        <v>34</v>
      </c>
      <c r="AC55" s="51">
        <f>+'[4]Resp. Disciplinaria 06-11-18'!$D$10</f>
        <v>51.2</v>
      </c>
      <c r="AD55" s="51">
        <f>+'[4]Resp. Disciplinaria 06-11-18'!$E$10</f>
        <v>12</v>
      </c>
      <c r="AE55" s="51">
        <f>+'[4]Resp. Disciplinaria 06-11-18'!$F$10</f>
        <v>2.6</v>
      </c>
      <c r="AF55" s="51">
        <f t="shared" si="7"/>
        <v>99.8</v>
      </c>
      <c r="AG55" s="21">
        <f>+'[4]Resp. Disciplinaria 06-11-18'!$C$19</f>
        <v>24</v>
      </c>
      <c r="AH55" s="21">
        <f>+'[4]Resp. Disciplinaria 06-11-18'!$D$19</f>
        <v>58</v>
      </c>
      <c r="AI55" s="21">
        <f>+'[4]Resp. Disciplinaria 06-11-18'!$E$19</f>
        <v>14</v>
      </c>
      <c r="AJ55" s="21">
        <f>+'[4]Resp. Disciplinaria 06-11-18'!$F$19</f>
        <v>4</v>
      </c>
      <c r="AK55" s="51">
        <f t="shared" si="8"/>
        <v>100</v>
      </c>
      <c r="AL55" s="21">
        <f>+'[4]Resp. Disciplinaria 06-11-18'!$C$25</f>
        <v>41.5</v>
      </c>
      <c r="AM55" s="21">
        <f>+'[4]Resp. Disciplinaria 06-11-18'!$D$25</f>
        <v>47</v>
      </c>
      <c r="AN55" s="51">
        <f>+'[4]Resp. Disciplinaria 06-11-18'!$E$25</f>
        <v>11.5</v>
      </c>
      <c r="AO55" s="21">
        <f>+'[4]Resp. Disciplinaria 06-11-18'!$F$25</f>
        <v>0</v>
      </c>
      <c r="AP55" s="21">
        <f t="shared" si="9"/>
        <v>100</v>
      </c>
      <c r="AQ55" s="51">
        <f>+'[4]Resp. Disciplinaria 06-11-18'!$C$35</f>
        <v>27.833333333333332</v>
      </c>
      <c r="AR55" s="51">
        <f>+'[4]Resp. Disciplinaria 06-11-18'!$D$35</f>
        <v>62.166666666666664</v>
      </c>
      <c r="AS55" s="51">
        <f>+'[4]Resp. Disciplinaria 06-11-18'!$E$35</f>
        <v>8.3333333333333339</v>
      </c>
      <c r="AT55" s="51">
        <f>+'[4]Resp. Disciplinaria 06-11-18'!$F$35</f>
        <v>1.6666666666666667</v>
      </c>
      <c r="AU55" s="21">
        <f t="shared" si="10"/>
        <v>100</v>
      </c>
      <c r="AV55" s="21"/>
      <c r="AW55" s="21" t="s">
        <v>58</v>
      </c>
      <c r="AX55" s="21" t="s">
        <v>58</v>
      </c>
      <c r="AY55" s="21" t="s">
        <v>58</v>
      </c>
      <c r="AZ55" s="21" t="s">
        <v>58</v>
      </c>
      <c r="BA55" s="52">
        <v>0</v>
      </c>
    </row>
    <row r="56" spans="1:53" ht="63.75" x14ac:dyDescent="0.25">
      <c r="A56" s="21">
        <v>53</v>
      </c>
      <c r="B56" s="47" t="s">
        <v>306</v>
      </c>
      <c r="C56" s="47" t="s">
        <v>199</v>
      </c>
      <c r="D56" s="21" t="s">
        <v>49</v>
      </c>
      <c r="E56" s="21" t="s">
        <v>49</v>
      </c>
      <c r="F56" s="48">
        <v>43383</v>
      </c>
      <c r="G56" s="21" t="s">
        <v>195</v>
      </c>
      <c r="H56" s="21">
        <v>140</v>
      </c>
      <c r="I56" s="47" t="s">
        <v>196</v>
      </c>
      <c r="J56" s="21">
        <v>347</v>
      </c>
      <c r="K56" s="21">
        <v>347</v>
      </c>
      <c r="L56" s="50">
        <f t="shared" si="6"/>
        <v>100</v>
      </c>
      <c r="M56" s="21"/>
      <c r="N56" s="21">
        <v>6</v>
      </c>
      <c r="O56" s="21">
        <v>4</v>
      </c>
      <c r="P56" s="21">
        <v>144</v>
      </c>
      <c r="Q56" s="21">
        <v>40</v>
      </c>
      <c r="R56" s="21">
        <v>153</v>
      </c>
      <c r="S56" s="21">
        <v>48</v>
      </c>
      <c r="T56" s="21">
        <v>12</v>
      </c>
      <c r="U56" s="21">
        <v>35</v>
      </c>
      <c r="V56" s="21">
        <v>252</v>
      </c>
      <c r="W56" s="21">
        <v>0</v>
      </c>
      <c r="X56" s="21">
        <v>0</v>
      </c>
      <c r="Y56" s="21">
        <v>136</v>
      </c>
      <c r="Z56" s="21">
        <v>209</v>
      </c>
      <c r="AA56" s="21">
        <v>2</v>
      </c>
      <c r="AB56" s="21"/>
      <c r="AC56" s="21"/>
      <c r="AD56" s="21"/>
      <c r="AE56" s="21"/>
      <c r="AF56" s="21">
        <f t="shared" si="7"/>
        <v>0</v>
      </c>
      <c r="AG56" s="21"/>
      <c r="AH56" s="21"/>
      <c r="AI56" s="21"/>
      <c r="AJ56" s="21"/>
      <c r="AK56" s="51">
        <f t="shared" si="8"/>
        <v>0</v>
      </c>
      <c r="AL56" s="21"/>
      <c r="AM56" s="21"/>
      <c r="AN56" s="21"/>
      <c r="AO56" s="21"/>
      <c r="AP56" s="21">
        <f t="shared" si="9"/>
        <v>0</v>
      </c>
      <c r="AQ56" s="21"/>
      <c r="AR56" s="21"/>
      <c r="AS56" s="21"/>
      <c r="AT56" s="21"/>
      <c r="AU56" s="21">
        <f t="shared" si="10"/>
        <v>0</v>
      </c>
      <c r="AV56" s="21"/>
      <c r="AW56" s="21" t="s">
        <v>58</v>
      </c>
      <c r="AX56" s="21" t="s">
        <v>58</v>
      </c>
      <c r="AY56" s="21" t="s">
        <v>58</v>
      </c>
      <c r="AZ56" s="21" t="s">
        <v>58</v>
      </c>
      <c r="BA56" s="52">
        <v>0</v>
      </c>
    </row>
    <row r="57" spans="1:53" ht="89.25" x14ac:dyDescent="0.25">
      <c r="A57" s="21">
        <v>54</v>
      </c>
      <c r="B57" s="47" t="s">
        <v>201</v>
      </c>
      <c r="C57" s="47" t="s">
        <v>202</v>
      </c>
      <c r="D57" s="21" t="s">
        <v>49</v>
      </c>
      <c r="E57" s="21" t="s">
        <v>49</v>
      </c>
      <c r="F57" s="48" t="s">
        <v>305</v>
      </c>
      <c r="G57" s="21" t="s">
        <v>195</v>
      </c>
      <c r="H57" s="21">
        <v>48</v>
      </c>
      <c r="I57" s="47" t="s">
        <v>203</v>
      </c>
      <c r="J57" s="21">
        <v>691</v>
      </c>
      <c r="K57" s="21">
        <v>573</v>
      </c>
      <c r="L57" s="50">
        <f t="shared" si="6"/>
        <v>82.923299565846605</v>
      </c>
      <c r="M57" s="21"/>
      <c r="N57" s="21">
        <v>28</v>
      </c>
      <c r="O57" s="21">
        <v>13</v>
      </c>
      <c r="P57" s="21">
        <v>239</v>
      </c>
      <c r="Q57" s="21">
        <v>60</v>
      </c>
      <c r="R57" s="21">
        <v>233</v>
      </c>
      <c r="S57" s="21">
        <v>91</v>
      </c>
      <c r="T57" s="21">
        <v>42</v>
      </c>
      <c r="U57" s="21">
        <v>72</v>
      </c>
      <c r="V57" s="21">
        <v>345</v>
      </c>
      <c r="W57" s="21">
        <v>23</v>
      </c>
      <c r="X57" s="21">
        <v>0</v>
      </c>
      <c r="Y57" s="21">
        <v>259</v>
      </c>
      <c r="Z57" s="21">
        <f>296+18</f>
        <v>314</v>
      </c>
      <c r="AA57" s="21">
        <v>0</v>
      </c>
      <c r="AB57" s="21" t="s">
        <v>58</v>
      </c>
      <c r="AC57" s="21" t="s">
        <v>58</v>
      </c>
      <c r="AD57" s="21" t="s">
        <v>58</v>
      </c>
      <c r="AE57" s="21" t="s">
        <v>58</v>
      </c>
      <c r="AF57" s="21" t="s">
        <v>58</v>
      </c>
      <c r="AG57" s="21" t="s">
        <v>58</v>
      </c>
      <c r="AH57" s="21" t="s">
        <v>58</v>
      </c>
      <c r="AI57" s="21" t="s">
        <v>58</v>
      </c>
      <c r="AJ57" s="21" t="s">
        <v>58</v>
      </c>
      <c r="AK57" s="51">
        <f t="shared" si="8"/>
        <v>0</v>
      </c>
      <c r="AL57" s="21" t="s">
        <v>58</v>
      </c>
      <c r="AM57" s="21" t="s">
        <v>58</v>
      </c>
      <c r="AN57" s="21" t="s">
        <v>58</v>
      </c>
      <c r="AO57" s="21" t="s">
        <v>58</v>
      </c>
      <c r="AP57" s="21" t="s">
        <v>58</v>
      </c>
      <c r="AQ57" s="21" t="s">
        <v>58</v>
      </c>
      <c r="AR57" s="21" t="s">
        <v>58</v>
      </c>
      <c r="AS57" s="21" t="s">
        <v>58</v>
      </c>
      <c r="AT57" s="21" t="s">
        <v>58</v>
      </c>
      <c r="AU57" s="21" t="s">
        <v>58</v>
      </c>
      <c r="AV57" s="21"/>
      <c r="AW57" s="21" t="s">
        <v>58</v>
      </c>
      <c r="AX57" s="21" t="s">
        <v>58</v>
      </c>
      <c r="AY57" s="21" t="s">
        <v>58</v>
      </c>
      <c r="AZ57" s="21" t="s">
        <v>58</v>
      </c>
      <c r="BA57" s="52">
        <v>0</v>
      </c>
    </row>
    <row r="58" spans="1:53" ht="63.75" x14ac:dyDescent="0.25">
      <c r="A58" s="21">
        <v>55</v>
      </c>
      <c r="B58" s="47" t="s">
        <v>267</v>
      </c>
      <c r="C58" s="47" t="s">
        <v>200</v>
      </c>
      <c r="D58" s="21" t="s">
        <v>49</v>
      </c>
      <c r="E58" s="21" t="s">
        <v>49</v>
      </c>
      <c r="F58" s="48">
        <v>43383</v>
      </c>
      <c r="G58" s="21" t="s">
        <v>195</v>
      </c>
      <c r="H58" s="21">
        <v>40</v>
      </c>
      <c r="I58" s="47" t="s">
        <v>196</v>
      </c>
      <c r="J58" s="21">
        <v>63</v>
      </c>
      <c r="K58" s="21">
        <v>63</v>
      </c>
      <c r="L58" s="50">
        <f t="shared" si="6"/>
        <v>100</v>
      </c>
      <c r="M58" s="21"/>
      <c r="N58" s="21">
        <v>2</v>
      </c>
      <c r="O58" s="21">
        <v>3</v>
      </c>
      <c r="P58" s="21">
        <v>43</v>
      </c>
      <c r="Q58" s="21">
        <v>4</v>
      </c>
      <c r="R58" s="21">
        <v>11</v>
      </c>
      <c r="S58" s="21">
        <v>7</v>
      </c>
      <c r="T58" s="21">
        <v>5</v>
      </c>
      <c r="U58" s="21">
        <v>6</v>
      </c>
      <c r="V58" s="21">
        <v>45</v>
      </c>
      <c r="W58" s="21">
        <v>0</v>
      </c>
      <c r="X58" s="21">
        <v>0</v>
      </c>
      <c r="Y58" s="21">
        <v>26</v>
      </c>
      <c r="Z58" s="21">
        <v>37</v>
      </c>
      <c r="AA58" s="21">
        <v>0</v>
      </c>
      <c r="AB58" s="21"/>
      <c r="AC58" s="21"/>
      <c r="AD58" s="21"/>
      <c r="AE58" s="21"/>
      <c r="AF58" s="21">
        <f t="shared" si="7"/>
        <v>0</v>
      </c>
      <c r="AG58" s="21"/>
      <c r="AH58" s="21"/>
      <c r="AI58" s="21"/>
      <c r="AJ58" s="21"/>
      <c r="AK58" s="51">
        <f t="shared" si="8"/>
        <v>0</v>
      </c>
      <c r="AL58" s="21"/>
      <c r="AM58" s="21"/>
      <c r="AN58" s="21"/>
      <c r="AO58" s="21"/>
      <c r="AP58" s="21">
        <f t="shared" si="9"/>
        <v>0</v>
      </c>
      <c r="AQ58" s="21"/>
      <c r="AR58" s="21"/>
      <c r="AS58" s="21"/>
      <c r="AT58" s="21"/>
      <c r="AU58" s="21">
        <f t="shared" si="10"/>
        <v>0</v>
      </c>
      <c r="AV58" s="21"/>
      <c r="AW58" s="21" t="s">
        <v>58</v>
      </c>
      <c r="AX58" s="21" t="s">
        <v>58</v>
      </c>
      <c r="AY58" s="21" t="s">
        <v>58</v>
      </c>
      <c r="AZ58" s="21" t="s">
        <v>58</v>
      </c>
      <c r="BA58" s="52">
        <v>0</v>
      </c>
    </row>
    <row r="59" spans="1:53" ht="76.5" x14ac:dyDescent="0.25">
      <c r="A59" s="37">
        <v>56</v>
      </c>
      <c r="B59" s="47" t="s">
        <v>281</v>
      </c>
      <c r="C59" s="47" t="s">
        <v>198</v>
      </c>
      <c r="D59" s="21" t="s">
        <v>49</v>
      </c>
      <c r="E59" s="21" t="s">
        <v>49</v>
      </c>
      <c r="F59" s="48">
        <v>43383</v>
      </c>
      <c r="G59" s="21" t="s">
        <v>195</v>
      </c>
      <c r="H59" s="21">
        <v>40</v>
      </c>
      <c r="I59" s="47" t="s">
        <v>196</v>
      </c>
      <c r="J59" s="21">
        <v>25</v>
      </c>
      <c r="K59" s="21">
        <v>25</v>
      </c>
      <c r="L59" s="50">
        <f t="shared" si="6"/>
        <v>100</v>
      </c>
      <c r="M59" s="21"/>
      <c r="N59" s="21">
        <v>0</v>
      </c>
      <c r="O59" s="21">
        <v>0</v>
      </c>
      <c r="P59" s="21">
        <v>12</v>
      </c>
      <c r="Q59" s="21">
        <v>4</v>
      </c>
      <c r="R59" s="21">
        <v>9</v>
      </c>
      <c r="S59" s="21">
        <v>9</v>
      </c>
      <c r="T59" s="21">
        <v>0</v>
      </c>
      <c r="U59" s="21">
        <v>1</v>
      </c>
      <c r="V59" s="21">
        <v>15</v>
      </c>
      <c r="W59" s="21">
        <v>0</v>
      </c>
      <c r="X59" s="21">
        <v>0</v>
      </c>
      <c r="Y59" s="21">
        <v>3</v>
      </c>
      <c r="Z59" s="21">
        <v>22</v>
      </c>
      <c r="AA59" s="21">
        <v>0</v>
      </c>
      <c r="AB59" s="21"/>
      <c r="AC59" s="21"/>
      <c r="AD59" s="21"/>
      <c r="AE59" s="21"/>
      <c r="AF59" s="21">
        <f t="shared" si="7"/>
        <v>0</v>
      </c>
      <c r="AG59" s="21"/>
      <c r="AH59" s="21"/>
      <c r="AI59" s="21"/>
      <c r="AJ59" s="21"/>
      <c r="AK59" s="51">
        <f t="shared" si="8"/>
        <v>0</v>
      </c>
      <c r="AL59" s="21"/>
      <c r="AM59" s="21"/>
      <c r="AN59" s="21"/>
      <c r="AO59" s="21"/>
      <c r="AP59" s="21">
        <f t="shared" si="9"/>
        <v>0</v>
      </c>
      <c r="AQ59" s="21"/>
      <c r="AR59" s="21"/>
      <c r="AS59" s="21"/>
      <c r="AT59" s="21"/>
      <c r="AU59" s="21">
        <f t="shared" si="10"/>
        <v>0</v>
      </c>
      <c r="AV59" s="21"/>
      <c r="AW59" s="21" t="s">
        <v>58</v>
      </c>
      <c r="AX59" s="21" t="s">
        <v>58</v>
      </c>
      <c r="AY59" s="21" t="s">
        <v>58</v>
      </c>
      <c r="AZ59" s="21" t="s">
        <v>58</v>
      </c>
      <c r="BA59" s="52">
        <v>0</v>
      </c>
    </row>
    <row r="60" spans="1:53" ht="25.5" x14ac:dyDescent="0.25">
      <c r="A60" s="21">
        <v>57</v>
      </c>
      <c r="B60" s="47" t="s">
        <v>227</v>
      </c>
      <c r="C60" s="47" t="s">
        <v>207</v>
      </c>
      <c r="D60" s="21"/>
      <c r="E60" s="21" t="s">
        <v>184</v>
      </c>
      <c r="F60" s="48">
        <v>43167</v>
      </c>
      <c r="G60" s="21" t="s">
        <v>96</v>
      </c>
      <c r="H60" s="21">
        <v>2</v>
      </c>
      <c r="I60" s="47" t="s">
        <v>209</v>
      </c>
      <c r="J60" s="21">
        <v>57</v>
      </c>
      <c r="K60" s="21">
        <v>36</v>
      </c>
      <c r="L60" s="50">
        <f t="shared" si="6"/>
        <v>63.157894736842103</v>
      </c>
      <c r="M60" s="21"/>
      <c r="N60" s="21">
        <v>0</v>
      </c>
      <c r="O60" s="21">
        <v>0</v>
      </c>
      <c r="P60" s="21">
        <v>4</v>
      </c>
      <c r="Q60" s="21">
        <v>1</v>
      </c>
      <c r="R60" s="21">
        <v>31</v>
      </c>
      <c r="S60" s="21">
        <v>4</v>
      </c>
      <c r="T60" s="21">
        <v>0</v>
      </c>
      <c r="U60" s="21">
        <v>2</v>
      </c>
      <c r="V60" s="21">
        <v>24</v>
      </c>
      <c r="W60" s="21">
        <v>0</v>
      </c>
      <c r="X60" s="21">
        <v>4</v>
      </c>
      <c r="Y60" s="21">
        <v>12</v>
      </c>
      <c r="Z60" s="21">
        <v>24</v>
      </c>
      <c r="AA60" s="21">
        <v>0</v>
      </c>
      <c r="AB60" s="21">
        <v>90</v>
      </c>
      <c r="AC60" s="21">
        <v>10</v>
      </c>
      <c r="AD60" s="21">
        <v>0</v>
      </c>
      <c r="AE60" s="21">
        <v>0</v>
      </c>
      <c r="AF60" s="21">
        <f t="shared" si="7"/>
        <v>100</v>
      </c>
      <c r="AG60" s="21">
        <v>95</v>
      </c>
      <c r="AH60" s="21">
        <v>5</v>
      </c>
      <c r="AI60" s="21">
        <v>0</v>
      </c>
      <c r="AJ60" s="21">
        <v>0</v>
      </c>
      <c r="AK60" s="51">
        <f t="shared" si="8"/>
        <v>100</v>
      </c>
      <c r="AL60" s="21">
        <v>100</v>
      </c>
      <c r="AM60" s="21">
        <v>0</v>
      </c>
      <c r="AN60" s="21">
        <v>0</v>
      </c>
      <c r="AO60" s="21">
        <v>0</v>
      </c>
      <c r="AP60" s="21">
        <f t="shared" si="9"/>
        <v>100</v>
      </c>
      <c r="AQ60" s="21">
        <v>95</v>
      </c>
      <c r="AR60" s="21">
        <v>5</v>
      </c>
      <c r="AS60" s="21">
        <v>0</v>
      </c>
      <c r="AT60" s="21">
        <v>0</v>
      </c>
      <c r="AU60" s="21">
        <f t="shared" si="10"/>
        <v>100</v>
      </c>
      <c r="AV60" s="47"/>
      <c r="AW60" s="21" t="s">
        <v>58</v>
      </c>
      <c r="AX60" s="21" t="s">
        <v>58</v>
      </c>
      <c r="AY60" s="21" t="s">
        <v>58</v>
      </c>
      <c r="AZ60" s="21" t="s">
        <v>58</v>
      </c>
      <c r="BA60" s="52">
        <v>0</v>
      </c>
    </row>
    <row r="61" spans="1:53" x14ac:dyDescent="0.25">
      <c r="A61" s="21">
        <v>58</v>
      </c>
      <c r="B61" s="47" t="s">
        <v>282</v>
      </c>
      <c r="C61" s="47" t="s">
        <v>210</v>
      </c>
      <c r="D61" s="21"/>
      <c r="E61" s="21" t="s">
        <v>49</v>
      </c>
      <c r="F61" s="48">
        <v>43208</v>
      </c>
      <c r="G61" s="49" t="s">
        <v>208</v>
      </c>
      <c r="H61" s="21">
        <v>4</v>
      </c>
      <c r="I61" s="47" t="s">
        <v>211</v>
      </c>
      <c r="J61" s="21">
        <v>30</v>
      </c>
      <c r="K61" s="21">
        <v>20</v>
      </c>
      <c r="L61" s="50">
        <f>+(K61*100)/J61</f>
        <v>66.666666666666671</v>
      </c>
      <c r="M61" s="21"/>
      <c r="N61" s="21">
        <v>1</v>
      </c>
      <c r="O61" s="21">
        <v>0</v>
      </c>
      <c r="P61" s="21">
        <v>12</v>
      </c>
      <c r="Q61" s="21">
        <v>4</v>
      </c>
      <c r="R61" s="21">
        <v>3</v>
      </c>
      <c r="S61" s="21">
        <v>6</v>
      </c>
      <c r="T61" s="21">
        <v>1</v>
      </c>
      <c r="U61" s="21">
        <v>10</v>
      </c>
      <c r="V61" s="21">
        <v>3</v>
      </c>
      <c r="W61" s="21">
        <v>0</v>
      </c>
      <c r="X61" s="21">
        <v>0</v>
      </c>
      <c r="Y61" s="21">
        <v>7</v>
      </c>
      <c r="Z61" s="21">
        <v>13</v>
      </c>
      <c r="AA61" s="21">
        <v>0</v>
      </c>
      <c r="AB61" s="51">
        <v>60</v>
      </c>
      <c r="AC61" s="51">
        <v>40</v>
      </c>
      <c r="AD61" s="51">
        <v>0</v>
      </c>
      <c r="AE61" s="51">
        <v>0</v>
      </c>
      <c r="AF61" s="21">
        <f t="shared" si="7"/>
        <v>100</v>
      </c>
      <c r="AG61" s="51">
        <v>40</v>
      </c>
      <c r="AH61" s="51">
        <v>60</v>
      </c>
      <c r="AI61" s="51">
        <v>0</v>
      </c>
      <c r="AJ61" s="51">
        <v>0</v>
      </c>
      <c r="AK61" s="51">
        <f t="shared" si="8"/>
        <v>100</v>
      </c>
      <c r="AL61" s="51">
        <v>50</v>
      </c>
      <c r="AM61" s="51">
        <v>50</v>
      </c>
      <c r="AN61" s="51">
        <v>0</v>
      </c>
      <c r="AO61" s="51">
        <v>0</v>
      </c>
      <c r="AP61" s="21">
        <f t="shared" si="9"/>
        <v>100</v>
      </c>
      <c r="AQ61" s="51">
        <v>39</v>
      </c>
      <c r="AR61" s="51">
        <v>61</v>
      </c>
      <c r="AS61" s="51">
        <v>0</v>
      </c>
      <c r="AT61" s="51">
        <v>0</v>
      </c>
      <c r="AU61" s="21">
        <f t="shared" si="10"/>
        <v>100</v>
      </c>
      <c r="AV61" s="47" t="s">
        <v>212</v>
      </c>
      <c r="AW61" s="21" t="s">
        <v>58</v>
      </c>
      <c r="AX61" s="21" t="s">
        <v>58</v>
      </c>
      <c r="AY61" s="21" t="s">
        <v>58</v>
      </c>
      <c r="AZ61" s="21" t="s">
        <v>58</v>
      </c>
      <c r="BA61" s="52">
        <v>0</v>
      </c>
    </row>
    <row r="62" spans="1:53" ht="25.5" x14ac:dyDescent="0.25">
      <c r="A62" s="21">
        <v>59</v>
      </c>
      <c r="B62" s="47" t="s">
        <v>283</v>
      </c>
      <c r="C62" s="47" t="s">
        <v>213</v>
      </c>
      <c r="D62" s="21"/>
      <c r="E62" s="21" t="s">
        <v>49</v>
      </c>
      <c r="F62" s="48">
        <v>43224</v>
      </c>
      <c r="G62" s="49" t="s">
        <v>214</v>
      </c>
      <c r="H62" s="21">
        <v>4</v>
      </c>
      <c r="I62" s="47" t="s">
        <v>215</v>
      </c>
      <c r="J62" s="21">
        <v>25</v>
      </c>
      <c r="K62" s="21">
        <v>11</v>
      </c>
      <c r="L62" s="50">
        <f t="shared" ref="L62:L88" si="11">+(K62*100)/J62</f>
        <v>44</v>
      </c>
      <c r="M62" s="21"/>
      <c r="N62" s="21">
        <v>0</v>
      </c>
      <c r="O62" s="21">
        <v>1</v>
      </c>
      <c r="P62" s="21">
        <v>5</v>
      </c>
      <c r="Q62" s="21">
        <v>4</v>
      </c>
      <c r="R62" s="21">
        <v>0</v>
      </c>
      <c r="S62" s="21">
        <v>7</v>
      </c>
      <c r="T62" s="21">
        <v>1</v>
      </c>
      <c r="U62" s="21">
        <v>1</v>
      </c>
      <c r="V62" s="21">
        <v>0</v>
      </c>
      <c r="W62" s="21">
        <v>0</v>
      </c>
      <c r="X62" s="21">
        <v>0</v>
      </c>
      <c r="Y62" s="21">
        <v>4</v>
      </c>
      <c r="Z62" s="21">
        <v>7</v>
      </c>
      <c r="AA62" s="21">
        <v>0</v>
      </c>
      <c r="AB62" s="51">
        <v>100</v>
      </c>
      <c r="AC62" s="51">
        <v>0</v>
      </c>
      <c r="AD62" s="51">
        <v>0</v>
      </c>
      <c r="AE62" s="51">
        <v>0</v>
      </c>
      <c r="AF62" s="21">
        <f t="shared" si="7"/>
        <v>100</v>
      </c>
      <c r="AG62" s="51">
        <v>100</v>
      </c>
      <c r="AH62" s="51">
        <v>0</v>
      </c>
      <c r="AI62" s="51">
        <v>0</v>
      </c>
      <c r="AJ62" s="51">
        <v>0</v>
      </c>
      <c r="AK62" s="51">
        <f t="shared" si="8"/>
        <v>100</v>
      </c>
      <c r="AL62" s="51">
        <v>100</v>
      </c>
      <c r="AM62" s="51">
        <v>0</v>
      </c>
      <c r="AN62" s="51">
        <v>0</v>
      </c>
      <c r="AO62" s="51">
        <v>0</v>
      </c>
      <c r="AP62" s="21">
        <f t="shared" si="9"/>
        <v>100</v>
      </c>
      <c r="AQ62" s="51">
        <v>100</v>
      </c>
      <c r="AR62" s="51">
        <v>0</v>
      </c>
      <c r="AS62" s="51">
        <v>0</v>
      </c>
      <c r="AT62" s="51">
        <v>0</v>
      </c>
      <c r="AU62" s="21">
        <f t="shared" si="10"/>
        <v>100</v>
      </c>
      <c r="AV62" s="47"/>
      <c r="AW62" s="21" t="s">
        <v>58</v>
      </c>
      <c r="AX62" s="21" t="s">
        <v>58</v>
      </c>
      <c r="AY62" s="21" t="s">
        <v>58</v>
      </c>
      <c r="AZ62" s="21" t="s">
        <v>58</v>
      </c>
      <c r="BA62" s="52">
        <v>0</v>
      </c>
    </row>
    <row r="63" spans="1:53" ht="25.5" x14ac:dyDescent="0.25">
      <c r="A63" s="21">
        <v>60</v>
      </c>
      <c r="B63" s="47" t="s">
        <v>284</v>
      </c>
      <c r="C63" s="47" t="s">
        <v>216</v>
      </c>
      <c r="D63" s="21"/>
      <c r="E63" s="21" t="s">
        <v>49</v>
      </c>
      <c r="F63" s="48">
        <v>43265</v>
      </c>
      <c r="G63" s="49" t="s">
        <v>217</v>
      </c>
      <c r="H63" s="21">
        <v>8</v>
      </c>
      <c r="I63" s="47" t="s">
        <v>215</v>
      </c>
      <c r="J63" s="21">
        <v>25</v>
      </c>
      <c r="K63" s="21">
        <v>13</v>
      </c>
      <c r="L63" s="50">
        <f t="shared" si="11"/>
        <v>52</v>
      </c>
      <c r="M63" s="21"/>
      <c r="N63" s="21">
        <v>0</v>
      </c>
      <c r="O63" s="21">
        <v>0</v>
      </c>
      <c r="P63" s="21">
        <v>11</v>
      </c>
      <c r="Q63" s="21">
        <v>2</v>
      </c>
      <c r="R63" s="21">
        <v>0</v>
      </c>
      <c r="S63" s="21">
        <v>11</v>
      </c>
      <c r="T63" s="21">
        <v>0</v>
      </c>
      <c r="U63" s="21">
        <v>2</v>
      </c>
      <c r="V63" s="21">
        <v>0</v>
      </c>
      <c r="W63" s="21">
        <v>0</v>
      </c>
      <c r="X63" s="21">
        <v>0</v>
      </c>
      <c r="Y63" s="21">
        <v>1</v>
      </c>
      <c r="Z63" s="21">
        <v>12</v>
      </c>
      <c r="AA63" s="21">
        <v>0</v>
      </c>
      <c r="AB63" s="51">
        <v>46</v>
      </c>
      <c r="AC63" s="51">
        <v>50</v>
      </c>
      <c r="AD63" s="51">
        <v>4</v>
      </c>
      <c r="AE63" s="51">
        <v>0</v>
      </c>
      <c r="AF63" s="21">
        <f t="shared" si="7"/>
        <v>100</v>
      </c>
      <c r="AG63" s="51">
        <v>94</v>
      </c>
      <c r="AH63" s="51">
        <v>6</v>
      </c>
      <c r="AI63" s="51">
        <v>0</v>
      </c>
      <c r="AJ63" s="51">
        <v>0</v>
      </c>
      <c r="AK63" s="51">
        <f t="shared" si="8"/>
        <v>100</v>
      </c>
      <c r="AL63" s="51">
        <v>72</v>
      </c>
      <c r="AM63" s="51">
        <v>11</v>
      </c>
      <c r="AN63" s="51">
        <v>17</v>
      </c>
      <c r="AO63" s="51">
        <v>0</v>
      </c>
      <c r="AP63" s="21">
        <f t="shared" si="9"/>
        <v>100</v>
      </c>
      <c r="AQ63" s="51">
        <v>84</v>
      </c>
      <c r="AR63" s="51">
        <v>16</v>
      </c>
      <c r="AS63" s="51">
        <v>0</v>
      </c>
      <c r="AT63" s="51">
        <v>0</v>
      </c>
      <c r="AU63" s="21">
        <f t="shared" si="10"/>
        <v>100</v>
      </c>
      <c r="AV63" s="47"/>
      <c r="AW63" s="21" t="s">
        <v>58</v>
      </c>
      <c r="AX63" s="21" t="s">
        <v>58</v>
      </c>
      <c r="AY63" s="21" t="s">
        <v>58</v>
      </c>
      <c r="AZ63" s="21" t="s">
        <v>58</v>
      </c>
      <c r="BA63" s="52">
        <v>0</v>
      </c>
    </row>
    <row r="64" spans="1:53" ht="25.5" x14ac:dyDescent="0.25">
      <c r="A64" s="37">
        <v>61</v>
      </c>
      <c r="B64" s="47" t="s">
        <v>228</v>
      </c>
      <c r="C64" s="47" t="s">
        <v>218</v>
      </c>
      <c r="D64" s="21"/>
      <c r="E64" s="21" t="s">
        <v>49</v>
      </c>
      <c r="F64" s="48">
        <v>43287</v>
      </c>
      <c r="G64" s="21" t="s">
        <v>96</v>
      </c>
      <c r="H64" s="21">
        <v>2</v>
      </c>
      <c r="I64" s="47" t="s">
        <v>215</v>
      </c>
      <c r="J64" s="21">
        <v>19</v>
      </c>
      <c r="K64" s="21">
        <v>10</v>
      </c>
      <c r="L64" s="50">
        <v>52.63</v>
      </c>
      <c r="M64" s="21"/>
      <c r="N64" s="21">
        <v>0</v>
      </c>
      <c r="O64" s="21">
        <v>0</v>
      </c>
      <c r="P64" s="21">
        <v>5</v>
      </c>
      <c r="Q64" s="21">
        <v>3</v>
      </c>
      <c r="R64" s="21">
        <v>2</v>
      </c>
      <c r="S64" s="21">
        <v>7</v>
      </c>
      <c r="T64" s="21">
        <v>0</v>
      </c>
      <c r="U64" s="21">
        <v>0</v>
      </c>
      <c r="V64" s="21">
        <v>0</v>
      </c>
      <c r="W64" s="21">
        <v>3</v>
      </c>
      <c r="X64" s="21">
        <v>0</v>
      </c>
      <c r="Y64" s="21">
        <v>3</v>
      </c>
      <c r="Z64" s="21">
        <v>7</v>
      </c>
      <c r="AA64" s="21">
        <v>0</v>
      </c>
      <c r="AB64" s="51">
        <v>100</v>
      </c>
      <c r="AC64" s="51">
        <v>0</v>
      </c>
      <c r="AD64" s="51">
        <v>0</v>
      </c>
      <c r="AE64" s="51">
        <v>0</v>
      </c>
      <c r="AF64" s="21">
        <f t="shared" si="7"/>
        <v>100</v>
      </c>
      <c r="AG64" s="51">
        <v>100</v>
      </c>
      <c r="AH64" s="51">
        <v>0</v>
      </c>
      <c r="AI64" s="51">
        <v>0</v>
      </c>
      <c r="AJ64" s="51">
        <v>0</v>
      </c>
      <c r="AK64" s="51">
        <f t="shared" si="8"/>
        <v>100</v>
      </c>
      <c r="AL64" s="51">
        <v>100</v>
      </c>
      <c r="AM64" s="51">
        <v>0</v>
      </c>
      <c r="AN64" s="51">
        <v>0</v>
      </c>
      <c r="AO64" s="51">
        <v>0</v>
      </c>
      <c r="AP64" s="21">
        <f t="shared" si="9"/>
        <v>100</v>
      </c>
      <c r="AQ64" s="51">
        <v>100</v>
      </c>
      <c r="AR64" s="51">
        <v>0</v>
      </c>
      <c r="AS64" s="51">
        <v>0</v>
      </c>
      <c r="AT64" s="51">
        <v>0</v>
      </c>
      <c r="AU64" s="21">
        <f t="shared" si="10"/>
        <v>100</v>
      </c>
      <c r="AV64" s="47" t="s">
        <v>219</v>
      </c>
      <c r="AW64" s="21" t="s">
        <v>58</v>
      </c>
      <c r="AX64" s="21" t="s">
        <v>58</v>
      </c>
      <c r="AY64" s="21" t="s">
        <v>58</v>
      </c>
      <c r="AZ64" s="21" t="s">
        <v>58</v>
      </c>
      <c r="BA64" s="52">
        <v>0</v>
      </c>
    </row>
    <row r="65" spans="1:53" ht="25.5" x14ac:dyDescent="0.25">
      <c r="A65" s="21">
        <v>62</v>
      </c>
      <c r="B65" s="47" t="s">
        <v>283</v>
      </c>
      <c r="C65" s="47" t="s">
        <v>220</v>
      </c>
      <c r="D65" s="21"/>
      <c r="E65" s="21" t="s">
        <v>49</v>
      </c>
      <c r="F65" s="48">
        <v>43329</v>
      </c>
      <c r="G65" s="49" t="s">
        <v>95</v>
      </c>
      <c r="H65" s="21">
        <v>2</v>
      </c>
      <c r="I65" s="47" t="s">
        <v>215</v>
      </c>
      <c r="J65" s="21">
        <v>13</v>
      </c>
      <c r="K65" s="21">
        <v>7</v>
      </c>
      <c r="L65" s="50">
        <f t="shared" si="11"/>
        <v>53.846153846153847</v>
      </c>
      <c r="M65" s="21"/>
      <c r="N65" s="21">
        <v>0</v>
      </c>
      <c r="O65" s="21">
        <v>0</v>
      </c>
      <c r="P65" s="21">
        <v>3</v>
      </c>
      <c r="Q65" s="21">
        <v>4</v>
      </c>
      <c r="R65" s="21">
        <v>0</v>
      </c>
      <c r="S65" s="21">
        <v>1</v>
      </c>
      <c r="T65" s="21">
        <v>0</v>
      </c>
      <c r="U65" s="21">
        <v>0</v>
      </c>
      <c r="V65" s="21">
        <v>6</v>
      </c>
      <c r="W65" s="21">
        <v>0</v>
      </c>
      <c r="X65" s="21">
        <v>0</v>
      </c>
      <c r="Y65" s="21">
        <v>2</v>
      </c>
      <c r="Z65" s="21">
        <v>5</v>
      </c>
      <c r="AA65" s="21">
        <v>0</v>
      </c>
      <c r="AB65" s="51">
        <v>40</v>
      </c>
      <c r="AC65" s="51">
        <v>60</v>
      </c>
      <c r="AD65" s="51">
        <v>0</v>
      </c>
      <c r="AE65" s="51">
        <v>0</v>
      </c>
      <c r="AF65" s="21">
        <f t="shared" si="7"/>
        <v>100</v>
      </c>
      <c r="AG65" s="51">
        <v>100</v>
      </c>
      <c r="AH65" s="51">
        <v>0</v>
      </c>
      <c r="AI65" s="51">
        <v>0</v>
      </c>
      <c r="AJ65" s="51">
        <v>0</v>
      </c>
      <c r="AK65" s="51">
        <f t="shared" si="8"/>
        <v>100</v>
      </c>
      <c r="AL65" s="51">
        <v>0</v>
      </c>
      <c r="AM65" s="51">
        <v>50</v>
      </c>
      <c r="AN65" s="51">
        <v>50</v>
      </c>
      <c r="AO65" s="51">
        <v>0</v>
      </c>
      <c r="AP65" s="21">
        <f t="shared" si="9"/>
        <v>100</v>
      </c>
      <c r="AQ65" s="51">
        <v>83</v>
      </c>
      <c r="AR65" s="51">
        <v>17</v>
      </c>
      <c r="AS65" s="51">
        <v>0</v>
      </c>
      <c r="AT65" s="51">
        <v>0</v>
      </c>
      <c r="AU65" s="21">
        <f t="shared" si="10"/>
        <v>100</v>
      </c>
      <c r="AV65" s="47"/>
      <c r="AW65" s="21" t="s">
        <v>58</v>
      </c>
      <c r="AX65" s="21" t="s">
        <v>58</v>
      </c>
      <c r="AY65" s="21" t="s">
        <v>58</v>
      </c>
      <c r="AZ65" s="21" t="s">
        <v>58</v>
      </c>
      <c r="BA65" s="52">
        <v>0</v>
      </c>
    </row>
    <row r="66" spans="1:53" ht="25.5" x14ac:dyDescent="0.25">
      <c r="A66" s="21">
        <v>63</v>
      </c>
      <c r="B66" s="47" t="s">
        <v>284</v>
      </c>
      <c r="C66" s="47" t="s">
        <v>216</v>
      </c>
      <c r="D66" s="21"/>
      <c r="E66" s="21" t="s">
        <v>49</v>
      </c>
      <c r="F66" s="48">
        <v>43350</v>
      </c>
      <c r="G66" s="49" t="s">
        <v>221</v>
      </c>
      <c r="H66" s="21">
        <v>8</v>
      </c>
      <c r="I66" s="47" t="s">
        <v>215</v>
      </c>
      <c r="J66" s="21">
        <v>25</v>
      </c>
      <c r="K66" s="21">
        <v>14</v>
      </c>
      <c r="L66" s="50">
        <f t="shared" si="11"/>
        <v>56</v>
      </c>
      <c r="M66" s="21"/>
      <c r="N66" s="21">
        <v>0</v>
      </c>
      <c r="O66" s="21">
        <v>0</v>
      </c>
      <c r="P66" s="21">
        <v>5</v>
      </c>
      <c r="Q66" s="21">
        <v>2</v>
      </c>
      <c r="R66" s="21">
        <v>0</v>
      </c>
      <c r="S66" s="21">
        <v>0</v>
      </c>
      <c r="T66" s="21">
        <v>0</v>
      </c>
      <c r="U66" s="21">
        <v>6</v>
      </c>
      <c r="V66" s="21">
        <v>0</v>
      </c>
      <c r="W66" s="21">
        <v>0</v>
      </c>
      <c r="X66" s="21">
        <v>5</v>
      </c>
      <c r="Y66" s="21">
        <v>6</v>
      </c>
      <c r="Z66" s="21">
        <v>8</v>
      </c>
      <c r="AA66" s="21">
        <v>0</v>
      </c>
      <c r="AB66" s="51">
        <v>63</v>
      </c>
      <c r="AC66" s="51">
        <v>38</v>
      </c>
      <c r="AD66" s="51">
        <v>0</v>
      </c>
      <c r="AE66" s="51">
        <v>0</v>
      </c>
      <c r="AF66" s="21">
        <f t="shared" si="7"/>
        <v>101</v>
      </c>
      <c r="AG66" s="51">
        <v>72</v>
      </c>
      <c r="AH66" s="51">
        <v>28</v>
      </c>
      <c r="AI66" s="51">
        <v>0</v>
      </c>
      <c r="AJ66" s="51">
        <v>0</v>
      </c>
      <c r="AK66" s="51">
        <f>SUM(AG66:AJ66)</f>
        <v>100</v>
      </c>
      <c r="AL66" s="51">
        <v>70</v>
      </c>
      <c r="AM66" s="51">
        <v>30</v>
      </c>
      <c r="AN66" s="51">
        <v>0</v>
      </c>
      <c r="AO66" s="51">
        <v>0</v>
      </c>
      <c r="AP66" s="21">
        <f t="shared" si="9"/>
        <v>100</v>
      </c>
      <c r="AQ66" s="51">
        <v>60</v>
      </c>
      <c r="AR66" s="51">
        <v>40</v>
      </c>
      <c r="AS66" s="51">
        <v>0</v>
      </c>
      <c r="AT66" s="51">
        <v>0</v>
      </c>
      <c r="AU66" s="21">
        <f t="shared" si="10"/>
        <v>100</v>
      </c>
      <c r="AV66" s="47" t="s">
        <v>222</v>
      </c>
      <c r="AW66" s="21" t="s">
        <v>58</v>
      </c>
      <c r="AX66" s="21" t="s">
        <v>58</v>
      </c>
      <c r="AY66" s="21" t="s">
        <v>58</v>
      </c>
      <c r="AZ66" s="21" t="s">
        <v>58</v>
      </c>
      <c r="BA66" s="52">
        <v>0</v>
      </c>
    </row>
    <row r="67" spans="1:53" ht="25.5" x14ac:dyDescent="0.25">
      <c r="A67" s="21">
        <v>64</v>
      </c>
      <c r="B67" s="47" t="s">
        <v>229</v>
      </c>
      <c r="C67" s="47" t="s">
        <v>223</v>
      </c>
      <c r="D67" s="21"/>
      <c r="E67" s="21" t="s">
        <v>49</v>
      </c>
      <c r="F67" s="48">
        <v>43378</v>
      </c>
      <c r="G67" s="49" t="s">
        <v>208</v>
      </c>
      <c r="H67" s="21">
        <v>2</v>
      </c>
      <c r="I67" s="47" t="s">
        <v>224</v>
      </c>
      <c r="J67" s="21">
        <v>30</v>
      </c>
      <c r="K67" s="21">
        <v>22</v>
      </c>
      <c r="L67" s="50">
        <f t="shared" si="11"/>
        <v>73.333333333333329</v>
      </c>
      <c r="M67" s="21"/>
      <c r="N67" s="21">
        <v>0</v>
      </c>
      <c r="O67" s="21">
        <v>0</v>
      </c>
      <c r="P67" s="21">
        <v>11</v>
      </c>
      <c r="Q67" s="21">
        <v>3</v>
      </c>
      <c r="R67" s="21">
        <v>8</v>
      </c>
      <c r="S67" s="21">
        <v>6</v>
      </c>
      <c r="T67" s="21">
        <v>0</v>
      </c>
      <c r="U67" s="21">
        <v>7</v>
      </c>
      <c r="V67" s="21">
        <v>8</v>
      </c>
      <c r="W67" s="21">
        <v>0</v>
      </c>
      <c r="X67" s="21">
        <v>1</v>
      </c>
      <c r="Y67" s="21">
        <v>6</v>
      </c>
      <c r="Z67" s="21">
        <v>16</v>
      </c>
      <c r="AA67" s="21">
        <v>0</v>
      </c>
      <c r="AB67" s="51">
        <v>75</v>
      </c>
      <c r="AC67" s="51">
        <v>25</v>
      </c>
      <c r="AD67" s="51">
        <v>0</v>
      </c>
      <c r="AE67" s="51">
        <v>0</v>
      </c>
      <c r="AF67" s="21">
        <f t="shared" si="7"/>
        <v>100</v>
      </c>
      <c r="AG67" s="51">
        <v>75</v>
      </c>
      <c r="AH67" s="51">
        <v>25</v>
      </c>
      <c r="AI67" s="51">
        <v>0</v>
      </c>
      <c r="AJ67" s="51">
        <v>0</v>
      </c>
      <c r="AK67" s="51">
        <f>SUM(AG67:AJ67)</f>
        <v>100</v>
      </c>
      <c r="AL67" s="51">
        <v>75</v>
      </c>
      <c r="AM67" s="51">
        <v>25</v>
      </c>
      <c r="AN67" s="51">
        <v>0</v>
      </c>
      <c r="AO67" s="51">
        <v>0</v>
      </c>
      <c r="AP67" s="21">
        <f t="shared" si="9"/>
        <v>100</v>
      </c>
      <c r="AQ67" s="51">
        <v>75</v>
      </c>
      <c r="AR67" s="51">
        <v>25</v>
      </c>
      <c r="AS67" s="51">
        <v>0</v>
      </c>
      <c r="AT67" s="51">
        <v>0</v>
      </c>
      <c r="AU67" s="21">
        <f t="shared" si="10"/>
        <v>100</v>
      </c>
      <c r="AV67" s="47" t="s">
        <v>225</v>
      </c>
      <c r="AW67" s="21" t="s">
        <v>58</v>
      </c>
      <c r="AX67" s="21" t="s">
        <v>58</v>
      </c>
      <c r="AY67" s="21" t="s">
        <v>58</v>
      </c>
      <c r="AZ67" s="21" t="s">
        <v>58</v>
      </c>
      <c r="BA67" s="52">
        <v>0</v>
      </c>
    </row>
    <row r="68" spans="1:53" ht="25.5" x14ac:dyDescent="0.25">
      <c r="A68" s="21">
        <v>65</v>
      </c>
      <c r="B68" s="47" t="s">
        <v>230</v>
      </c>
      <c r="C68" s="47" t="s">
        <v>231</v>
      </c>
      <c r="D68" s="21"/>
      <c r="E68" s="21" t="s">
        <v>49</v>
      </c>
      <c r="F68" s="48">
        <v>43152</v>
      </c>
      <c r="G68" s="49" t="s">
        <v>95</v>
      </c>
      <c r="H68" s="21">
        <v>2</v>
      </c>
      <c r="I68" s="47" t="s">
        <v>95</v>
      </c>
      <c r="J68" s="21">
        <v>7</v>
      </c>
      <c r="K68" s="21">
        <v>7</v>
      </c>
      <c r="L68" s="50">
        <f t="shared" si="11"/>
        <v>100</v>
      </c>
      <c r="M68" s="21"/>
      <c r="N68" s="21">
        <v>0</v>
      </c>
      <c r="O68" s="21">
        <v>0</v>
      </c>
      <c r="P68" s="21">
        <v>8</v>
      </c>
      <c r="Q68" s="21">
        <v>0</v>
      </c>
      <c r="R68" s="21">
        <v>0</v>
      </c>
      <c r="S68" s="21">
        <v>0</v>
      </c>
      <c r="T68" s="21">
        <v>0</v>
      </c>
      <c r="U68" s="21">
        <v>0</v>
      </c>
      <c r="V68" s="21">
        <v>7</v>
      </c>
      <c r="W68" s="21">
        <v>0</v>
      </c>
      <c r="X68" s="21">
        <v>0</v>
      </c>
      <c r="Y68" s="21">
        <v>4</v>
      </c>
      <c r="Z68" s="21">
        <v>3</v>
      </c>
      <c r="AA68" s="21">
        <v>0</v>
      </c>
      <c r="AB68" s="21" t="s">
        <v>58</v>
      </c>
      <c r="AC68" s="21" t="s">
        <v>58</v>
      </c>
      <c r="AD68" s="21" t="s">
        <v>58</v>
      </c>
      <c r="AE68" s="21" t="s">
        <v>58</v>
      </c>
      <c r="AF68" s="21" t="s">
        <v>58</v>
      </c>
      <c r="AG68" s="21" t="s">
        <v>58</v>
      </c>
      <c r="AH68" s="21" t="s">
        <v>58</v>
      </c>
      <c r="AI68" s="21" t="s">
        <v>58</v>
      </c>
      <c r="AJ68" s="21" t="s">
        <v>58</v>
      </c>
      <c r="AK68" s="21" t="s">
        <v>58</v>
      </c>
      <c r="AL68" s="21" t="s">
        <v>58</v>
      </c>
      <c r="AM68" s="21" t="s">
        <v>58</v>
      </c>
      <c r="AN68" s="21" t="s">
        <v>58</v>
      </c>
      <c r="AO68" s="21" t="s">
        <v>58</v>
      </c>
      <c r="AP68" s="21" t="s">
        <v>58</v>
      </c>
      <c r="AQ68" s="21" t="s">
        <v>58</v>
      </c>
      <c r="AR68" s="21" t="s">
        <v>58</v>
      </c>
      <c r="AS68" s="21" t="s">
        <v>58</v>
      </c>
      <c r="AT68" s="21" t="s">
        <v>58</v>
      </c>
      <c r="AU68" s="21" t="s">
        <v>58</v>
      </c>
      <c r="AV68" s="47"/>
      <c r="AW68" s="21"/>
      <c r="AX68" s="21"/>
      <c r="AY68" s="21"/>
      <c r="AZ68" s="21"/>
      <c r="BA68" s="52">
        <v>0</v>
      </c>
    </row>
    <row r="69" spans="1:53" ht="25.5" x14ac:dyDescent="0.25">
      <c r="A69" s="37">
        <v>66</v>
      </c>
      <c r="B69" s="47" t="s">
        <v>230</v>
      </c>
      <c r="C69" s="47" t="s">
        <v>232</v>
      </c>
      <c r="D69" s="21"/>
      <c r="E69" s="21" t="s">
        <v>49</v>
      </c>
      <c r="F69" s="48">
        <v>43153</v>
      </c>
      <c r="G69" s="49" t="s">
        <v>95</v>
      </c>
      <c r="H69" s="21">
        <v>2</v>
      </c>
      <c r="I69" s="47" t="s">
        <v>95</v>
      </c>
      <c r="J69" s="21">
        <v>6</v>
      </c>
      <c r="K69" s="21">
        <v>6</v>
      </c>
      <c r="L69" s="50">
        <f t="shared" si="11"/>
        <v>100</v>
      </c>
      <c r="M69" s="21"/>
      <c r="N69" s="21">
        <v>0</v>
      </c>
      <c r="O69" s="21">
        <v>0</v>
      </c>
      <c r="P69" s="21">
        <v>6</v>
      </c>
      <c r="Q69" s="21">
        <v>0</v>
      </c>
      <c r="R69" s="21">
        <v>0</v>
      </c>
      <c r="S69" s="21">
        <v>1</v>
      </c>
      <c r="T69" s="21">
        <v>0</v>
      </c>
      <c r="U69" s="21">
        <v>0</v>
      </c>
      <c r="V69" s="21">
        <v>5</v>
      </c>
      <c r="W69" s="21">
        <v>0</v>
      </c>
      <c r="X69" s="21">
        <v>0</v>
      </c>
      <c r="Y69" s="21">
        <v>4</v>
      </c>
      <c r="Z69" s="21">
        <v>2</v>
      </c>
      <c r="AA69" s="21">
        <v>0</v>
      </c>
      <c r="AB69" s="21" t="s">
        <v>58</v>
      </c>
      <c r="AC69" s="21" t="s">
        <v>58</v>
      </c>
      <c r="AD69" s="21" t="s">
        <v>58</v>
      </c>
      <c r="AE69" s="21" t="s">
        <v>58</v>
      </c>
      <c r="AF69" s="21" t="s">
        <v>58</v>
      </c>
      <c r="AG69" s="21" t="s">
        <v>58</v>
      </c>
      <c r="AH69" s="21" t="s">
        <v>58</v>
      </c>
      <c r="AI69" s="21" t="s">
        <v>58</v>
      </c>
      <c r="AJ69" s="21" t="s">
        <v>58</v>
      </c>
      <c r="AK69" s="21" t="s">
        <v>58</v>
      </c>
      <c r="AL69" s="21" t="s">
        <v>58</v>
      </c>
      <c r="AM69" s="21" t="s">
        <v>58</v>
      </c>
      <c r="AN69" s="21" t="s">
        <v>58</v>
      </c>
      <c r="AO69" s="21" t="s">
        <v>58</v>
      </c>
      <c r="AP69" s="21" t="s">
        <v>58</v>
      </c>
      <c r="AQ69" s="21" t="s">
        <v>58</v>
      </c>
      <c r="AR69" s="21" t="s">
        <v>58</v>
      </c>
      <c r="AS69" s="21" t="s">
        <v>58</v>
      </c>
      <c r="AT69" s="21" t="s">
        <v>58</v>
      </c>
      <c r="AU69" s="21" t="s">
        <v>58</v>
      </c>
      <c r="AV69" s="47"/>
      <c r="AW69" s="21"/>
      <c r="AX69" s="21"/>
      <c r="AY69" s="21"/>
      <c r="AZ69" s="21"/>
      <c r="BA69" s="52">
        <v>0</v>
      </c>
    </row>
    <row r="70" spans="1:53" ht="38.25" x14ac:dyDescent="0.25">
      <c r="A70" s="21">
        <v>67</v>
      </c>
      <c r="B70" s="47" t="s">
        <v>230</v>
      </c>
      <c r="C70" s="47" t="s">
        <v>233</v>
      </c>
      <c r="D70" s="21"/>
      <c r="E70" s="21" t="s">
        <v>49</v>
      </c>
      <c r="F70" s="48">
        <v>43180</v>
      </c>
      <c r="G70" s="49" t="s">
        <v>95</v>
      </c>
      <c r="H70" s="21">
        <v>2</v>
      </c>
      <c r="I70" s="47" t="s">
        <v>95</v>
      </c>
      <c r="J70" s="21">
        <v>7</v>
      </c>
      <c r="K70" s="21">
        <v>7</v>
      </c>
      <c r="L70" s="50">
        <f t="shared" si="11"/>
        <v>100</v>
      </c>
      <c r="M70" s="21"/>
      <c r="N70" s="21">
        <v>0</v>
      </c>
      <c r="O70" s="21">
        <v>0</v>
      </c>
      <c r="P70" s="21">
        <v>7</v>
      </c>
      <c r="Q70" s="21">
        <v>0</v>
      </c>
      <c r="R70" s="21">
        <v>0</v>
      </c>
      <c r="S70" s="21">
        <v>0</v>
      </c>
      <c r="T70" s="21">
        <v>0</v>
      </c>
      <c r="U70" s="21">
        <v>0</v>
      </c>
      <c r="V70" s="21">
        <v>7</v>
      </c>
      <c r="W70" s="21">
        <v>0</v>
      </c>
      <c r="X70" s="21">
        <v>0</v>
      </c>
      <c r="Y70" s="21">
        <v>4</v>
      </c>
      <c r="Z70" s="21">
        <v>3</v>
      </c>
      <c r="AA70" s="21">
        <v>0</v>
      </c>
      <c r="AB70" s="21" t="s">
        <v>58</v>
      </c>
      <c r="AC70" s="21" t="s">
        <v>58</v>
      </c>
      <c r="AD70" s="21" t="s">
        <v>58</v>
      </c>
      <c r="AE70" s="21" t="s">
        <v>58</v>
      </c>
      <c r="AF70" s="21" t="s">
        <v>58</v>
      </c>
      <c r="AG70" s="21" t="s">
        <v>58</v>
      </c>
      <c r="AH70" s="21" t="s">
        <v>58</v>
      </c>
      <c r="AI70" s="21" t="s">
        <v>58</v>
      </c>
      <c r="AJ70" s="21" t="s">
        <v>58</v>
      </c>
      <c r="AK70" s="21" t="s">
        <v>58</v>
      </c>
      <c r="AL70" s="21" t="s">
        <v>58</v>
      </c>
      <c r="AM70" s="21" t="s">
        <v>58</v>
      </c>
      <c r="AN70" s="21" t="s">
        <v>58</v>
      </c>
      <c r="AO70" s="21" t="s">
        <v>58</v>
      </c>
      <c r="AP70" s="21" t="s">
        <v>58</v>
      </c>
      <c r="AQ70" s="21" t="s">
        <v>58</v>
      </c>
      <c r="AR70" s="21" t="s">
        <v>58</v>
      </c>
      <c r="AS70" s="21" t="s">
        <v>58</v>
      </c>
      <c r="AT70" s="21" t="s">
        <v>58</v>
      </c>
      <c r="AU70" s="21" t="s">
        <v>58</v>
      </c>
      <c r="AV70" s="47"/>
      <c r="AW70" s="21"/>
      <c r="AX70" s="21"/>
      <c r="AY70" s="21"/>
      <c r="AZ70" s="21"/>
      <c r="BA70" s="52">
        <v>0</v>
      </c>
    </row>
    <row r="71" spans="1:53" ht="25.5" x14ac:dyDescent="0.25">
      <c r="A71" s="21">
        <v>68</v>
      </c>
      <c r="B71" s="47" t="s">
        <v>230</v>
      </c>
      <c r="C71" s="47" t="s">
        <v>234</v>
      </c>
      <c r="D71" s="21"/>
      <c r="E71" s="21" t="s">
        <v>49</v>
      </c>
      <c r="F71" s="48">
        <v>43182</v>
      </c>
      <c r="G71" s="49" t="s">
        <v>95</v>
      </c>
      <c r="H71" s="21">
        <v>2</v>
      </c>
      <c r="I71" s="47" t="s">
        <v>95</v>
      </c>
      <c r="J71" s="21">
        <v>5</v>
      </c>
      <c r="K71" s="21">
        <v>5</v>
      </c>
      <c r="L71" s="50">
        <f t="shared" si="11"/>
        <v>100</v>
      </c>
      <c r="M71" s="21"/>
      <c r="N71" s="21">
        <v>0</v>
      </c>
      <c r="O71" s="21">
        <v>0</v>
      </c>
      <c r="P71" s="21">
        <v>5</v>
      </c>
      <c r="Q71" s="21">
        <v>0</v>
      </c>
      <c r="R71" s="21">
        <v>0</v>
      </c>
      <c r="S71" s="21">
        <v>0</v>
      </c>
      <c r="T71" s="21">
        <v>0</v>
      </c>
      <c r="U71" s="21">
        <v>0</v>
      </c>
      <c r="V71" s="21">
        <v>5</v>
      </c>
      <c r="W71" s="21">
        <v>0</v>
      </c>
      <c r="X71" s="21">
        <v>0</v>
      </c>
      <c r="Y71" s="21">
        <v>3</v>
      </c>
      <c r="Z71" s="21">
        <v>2</v>
      </c>
      <c r="AA71" s="21">
        <v>0</v>
      </c>
      <c r="AB71" s="21" t="s">
        <v>58</v>
      </c>
      <c r="AC71" s="21" t="s">
        <v>58</v>
      </c>
      <c r="AD71" s="21" t="s">
        <v>58</v>
      </c>
      <c r="AE71" s="21" t="s">
        <v>58</v>
      </c>
      <c r="AF71" s="21" t="s">
        <v>58</v>
      </c>
      <c r="AG71" s="21" t="s">
        <v>58</v>
      </c>
      <c r="AH71" s="21" t="s">
        <v>58</v>
      </c>
      <c r="AI71" s="21" t="s">
        <v>58</v>
      </c>
      <c r="AJ71" s="21" t="s">
        <v>58</v>
      </c>
      <c r="AK71" s="21" t="s">
        <v>58</v>
      </c>
      <c r="AL71" s="21" t="s">
        <v>58</v>
      </c>
      <c r="AM71" s="21" t="s">
        <v>58</v>
      </c>
      <c r="AN71" s="21" t="s">
        <v>58</v>
      </c>
      <c r="AO71" s="21" t="s">
        <v>58</v>
      </c>
      <c r="AP71" s="21" t="s">
        <v>58</v>
      </c>
      <c r="AQ71" s="21" t="s">
        <v>58</v>
      </c>
      <c r="AR71" s="21" t="s">
        <v>58</v>
      </c>
      <c r="AS71" s="21" t="s">
        <v>58</v>
      </c>
      <c r="AT71" s="21" t="s">
        <v>58</v>
      </c>
      <c r="AU71" s="21" t="s">
        <v>58</v>
      </c>
      <c r="AV71" s="47"/>
      <c r="AW71" s="21"/>
      <c r="AX71" s="21"/>
      <c r="AY71" s="21"/>
      <c r="AZ71" s="21"/>
      <c r="BA71" s="52">
        <v>0</v>
      </c>
    </row>
    <row r="72" spans="1:53" ht="25.5" x14ac:dyDescent="0.25">
      <c r="A72" s="21">
        <v>69</v>
      </c>
      <c r="B72" s="47" t="s">
        <v>230</v>
      </c>
      <c r="C72" s="47" t="s">
        <v>235</v>
      </c>
      <c r="D72" s="21"/>
      <c r="E72" s="21" t="s">
        <v>49</v>
      </c>
      <c r="F72" s="48">
        <v>43288</v>
      </c>
      <c r="G72" s="49" t="s">
        <v>95</v>
      </c>
      <c r="H72" s="21">
        <v>2</v>
      </c>
      <c r="I72" s="47" t="s">
        <v>95</v>
      </c>
      <c r="J72" s="21">
        <v>2</v>
      </c>
      <c r="K72" s="21">
        <v>2</v>
      </c>
      <c r="L72" s="50">
        <f t="shared" si="11"/>
        <v>100</v>
      </c>
      <c r="M72" s="21"/>
      <c r="N72" s="21">
        <v>0</v>
      </c>
      <c r="O72" s="21">
        <v>0</v>
      </c>
      <c r="P72" s="21">
        <v>2</v>
      </c>
      <c r="Q72" s="21">
        <v>0</v>
      </c>
      <c r="R72" s="21">
        <v>0</v>
      </c>
      <c r="S72" s="21">
        <v>0</v>
      </c>
      <c r="T72" s="21">
        <v>0</v>
      </c>
      <c r="U72" s="21">
        <v>0</v>
      </c>
      <c r="V72" s="21">
        <v>2</v>
      </c>
      <c r="W72" s="21">
        <v>0</v>
      </c>
      <c r="X72" s="21">
        <v>0</v>
      </c>
      <c r="Y72" s="21">
        <v>1</v>
      </c>
      <c r="Z72" s="21">
        <v>1</v>
      </c>
      <c r="AA72" s="21">
        <v>0</v>
      </c>
      <c r="AB72" s="21" t="s">
        <v>58</v>
      </c>
      <c r="AC72" s="21" t="s">
        <v>58</v>
      </c>
      <c r="AD72" s="21" t="s">
        <v>58</v>
      </c>
      <c r="AE72" s="21" t="s">
        <v>58</v>
      </c>
      <c r="AF72" s="21" t="s">
        <v>58</v>
      </c>
      <c r="AG72" s="21" t="s">
        <v>58</v>
      </c>
      <c r="AH72" s="21" t="s">
        <v>58</v>
      </c>
      <c r="AI72" s="21" t="s">
        <v>58</v>
      </c>
      <c r="AJ72" s="21" t="s">
        <v>58</v>
      </c>
      <c r="AK72" s="21" t="s">
        <v>58</v>
      </c>
      <c r="AL72" s="21" t="s">
        <v>58</v>
      </c>
      <c r="AM72" s="21" t="s">
        <v>58</v>
      </c>
      <c r="AN72" s="21" t="s">
        <v>58</v>
      </c>
      <c r="AO72" s="21" t="s">
        <v>58</v>
      </c>
      <c r="AP72" s="21" t="s">
        <v>58</v>
      </c>
      <c r="AQ72" s="21" t="s">
        <v>58</v>
      </c>
      <c r="AR72" s="21" t="s">
        <v>58</v>
      </c>
      <c r="AS72" s="21" t="s">
        <v>58</v>
      </c>
      <c r="AT72" s="21" t="s">
        <v>58</v>
      </c>
      <c r="AU72" s="21" t="s">
        <v>58</v>
      </c>
      <c r="AV72" s="47"/>
      <c r="AW72" s="21"/>
      <c r="AX72" s="21"/>
      <c r="AY72" s="21"/>
      <c r="AZ72" s="21"/>
      <c r="BA72" s="52">
        <v>0</v>
      </c>
    </row>
    <row r="73" spans="1:53" ht="25.5" x14ac:dyDescent="0.25">
      <c r="A73" s="21">
        <v>70</v>
      </c>
      <c r="B73" s="47" t="s">
        <v>230</v>
      </c>
      <c r="C73" s="47" t="s">
        <v>236</v>
      </c>
      <c r="D73" s="21"/>
      <c r="E73" s="21" t="s">
        <v>49</v>
      </c>
      <c r="F73" s="48">
        <v>43335</v>
      </c>
      <c r="G73" s="49" t="s">
        <v>95</v>
      </c>
      <c r="H73" s="21">
        <v>2</v>
      </c>
      <c r="I73" s="47" t="s">
        <v>95</v>
      </c>
      <c r="J73" s="21">
        <v>48</v>
      </c>
      <c r="K73" s="21">
        <v>48</v>
      </c>
      <c r="L73" s="50">
        <f t="shared" si="11"/>
        <v>100</v>
      </c>
      <c r="M73" s="21"/>
      <c r="N73" s="21">
        <v>7</v>
      </c>
      <c r="O73" s="21">
        <v>0</v>
      </c>
      <c r="P73" s="21">
        <v>37</v>
      </c>
      <c r="Q73" s="21">
        <v>0</v>
      </c>
      <c r="R73" s="21">
        <v>4</v>
      </c>
      <c r="S73" s="21">
        <v>4</v>
      </c>
      <c r="T73" s="21">
        <v>7</v>
      </c>
      <c r="U73" s="21">
        <v>1</v>
      </c>
      <c r="V73" s="21">
        <v>36</v>
      </c>
      <c r="W73" s="21">
        <v>0</v>
      </c>
      <c r="X73" s="21">
        <v>0</v>
      </c>
      <c r="Y73" s="21">
        <v>27</v>
      </c>
      <c r="Z73" s="21">
        <v>21</v>
      </c>
      <c r="AA73" s="21">
        <v>0</v>
      </c>
      <c r="AB73" s="21" t="s">
        <v>58</v>
      </c>
      <c r="AC73" s="21" t="s">
        <v>58</v>
      </c>
      <c r="AD73" s="21" t="s">
        <v>58</v>
      </c>
      <c r="AE73" s="21" t="s">
        <v>58</v>
      </c>
      <c r="AF73" s="21" t="s">
        <v>58</v>
      </c>
      <c r="AG73" s="21" t="s">
        <v>58</v>
      </c>
      <c r="AH73" s="51"/>
      <c r="AI73" s="21" t="s">
        <v>58</v>
      </c>
      <c r="AJ73" s="21" t="s">
        <v>58</v>
      </c>
      <c r="AK73" s="21" t="s">
        <v>58</v>
      </c>
      <c r="AL73" s="21" t="s">
        <v>58</v>
      </c>
      <c r="AM73" s="21" t="s">
        <v>58</v>
      </c>
      <c r="AN73" s="21" t="s">
        <v>58</v>
      </c>
      <c r="AO73" s="21" t="s">
        <v>58</v>
      </c>
      <c r="AP73" s="21" t="s">
        <v>58</v>
      </c>
      <c r="AQ73" s="21" t="s">
        <v>58</v>
      </c>
      <c r="AR73" s="21" t="s">
        <v>58</v>
      </c>
      <c r="AS73" s="21" t="s">
        <v>58</v>
      </c>
      <c r="AT73" s="21" t="s">
        <v>58</v>
      </c>
      <c r="AU73" s="21" t="s">
        <v>58</v>
      </c>
      <c r="AV73" s="47"/>
      <c r="AW73" s="21"/>
      <c r="AX73" s="21"/>
      <c r="AY73" s="21"/>
      <c r="AZ73" s="21"/>
      <c r="BA73" s="52">
        <v>0</v>
      </c>
    </row>
    <row r="74" spans="1:53" ht="25.5" x14ac:dyDescent="0.25">
      <c r="A74" s="37">
        <v>71</v>
      </c>
      <c r="B74" s="47" t="s">
        <v>230</v>
      </c>
      <c r="C74" s="47" t="s">
        <v>237</v>
      </c>
      <c r="D74" s="21"/>
      <c r="E74" s="21" t="s">
        <v>49</v>
      </c>
      <c r="F74" s="48">
        <v>43263</v>
      </c>
      <c r="G74" s="49" t="s">
        <v>95</v>
      </c>
      <c r="H74" s="21">
        <v>1</v>
      </c>
      <c r="I74" s="47" t="s">
        <v>95</v>
      </c>
      <c r="J74" s="21">
        <v>3</v>
      </c>
      <c r="K74" s="21">
        <v>3</v>
      </c>
      <c r="L74" s="50">
        <f t="shared" si="11"/>
        <v>100</v>
      </c>
      <c r="M74" s="21"/>
      <c r="N74" s="21">
        <v>0</v>
      </c>
      <c r="O74" s="21">
        <v>0</v>
      </c>
      <c r="P74" s="21">
        <v>0</v>
      </c>
      <c r="Q74" s="21">
        <v>2</v>
      </c>
      <c r="R74" s="21">
        <v>1</v>
      </c>
      <c r="S74" s="21">
        <v>1</v>
      </c>
      <c r="T74" s="21">
        <v>0</v>
      </c>
      <c r="U74" s="21">
        <v>0</v>
      </c>
      <c r="V74" s="21">
        <v>2</v>
      </c>
      <c r="W74" s="21">
        <v>0</v>
      </c>
      <c r="X74" s="21">
        <v>0</v>
      </c>
      <c r="Y74" s="21">
        <v>2</v>
      </c>
      <c r="Z74" s="21">
        <v>1</v>
      </c>
      <c r="AA74" s="21">
        <v>0</v>
      </c>
      <c r="AB74" s="21" t="s">
        <v>58</v>
      </c>
      <c r="AC74" s="21" t="s">
        <v>58</v>
      </c>
      <c r="AD74" s="21" t="s">
        <v>58</v>
      </c>
      <c r="AE74" s="21" t="s">
        <v>58</v>
      </c>
      <c r="AF74" s="21" t="s">
        <v>58</v>
      </c>
      <c r="AG74" s="21" t="s">
        <v>58</v>
      </c>
      <c r="AH74" s="21" t="s">
        <v>58</v>
      </c>
      <c r="AI74" s="21" t="s">
        <v>58</v>
      </c>
      <c r="AJ74" s="21" t="s">
        <v>58</v>
      </c>
      <c r="AK74" s="21" t="s">
        <v>58</v>
      </c>
      <c r="AL74" s="21" t="s">
        <v>58</v>
      </c>
      <c r="AM74" s="21" t="s">
        <v>58</v>
      </c>
      <c r="AN74" s="21" t="s">
        <v>58</v>
      </c>
      <c r="AO74" s="21" t="s">
        <v>58</v>
      </c>
      <c r="AP74" s="21" t="s">
        <v>58</v>
      </c>
      <c r="AQ74" s="21" t="s">
        <v>58</v>
      </c>
      <c r="AR74" s="21" t="s">
        <v>58</v>
      </c>
      <c r="AS74" s="21" t="s">
        <v>58</v>
      </c>
      <c r="AT74" s="21" t="s">
        <v>58</v>
      </c>
      <c r="AU74" s="21" t="s">
        <v>58</v>
      </c>
      <c r="AV74" s="47"/>
      <c r="AW74" s="21"/>
      <c r="AX74" s="21"/>
      <c r="AY74" s="21"/>
      <c r="AZ74" s="21"/>
      <c r="BA74" s="52">
        <v>0</v>
      </c>
    </row>
    <row r="75" spans="1:53" ht="25.5" x14ac:dyDescent="0.25">
      <c r="A75" s="21">
        <v>72</v>
      </c>
      <c r="B75" s="47" t="s">
        <v>230</v>
      </c>
      <c r="C75" s="47" t="s">
        <v>238</v>
      </c>
      <c r="D75" s="21"/>
      <c r="E75" s="21" t="s">
        <v>49</v>
      </c>
      <c r="F75" s="48">
        <v>43374</v>
      </c>
      <c r="G75" s="49" t="s">
        <v>95</v>
      </c>
      <c r="H75" s="21">
        <v>2</v>
      </c>
      <c r="I75" s="47" t="s">
        <v>95</v>
      </c>
      <c r="J75" s="21">
        <v>9</v>
      </c>
      <c r="K75" s="21">
        <v>9</v>
      </c>
      <c r="L75" s="50">
        <f t="shared" si="11"/>
        <v>100</v>
      </c>
      <c r="M75" s="21"/>
      <c r="N75" s="21">
        <v>2</v>
      </c>
      <c r="O75" s="21">
        <v>0</v>
      </c>
      <c r="P75" s="21">
        <v>6</v>
      </c>
      <c r="Q75" s="21">
        <v>1</v>
      </c>
      <c r="R75" s="21">
        <v>0</v>
      </c>
      <c r="S75" s="21">
        <v>1</v>
      </c>
      <c r="T75" s="21">
        <v>2</v>
      </c>
      <c r="U75" s="21">
        <v>0</v>
      </c>
      <c r="V75" s="21">
        <v>6</v>
      </c>
      <c r="W75" s="21">
        <v>0</v>
      </c>
      <c r="X75" s="21">
        <v>0</v>
      </c>
      <c r="Y75" s="21">
        <v>6</v>
      </c>
      <c r="Z75" s="21">
        <v>3</v>
      </c>
      <c r="AA75" s="21">
        <v>0</v>
      </c>
      <c r="AB75" s="21" t="s">
        <v>58</v>
      </c>
      <c r="AC75" s="21" t="s">
        <v>58</v>
      </c>
      <c r="AD75" s="21" t="s">
        <v>58</v>
      </c>
      <c r="AE75" s="21" t="s">
        <v>58</v>
      </c>
      <c r="AF75" s="21" t="s">
        <v>58</v>
      </c>
      <c r="AG75" s="21" t="s">
        <v>58</v>
      </c>
      <c r="AH75" s="21" t="s">
        <v>58</v>
      </c>
      <c r="AI75" s="21" t="s">
        <v>58</v>
      </c>
      <c r="AJ75" s="21" t="s">
        <v>58</v>
      </c>
      <c r="AK75" s="21" t="s">
        <v>58</v>
      </c>
      <c r="AL75" s="21" t="s">
        <v>58</v>
      </c>
      <c r="AM75" s="21" t="s">
        <v>58</v>
      </c>
      <c r="AN75" s="21" t="s">
        <v>58</v>
      </c>
      <c r="AO75" s="21" t="s">
        <v>58</v>
      </c>
      <c r="AP75" s="21" t="s">
        <v>58</v>
      </c>
      <c r="AQ75" s="21" t="s">
        <v>58</v>
      </c>
      <c r="AR75" s="21" t="s">
        <v>58</v>
      </c>
      <c r="AS75" s="21" t="s">
        <v>58</v>
      </c>
      <c r="AT75" s="21" t="s">
        <v>58</v>
      </c>
      <c r="AU75" s="21" t="s">
        <v>58</v>
      </c>
      <c r="AV75" s="47"/>
      <c r="AW75" s="21"/>
      <c r="AX75" s="21"/>
      <c r="AY75" s="21"/>
      <c r="AZ75" s="21"/>
      <c r="BA75" s="52">
        <v>0</v>
      </c>
    </row>
    <row r="76" spans="1:53" ht="25.5" x14ac:dyDescent="0.25">
      <c r="A76" s="21">
        <v>73</v>
      </c>
      <c r="B76" s="47" t="s">
        <v>230</v>
      </c>
      <c r="C76" s="47" t="s">
        <v>239</v>
      </c>
      <c r="D76" s="21"/>
      <c r="E76" s="21" t="s">
        <v>49</v>
      </c>
      <c r="F76" s="48">
        <v>43363</v>
      </c>
      <c r="G76" s="49" t="s">
        <v>95</v>
      </c>
      <c r="H76" s="21">
        <v>1</v>
      </c>
      <c r="I76" s="47" t="s">
        <v>95</v>
      </c>
      <c r="J76" s="21">
        <v>9</v>
      </c>
      <c r="K76" s="21">
        <v>9</v>
      </c>
      <c r="L76" s="50">
        <f t="shared" si="11"/>
        <v>100</v>
      </c>
      <c r="M76" s="21"/>
      <c r="N76" s="21">
        <v>0</v>
      </c>
      <c r="O76" s="21">
        <v>0</v>
      </c>
      <c r="P76" s="21">
        <v>3</v>
      </c>
      <c r="Q76" s="21">
        <v>2</v>
      </c>
      <c r="R76" s="21">
        <v>4</v>
      </c>
      <c r="S76" s="21">
        <v>0</v>
      </c>
      <c r="T76" s="21">
        <v>0</v>
      </c>
      <c r="U76" s="21">
        <v>0</v>
      </c>
      <c r="V76" s="21">
        <v>9</v>
      </c>
      <c r="W76" s="21">
        <v>0</v>
      </c>
      <c r="X76" s="21">
        <v>0</v>
      </c>
      <c r="Y76" s="21">
        <v>4</v>
      </c>
      <c r="Z76" s="21">
        <v>5</v>
      </c>
      <c r="AA76" s="21">
        <v>0</v>
      </c>
      <c r="AB76" s="21" t="s">
        <v>58</v>
      </c>
      <c r="AC76" s="21" t="s">
        <v>58</v>
      </c>
      <c r="AD76" s="21" t="s">
        <v>58</v>
      </c>
      <c r="AE76" s="21" t="s">
        <v>58</v>
      </c>
      <c r="AF76" s="21" t="s">
        <v>58</v>
      </c>
      <c r="AG76" s="21" t="s">
        <v>58</v>
      </c>
      <c r="AH76" s="21" t="s">
        <v>58</v>
      </c>
      <c r="AI76" s="21" t="s">
        <v>58</v>
      </c>
      <c r="AJ76" s="21" t="s">
        <v>58</v>
      </c>
      <c r="AK76" s="21" t="s">
        <v>58</v>
      </c>
      <c r="AL76" s="21" t="s">
        <v>58</v>
      </c>
      <c r="AM76" s="21" t="s">
        <v>58</v>
      </c>
      <c r="AN76" s="21" t="s">
        <v>58</v>
      </c>
      <c r="AO76" s="21" t="s">
        <v>58</v>
      </c>
      <c r="AP76" s="21" t="s">
        <v>58</v>
      </c>
      <c r="AQ76" s="21" t="s">
        <v>58</v>
      </c>
      <c r="AR76" s="21" t="s">
        <v>58</v>
      </c>
      <c r="AS76" s="21" t="s">
        <v>58</v>
      </c>
      <c r="AT76" s="21" t="s">
        <v>58</v>
      </c>
      <c r="AU76" s="21" t="s">
        <v>58</v>
      </c>
      <c r="AV76" s="47"/>
      <c r="AW76" s="21"/>
      <c r="AX76" s="21"/>
      <c r="AY76" s="21"/>
      <c r="AZ76" s="21"/>
      <c r="BA76" s="52">
        <v>0</v>
      </c>
    </row>
    <row r="77" spans="1:53" s="57" customFormat="1" ht="38.25" x14ac:dyDescent="0.25">
      <c r="A77" s="21">
        <v>74</v>
      </c>
      <c r="B77" s="47" t="s">
        <v>240</v>
      </c>
      <c r="C77" s="47" t="s">
        <v>170</v>
      </c>
      <c r="D77" s="21" t="s">
        <v>49</v>
      </c>
      <c r="E77" s="21" t="s">
        <v>49</v>
      </c>
      <c r="F77" s="48">
        <v>43420</v>
      </c>
      <c r="G77" s="49" t="s">
        <v>94</v>
      </c>
      <c r="H77" s="21">
        <v>2</v>
      </c>
      <c r="I77" s="47" t="s">
        <v>241</v>
      </c>
      <c r="J77" s="21">
        <v>307</v>
      </c>
      <c r="K77" s="21">
        <v>106</v>
      </c>
      <c r="L77" s="50">
        <f t="shared" si="11"/>
        <v>34.527687296416936</v>
      </c>
      <c r="M77" s="21"/>
      <c r="N77" s="21">
        <v>0</v>
      </c>
      <c r="O77" s="21">
        <v>2</v>
      </c>
      <c r="P77" s="21">
        <v>40</v>
      </c>
      <c r="Q77" s="21">
        <v>8</v>
      </c>
      <c r="R77" s="21">
        <v>56</v>
      </c>
      <c r="S77" s="21">
        <v>15</v>
      </c>
      <c r="T77" s="21">
        <v>2</v>
      </c>
      <c r="U77" s="21">
        <v>23</v>
      </c>
      <c r="V77" s="21">
        <v>64</v>
      </c>
      <c r="W77" s="21">
        <v>2</v>
      </c>
      <c r="X77" s="21">
        <v>0</v>
      </c>
      <c r="Y77" s="21">
        <v>43</v>
      </c>
      <c r="Z77" s="21">
        <v>63</v>
      </c>
      <c r="AA77" s="21">
        <v>0</v>
      </c>
      <c r="AB77" s="51">
        <f>+'[4]Acoso Laboral 16-11-18'!$C$10</f>
        <v>43.4</v>
      </c>
      <c r="AC77" s="51">
        <f>+'[4]Acoso Laboral 16-11-18'!$D$10</f>
        <v>50</v>
      </c>
      <c r="AD77" s="51">
        <f>+'[4]Acoso Laboral 16-11-18'!$E$10</f>
        <v>6.2</v>
      </c>
      <c r="AE77" s="51">
        <f>+'[4]Acoso Laboral 16-11-18'!$F$10</f>
        <v>0.4</v>
      </c>
      <c r="AF77" s="21">
        <f t="shared" si="7"/>
        <v>100.00000000000001</v>
      </c>
      <c r="AG77" s="51">
        <f>+'[4]Acoso Laboral 16-11-18'!$C$19</f>
        <v>39.6</v>
      </c>
      <c r="AH77" s="51">
        <f>+'[4]Acoso Laboral 16-11-18'!$D$19</f>
        <v>50.4</v>
      </c>
      <c r="AI77" s="51">
        <f>+'[4]Acoso Laboral 16-11-18'!$E$19</f>
        <v>10</v>
      </c>
      <c r="AJ77" s="51">
        <f>+'[4]Acoso Laboral 16-11-18'!$F$19</f>
        <v>0</v>
      </c>
      <c r="AK77" s="51">
        <f t="shared" ref="AK77:AK92" si="12">SUM(AG77:AJ77)</f>
        <v>100</v>
      </c>
      <c r="AL77" s="51">
        <f>+'[4]Acoso Laboral 16-11-18'!$C$25</f>
        <v>60</v>
      </c>
      <c r="AM77" s="51">
        <f>+'[4]Acoso Laboral 16-11-18'!$D$25</f>
        <v>38</v>
      </c>
      <c r="AN77" s="51">
        <f>+'[4]Acoso Laboral 16-11-18'!$E$25</f>
        <v>2</v>
      </c>
      <c r="AO77" s="51">
        <f>+'[4]Acoso Laboral 16-11-18'!$F$25</f>
        <v>0</v>
      </c>
      <c r="AP77" s="21">
        <f t="shared" si="9"/>
        <v>100</v>
      </c>
      <c r="AQ77" s="51">
        <f>+'[4]Acoso Laboral 16-11-18'!$C$35</f>
        <v>42.166666666666664</v>
      </c>
      <c r="AR77" s="51">
        <f>+'[4]Acoso Laboral 16-11-18'!$D$35</f>
        <v>54.166666666666664</v>
      </c>
      <c r="AS77" s="51">
        <f>+'[4]Acoso Laboral 16-11-18'!$E$35</f>
        <v>3.6666666666666665</v>
      </c>
      <c r="AT77" s="51">
        <f>+'[4]Acoso Laboral 16-11-18'!$F$35</f>
        <v>0</v>
      </c>
      <c r="AU77" s="21">
        <f t="shared" si="10"/>
        <v>100</v>
      </c>
      <c r="AV77" s="47"/>
      <c r="AW77" s="21" t="s">
        <v>58</v>
      </c>
      <c r="AX77" s="21" t="s">
        <v>58</v>
      </c>
      <c r="AY77" s="21" t="s">
        <v>58</v>
      </c>
      <c r="AZ77" s="21" t="s">
        <v>58</v>
      </c>
      <c r="BA77" s="52">
        <v>0</v>
      </c>
    </row>
    <row r="78" spans="1:53" ht="38.25" x14ac:dyDescent="0.25">
      <c r="A78" s="21">
        <v>75</v>
      </c>
      <c r="B78" s="47" t="s">
        <v>242</v>
      </c>
      <c r="C78" s="47" t="s">
        <v>243</v>
      </c>
      <c r="D78" s="21" t="s">
        <v>49</v>
      </c>
      <c r="E78" s="21" t="s">
        <v>49</v>
      </c>
      <c r="F78" s="48">
        <v>43376</v>
      </c>
      <c r="G78" s="21" t="s">
        <v>96</v>
      </c>
      <c r="H78" s="21">
        <v>14</v>
      </c>
      <c r="I78" s="47" t="s">
        <v>291</v>
      </c>
      <c r="J78" s="21">
        <v>34</v>
      </c>
      <c r="K78" s="21">
        <v>24</v>
      </c>
      <c r="L78" s="50">
        <f t="shared" si="11"/>
        <v>70.588235294117652</v>
      </c>
      <c r="M78" s="21"/>
      <c r="N78" s="21">
        <v>0</v>
      </c>
      <c r="O78" s="21">
        <v>1</v>
      </c>
      <c r="P78" s="21">
        <v>17</v>
      </c>
      <c r="Q78" s="21">
        <v>2</v>
      </c>
      <c r="R78" s="21">
        <v>4</v>
      </c>
      <c r="S78" s="21">
        <v>5</v>
      </c>
      <c r="T78" s="21">
        <v>1</v>
      </c>
      <c r="U78" s="21">
        <v>3</v>
      </c>
      <c r="V78" s="21">
        <v>15</v>
      </c>
      <c r="W78" s="21">
        <v>0</v>
      </c>
      <c r="X78" s="21">
        <v>0</v>
      </c>
      <c r="Y78" s="21">
        <v>14</v>
      </c>
      <c r="Z78" s="21">
        <v>10</v>
      </c>
      <c r="AA78" s="21">
        <v>0</v>
      </c>
      <c r="AB78" s="51">
        <v>71.578947368421069</v>
      </c>
      <c r="AC78" s="51">
        <v>28.421052631578949</v>
      </c>
      <c r="AD78" s="51">
        <v>0</v>
      </c>
      <c r="AE78" s="51">
        <v>0</v>
      </c>
      <c r="AF78" s="21">
        <f t="shared" si="7"/>
        <v>100.00000000000001</v>
      </c>
      <c r="AG78" s="51">
        <v>80</v>
      </c>
      <c r="AH78" s="51">
        <v>20</v>
      </c>
      <c r="AI78" s="51">
        <v>0</v>
      </c>
      <c r="AJ78" s="51">
        <v>0</v>
      </c>
      <c r="AK78" s="51">
        <f t="shared" si="12"/>
        <v>100</v>
      </c>
      <c r="AL78" s="51">
        <v>73.68421052631578</v>
      </c>
      <c r="AM78" s="51">
        <v>26.315789473684212</v>
      </c>
      <c r="AN78" s="51">
        <v>0</v>
      </c>
      <c r="AO78" s="51">
        <v>0</v>
      </c>
      <c r="AP78" s="21">
        <f t="shared" si="9"/>
        <v>100</v>
      </c>
      <c r="AQ78" s="51">
        <v>61.403508771929815</v>
      </c>
      <c r="AR78" s="51">
        <v>37.719298245614034</v>
      </c>
      <c r="AS78" s="51">
        <v>0.87719298245614041</v>
      </c>
      <c r="AT78" s="51">
        <v>0</v>
      </c>
      <c r="AU78" s="21">
        <f t="shared" si="10"/>
        <v>99.999999999999986</v>
      </c>
      <c r="AV78" s="47"/>
      <c r="AW78" s="55">
        <f>+'Tabla Evaluación'!J42</f>
        <v>5</v>
      </c>
      <c r="AX78" s="55">
        <f>+'Tabla Evaluación'!M42</f>
        <v>53.3</v>
      </c>
      <c r="AY78" s="55">
        <f>+'Tabla Evaluación'!N42</f>
        <v>90</v>
      </c>
      <c r="AZ78" s="55">
        <f>+'Tabla Evaluación'!O42</f>
        <v>36.700000000000003</v>
      </c>
      <c r="BA78" s="52">
        <f>+(13134060/14)+9338520</f>
        <v>10276667.142857144</v>
      </c>
    </row>
    <row r="79" spans="1:53" ht="76.5" x14ac:dyDescent="0.25">
      <c r="A79" s="37">
        <v>76</v>
      </c>
      <c r="B79" s="47" t="s">
        <v>262</v>
      </c>
      <c r="C79" s="47" t="s">
        <v>244</v>
      </c>
      <c r="D79" s="21" t="s">
        <v>49</v>
      </c>
      <c r="E79" s="21" t="s">
        <v>49</v>
      </c>
      <c r="F79" s="48">
        <v>43374</v>
      </c>
      <c r="G79" s="21" t="s">
        <v>245</v>
      </c>
      <c r="H79" s="21">
        <v>8</v>
      </c>
      <c r="I79" s="47" t="s">
        <v>291</v>
      </c>
      <c r="J79" s="21">
        <v>25</v>
      </c>
      <c r="K79" s="21">
        <v>18</v>
      </c>
      <c r="L79" s="50">
        <f t="shared" si="11"/>
        <v>72</v>
      </c>
      <c r="M79" s="21"/>
      <c r="N79" s="21">
        <v>0</v>
      </c>
      <c r="O79" s="21">
        <v>0</v>
      </c>
      <c r="P79" s="21">
        <v>6</v>
      </c>
      <c r="Q79" s="21">
        <v>6</v>
      </c>
      <c r="R79" s="21">
        <v>6</v>
      </c>
      <c r="S79" s="21">
        <v>3</v>
      </c>
      <c r="T79" s="21">
        <v>0</v>
      </c>
      <c r="U79" s="21">
        <v>0</v>
      </c>
      <c r="V79" s="21">
        <v>12</v>
      </c>
      <c r="W79" s="21">
        <v>3</v>
      </c>
      <c r="X79" s="21">
        <v>0</v>
      </c>
      <c r="Y79" s="21">
        <v>8</v>
      </c>
      <c r="Z79" s="21">
        <v>10</v>
      </c>
      <c r="AA79" s="21">
        <v>0</v>
      </c>
      <c r="AB79" s="51">
        <v>71.764705882352956</v>
      </c>
      <c r="AC79" s="51">
        <v>22.352941176470591</v>
      </c>
      <c r="AD79" s="51">
        <v>5.882352941176471</v>
      </c>
      <c r="AE79" s="51">
        <v>0</v>
      </c>
      <c r="AF79" s="21">
        <f t="shared" si="7"/>
        <v>100.00000000000003</v>
      </c>
      <c r="AG79" s="51">
        <v>71.764705882352956</v>
      </c>
      <c r="AH79" s="51">
        <v>23.529411764705884</v>
      </c>
      <c r="AI79" s="51">
        <v>4.7058823529411766</v>
      </c>
      <c r="AJ79" s="51">
        <v>0</v>
      </c>
      <c r="AK79" s="51">
        <f t="shared" si="12"/>
        <v>100.00000000000001</v>
      </c>
      <c r="AL79" s="51">
        <v>88.235294117647072</v>
      </c>
      <c r="AM79" s="51">
        <v>11.764705882352942</v>
      </c>
      <c r="AN79" s="51">
        <v>0</v>
      </c>
      <c r="AO79" s="51">
        <v>0</v>
      </c>
      <c r="AP79" s="21">
        <f t="shared" si="9"/>
        <v>100.00000000000001</v>
      </c>
      <c r="AQ79" s="51">
        <v>68.627450980392169</v>
      </c>
      <c r="AR79" s="51">
        <v>18.627450980392158</v>
      </c>
      <c r="AS79" s="51">
        <v>11.764705882352942</v>
      </c>
      <c r="AT79" s="51">
        <v>0.98039215686274517</v>
      </c>
      <c r="AU79" s="21">
        <f t="shared" si="10"/>
        <v>100.00000000000001</v>
      </c>
      <c r="AV79" s="47"/>
      <c r="AW79" s="55">
        <f>+'Tabla Evaluación'!J65</f>
        <v>5</v>
      </c>
      <c r="AX79" s="55">
        <f>+'Tabla Evaluación'!M65</f>
        <v>37.333333333333336</v>
      </c>
      <c r="AY79" s="55">
        <f>+'Tabla Evaluación'!N65</f>
        <v>54.666666666666664</v>
      </c>
      <c r="AZ79" s="55">
        <f>+'Tabla Evaluación'!O65</f>
        <v>17.333333333333332</v>
      </c>
      <c r="BA79" s="52">
        <f>+(13134060/14)+4655850</f>
        <v>5593997.1428571427</v>
      </c>
    </row>
    <row r="80" spans="1:53" ht="76.5" x14ac:dyDescent="0.25">
      <c r="A80" s="21">
        <v>77</v>
      </c>
      <c r="B80" s="47" t="s">
        <v>250</v>
      </c>
      <c r="C80" s="47" t="s">
        <v>244</v>
      </c>
      <c r="D80" s="21" t="s">
        <v>49</v>
      </c>
      <c r="E80" s="21" t="s">
        <v>49</v>
      </c>
      <c r="F80" s="48">
        <v>43395</v>
      </c>
      <c r="G80" s="21" t="s">
        <v>245</v>
      </c>
      <c r="H80" s="21">
        <v>8</v>
      </c>
      <c r="I80" s="47" t="s">
        <v>291</v>
      </c>
      <c r="J80" s="21">
        <v>19</v>
      </c>
      <c r="K80" s="21">
        <v>16</v>
      </c>
      <c r="L80" s="50">
        <f t="shared" si="11"/>
        <v>84.21052631578948</v>
      </c>
      <c r="M80" s="21"/>
      <c r="N80" s="21">
        <v>0</v>
      </c>
      <c r="O80" s="21">
        <v>0</v>
      </c>
      <c r="P80" s="21">
        <v>10</v>
      </c>
      <c r="Q80" s="21">
        <v>1</v>
      </c>
      <c r="R80" s="21">
        <v>5</v>
      </c>
      <c r="S80" s="21">
        <v>4</v>
      </c>
      <c r="T80" s="21">
        <v>0</v>
      </c>
      <c r="U80" s="21">
        <v>2</v>
      </c>
      <c r="V80" s="21">
        <v>10</v>
      </c>
      <c r="W80" s="21">
        <v>0</v>
      </c>
      <c r="X80" s="21">
        <v>0</v>
      </c>
      <c r="Y80" s="21">
        <v>5</v>
      </c>
      <c r="Z80" s="21">
        <v>11</v>
      </c>
      <c r="AA80" s="21">
        <v>0</v>
      </c>
      <c r="AB80" s="51">
        <v>85.714285714285722</v>
      </c>
      <c r="AC80" s="51">
        <v>14.285714285714286</v>
      </c>
      <c r="AD80" s="51">
        <v>0</v>
      </c>
      <c r="AE80" s="51">
        <v>0</v>
      </c>
      <c r="AF80" s="21">
        <f t="shared" si="7"/>
        <v>100.00000000000001</v>
      </c>
      <c r="AG80" s="51">
        <v>95.714285714285737</v>
      </c>
      <c r="AH80" s="51">
        <v>4.2857142857142865</v>
      </c>
      <c r="AI80" s="51">
        <v>0</v>
      </c>
      <c r="AJ80" s="51">
        <v>0</v>
      </c>
      <c r="AK80" s="51">
        <f t="shared" si="12"/>
        <v>100.00000000000003</v>
      </c>
      <c r="AL80" s="51">
        <v>92.857142857142861</v>
      </c>
      <c r="AM80" s="51">
        <v>7.1428571428571432</v>
      </c>
      <c r="AN80" s="51">
        <v>0</v>
      </c>
      <c r="AO80" s="51">
        <v>0</v>
      </c>
      <c r="AP80" s="21">
        <f t="shared" si="9"/>
        <v>100</v>
      </c>
      <c r="AQ80" s="51">
        <v>83.333333333333329</v>
      </c>
      <c r="AR80" s="51">
        <v>15.47619047619048</v>
      </c>
      <c r="AS80" s="51">
        <v>1.1904761904761905</v>
      </c>
      <c r="AT80" s="51">
        <v>0</v>
      </c>
      <c r="AU80" s="21">
        <f t="shared" si="10"/>
        <v>100</v>
      </c>
      <c r="AV80" s="47"/>
      <c r="AW80" s="55">
        <f>+'Tabla Evaluación'!J83</f>
        <v>5</v>
      </c>
      <c r="AX80" s="55">
        <f>+'Tabla Evaluación'!M83</f>
        <v>51.428571428571431</v>
      </c>
      <c r="AY80" s="55">
        <f>+'Tabla Evaluación'!N83</f>
        <v>91.428571428571431</v>
      </c>
      <c r="AZ80" s="55">
        <f>+'Tabla Evaluación'!O83</f>
        <v>40</v>
      </c>
      <c r="BA80" s="52">
        <f>+(13134060/14)+4655850</f>
        <v>5593997.1428571427</v>
      </c>
    </row>
    <row r="81" spans="1:53 16384:16384" ht="114.75" x14ac:dyDescent="0.25">
      <c r="A81" s="21">
        <v>78</v>
      </c>
      <c r="B81" s="47" t="s">
        <v>246</v>
      </c>
      <c r="C81" s="47" t="s">
        <v>247</v>
      </c>
      <c r="D81" s="21" t="s">
        <v>49</v>
      </c>
      <c r="E81" s="21" t="s">
        <v>49</v>
      </c>
      <c r="F81" s="48">
        <v>43361</v>
      </c>
      <c r="G81" s="21" t="s">
        <v>96</v>
      </c>
      <c r="H81" s="21">
        <v>16</v>
      </c>
      <c r="I81" s="47" t="s">
        <v>291</v>
      </c>
      <c r="J81" s="21">
        <v>18</v>
      </c>
      <c r="K81" s="21">
        <v>17</v>
      </c>
      <c r="L81" s="50">
        <f t="shared" si="11"/>
        <v>94.444444444444443</v>
      </c>
      <c r="M81" s="21"/>
      <c r="N81" s="21">
        <v>1</v>
      </c>
      <c r="O81" s="21">
        <v>0</v>
      </c>
      <c r="P81" s="21">
        <v>7</v>
      </c>
      <c r="Q81" s="21">
        <v>4</v>
      </c>
      <c r="R81" s="21">
        <v>5</v>
      </c>
      <c r="S81" s="21">
        <v>5</v>
      </c>
      <c r="T81" s="21">
        <v>1</v>
      </c>
      <c r="U81" s="21">
        <v>1</v>
      </c>
      <c r="V81" s="21">
        <v>10</v>
      </c>
      <c r="W81" s="21">
        <v>0</v>
      </c>
      <c r="X81" s="21">
        <v>0</v>
      </c>
      <c r="Y81" s="21">
        <v>8</v>
      </c>
      <c r="Z81" s="21">
        <v>9</v>
      </c>
      <c r="AA81" s="21">
        <v>0</v>
      </c>
      <c r="AB81" s="51">
        <v>60</v>
      </c>
      <c r="AC81" s="51">
        <v>36.92307692307692</v>
      </c>
      <c r="AD81" s="51">
        <v>3.0769230769230771</v>
      </c>
      <c r="AE81" s="51">
        <v>0</v>
      </c>
      <c r="AF81" s="21">
        <f t="shared" si="7"/>
        <v>100</v>
      </c>
      <c r="AG81" s="51">
        <v>72.307692307692292</v>
      </c>
      <c r="AH81" s="51">
        <v>26.153846153846153</v>
      </c>
      <c r="AI81" s="51">
        <v>1.5384615384615385</v>
      </c>
      <c r="AJ81" s="51">
        <v>0</v>
      </c>
      <c r="AK81" s="51">
        <f t="shared" si="12"/>
        <v>99.999999999999986</v>
      </c>
      <c r="AL81" s="51">
        <v>57.692307692307693</v>
      </c>
      <c r="AM81" s="51">
        <v>42.307692307692307</v>
      </c>
      <c r="AN81" s="51">
        <v>0</v>
      </c>
      <c r="AO81" s="51">
        <v>0</v>
      </c>
      <c r="AP81" s="21">
        <f t="shared" si="9"/>
        <v>100</v>
      </c>
      <c r="AQ81" s="51">
        <v>62.820512820512825</v>
      </c>
      <c r="AR81" s="51">
        <v>35.897435897435891</v>
      </c>
      <c r="AS81" s="51">
        <v>1.2820512820512822</v>
      </c>
      <c r="AT81" s="51">
        <v>0</v>
      </c>
      <c r="AU81" s="21">
        <f t="shared" si="10"/>
        <v>100</v>
      </c>
      <c r="AV81" s="47"/>
      <c r="AW81" s="55">
        <f>+'Tabla Evaluación'!J106</f>
        <v>5</v>
      </c>
      <c r="AX81" s="55">
        <f>+'Tabla Evaluación'!M106</f>
        <v>33.75</v>
      </c>
      <c r="AY81" s="55">
        <f>+'Tabla Evaluación'!N106</f>
        <v>63.75</v>
      </c>
      <c r="AZ81" s="55">
        <f>+'Tabla Evaluación'!O106</f>
        <v>30</v>
      </c>
      <c r="BA81" s="52">
        <f>+(13134060/14)+9338520</f>
        <v>10276667.142857144</v>
      </c>
    </row>
    <row r="82" spans="1:53 16384:16384" s="58" customFormat="1" ht="114.75" x14ac:dyDescent="0.25">
      <c r="A82" s="21">
        <v>79</v>
      </c>
      <c r="B82" s="47" t="s">
        <v>248</v>
      </c>
      <c r="C82" s="47" t="s">
        <v>247</v>
      </c>
      <c r="D82" s="21" t="s">
        <v>49</v>
      </c>
      <c r="E82" s="21" t="s">
        <v>49</v>
      </c>
      <c r="F82" s="48">
        <v>43364</v>
      </c>
      <c r="G82" s="21" t="s">
        <v>96</v>
      </c>
      <c r="H82" s="21">
        <v>16</v>
      </c>
      <c r="I82" s="47" t="s">
        <v>291</v>
      </c>
      <c r="J82" s="21">
        <v>22</v>
      </c>
      <c r="K82" s="21">
        <v>16</v>
      </c>
      <c r="L82" s="50">
        <f t="shared" si="11"/>
        <v>72.727272727272734</v>
      </c>
      <c r="M82" s="21"/>
      <c r="N82" s="21">
        <v>0</v>
      </c>
      <c r="O82" s="21">
        <v>2</v>
      </c>
      <c r="P82" s="21">
        <v>10</v>
      </c>
      <c r="Q82" s="21">
        <v>2</v>
      </c>
      <c r="R82" s="21">
        <v>2</v>
      </c>
      <c r="S82" s="21">
        <v>2</v>
      </c>
      <c r="T82" s="21">
        <v>2</v>
      </c>
      <c r="U82" s="21">
        <v>2</v>
      </c>
      <c r="V82" s="21">
        <v>10</v>
      </c>
      <c r="W82" s="21">
        <v>0</v>
      </c>
      <c r="X82" s="21">
        <v>0</v>
      </c>
      <c r="Y82" s="21">
        <v>5</v>
      </c>
      <c r="Z82" s="21">
        <v>11</v>
      </c>
      <c r="AA82" s="21">
        <v>0</v>
      </c>
      <c r="AB82" s="51">
        <v>52</v>
      </c>
      <c r="AC82" s="51">
        <v>38.666666666666671</v>
      </c>
      <c r="AD82" s="51">
        <v>5.3333333333333339</v>
      </c>
      <c r="AE82" s="51">
        <v>4</v>
      </c>
      <c r="AF82" s="21">
        <f t="shared" si="7"/>
        <v>100</v>
      </c>
      <c r="AG82" s="51">
        <v>53.333333333333336</v>
      </c>
      <c r="AH82" s="51">
        <v>40</v>
      </c>
      <c r="AI82" s="51">
        <v>6.666666666666667</v>
      </c>
      <c r="AJ82" s="51">
        <v>0</v>
      </c>
      <c r="AK82" s="51">
        <f t="shared" si="12"/>
        <v>100.00000000000001</v>
      </c>
      <c r="AL82" s="51">
        <v>53.333333333333336</v>
      </c>
      <c r="AM82" s="51">
        <v>46.666666666666664</v>
      </c>
      <c r="AN82" s="51">
        <v>0</v>
      </c>
      <c r="AO82" s="51">
        <v>0</v>
      </c>
      <c r="AP82" s="21">
        <f t="shared" si="9"/>
        <v>100</v>
      </c>
      <c r="AQ82" s="51">
        <v>52.222222222222229</v>
      </c>
      <c r="AR82" s="51">
        <v>40</v>
      </c>
      <c r="AS82" s="51">
        <v>6.666666666666667</v>
      </c>
      <c r="AT82" s="51">
        <v>1.1111111111111112</v>
      </c>
      <c r="AU82" s="21">
        <f t="shared" si="10"/>
        <v>100.00000000000001</v>
      </c>
      <c r="AV82" s="21"/>
      <c r="AW82" s="55">
        <f>+'Tabla Evaluación'!J128</f>
        <v>5</v>
      </c>
      <c r="AX82" s="55">
        <f>+'Tabla Evaluación'!M128</f>
        <v>37.333333333333336</v>
      </c>
      <c r="AY82" s="55">
        <f>+'Tabla Evaluación'!N128</f>
        <v>57.333333333333336</v>
      </c>
      <c r="AZ82" s="55">
        <f>+'Tabla Evaluación'!O128</f>
        <v>20</v>
      </c>
      <c r="BA82" s="52">
        <f>+(13134060/14)+9338520</f>
        <v>10276667.142857144</v>
      </c>
    </row>
    <row r="83" spans="1:53 16384:16384" s="58" customFormat="1" ht="174" customHeight="1" x14ac:dyDescent="0.25">
      <c r="A83" s="21">
        <v>80</v>
      </c>
      <c r="B83" s="47" t="s">
        <v>265</v>
      </c>
      <c r="C83" s="47" t="s">
        <v>249</v>
      </c>
      <c r="D83" s="21"/>
      <c r="E83" s="21" t="s">
        <v>49</v>
      </c>
      <c r="F83" s="48">
        <v>43370</v>
      </c>
      <c r="G83" s="21" t="s">
        <v>96</v>
      </c>
      <c r="H83" s="21">
        <v>20</v>
      </c>
      <c r="I83" s="47" t="s">
        <v>291</v>
      </c>
      <c r="J83" s="21">
        <v>22</v>
      </c>
      <c r="K83" s="21">
        <v>19</v>
      </c>
      <c r="L83" s="50">
        <f t="shared" si="11"/>
        <v>86.36363636363636</v>
      </c>
      <c r="M83" s="21"/>
      <c r="N83" s="21">
        <v>20</v>
      </c>
      <c r="O83" s="21">
        <v>0</v>
      </c>
      <c r="P83" s="21">
        <v>0</v>
      </c>
      <c r="Q83" s="21">
        <v>0</v>
      </c>
      <c r="R83" s="21">
        <v>0</v>
      </c>
      <c r="S83" s="21">
        <v>0</v>
      </c>
      <c r="T83" s="21">
        <v>19</v>
      </c>
      <c r="U83" s="21">
        <v>0</v>
      </c>
      <c r="V83" s="21">
        <v>0</v>
      </c>
      <c r="W83" s="21">
        <v>0</v>
      </c>
      <c r="X83" s="21">
        <v>0</v>
      </c>
      <c r="Y83" s="21">
        <v>11</v>
      </c>
      <c r="Z83" s="21">
        <v>9</v>
      </c>
      <c r="AA83" s="21">
        <v>0</v>
      </c>
      <c r="AB83" s="51">
        <v>67.589743589743591</v>
      </c>
      <c r="AC83" s="51">
        <v>32.410256410256409</v>
      </c>
      <c r="AD83" s="51">
        <v>0</v>
      </c>
      <c r="AE83" s="51">
        <v>0</v>
      </c>
      <c r="AF83" s="21">
        <f t="shared" si="7"/>
        <v>100</v>
      </c>
      <c r="AG83" s="51">
        <v>72.512820512820525</v>
      </c>
      <c r="AH83" s="51">
        <v>27.487179487179485</v>
      </c>
      <c r="AI83" s="51">
        <v>0</v>
      </c>
      <c r="AJ83" s="51">
        <v>0</v>
      </c>
      <c r="AK83" s="51">
        <f t="shared" si="12"/>
        <v>100.00000000000001</v>
      </c>
      <c r="AL83" s="51">
        <v>66.666666666666657</v>
      </c>
      <c r="AM83" s="51">
        <v>33.333333333333336</v>
      </c>
      <c r="AN83" s="51">
        <v>0</v>
      </c>
      <c r="AO83" s="51">
        <v>0</v>
      </c>
      <c r="AP83" s="21">
        <f t="shared" si="9"/>
        <v>100</v>
      </c>
      <c r="AQ83" s="51">
        <v>68.888888888888886</v>
      </c>
      <c r="AR83" s="51">
        <v>28.888888888888889</v>
      </c>
      <c r="AS83" s="51">
        <v>2.2222222222222223</v>
      </c>
      <c r="AT83" s="51">
        <v>0</v>
      </c>
      <c r="AU83" s="21">
        <f t="shared" si="10"/>
        <v>100</v>
      </c>
      <c r="AV83" s="21"/>
      <c r="AW83" s="55">
        <f>+'Tabla Evaluación'!B175</f>
        <v>4</v>
      </c>
      <c r="AX83" s="55">
        <f>+'Tabla Evaluación'!E175</f>
        <v>79.411764705882348</v>
      </c>
      <c r="AY83" s="55">
        <f>+'Tabla Evaluación'!F175</f>
        <v>82.352941176470594</v>
      </c>
      <c r="AZ83" s="55">
        <f>+'Tabla Evaluación'!G175</f>
        <v>2.9411764705882355</v>
      </c>
      <c r="BA83" s="52">
        <f>+(13134060/14)+58940700</f>
        <v>59878847.142857142</v>
      </c>
    </row>
    <row r="84" spans="1:53 16384:16384" ht="174" customHeight="1" x14ac:dyDescent="0.25">
      <c r="A84" s="37">
        <v>81</v>
      </c>
      <c r="B84" s="47" t="s">
        <v>266</v>
      </c>
      <c r="C84" s="54" t="s">
        <v>249</v>
      </c>
      <c r="D84" s="54"/>
      <c r="E84" s="54" t="s">
        <v>49</v>
      </c>
      <c r="F84" s="48">
        <v>43397</v>
      </c>
      <c r="G84" s="21" t="s">
        <v>245</v>
      </c>
      <c r="H84" s="21">
        <v>20</v>
      </c>
      <c r="I84" s="47" t="s">
        <v>291</v>
      </c>
      <c r="J84" s="21">
        <v>28</v>
      </c>
      <c r="K84" s="21">
        <v>19</v>
      </c>
      <c r="L84" s="50">
        <f t="shared" si="11"/>
        <v>67.857142857142861</v>
      </c>
      <c r="M84" s="21"/>
      <c r="N84" s="21">
        <v>0</v>
      </c>
      <c r="O84" s="21">
        <v>4</v>
      </c>
      <c r="P84" s="21">
        <v>15</v>
      </c>
      <c r="Q84" s="21">
        <v>0</v>
      </c>
      <c r="R84" s="21">
        <v>0</v>
      </c>
      <c r="S84" s="21">
        <v>15</v>
      </c>
      <c r="T84" s="21">
        <v>4</v>
      </c>
      <c r="U84" s="21">
        <v>0</v>
      </c>
      <c r="V84" s="21">
        <v>1</v>
      </c>
      <c r="W84" s="21">
        <v>0</v>
      </c>
      <c r="X84" s="21">
        <v>0</v>
      </c>
      <c r="Y84" s="21">
        <v>7</v>
      </c>
      <c r="Z84" s="21">
        <v>13</v>
      </c>
      <c r="AA84" s="21">
        <v>0</v>
      </c>
      <c r="AB84" s="51">
        <v>80</v>
      </c>
      <c r="AC84" s="51">
        <v>20</v>
      </c>
      <c r="AD84" s="51">
        <v>0</v>
      </c>
      <c r="AE84" s="51">
        <v>0</v>
      </c>
      <c r="AF84" s="21">
        <f t="shared" si="7"/>
        <v>100</v>
      </c>
      <c r="AG84" s="51">
        <v>85.217391304347828</v>
      </c>
      <c r="AH84" s="51">
        <v>14.782608695652176</v>
      </c>
      <c r="AI84" s="51">
        <v>0</v>
      </c>
      <c r="AJ84" s="51">
        <v>0</v>
      </c>
      <c r="AK84" s="51">
        <f t="shared" si="12"/>
        <v>100</v>
      </c>
      <c r="AL84" s="51">
        <v>80.434782608695656</v>
      </c>
      <c r="AM84" s="51">
        <v>19.565217391304348</v>
      </c>
      <c r="AN84" s="51">
        <v>0</v>
      </c>
      <c r="AO84" s="51">
        <v>0</v>
      </c>
      <c r="AP84" s="21">
        <f t="shared" si="9"/>
        <v>100</v>
      </c>
      <c r="AQ84" s="51">
        <v>74.637681159420296</v>
      </c>
      <c r="AR84" s="51">
        <v>25.362318840579707</v>
      </c>
      <c r="AS84" s="51">
        <v>0</v>
      </c>
      <c r="AT84" s="51">
        <v>0</v>
      </c>
      <c r="AU84" s="21">
        <f t="shared" si="10"/>
        <v>100</v>
      </c>
      <c r="AV84" s="21"/>
      <c r="AW84" s="55">
        <f>+'Tabla Evaluación'!J176</f>
        <v>5</v>
      </c>
      <c r="AX84" s="55">
        <f>+'Tabla Evaluación'!M176</f>
        <v>34.444444444444443</v>
      </c>
      <c r="AY84" s="55">
        <f>+'Tabla Evaluación'!N176</f>
        <v>72.222222222222229</v>
      </c>
      <c r="AZ84" s="55">
        <f>+'Tabla Evaluación'!O176</f>
        <v>37.777777777777779</v>
      </c>
      <c r="BA84" s="52">
        <f>+(13134060/14)+58940700</f>
        <v>59878847.142857142</v>
      </c>
    </row>
    <row r="85" spans="1:53 16384:16384" ht="153" x14ac:dyDescent="0.2">
      <c r="A85" s="21">
        <v>82</v>
      </c>
      <c r="B85" s="47" t="s">
        <v>251</v>
      </c>
      <c r="C85" s="59" t="s">
        <v>272</v>
      </c>
      <c r="D85" s="54" t="s">
        <v>49</v>
      </c>
      <c r="E85" s="54" t="s">
        <v>49</v>
      </c>
      <c r="F85" s="60">
        <v>43381</v>
      </c>
      <c r="G85" s="21" t="s">
        <v>96</v>
      </c>
      <c r="H85" s="21">
        <v>24</v>
      </c>
      <c r="I85" s="47" t="s">
        <v>291</v>
      </c>
      <c r="J85" s="21">
        <v>17</v>
      </c>
      <c r="K85" s="21">
        <v>16</v>
      </c>
      <c r="L85" s="50">
        <f t="shared" si="11"/>
        <v>94.117647058823536</v>
      </c>
      <c r="M85" s="21"/>
      <c r="N85" s="21">
        <v>0</v>
      </c>
      <c r="O85" s="21">
        <v>2</v>
      </c>
      <c r="P85" s="21">
        <v>6</v>
      </c>
      <c r="Q85" s="21">
        <v>2</v>
      </c>
      <c r="R85" s="21">
        <v>6</v>
      </c>
      <c r="S85" s="21">
        <v>2</v>
      </c>
      <c r="T85" s="21">
        <v>2</v>
      </c>
      <c r="U85" s="21">
        <v>0</v>
      </c>
      <c r="V85" s="21">
        <v>11</v>
      </c>
      <c r="W85" s="21">
        <v>1</v>
      </c>
      <c r="X85" s="21">
        <v>0</v>
      </c>
      <c r="Y85" s="21">
        <v>5</v>
      </c>
      <c r="Z85" s="21">
        <v>11</v>
      </c>
      <c r="AA85" s="21">
        <v>0</v>
      </c>
      <c r="AB85" s="51">
        <v>80</v>
      </c>
      <c r="AC85" s="51">
        <v>20</v>
      </c>
      <c r="AD85" s="51">
        <v>0</v>
      </c>
      <c r="AE85" s="51">
        <v>0</v>
      </c>
      <c r="AF85" s="21">
        <f t="shared" si="7"/>
        <v>100</v>
      </c>
      <c r="AG85" s="51">
        <v>87.27272727272728</v>
      </c>
      <c r="AH85" s="51">
        <v>12.727272727272728</v>
      </c>
      <c r="AI85" s="51">
        <v>0</v>
      </c>
      <c r="AJ85" s="51">
        <v>0</v>
      </c>
      <c r="AK85" s="51">
        <f t="shared" si="12"/>
        <v>100.00000000000001</v>
      </c>
      <c r="AL85" s="51">
        <v>50</v>
      </c>
      <c r="AM85" s="51">
        <v>50</v>
      </c>
      <c r="AN85" s="51">
        <v>0</v>
      </c>
      <c r="AO85" s="51">
        <v>0</v>
      </c>
      <c r="AP85" s="21">
        <f t="shared" si="9"/>
        <v>100</v>
      </c>
      <c r="AQ85" s="51">
        <v>72.727272727272734</v>
      </c>
      <c r="AR85" s="51">
        <v>25.757575757575761</v>
      </c>
      <c r="AS85" s="51">
        <v>1.5151515151515154</v>
      </c>
      <c r="AT85" s="51">
        <v>0</v>
      </c>
      <c r="AU85" s="21">
        <f t="shared" si="10"/>
        <v>100.00000000000001</v>
      </c>
      <c r="AV85" s="21"/>
      <c r="AW85" s="55">
        <f>+'Tabla Evaluación'!B150</f>
        <v>5</v>
      </c>
      <c r="AX85" s="55">
        <f>+'Tabla Evaluación'!E150</f>
        <v>51.428571428571431</v>
      </c>
      <c r="AY85" s="55">
        <f>+'Tabla Evaluación'!F150</f>
        <v>60</v>
      </c>
      <c r="AZ85" s="55">
        <f>+'Tabla Evaluación'!G150</f>
        <v>8.5714285714285712</v>
      </c>
      <c r="BA85" s="52">
        <f>+(13134060/14)+15101100</f>
        <v>16039247.142857144</v>
      </c>
    </row>
    <row r="86" spans="1:53 16384:16384" ht="165.75" customHeight="1" x14ac:dyDescent="0.2">
      <c r="A86" s="21">
        <v>83</v>
      </c>
      <c r="B86" s="47" t="s">
        <v>252</v>
      </c>
      <c r="C86" s="59" t="s">
        <v>276</v>
      </c>
      <c r="D86" s="54" t="s">
        <v>49</v>
      </c>
      <c r="E86" s="54" t="s">
        <v>49</v>
      </c>
      <c r="F86" s="60">
        <v>43383</v>
      </c>
      <c r="G86" s="21" t="s">
        <v>96</v>
      </c>
      <c r="H86" s="21">
        <v>24</v>
      </c>
      <c r="I86" s="47" t="s">
        <v>291</v>
      </c>
      <c r="J86" s="21">
        <v>16</v>
      </c>
      <c r="K86" s="21">
        <v>15</v>
      </c>
      <c r="L86" s="50">
        <f t="shared" si="11"/>
        <v>93.75</v>
      </c>
      <c r="M86" s="21"/>
      <c r="N86" s="21">
        <v>1</v>
      </c>
      <c r="O86" s="21">
        <v>0</v>
      </c>
      <c r="P86" s="21">
        <v>12</v>
      </c>
      <c r="Q86" s="21">
        <v>0</v>
      </c>
      <c r="R86" s="21">
        <v>2</v>
      </c>
      <c r="S86" s="21">
        <v>1</v>
      </c>
      <c r="T86" s="21">
        <v>1</v>
      </c>
      <c r="U86" s="21">
        <v>0</v>
      </c>
      <c r="V86" s="21">
        <v>13</v>
      </c>
      <c r="W86" s="21">
        <v>0</v>
      </c>
      <c r="X86" s="21">
        <v>0</v>
      </c>
      <c r="Y86" s="21">
        <v>9</v>
      </c>
      <c r="Z86" s="21">
        <v>6</v>
      </c>
      <c r="AA86" s="21">
        <v>0</v>
      </c>
      <c r="AB86" s="51">
        <v>73.333333333333329</v>
      </c>
      <c r="AC86" s="51">
        <v>25.333333333333336</v>
      </c>
      <c r="AD86" s="51">
        <v>1.3333333333333335</v>
      </c>
      <c r="AE86" s="51">
        <v>0</v>
      </c>
      <c r="AF86" s="21">
        <f t="shared" si="7"/>
        <v>99.999999999999986</v>
      </c>
      <c r="AG86" s="51">
        <v>77.333333333333343</v>
      </c>
      <c r="AH86" s="51">
        <v>21.333333333333336</v>
      </c>
      <c r="AI86" s="51">
        <v>1.3333333333333335</v>
      </c>
      <c r="AJ86" s="51">
        <v>0</v>
      </c>
      <c r="AK86" s="51">
        <f t="shared" si="12"/>
        <v>100.00000000000001</v>
      </c>
      <c r="AL86" s="51">
        <v>83.333333333333343</v>
      </c>
      <c r="AM86" s="51">
        <v>10</v>
      </c>
      <c r="AN86" s="51">
        <v>6.666666666666667</v>
      </c>
      <c r="AO86" s="51">
        <v>0</v>
      </c>
      <c r="AP86" s="21">
        <f t="shared" si="9"/>
        <v>100.00000000000001</v>
      </c>
      <c r="AQ86" s="51">
        <v>74.444444444444443</v>
      </c>
      <c r="AR86" s="51">
        <v>25.555555555555557</v>
      </c>
      <c r="AS86" s="51">
        <v>0</v>
      </c>
      <c r="AT86" s="51">
        <v>0</v>
      </c>
      <c r="AU86" s="21">
        <f t="shared" si="10"/>
        <v>100</v>
      </c>
      <c r="AV86" s="21"/>
      <c r="AW86" s="55">
        <f>+'Tabla Evaluación'!J152</f>
        <v>5</v>
      </c>
      <c r="AX86" s="55">
        <f>+'Tabla Evaluación'!M152</f>
        <v>60</v>
      </c>
      <c r="AY86" s="55">
        <f>+'Tabla Evaluación'!N152</f>
        <v>50</v>
      </c>
      <c r="AZ86" s="55">
        <f>+'Tabla Evaluación'!O152</f>
        <v>-10</v>
      </c>
      <c r="BA86" s="52">
        <f>+(13134060/14)+15101100</f>
        <v>16039247.142857144</v>
      </c>
    </row>
    <row r="87" spans="1:53 16384:16384" ht="79.5" customHeight="1" x14ac:dyDescent="0.2">
      <c r="A87" s="21">
        <v>84</v>
      </c>
      <c r="B87" s="47" t="s">
        <v>273</v>
      </c>
      <c r="C87" s="59" t="s">
        <v>278</v>
      </c>
      <c r="D87" s="54" t="s">
        <v>49</v>
      </c>
      <c r="E87" s="54" t="s">
        <v>49</v>
      </c>
      <c r="F87" s="60">
        <v>43410</v>
      </c>
      <c r="G87" s="54" t="s">
        <v>245</v>
      </c>
      <c r="H87" s="21">
        <v>4</v>
      </c>
      <c r="I87" s="47" t="s">
        <v>291</v>
      </c>
      <c r="J87" s="21">
        <v>17</v>
      </c>
      <c r="K87" s="21">
        <v>14</v>
      </c>
      <c r="L87" s="50">
        <f t="shared" si="11"/>
        <v>82.352941176470594</v>
      </c>
      <c r="M87" s="61"/>
      <c r="N87" s="61">
        <v>0</v>
      </c>
      <c r="O87" s="61">
        <v>0</v>
      </c>
      <c r="P87" s="61">
        <v>5</v>
      </c>
      <c r="Q87" s="61">
        <v>1</v>
      </c>
      <c r="R87" s="61">
        <v>7</v>
      </c>
      <c r="S87" s="61">
        <v>1</v>
      </c>
      <c r="T87" s="61">
        <v>0</v>
      </c>
      <c r="U87" s="61">
        <v>0</v>
      </c>
      <c r="V87" s="61">
        <v>13</v>
      </c>
      <c r="W87" s="61">
        <v>0</v>
      </c>
      <c r="X87" s="61">
        <v>0</v>
      </c>
      <c r="Y87" s="61">
        <v>4</v>
      </c>
      <c r="Z87" s="61">
        <v>10</v>
      </c>
      <c r="AA87" s="61">
        <v>0</v>
      </c>
      <c r="AB87" s="51">
        <v>84.615384615384613</v>
      </c>
      <c r="AC87" s="51">
        <v>15.384615384615383</v>
      </c>
      <c r="AD87" s="51">
        <v>0</v>
      </c>
      <c r="AE87" s="51">
        <v>0</v>
      </c>
      <c r="AF87" s="21">
        <f t="shared" si="7"/>
        <v>100</v>
      </c>
      <c r="AG87" s="51">
        <v>92.307692307692307</v>
      </c>
      <c r="AH87" s="51">
        <v>7.6923076923076916</v>
      </c>
      <c r="AI87" s="51">
        <v>0</v>
      </c>
      <c r="AJ87" s="51">
        <v>0</v>
      </c>
      <c r="AK87" s="51">
        <f t="shared" si="12"/>
        <v>100</v>
      </c>
      <c r="AL87" s="51">
        <v>84.615384615384613</v>
      </c>
      <c r="AM87" s="51">
        <v>15.384615384615385</v>
      </c>
      <c r="AN87" s="51">
        <v>0</v>
      </c>
      <c r="AO87" s="51">
        <v>0</v>
      </c>
      <c r="AP87" s="21">
        <f t="shared" si="9"/>
        <v>100</v>
      </c>
      <c r="AQ87" s="51">
        <v>92.307692307692307</v>
      </c>
      <c r="AR87" s="51">
        <v>7.6923076923076925</v>
      </c>
      <c r="AS87" s="51">
        <v>0</v>
      </c>
      <c r="AT87" s="51">
        <v>0</v>
      </c>
      <c r="AU87" s="21">
        <f t="shared" si="10"/>
        <v>100</v>
      </c>
      <c r="AV87" s="21"/>
      <c r="AW87" s="55">
        <f>+'Tabla Evaluación'!B195</f>
        <v>5</v>
      </c>
      <c r="AX87" s="55">
        <f>+'Tabla Evaluación'!E195</f>
        <v>56.92307692307692</v>
      </c>
      <c r="AY87" s="55">
        <f>+'Tabla Evaluación'!F195</f>
        <v>72.307692307692307</v>
      </c>
      <c r="AZ87" s="55">
        <f>+'Tabla Evaluación'!G195</f>
        <v>15.384615384615385</v>
      </c>
      <c r="BA87" s="52">
        <f>+(13134060/14)+2479660</f>
        <v>3417807.1428571427</v>
      </c>
    </row>
    <row r="88" spans="1:53 16384:16384" ht="84" customHeight="1" x14ac:dyDescent="0.2">
      <c r="A88" s="21">
        <v>85</v>
      </c>
      <c r="B88" s="47" t="s">
        <v>274</v>
      </c>
      <c r="C88" s="59" t="s">
        <v>278</v>
      </c>
      <c r="D88" s="54" t="s">
        <v>49</v>
      </c>
      <c r="E88" s="54" t="s">
        <v>49</v>
      </c>
      <c r="F88" s="60">
        <v>43413</v>
      </c>
      <c r="G88" s="21" t="s">
        <v>96</v>
      </c>
      <c r="H88" s="21">
        <v>4</v>
      </c>
      <c r="I88" s="47" t="s">
        <v>291</v>
      </c>
      <c r="J88" s="21">
        <v>26</v>
      </c>
      <c r="K88" s="21">
        <v>19</v>
      </c>
      <c r="L88" s="50">
        <f t="shared" si="11"/>
        <v>73.07692307692308</v>
      </c>
      <c r="M88" s="61"/>
      <c r="N88" s="61">
        <v>0</v>
      </c>
      <c r="O88" s="61">
        <v>0</v>
      </c>
      <c r="P88" s="61">
        <v>10</v>
      </c>
      <c r="Q88" s="61">
        <v>2</v>
      </c>
      <c r="R88" s="61">
        <v>7</v>
      </c>
      <c r="S88" s="61">
        <v>4</v>
      </c>
      <c r="T88" s="61">
        <v>0</v>
      </c>
      <c r="U88" s="61">
        <v>0</v>
      </c>
      <c r="V88" s="61">
        <v>15</v>
      </c>
      <c r="W88" s="61">
        <v>0</v>
      </c>
      <c r="X88" s="61">
        <v>0</v>
      </c>
      <c r="Y88" s="61">
        <v>9</v>
      </c>
      <c r="Z88" s="61">
        <v>10</v>
      </c>
      <c r="AA88" s="61">
        <v>0</v>
      </c>
      <c r="AB88" s="51">
        <v>77.64705882352942</v>
      </c>
      <c r="AC88" s="51">
        <v>22.352941176470591</v>
      </c>
      <c r="AD88" s="51">
        <v>0</v>
      </c>
      <c r="AE88" s="51">
        <v>0</v>
      </c>
      <c r="AF88" s="21">
        <f t="shared" si="7"/>
        <v>100.00000000000001</v>
      </c>
      <c r="AG88" s="51">
        <v>81.17647058823529</v>
      </c>
      <c r="AH88" s="51">
        <v>18.823529411764707</v>
      </c>
      <c r="AI88" s="51">
        <v>0</v>
      </c>
      <c r="AJ88" s="51">
        <v>0</v>
      </c>
      <c r="AK88" s="51">
        <f t="shared" si="12"/>
        <v>100</v>
      </c>
      <c r="AL88" s="51">
        <v>79.411764705882348</v>
      </c>
      <c r="AM88" s="51">
        <v>20.588235294117649</v>
      </c>
      <c r="AN88" s="51">
        <v>0</v>
      </c>
      <c r="AO88" s="51">
        <v>0</v>
      </c>
      <c r="AP88" s="21">
        <f t="shared" si="9"/>
        <v>100</v>
      </c>
      <c r="AQ88" s="51">
        <v>73.52941176470587</v>
      </c>
      <c r="AR88" s="51">
        <v>25.490196078431378</v>
      </c>
      <c r="AS88" s="51">
        <v>0.98039215686274517</v>
      </c>
      <c r="AT88" s="51">
        <v>0</v>
      </c>
      <c r="AU88" s="21">
        <f t="shared" si="10"/>
        <v>100</v>
      </c>
      <c r="AV88" s="21"/>
      <c r="AW88" s="55">
        <f>+'Tabla Evaluación'!J202</f>
        <v>5</v>
      </c>
      <c r="AX88" s="55">
        <f>+'Tabla Evaluación'!M202</f>
        <v>64</v>
      </c>
      <c r="AY88" s="55">
        <f>+'Tabla Evaluación'!N202</f>
        <v>70</v>
      </c>
      <c r="AZ88" s="55">
        <f>+'Tabla Evaluación'!O202</f>
        <v>6</v>
      </c>
      <c r="BA88" s="52">
        <f>+(13134060/14)+2479660</f>
        <v>3417807.1428571427</v>
      </c>
    </row>
    <row r="89" spans="1:53 16384:16384" ht="117" customHeight="1" x14ac:dyDescent="0.25">
      <c r="A89" s="37">
        <v>86</v>
      </c>
      <c r="B89" s="21" t="s">
        <v>194</v>
      </c>
      <c r="C89" s="47" t="s">
        <v>197</v>
      </c>
      <c r="D89" s="21" t="s">
        <v>49</v>
      </c>
      <c r="E89" s="21" t="s">
        <v>49</v>
      </c>
      <c r="F89" s="48">
        <v>43423</v>
      </c>
      <c r="G89" s="21" t="s">
        <v>96</v>
      </c>
      <c r="H89" s="21">
        <v>2</v>
      </c>
      <c r="I89" s="47" t="s">
        <v>204</v>
      </c>
      <c r="J89" s="21">
        <v>221</v>
      </c>
      <c r="K89" s="21">
        <v>59</v>
      </c>
      <c r="L89" s="50">
        <f>+(K89*100)/J89</f>
        <v>26.696832579185521</v>
      </c>
      <c r="M89" s="21"/>
      <c r="N89" s="21">
        <v>5</v>
      </c>
      <c r="O89" s="21">
        <v>1</v>
      </c>
      <c r="P89" s="21">
        <v>38</v>
      </c>
      <c r="Q89" s="21">
        <v>3</v>
      </c>
      <c r="R89" s="21">
        <v>12</v>
      </c>
      <c r="S89" s="21">
        <v>11</v>
      </c>
      <c r="T89" s="21">
        <v>5</v>
      </c>
      <c r="U89" s="21">
        <v>14</v>
      </c>
      <c r="V89" s="21">
        <v>27</v>
      </c>
      <c r="W89" s="21">
        <v>2</v>
      </c>
      <c r="X89" s="21">
        <v>0</v>
      </c>
      <c r="Y89" s="21">
        <v>25</v>
      </c>
      <c r="Z89" s="21">
        <v>34</v>
      </c>
      <c r="AA89" s="21">
        <v>0</v>
      </c>
      <c r="AB89" s="51">
        <f>+'[4]Resp. Disciplinaria 19-11-18'!$C$10</f>
        <v>24.4</v>
      </c>
      <c r="AC89" s="51">
        <f>+'[4]Resp. Disciplinaria 19-11-18'!$D$10</f>
        <v>56.8</v>
      </c>
      <c r="AD89" s="51">
        <f>+'[4]Resp. Disciplinaria 19-11-18'!$E$10</f>
        <v>18.2</v>
      </c>
      <c r="AE89" s="51">
        <f>+'[4]Resp. Disciplinaria 19-11-18'!$F$10</f>
        <v>0.6</v>
      </c>
      <c r="AF89" s="21">
        <f>+SUM(AB89:AE89)</f>
        <v>99.999999999999986</v>
      </c>
      <c r="AG89" s="21">
        <f>+'[4]Resp. Disciplinaria 19-11-18'!$C$19</f>
        <v>22</v>
      </c>
      <c r="AH89" s="21">
        <f>+'[4]Resp. Disciplinaria 19-11-18'!$D$19</f>
        <v>51.6</v>
      </c>
      <c r="AI89" s="21">
        <f>+'[4]Resp. Disciplinaria 19-11-18'!$E$19</f>
        <v>24.8</v>
      </c>
      <c r="AJ89" s="21">
        <f>+'[4]Resp. Disciplinaria 19-11-18'!$F$19</f>
        <v>1.8</v>
      </c>
      <c r="AK89" s="51">
        <f t="shared" si="12"/>
        <v>100.19999999999999</v>
      </c>
      <c r="AL89" s="21">
        <f>+'[4]Resp. Disciplinaria 19-11-18'!$C$25</f>
        <v>45</v>
      </c>
      <c r="AM89" s="21">
        <f>+'[4]Resp. Disciplinaria 19-11-18'!$D$25</f>
        <v>50</v>
      </c>
      <c r="AN89" s="21">
        <f>+'[4]Resp. Disciplinaria 19-11-18'!$E$25</f>
        <v>5</v>
      </c>
      <c r="AO89" s="21">
        <f>+'[4]Resp. Disciplinaria 19-11-18'!$F$25</f>
        <v>0</v>
      </c>
      <c r="AP89" s="21">
        <f>+SUM(AL89:AO89)</f>
        <v>100</v>
      </c>
      <c r="AQ89" s="55">
        <f>+'[4]Resp. Disciplinaria 19-11-18'!$C$35</f>
        <v>25.666666666666668</v>
      </c>
      <c r="AR89" s="55">
        <f>+'[4]Resp. Disciplinaria 19-11-18'!$D$35</f>
        <v>55.333333333333336</v>
      </c>
      <c r="AS89" s="55">
        <f>+'[4]Resp. Disciplinaria 19-11-18'!$E$35</f>
        <v>16.5</v>
      </c>
      <c r="AT89" s="55">
        <f>+'[4]Resp. Disciplinaria 19-11-18'!$F$35</f>
        <v>2.6666666666666665</v>
      </c>
      <c r="AU89" s="51">
        <f>+SUM(AQ89:AT89)</f>
        <v>100.16666666666667</v>
      </c>
      <c r="AV89" s="21"/>
      <c r="AW89" s="21" t="s">
        <v>58</v>
      </c>
      <c r="AX89" s="21" t="s">
        <v>58</v>
      </c>
      <c r="AY89" s="21" t="s">
        <v>58</v>
      </c>
      <c r="AZ89" s="21" t="s">
        <v>58</v>
      </c>
      <c r="BA89" s="52">
        <v>0</v>
      </c>
    </row>
    <row r="90" spans="1:53 16384:16384" ht="89.25" x14ac:dyDescent="0.25">
      <c r="A90" s="21">
        <v>87</v>
      </c>
      <c r="B90" s="21" t="s">
        <v>194</v>
      </c>
      <c r="C90" s="47" t="s">
        <v>197</v>
      </c>
      <c r="D90" s="21" t="s">
        <v>49</v>
      </c>
      <c r="E90" s="21" t="s">
        <v>49</v>
      </c>
      <c r="F90" s="48">
        <v>43424</v>
      </c>
      <c r="G90" s="21" t="s">
        <v>96</v>
      </c>
      <c r="H90" s="21">
        <v>2</v>
      </c>
      <c r="I90" s="47" t="s">
        <v>204</v>
      </c>
      <c r="J90" s="21">
        <v>223</v>
      </c>
      <c r="K90" s="21">
        <v>86</v>
      </c>
      <c r="L90" s="50">
        <f>+(K90*100)/J90</f>
        <v>38.565022421524667</v>
      </c>
      <c r="M90" s="21"/>
      <c r="N90" s="21">
        <v>1</v>
      </c>
      <c r="O90" s="21">
        <v>0</v>
      </c>
      <c r="P90" s="21">
        <v>49</v>
      </c>
      <c r="Q90" s="21">
        <v>9</v>
      </c>
      <c r="R90" s="21">
        <v>27</v>
      </c>
      <c r="S90" s="21">
        <v>12</v>
      </c>
      <c r="T90" s="21">
        <v>1</v>
      </c>
      <c r="U90" s="21">
        <v>33</v>
      </c>
      <c r="V90" s="21">
        <v>39</v>
      </c>
      <c r="W90" s="21">
        <v>1</v>
      </c>
      <c r="X90" s="21">
        <v>0</v>
      </c>
      <c r="Y90" s="21">
        <v>33</v>
      </c>
      <c r="Z90" s="21">
        <v>53</v>
      </c>
      <c r="AA90" s="21">
        <v>0</v>
      </c>
      <c r="AB90" s="51">
        <f>+'[4]Resp. Disciplinaria 20-11-18'!$C$10</f>
        <v>36.799999999999997</v>
      </c>
      <c r="AC90" s="51">
        <f>+'[4]Resp. Disciplinaria 20-11-18'!$D$10</f>
        <v>54.4</v>
      </c>
      <c r="AD90" s="51">
        <f>+'[4]Resp. Disciplinaria 20-11-18'!$E$10</f>
        <v>8.1999999999999993</v>
      </c>
      <c r="AE90" s="51">
        <f>+'[4]Resp. Disciplinaria 20-11-18'!$F$10</f>
        <v>0.8</v>
      </c>
      <c r="AF90" s="21">
        <f>+SUM(AB90:AE90)</f>
        <v>100.19999999999999</v>
      </c>
      <c r="AG90" s="21">
        <f>+'[4]Resp. Disciplinaria 20-11-18'!$C$19</f>
        <v>30</v>
      </c>
      <c r="AH90" s="21">
        <f>+'[4]Resp. Disciplinaria 20-11-18'!$D$19</f>
        <v>56.2</v>
      </c>
      <c r="AI90" s="21">
        <f>+'[4]Resp. Disciplinaria 20-11-18'!$E$19</f>
        <v>13</v>
      </c>
      <c r="AJ90" s="21">
        <f>+'[4]Resp. Disciplinaria 20-11-18'!$F$19</f>
        <v>0.8</v>
      </c>
      <c r="AK90" s="51">
        <f t="shared" si="12"/>
        <v>100</v>
      </c>
      <c r="AL90" s="21">
        <f>+'[4]Resp. Disciplinaria 20-11-18'!$C$25</f>
        <v>41</v>
      </c>
      <c r="AM90" s="21">
        <f>+'[4]Resp. Disciplinaria 20-11-18'!$D$25</f>
        <v>53</v>
      </c>
      <c r="AN90" s="21">
        <f>+'[4]Resp. Disciplinaria 20-11-18'!$E$25</f>
        <v>5</v>
      </c>
      <c r="AO90" s="21">
        <f>+'[4]Resp. Disciplinaria 20-11-18'!$F$25</f>
        <v>1</v>
      </c>
      <c r="AP90" s="21">
        <f>+SUM(AL90:AO90)</f>
        <v>100</v>
      </c>
      <c r="AQ90" s="55">
        <f>+'[4]Resp. Disciplinaria 20-11-18'!$C$35</f>
        <v>41.333333333333336</v>
      </c>
      <c r="AR90" s="55">
        <f>+'[4]Resp. Disciplinaria 20-11-18'!$D$35</f>
        <v>53.333333333333336</v>
      </c>
      <c r="AS90" s="55">
        <f>+'[4]Resp. Disciplinaria 20-11-18'!$E$35</f>
        <v>5.333333333333333</v>
      </c>
      <c r="AT90" s="55">
        <f>+'[4]Resp. Disciplinaria 20-11-18'!$F$35</f>
        <v>0</v>
      </c>
      <c r="AU90" s="51">
        <f>+SUM(AQ90:AT90)</f>
        <v>100</v>
      </c>
      <c r="AV90" s="21"/>
      <c r="AW90" s="21" t="s">
        <v>58</v>
      </c>
      <c r="AX90" s="21" t="s">
        <v>58</v>
      </c>
      <c r="AY90" s="21" t="s">
        <v>58</v>
      </c>
      <c r="AZ90" s="21" t="s">
        <v>58</v>
      </c>
      <c r="BA90" s="52">
        <v>0</v>
      </c>
    </row>
    <row r="91" spans="1:53 16384:16384" ht="51" x14ac:dyDescent="0.25">
      <c r="A91" s="21">
        <v>88</v>
      </c>
      <c r="B91" s="21" t="s">
        <v>268</v>
      </c>
      <c r="C91" s="47" t="s">
        <v>269</v>
      </c>
      <c r="D91" s="21" t="s">
        <v>49</v>
      </c>
      <c r="E91" s="21" t="s">
        <v>49</v>
      </c>
      <c r="F91" s="48">
        <v>43434</v>
      </c>
      <c r="G91" s="21" t="s">
        <v>96</v>
      </c>
      <c r="H91" s="21">
        <v>5</v>
      </c>
      <c r="I91" s="47" t="s">
        <v>304</v>
      </c>
      <c r="J91" s="21">
        <v>176</v>
      </c>
      <c r="K91" s="21">
        <v>176</v>
      </c>
      <c r="L91" s="50">
        <f>+(K91*100)/J91</f>
        <v>100</v>
      </c>
      <c r="M91" s="21"/>
      <c r="N91" s="21">
        <v>0</v>
      </c>
      <c r="O91" s="21">
        <v>0</v>
      </c>
      <c r="P91" s="21">
        <v>70</v>
      </c>
      <c r="Q91" s="21">
        <v>26</v>
      </c>
      <c r="R91" s="21">
        <v>80</v>
      </c>
      <c r="S91" s="21">
        <v>5</v>
      </c>
      <c r="T91" s="21">
        <v>0</v>
      </c>
      <c r="U91" s="21">
        <v>12</v>
      </c>
      <c r="V91" s="21">
        <v>109</v>
      </c>
      <c r="W91" s="21">
        <v>13</v>
      </c>
      <c r="X91" s="21">
        <v>37</v>
      </c>
      <c r="Y91" s="21">
        <v>64</v>
      </c>
      <c r="Z91" s="21">
        <v>112</v>
      </c>
      <c r="AA91" s="21">
        <v>0</v>
      </c>
      <c r="AB91" s="21" t="s">
        <v>58</v>
      </c>
      <c r="AC91" s="21" t="s">
        <v>58</v>
      </c>
      <c r="AD91" s="21" t="s">
        <v>58</v>
      </c>
      <c r="AE91" s="21" t="s">
        <v>58</v>
      </c>
      <c r="AF91" s="21" t="s">
        <v>58</v>
      </c>
      <c r="AG91" s="21" t="s">
        <v>58</v>
      </c>
      <c r="AH91" s="21" t="s">
        <v>58</v>
      </c>
      <c r="AI91" s="21" t="s">
        <v>58</v>
      </c>
      <c r="AJ91" s="21" t="s">
        <v>58</v>
      </c>
      <c r="AK91" s="51">
        <f t="shared" si="12"/>
        <v>0</v>
      </c>
      <c r="AL91" s="21" t="s">
        <v>58</v>
      </c>
      <c r="AM91" s="21" t="s">
        <v>58</v>
      </c>
      <c r="AN91" s="21" t="s">
        <v>58</v>
      </c>
      <c r="AO91" s="21" t="s">
        <v>58</v>
      </c>
      <c r="AP91" s="21">
        <f>+SUM(AL91:AO91)</f>
        <v>0</v>
      </c>
      <c r="AQ91" s="21" t="s">
        <v>58</v>
      </c>
      <c r="AR91" s="21" t="s">
        <v>58</v>
      </c>
      <c r="AS91" s="21" t="s">
        <v>58</v>
      </c>
      <c r="AT91" s="21" t="s">
        <v>58</v>
      </c>
      <c r="AU91" s="51">
        <f>+SUM(AQ91:AT91)</f>
        <v>0</v>
      </c>
      <c r="AV91" s="21"/>
      <c r="AW91" s="21" t="s">
        <v>58</v>
      </c>
      <c r="AX91" s="21" t="s">
        <v>58</v>
      </c>
      <c r="AY91" s="21" t="s">
        <v>58</v>
      </c>
      <c r="AZ91" s="21" t="s">
        <v>58</v>
      </c>
      <c r="BA91" s="52">
        <v>0</v>
      </c>
      <c r="XFD91" s="62"/>
    </row>
    <row r="92" spans="1:53 16384:16384" ht="63.75" x14ac:dyDescent="0.2">
      <c r="A92" s="21">
        <v>89</v>
      </c>
      <c r="B92" s="21" t="s">
        <v>271</v>
      </c>
      <c r="C92" s="63" t="s">
        <v>277</v>
      </c>
      <c r="D92" s="21" t="s">
        <v>49</v>
      </c>
      <c r="E92" s="21" t="s">
        <v>49</v>
      </c>
      <c r="F92" s="48">
        <v>43411</v>
      </c>
      <c r="G92" s="21" t="s">
        <v>245</v>
      </c>
      <c r="H92" s="21">
        <v>8</v>
      </c>
      <c r="I92" s="47" t="s">
        <v>291</v>
      </c>
      <c r="J92" s="21">
        <v>36</v>
      </c>
      <c r="K92" s="21">
        <v>26</v>
      </c>
      <c r="L92" s="50">
        <f>+(K92*100)/J92</f>
        <v>72.222222222222229</v>
      </c>
      <c r="M92" s="21"/>
      <c r="N92" s="21">
        <v>0</v>
      </c>
      <c r="O92" s="21">
        <v>0</v>
      </c>
      <c r="P92" s="21">
        <v>19</v>
      </c>
      <c r="Q92" s="21">
        <v>1</v>
      </c>
      <c r="R92" s="21">
        <v>6</v>
      </c>
      <c r="S92" s="21">
        <v>2</v>
      </c>
      <c r="T92" s="21">
        <v>1</v>
      </c>
      <c r="U92" s="21">
        <v>0</v>
      </c>
      <c r="V92" s="21">
        <v>22</v>
      </c>
      <c r="W92" s="21">
        <v>1</v>
      </c>
      <c r="X92" s="21">
        <v>0</v>
      </c>
      <c r="Y92" s="21">
        <v>9</v>
      </c>
      <c r="Z92" s="21">
        <v>17</v>
      </c>
      <c r="AA92" s="21">
        <v>0</v>
      </c>
      <c r="AB92" s="51">
        <v>32.5</v>
      </c>
      <c r="AC92" s="51">
        <v>56.666666666666664</v>
      </c>
      <c r="AD92" s="51">
        <v>10.833333333333334</v>
      </c>
      <c r="AE92" s="51">
        <v>0</v>
      </c>
      <c r="AF92" s="21">
        <f>+SUM(AB92:AE92)</f>
        <v>99.999999999999986</v>
      </c>
      <c r="AG92" s="51">
        <v>46.666666666666664</v>
      </c>
      <c r="AH92" s="51">
        <v>41.666666666666664</v>
      </c>
      <c r="AI92" s="51">
        <v>11.666666666666666</v>
      </c>
      <c r="AJ92" s="51">
        <v>0</v>
      </c>
      <c r="AK92" s="51">
        <f t="shared" si="12"/>
        <v>100</v>
      </c>
      <c r="AL92" s="51">
        <v>45.833333333333329</v>
      </c>
      <c r="AM92" s="51">
        <v>41.666666666666664</v>
      </c>
      <c r="AN92" s="51">
        <v>8.3333333333333339</v>
      </c>
      <c r="AO92" s="51">
        <v>4.166666666666667</v>
      </c>
      <c r="AP92" s="21">
        <f>+SUM(AL92:AO92)</f>
        <v>100</v>
      </c>
      <c r="AQ92" s="51">
        <v>43.75</v>
      </c>
      <c r="AR92" s="51">
        <v>47.916666666666664</v>
      </c>
      <c r="AS92" s="51">
        <v>7.6388888888888893</v>
      </c>
      <c r="AT92" s="51">
        <v>0.69444444444444453</v>
      </c>
      <c r="AU92" s="51">
        <f>+SUM(AQ92:AT92)</f>
        <v>99.999999999999986</v>
      </c>
      <c r="AV92" s="21"/>
      <c r="AW92" s="55">
        <f>+'Tabla Evaluación'!B227</f>
        <v>5</v>
      </c>
      <c r="AX92" s="55">
        <f>+'Tabla Evaluación'!E227</f>
        <v>40.153846153846153</v>
      </c>
      <c r="AY92" s="55">
        <f>+'Tabla Evaluación'!F227</f>
        <v>65.384615384615387</v>
      </c>
      <c r="AZ92" s="55">
        <f>+'Tabla Evaluación'!G227</f>
        <v>25.23076923076923</v>
      </c>
      <c r="BA92" s="52">
        <v>0</v>
      </c>
    </row>
    <row r="93" spans="1:53 16384:16384" x14ac:dyDescent="0.25">
      <c r="K93" s="65">
        <f>SUM(K4:K92)</f>
        <v>3811</v>
      </c>
      <c r="N93" s="62">
        <f t="shared" ref="N93:AA93" si="13">SUM(N4:N92)</f>
        <v>134</v>
      </c>
      <c r="O93" s="62">
        <f t="shared" si="13"/>
        <v>90</v>
      </c>
      <c r="P93" s="62">
        <f t="shared" si="13"/>
        <v>1800</v>
      </c>
      <c r="Q93" s="62">
        <f t="shared" si="13"/>
        <v>418</v>
      </c>
      <c r="R93" s="62">
        <f t="shared" si="13"/>
        <v>1347</v>
      </c>
      <c r="S93" s="62">
        <f t="shared" si="13"/>
        <v>623</v>
      </c>
      <c r="T93" s="62">
        <f t="shared" si="13"/>
        <v>229</v>
      </c>
      <c r="U93" s="62">
        <f t="shared" si="13"/>
        <v>550</v>
      </c>
      <c r="V93" s="62">
        <f t="shared" si="13"/>
        <v>2217</v>
      </c>
      <c r="W93" s="62">
        <f t="shared" si="13"/>
        <v>70</v>
      </c>
      <c r="X93" s="62">
        <f t="shared" si="13"/>
        <v>55</v>
      </c>
      <c r="Y93" s="62">
        <f t="shared" si="13"/>
        <v>1557</v>
      </c>
      <c r="Z93" s="62">
        <f t="shared" si="13"/>
        <v>2230</v>
      </c>
      <c r="AA93" s="62">
        <f t="shared" si="13"/>
        <v>2</v>
      </c>
      <c r="AB93" s="67">
        <f t="shared" ref="AB93:AU93" si="14">SUM(AB4:AB92)/63</f>
        <v>67.218700120015342</v>
      </c>
      <c r="AC93" s="67">
        <f t="shared" si="14"/>
        <v>29.432949059631067</v>
      </c>
      <c r="AD93" s="67">
        <f t="shared" si="14"/>
        <v>2.9537335792451413</v>
      </c>
      <c r="AE93" s="67">
        <f t="shared" si="14"/>
        <v>0.41683946333069144</v>
      </c>
      <c r="AF93" s="67">
        <f t="shared" si="14"/>
        <v>100.02222222222223</v>
      </c>
      <c r="AG93" s="67">
        <f t="shared" si="14"/>
        <v>70.320828226730455</v>
      </c>
      <c r="AH93" s="67">
        <f t="shared" si="14"/>
        <v>26.130513463367979</v>
      </c>
      <c r="AI93" s="67">
        <f t="shared" si="14"/>
        <v>3.2575440774339559</v>
      </c>
      <c r="AJ93" s="67">
        <f t="shared" si="14"/>
        <v>0.29428883564221914</v>
      </c>
      <c r="AK93" s="67">
        <f t="shared" si="14"/>
        <v>100.0031746031746</v>
      </c>
      <c r="AL93" s="67">
        <f t="shared" si="14"/>
        <v>71.544214356255623</v>
      </c>
      <c r="AM93" s="67">
        <f t="shared" si="14"/>
        <v>25.875998326034324</v>
      </c>
      <c r="AN93" s="67">
        <f t="shared" si="14"/>
        <v>2.1607538551982994</v>
      </c>
      <c r="AO93" s="67">
        <f t="shared" si="14"/>
        <v>0.36589336589336596</v>
      </c>
      <c r="AP93" s="67">
        <f t="shared" si="14"/>
        <v>99.94685990338165</v>
      </c>
      <c r="AQ93" s="67">
        <f t="shared" si="14"/>
        <v>68.599474790877466</v>
      </c>
      <c r="AR93" s="67">
        <f t="shared" si="14"/>
        <v>28.665439521461714</v>
      </c>
      <c r="AS93" s="67">
        <f t="shared" si="14"/>
        <v>2.4447647159672861</v>
      </c>
      <c r="AT93" s="67">
        <f t="shared" si="14"/>
        <v>0.29296647433902334</v>
      </c>
      <c r="AU93" s="67">
        <f t="shared" si="14"/>
        <v>100.00264550264551</v>
      </c>
      <c r="AV93" s="67"/>
      <c r="AW93" s="67"/>
      <c r="BA93" s="68">
        <f>SUM(BA4:BA92)</f>
        <v>235018844.99999994</v>
      </c>
    </row>
    <row r="94" spans="1:53 16384:16384" x14ac:dyDescent="0.25">
      <c r="AQ94" s="69"/>
      <c r="AR94" s="69"/>
      <c r="AS94" s="69"/>
      <c r="AT94" s="69"/>
      <c r="AU94" s="67"/>
      <c r="BA94" s="68"/>
    </row>
    <row r="95" spans="1:53 16384:16384" x14ac:dyDescent="0.25">
      <c r="AC95" s="67"/>
      <c r="AD95" s="67"/>
      <c r="AQ95" s="69"/>
      <c r="AR95" s="69"/>
      <c r="AS95" s="69"/>
      <c r="AT95" s="69"/>
      <c r="AU95" s="67"/>
      <c r="BA95" s="68"/>
    </row>
    <row r="96" spans="1:53 16384:16384" x14ac:dyDescent="0.25">
      <c r="AQ96" s="69"/>
      <c r="AR96" s="69"/>
      <c r="AS96" s="69"/>
      <c r="AT96" s="69"/>
      <c r="AU96" s="67"/>
      <c r="BA96" s="68"/>
    </row>
    <row r="97" spans="43:53" x14ac:dyDescent="0.25">
      <c r="AQ97" s="69"/>
      <c r="AR97" s="69"/>
      <c r="AS97" s="69"/>
      <c r="AT97" s="69"/>
      <c r="AU97" s="67"/>
      <c r="BA97" s="68"/>
    </row>
    <row r="98" spans="43:53" x14ac:dyDescent="0.25">
      <c r="AQ98" s="69"/>
      <c r="AR98" s="69"/>
      <c r="AS98" s="69"/>
      <c r="AT98" s="69"/>
      <c r="AU98" s="67"/>
      <c r="BA98" s="68"/>
    </row>
    <row r="99" spans="43:53" x14ac:dyDescent="0.25">
      <c r="AQ99" s="69"/>
      <c r="AR99" s="69"/>
      <c r="AS99" s="69"/>
      <c r="AT99" s="69"/>
      <c r="AU99" s="67"/>
      <c r="BA99" s="68"/>
    </row>
    <row r="100" spans="43:53" x14ac:dyDescent="0.25">
      <c r="AQ100" s="69"/>
      <c r="AR100" s="69"/>
      <c r="AS100" s="69"/>
      <c r="AT100" s="69"/>
      <c r="AU100" s="67"/>
      <c r="BA100" s="68"/>
    </row>
    <row r="101" spans="43:53" x14ac:dyDescent="0.25">
      <c r="AQ101" s="69"/>
      <c r="AR101" s="69"/>
      <c r="AS101" s="69"/>
      <c r="AT101" s="69"/>
      <c r="AU101" s="67"/>
      <c r="BA101" s="68"/>
    </row>
    <row r="102" spans="43:53" x14ac:dyDescent="0.25">
      <c r="AQ102" s="69"/>
      <c r="AR102" s="69"/>
      <c r="AS102" s="69"/>
      <c r="AT102" s="69"/>
      <c r="AU102" s="67"/>
      <c r="BA102" s="68"/>
    </row>
    <row r="103" spans="43:53" x14ac:dyDescent="0.25">
      <c r="AQ103" s="69"/>
      <c r="AR103" s="69"/>
      <c r="AS103" s="69"/>
      <c r="AT103" s="69"/>
      <c r="AU103" s="67"/>
      <c r="BA103" s="68"/>
    </row>
    <row r="104" spans="43:53" x14ac:dyDescent="0.25">
      <c r="AQ104" s="69"/>
      <c r="AR104" s="69"/>
      <c r="AS104" s="69"/>
      <c r="AT104" s="69"/>
      <c r="AU104" s="67"/>
      <c r="BA104" s="68"/>
    </row>
    <row r="105" spans="43:53" x14ac:dyDescent="0.25">
      <c r="AQ105" s="69"/>
      <c r="AR105" s="69"/>
      <c r="AS105" s="69"/>
      <c r="AT105" s="69"/>
      <c r="AU105" s="67"/>
      <c r="BA105" s="68"/>
    </row>
    <row r="106" spans="43:53" x14ac:dyDescent="0.25">
      <c r="AQ106" s="69"/>
      <c r="AR106" s="69"/>
      <c r="AS106" s="69"/>
      <c r="AT106" s="69"/>
      <c r="AU106" s="67"/>
      <c r="BA106" s="68"/>
    </row>
    <row r="107" spans="43:53" x14ac:dyDescent="0.25">
      <c r="AQ107" s="69"/>
      <c r="AR107" s="69"/>
      <c r="AS107" s="69"/>
      <c r="AT107" s="69"/>
      <c r="AU107" s="67"/>
      <c r="BA107" s="68"/>
    </row>
    <row r="108" spans="43:53" x14ac:dyDescent="0.25">
      <c r="AQ108" s="69"/>
      <c r="AR108" s="69"/>
      <c r="AS108" s="69"/>
      <c r="AT108" s="69"/>
      <c r="AU108" s="67"/>
      <c r="BA108" s="68"/>
    </row>
    <row r="109" spans="43:53" x14ac:dyDescent="0.25">
      <c r="AQ109" s="69"/>
      <c r="AR109" s="69"/>
      <c r="AS109" s="69"/>
      <c r="AT109" s="69"/>
      <c r="AU109" s="67"/>
      <c r="BA109" s="68"/>
    </row>
    <row r="110" spans="43:53" x14ac:dyDescent="0.25">
      <c r="AQ110" s="69"/>
      <c r="AR110" s="69"/>
      <c r="AS110" s="69"/>
      <c r="AT110" s="69"/>
      <c r="AU110" s="67"/>
      <c r="BA110" s="68"/>
    </row>
    <row r="111" spans="43:53" x14ac:dyDescent="0.25">
      <c r="AQ111" s="69"/>
      <c r="AR111" s="69"/>
      <c r="AS111" s="69"/>
      <c r="AT111" s="69"/>
      <c r="AU111" s="67"/>
      <c r="BA111" s="68"/>
    </row>
    <row r="112" spans="43:53" x14ac:dyDescent="0.25">
      <c r="AQ112" s="69"/>
      <c r="AR112" s="69"/>
      <c r="AS112" s="69"/>
      <c r="AT112" s="69"/>
      <c r="AU112" s="67"/>
      <c r="BA112" s="68"/>
    </row>
    <row r="113" spans="43:53" x14ac:dyDescent="0.25">
      <c r="AQ113" s="69"/>
      <c r="AR113" s="69"/>
      <c r="AS113" s="69"/>
      <c r="AT113" s="69"/>
      <c r="AU113" s="67"/>
      <c r="BA113" s="68"/>
    </row>
    <row r="114" spans="43:53" x14ac:dyDescent="0.25">
      <c r="AQ114" s="69"/>
      <c r="AR114" s="69"/>
      <c r="AS114" s="69"/>
      <c r="AT114" s="69"/>
      <c r="AU114" s="67"/>
      <c r="BA114" s="68"/>
    </row>
    <row r="115" spans="43:53" x14ac:dyDescent="0.25">
      <c r="AQ115" s="69"/>
      <c r="AR115" s="69"/>
      <c r="AS115" s="69"/>
      <c r="AT115" s="69"/>
      <c r="AU115" s="67"/>
      <c r="BA115" s="70"/>
    </row>
    <row r="116" spans="43:53" x14ac:dyDescent="0.25">
      <c r="AQ116" s="69"/>
      <c r="AR116" s="69"/>
      <c r="AS116" s="69"/>
      <c r="AT116" s="69"/>
      <c r="AU116" s="67"/>
      <c r="BA116" s="70"/>
    </row>
    <row r="117" spans="43:53" x14ac:dyDescent="0.25">
      <c r="AQ117" s="69"/>
      <c r="AR117" s="69"/>
      <c r="AS117" s="69"/>
      <c r="AT117" s="69"/>
      <c r="AU117" s="67"/>
      <c r="BA117" s="70"/>
    </row>
    <row r="118" spans="43:53" x14ac:dyDescent="0.25">
      <c r="AQ118" s="69"/>
      <c r="AR118" s="69"/>
      <c r="AS118" s="69"/>
      <c r="AT118" s="69"/>
      <c r="AU118" s="67"/>
      <c r="BA118" s="70"/>
    </row>
    <row r="119" spans="43:53" x14ac:dyDescent="0.25">
      <c r="BA119" s="70"/>
    </row>
    <row r="120" spans="43:53" x14ac:dyDescent="0.25">
      <c r="BA120" s="70"/>
    </row>
    <row r="121" spans="43:53" x14ac:dyDescent="0.25">
      <c r="BA121" s="70"/>
    </row>
    <row r="122" spans="43:53" x14ac:dyDescent="0.25">
      <c r="BA122" s="70"/>
    </row>
    <row r="123" spans="43:53" x14ac:dyDescent="0.25">
      <c r="BA123" s="70"/>
    </row>
    <row r="124" spans="43:53" x14ac:dyDescent="0.25">
      <c r="BA124" s="70"/>
    </row>
    <row r="125" spans="43:53" x14ac:dyDescent="0.25">
      <c r="BA125" s="70"/>
    </row>
    <row r="126" spans="43:53" x14ac:dyDescent="0.25">
      <c r="BA126" s="70"/>
    </row>
    <row r="127" spans="43:53" x14ac:dyDescent="0.25">
      <c r="BA127" s="70"/>
    </row>
    <row r="128" spans="43:53" x14ac:dyDescent="0.25">
      <c r="BA128" s="70"/>
    </row>
    <row r="129" spans="53:53" x14ac:dyDescent="0.25">
      <c r="BA129" s="70"/>
    </row>
    <row r="130" spans="53:53" x14ac:dyDescent="0.25">
      <c r="BA130" s="70"/>
    </row>
    <row r="131" spans="53:53" x14ac:dyDescent="0.25">
      <c r="BA131" s="70"/>
    </row>
    <row r="132" spans="53:53" x14ac:dyDescent="0.25">
      <c r="BA132" s="70"/>
    </row>
    <row r="133" spans="53:53" x14ac:dyDescent="0.25">
      <c r="BA133" s="70"/>
    </row>
    <row r="134" spans="53:53" x14ac:dyDescent="0.25">
      <c r="BA134" s="70"/>
    </row>
    <row r="135" spans="53:53" x14ac:dyDescent="0.25">
      <c r="BA135" s="70"/>
    </row>
    <row r="136" spans="53:53" x14ac:dyDescent="0.25">
      <c r="BA136" s="70"/>
    </row>
    <row r="137" spans="53:53" x14ac:dyDescent="0.25">
      <c r="BA137" s="70"/>
    </row>
    <row r="138" spans="53:53" x14ac:dyDescent="0.25">
      <c r="BA138" s="70"/>
    </row>
  </sheetData>
  <sheetProtection algorithmName="SHA-512" hashValue="5UvUATbWZR+rh4uDxo13fkcDaqZxyHZJL6ugBBl/xsvdTj4Zl2ykYG/R+o0YkA9DMBgdI7oj+SSZ1f7+VmCzBw==" saltValue="Wb/3fsBYnydj9I8kEl6WLQ==" spinCount="100000" sheet="1" objects="1" scenarios="1"/>
  <mergeCells count="24">
    <mergeCell ref="BA1:BA3"/>
    <mergeCell ref="A1:A3"/>
    <mergeCell ref="L1:L3"/>
    <mergeCell ref="K1:K3"/>
    <mergeCell ref="AB1:AV1"/>
    <mergeCell ref="AV2:AV3"/>
    <mergeCell ref="B1:B3"/>
    <mergeCell ref="C1:C3"/>
    <mergeCell ref="AQ2:AU2"/>
    <mergeCell ref="AW1:AZ2"/>
    <mergeCell ref="F1:F3"/>
    <mergeCell ref="H1:H3"/>
    <mergeCell ref="D1:E2"/>
    <mergeCell ref="AB2:AF2"/>
    <mergeCell ref="AG2:AK2"/>
    <mergeCell ref="AL2:AP2"/>
    <mergeCell ref="N1:AA1"/>
    <mergeCell ref="J1:J3"/>
    <mergeCell ref="I1:I3"/>
    <mergeCell ref="M1:M3"/>
    <mergeCell ref="G1:G3"/>
    <mergeCell ref="N2:R2"/>
    <mergeCell ref="S2:X2"/>
    <mergeCell ref="Y2:AA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227"/>
  <sheetViews>
    <sheetView workbookViewId="0">
      <selection activeCell="C29" sqref="C29"/>
    </sheetView>
  </sheetViews>
  <sheetFormatPr baseColWidth="10" defaultRowHeight="15" x14ac:dyDescent="0.25"/>
  <cols>
    <col min="1" max="1" width="12.85546875" customWidth="1"/>
    <col min="2" max="2" width="16.140625" customWidth="1"/>
    <col min="7" max="7" width="21" customWidth="1"/>
    <col min="9" max="9" width="12.5703125" customWidth="1"/>
    <col min="17" max="17" width="12.7109375" customWidth="1"/>
    <col min="22" max="22" width="11.5703125" bestFit="1" customWidth="1"/>
  </cols>
  <sheetData>
    <row r="2" spans="1:23" x14ac:dyDescent="0.25">
      <c r="A2" s="32" t="s">
        <v>160</v>
      </c>
      <c r="B2" s="32"/>
      <c r="C2" s="32"/>
      <c r="D2" s="32"/>
      <c r="E2" s="32"/>
      <c r="F2" s="32"/>
      <c r="G2" s="33"/>
      <c r="I2" s="32" t="s">
        <v>160</v>
      </c>
      <c r="J2" s="32"/>
      <c r="K2" s="32"/>
      <c r="L2" s="32"/>
      <c r="M2" s="32"/>
      <c r="N2" s="32"/>
      <c r="O2" s="33"/>
      <c r="Q2" s="32" t="s">
        <v>160</v>
      </c>
      <c r="R2" s="32"/>
      <c r="S2" s="32"/>
      <c r="T2" s="32"/>
      <c r="U2" s="32"/>
      <c r="V2" s="32"/>
      <c r="W2" s="33"/>
    </row>
    <row r="3" spans="1:23" x14ac:dyDescent="0.25">
      <c r="A3" s="30" t="s">
        <v>179</v>
      </c>
      <c r="B3" s="30"/>
      <c r="C3" s="30"/>
      <c r="D3" s="30"/>
      <c r="E3" s="30"/>
      <c r="F3" s="30"/>
      <c r="G3" s="31"/>
      <c r="I3" s="30" t="s">
        <v>180</v>
      </c>
      <c r="J3" s="30"/>
      <c r="K3" s="30"/>
      <c r="L3" s="30"/>
      <c r="M3" s="30"/>
      <c r="N3" s="30"/>
      <c r="O3" s="31"/>
      <c r="Q3" s="30" t="s">
        <v>190</v>
      </c>
      <c r="R3" s="30"/>
      <c r="S3" s="30"/>
      <c r="T3" s="30"/>
      <c r="U3" s="30"/>
      <c r="V3" s="30"/>
      <c r="W3" s="31"/>
    </row>
    <row r="4" spans="1:23" ht="45" x14ac:dyDescent="0.25">
      <c r="A4" s="9" t="s">
        <v>166</v>
      </c>
      <c r="B4" s="9" t="s">
        <v>161</v>
      </c>
      <c r="C4" s="10" t="s">
        <v>167</v>
      </c>
      <c r="D4" s="10" t="s">
        <v>168</v>
      </c>
      <c r="E4" s="10" t="s">
        <v>163</v>
      </c>
      <c r="F4" s="10" t="s">
        <v>164</v>
      </c>
      <c r="G4" s="9" t="s">
        <v>162</v>
      </c>
      <c r="I4" s="9" t="s">
        <v>166</v>
      </c>
      <c r="J4" s="9" t="s">
        <v>161</v>
      </c>
      <c r="K4" s="10" t="s">
        <v>167</v>
      </c>
      <c r="L4" s="10" t="s">
        <v>168</v>
      </c>
      <c r="M4" s="10" t="s">
        <v>163</v>
      </c>
      <c r="N4" s="10" t="s">
        <v>164</v>
      </c>
      <c r="O4" s="9" t="s">
        <v>162</v>
      </c>
      <c r="Q4" s="9" t="s">
        <v>166</v>
      </c>
      <c r="R4" s="9" t="s">
        <v>161</v>
      </c>
      <c r="S4" s="10" t="s">
        <v>167</v>
      </c>
      <c r="T4" s="10" t="s">
        <v>168</v>
      </c>
      <c r="U4" s="10" t="s">
        <v>163</v>
      </c>
      <c r="V4" s="10" t="s">
        <v>164</v>
      </c>
      <c r="W4" s="9" t="s">
        <v>162</v>
      </c>
    </row>
    <row r="5" spans="1:23" x14ac:dyDescent="0.25">
      <c r="A5" s="1">
        <v>1</v>
      </c>
      <c r="B5" s="4">
        <v>26</v>
      </c>
      <c r="C5" s="4">
        <v>15</v>
      </c>
      <c r="D5" s="4">
        <v>21</v>
      </c>
      <c r="E5" s="8">
        <f>+C5*100/B5</f>
        <v>57.692307692307693</v>
      </c>
      <c r="F5" s="8">
        <f>+D5*100/B5</f>
        <v>80.769230769230774</v>
      </c>
      <c r="G5" s="8">
        <f>+F5-E5</f>
        <v>23.07692307692308</v>
      </c>
      <c r="I5" s="1">
        <v>1</v>
      </c>
      <c r="J5" s="4">
        <v>6</v>
      </c>
      <c r="K5" s="4">
        <v>5</v>
      </c>
      <c r="L5" s="4">
        <v>5</v>
      </c>
      <c r="M5" s="8">
        <f>+K5*100/J5</f>
        <v>83.333333333333329</v>
      </c>
      <c r="N5" s="8">
        <f>+L5*100/J5</f>
        <v>83.333333333333329</v>
      </c>
      <c r="O5" s="8">
        <f>+N5-M5</f>
        <v>0</v>
      </c>
      <c r="Q5" s="1">
        <v>1</v>
      </c>
      <c r="R5" s="1">
        <v>24</v>
      </c>
      <c r="S5" s="1">
        <v>12</v>
      </c>
      <c r="T5" s="1">
        <v>19</v>
      </c>
      <c r="U5" s="14">
        <f>+S5*100/R5</f>
        <v>50</v>
      </c>
      <c r="V5" s="14">
        <f>+T5*100/R5</f>
        <v>79.166666666666671</v>
      </c>
      <c r="W5" s="14">
        <f>+V5-U5</f>
        <v>29.166666666666671</v>
      </c>
    </row>
    <row r="6" spans="1:23" x14ac:dyDescent="0.25">
      <c r="A6" s="1">
        <v>2</v>
      </c>
      <c r="B6" s="4">
        <v>26</v>
      </c>
      <c r="C6" s="4">
        <v>23</v>
      </c>
      <c r="D6" s="4">
        <v>23</v>
      </c>
      <c r="E6" s="8">
        <f t="shared" ref="E6:E11" si="0">+C6*100/B6</f>
        <v>88.461538461538467</v>
      </c>
      <c r="F6" s="8">
        <f t="shared" ref="F6:F11" si="1">+D6*100/B6</f>
        <v>88.461538461538467</v>
      </c>
      <c r="G6" s="8">
        <f t="shared" ref="G6:G11" si="2">+F6-E6</f>
        <v>0</v>
      </c>
      <c r="I6" s="1">
        <v>2</v>
      </c>
      <c r="J6" s="4">
        <v>6</v>
      </c>
      <c r="K6" s="4">
        <v>5</v>
      </c>
      <c r="L6" s="4">
        <v>4</v>
      </c>
      <c r="M6" s="8">
        <f t="shared" ref="M6:M11" si="3">+K6*100/J6</f>
        <v>83.333333333333329</v>
      </c>
      <c r="N6" s="8">
        <f t="shared" ref="N6:N11" si="4">+L6*100/J6</f>
        <v>66.666666666666671</v>
      </c>
      <c r="O6" s="8">
        <f t="shared" ref="O6:O16" si="5">+N6-M6</f>
        <v>-16.666666666666657</v>
      </c>
      <c r="Q6" s="1">
        <v>2</v>
      </c>
      <c r="R6" s="1">
        <v>24</v>
      </c>
      <c r="S6" s="1">
        <v>11</v>
      </c>
      <c r="T6" s="1">
        <v>18</v>
      </c>
      <c r="U6" s="14">
        <f t="shared" ref="U6:U31" si="6">+S6*100/R6</f>
        <v>45.833333333333336</v>
      </c>
      <c r="V6" s="14">
        <f t="shared" ref="V6:V31" si="7">+T6*100/R6</f>
        <v>75</v>
      </c>
      <c r="W6" s="14">
        <f t="shared" ref="W6:W31" si="8">+V6-U6</f>
        <v>29.166666666666664</v>
      </c>
    </row>
    <row r="7" spans="1:23" x14ac:dyDescent="0.25">
      <c r="A7" s="1">
        <v>3</v>
      </c>
      <c r="B7" s="4">
        <v>26</v>
      </c>
      <c r="C7" s="4">
        <v>14</v>
      </c>
      <c r="D7" s="4">
        <v>13</v>
      </c>
      <c r="E7" s="8">
        <f t="shared" si="0"/>
        <v>53.846153846153847</v>
      </c>
      <c r="F7" s="8">
        <f t="shared" si="1"/>
        <v>50</v>
      </c>
      <c r="G7" s="8">
        <f t="shared" si="2"/>
        <v>-3.8461538461538467</v>
      </c>
      <c r="I7" s="1">
        <v>3</v>
      </c>
      <c r="J7" s="4">
        <v>6</v>
      </c>
      <c r="K7" s="4">
        <v>2</v>
      </c>
      <c r="L7" s="4">
        <v>1</v>
      </c>
      <c r="M7" s="8">
        <f t="shared" si="3"/>
        <v>33.333333333333336</v>
      </c>
      <c r="N7" s="8">
        <f t="shared" si="4"/>
        <v>16.666666666666668</v>
      </c>
      <c r="O7" s="8">
        <f t="shared" si="5"/>
        <v>-16.666666666666668</v>
      </c>
      <c r="Q7" s="1">
        <v>3</v>
      </c>
      <c r="R7" s="1">
        <v>24</v>
      </c>
      <c r="S7" s="1">
        <v>12</v>
      </c>
      <c r="T7" s="1">
        <v>17</v>
      </c>
      <c r="U7" s="14">
        <f t="shared" si="6"/>
        <v>50</v>
      </c>
      <c r="V7" s="14">
        <f t="shared" si="7"/>
        <v>70.833333333333329</v>
      </c>
      <c r="W7" s="14">
        <f t="shared" si="8"/>
        <v>20.833333333333329</v>
      </c>
    </row>
    <row r="8" spans="1:23" x14ac:dyDescent="0.25">
      <c r="A8" s="1">
        <v>4</v>
      </c>
      <c r="B8" s="4">
        <v>26</v>
      </c>
      <c r="C8" s="4">
        <v>20</v>
      </c>
      <c r="D8" s="4">
        <v>20</v>
      </c>
      <c r="E8" s="8">
        <f t="shared" si="0"/>
        <v>76.92307692307692</v>
      </c>
      <c r="F8" s="8">
        <f t="shared" si="1"/>
        <v>76.92307692307692</v>
      </c>
      <c r="G8" s="8">
        <f t="shared" si="2"/>
        <v>0</v>
      </c>
      <c r="I8" s="1">
        <v>4</v>
      </c>
      <c r="J8" s="4">
        <v>6</v>
      </c>
      <c r="K8" s="4">
        <v>4</v>
      </c>
      <c r="L8" s="4">
        <v>5</v>
      </c>
      <c r="M8" s="8">
        <f t="shared" si="3"/>
        <v>66.666666666666671</v>
      </c>
      <c r="N8" s="8">
        <f t="shared" si="4"/>
        <v>83.333333333333329</v>
      </c>
      <c r="O8" s="8">
        <f t="shared" si="5"/>
        <v>16.666666666666657</v>
      </c>
      <c r="Q8" s="1">
        <v>4</v>
      </c>
      <c r="R8" s="1">
        <v>24</v>
      </c>
      <c r="S8" s="1">
        <v>12</v>
      </c>
      <c r="T8" s="1">
        <v>19</v>
      </c>
      <c r="U8" s="14">
        <f t="shared" si="6"/>
        <v>50</v>
      </c>
      <c r="V8" s="14">
        <f t="shared" si="7"/>
        <v>79.166666666666671</v>
      </c>
      <c r="W8" s="14">
        <f t="shared" si="8"/>
        <v>29.166666666666671</v>
      </c>
    </row>
    <row r="9" spans="1:23" x14ac:dyDescent="0.25">
      <c r="A9" s="1">
        <v>5</v>
      </c>
      <c r="B9" s="4">
        <v>26</v>
      </c>
      <c r="C9" s="4">
        <v>23</v>
      </c>
      <c r="D9" s="4">
        <v>23</v>
      </c>
      <c r="E9" s="8">
        <f t="shared" si="0"/>
        <v>88.461538461538467</v>
      </c>
      <c r="F9" s="8">
        <f t="shared" si="1"/>
        <v>88.461538461538467</v>
      </c>
      <c r="G9" s="8">
        <f t="shared" si="2"/>
        <v>0</v>
      </c>
      <c r="I9" s="1">
        <v>5</v>
      </c>
      <c r="J9" s="4">
        <v>6</v>
      </c>
      <c r="K9" s="4">
        <v>4</v>
      </c>
      <c r="L9" s="4">
        <v>5</v>
      </c>
      <c r="M9" s="8">
        <f t="shared" si="3"/>
        <v>66.666666666666671</v>
      </c>
      <c r="N9" s="8">
        <f t="shared" si="4"/>
        <v>83.333333333333329</v>
      </c>
      <c r="O9" s="8">
        <f t="shared" si="5"/>
        <v>16.666666666666657</v>
      </c>
      <c r="Q9" s="1">
        <v>5</v>
      </c>
      <c r="R9" s="1">
        <v>24</v>
      </c>
      <c r="S9" s="1">
        <v>18</v>
      </c>
      <c r="T9" s="1">
        <v>0</v>
      </c>
      <c r="U9" s="14">
        <f t="shared" si="6"/>
        <v>75</v>
      </c>
      <c r="V9" s="14">
        <f t="shared" si="7"/>
        <v>0</v>
      </c>
      <c r="W9" s="14">
        <f t="shared" si="8"/>
        <v>-75</v>
      </c>
    </row>
    <row r="10" spans="1:23" x14ac:dyDescent="0.25">
      <c r="A10" s="1">
        <v>7</v>
      </c>
      <c r="B10" s="4">
        <v>26</v>
      </c>
      <c r="C10" s="4">
        <v>19</v>
      </c>
      <c r="D10" s="4">
        <v>21</v>
      </c>
      <c r="E10" s="8">
        <f t="shared" si="0"/>
        <v>73.07692307692308</v>
      </c>
      <c r="F10" s="8">
        <f t="shared" si="1"/>
        <v>80.769230769230774</v>
      </c>
      <c r="G10" s="8">
        <f t="shared" si="2"/>
        <v>7.6923076923076934</v>
      </c>
      <c r="I10" s="1">
        <v>6</v>
      </c>
      <c r="J10" s="4">
        <v>6</v>
      </c>
      <c r="K10" s="4">
        <v>5</v>
      </c>
      <c r="L10" s="4">
        <v>5</v>
      </c>
      <c r="M10" s="8">
        <f t="shared" si="3"/>
        <v>83.333333333333329</v>
      </c>
      <c r="N10" s="8">
        <f t="shared" si="4"/>
        <v>83.333333333333329</v>
      </c>
      <c r="O10" s="8">
        <f t="shared" si="5"/>
        <v>0</v>
      </c>
      <c r="Q10" s="1">
        <v>6</v>
      </c>
      <c r="R10" s="1">
        <v>24</v>
      </c>
      <c r="S10" s="1">
        <v>13</v>
      </c>
      <c r="T10" s="1">
        <v>20</v>
      </c>
      <c r="U10" s="14">
        <f t="shared" si="6"/>
        <v>54.166666666666664</v>
      </c>
      <c r="V10" s="14">
        <f t="shared" si="7"/>
        <v>83.333333333333329</v>
      </c>
      <c r="W10" s="14">
        <f t="shared" si="8"/>
        <v>29.166666666666664</v>
      </c>
    </row>
    <row r="11" spans="1:23" x14ac:dyDescent="0.25">
      <c r="A11" s="1">
        <v>8</v>
      </c>
      <c r="B11" s="5">
        <v>26</v>
      </c>
      <c r="C11" s="5">
        <v>16</v>
      </c>
      <c r="D11" s="5">
        <v>22</v>
      </c>
      <c r="E11" s="8">
        <f t="shared" si="0"/>
        <v>61.53846153846154</v>
      </c>
      <c r="F11" s="8">
        <f t="shared" si="1"/>
        <v>84.615384615384613</v>
      </c>
      <c r="G11" s="8">
        <f t="shared" si="2"/>
        <v>23.076923076923073</v>
      </c>
      <c r="I11" s="1">
        <v>7</v>
      </c>
      <c r="J11" s="4">
        <v>6</v>
      </c>
      <c r="K11" s="4">
        <v>5</v>
      </c>
      <c r="L11" s="4">
        <v>3</v>
      </c>
      <c r="M11" s="8">
        <f t="shared" si="3"/>
        <v>83.333333333333329</v>
      </c>
      <c r="N11" s="8">
        <f t="shared" si="4"/>
        <v>50</v>
      </c>
      <c r="O11" s="8">
        <f t="shared" si="5"/>
        <v>-33.333333333333329</v>
      </c>
      <c r="Q11" s="1">
        <v>7</v>
      </c>
      <c r="R11" s="1">
        <v>24</v>
      </c>
      <c r="S11" s="1">
        <v>15</v>
      </c>
      <c r="T11" s="1">
        <v>20</v>
      </c>
      <c r="U11" s="14">
        <f t="shared" si="6"/>
        <v>62.5</v>
      </c>
      <c r="V11" s="14">
        <f t="shared" si="7"/>
        <v>83.333333333333329</v>
      </c>
      <c r="W11" s="14">
        <f t="shared" si="8"/>
        <v>20.833333333333329</v>
      </c>
    </row>
    <row r="12" spans="1:23" x14ac:dyDescent="0.25">
      <c r="A12" s="6" t="s">
        <v>154</v>
      </c>
      <c r="B12" s="12">
        <f t="shared" ref="B12:G12" si="9">+AVERAGE(B5:B11)</f>
        <v>26</v>
      </c>
      <c r="C12" s="7">
        <f t="shared" si="9"/>
        <v>18.571428571428573</v>
      </c>
      <c r="D12" s="7">
        <f t="shared" si="9"/>
        <v>20.428571428571427</v>
      </c>
      <c r="E12" s="11">
        <f t="shared" si="9"/>
        <v>71.428571428571431</v>
      </c>
      <c r="F12" s="11">
        <f t="shared" si="9"/>
        <v>78.571428571428569</v>
      </c>
      <c r="G12" s="11">
        <f t="shared" si="9"/>
        <v>7.1428571428571432</v>
      </c>
      <c r="I12" s="1">
        <v>8</v>
      </c>
      <c r="J12" s="4">
        <v>6</v>
      </c>
      <c r="K12" s="4">
        <v>4</v>
      </c>
      <c r="L12" s="4">
        <v>5</v>
      </c>
      <c r="M12" s="8">
        <f>+K12*100/J17</f>
        <v>66.666666666666671</v>
      </c>
      <c r="N12" s="8">
        <f>+L12*100/J17</f>
        <v>83.333333333333329</v>
      </c>
      <c r="O12" s="8">
        <f t="shared" si="5"/>
        <v>16.666666666666657</v>
      </c>
      <c r="Q12" s="1">
        <v>8</v>
      </c>
      <c r="R12" s="1">
        <v>24</v>
      </c>
      <c r="S12" s="1">
        <v>13</v>
      </c>
      <c r="T12" s="1">
        <v>23</v>
      </c>
      <c r="U12" s="14">
        <f t="shared" si="6"/>
        <v>54.166666666666664</v>
      </c>
      <c r="V12" s="14">
        <f t="shared" si="7"/>
        <v>95.833333333333329</v>
      </c>
      <c r="W12" s="14">
        <f t="shared" si="8"/>
        <v>41.666666666666664</v>
      </c>
    </row>
    <row r="13" spans="1:23" x14ac:dyDescent="0.25">
      <c r="I13" s="1">
        <v>9</v>
      </c>
      <c r="J13" s="4">
        <v>6</v>
      </c>
      <c r="K13" s="4">
        <v>3</v>
      </c>
      <c r="L13" s="4">
        <v>5</v>
      </c>
      <c r="M13" s="8">
        <f>+K13*100/J13</f>
        <v>50</v>
      </c>
      <c r="N13" s="8">
        <f>+L13*100/J13</f>
        <v>83.333333333333329</v>
      </c>
      <c r="O13" s="8">
        <f t="shared" si="5"/>
        <v>33.333333333333329</v>
      </c>
      <c r="Q13" s="1">
        <v>9</v>
      </c>
      <c r="R13" s="1">
        <v>24</v>
      </c>
      <c r="S13" s="1">
        <v>12</v>
      </c>
      <c r="T13" s="1">
        <v>20</v>
      </c>
      <c r="U13" s="14">
        <f t="shared" si="6"/>
        <v>50</v>
      </c>
      <c r="V13" s="14">
        <f t="shared" si="7"/>
        <v>83.333333333333329</v>
      </c>
      <c r="W13" s="14">
        <f t="shared" si="8"/>
        <v>33.333333333333329</v>
      </c>
    </row>
    <row r="14" spans="1:23" x14ac:dyDescent="0.25">
      <c r="I14" s="1">
        <v>10</v>
      </c>
      <c r="J14" s="4">
        <v>6</v>
      </c>
      <c r="K14" s="4">
        <v>3</v>
      </c>
      <c r="L14" s="4">
        <v>5</v>
      </c>
      <c r="M14" s="8">
        <f>+K14*100/J14</f>
        <v>50</v>
      </c>
      <c r="N14" s="8">
        <f>+L14*100/J14</f>
        <v>83.333333333333329</v>
      </c>
      <c r="O14" s="8">
        <f t="shared" si="5"/>
        <v>33.333333333333329</v>
      </c>
      <c r="Q14" s="1">
        <v>10</v>
      </c>
      <c r="R14" s="1">
        <v>24</v>
      </c>
      <c r="S14" s="1">
        <v>16</v>
      </c>
      <c r="T14" s="1">
        <v>17</v>
      </c>
      <c r="U14" s="14">
        <f t="shared" si="6"/>
        <v>66.666666666666671</v>
      </c>
      <c r="V14" s="14">
        <f t="shared" si="7"/>
        <v>70.833333333333329</v>
      </c>
      <c r="W14" s="14">
        <f t="shared" si="8"/>
        <v>4.1666666666666572</v>
      </c>
    </row>
    <row r="15" spans="1:23" x14ac:dyDescent="0.25">
      <c r="I15" s="1">
        <v>11</v>
      </c>
      <c r="J15" s="4">
        <v>6</v>
      </c>
      <c r="K15" s="4">
        <v>4</v>
      </c>
      <c r="L15" s="4">
        <v>4</v>
      </c>
      <c r="M15" s="8">
        <f>+K15*100/J15</f>
        <v>66.666666666666671</v>
      </c>
      <c r="N15" s="8">
        <f>+L15*100/J15</f>
        <v>66.666666666666671</v>
      </c>
      <c r="O15" s="8">
        <f t="shared" si="5"/>
        <v>0</v>
      </c>
      <c r="Q15" s="1">
        <v>11</v>
      </c>
      <c r="R15" s="1">
        <v>24</v>
      </c>
      <c r="S15" s="1">
        <v>12</v>
      </c>
      <c r="T15" s="1">
        <v>20</v>
      </c>
      <c r="U15" s="14">
        <f t="shared" si="6"/>
        <v>50</v>
      </c>
      <c r="V15" s="14">
        <f t="shared" si="7"/>
        <v>83.333333333333329</v>
      </c>
      <c r="W15" s="14">
        <f t="shared" si="8"/>
        <v>33.333333333333329</v>
      </c>
    </row>
    <row r="16" spans="1:23" x14ac:dyDescent="0.25">
      <c r="I16" s="1">
        <v>12</v>
      </c>
      <c r="J16" s="4">
        <v>6</v>
      </c>
      <c r="K16" s="4">
        <v>3</v>
      </c>
      <c r="L16" s="4">
        <v>4</v>
      </c>
      <c r="M16" s="8">
        <f>+K16*100/J16</f>
        <v>50</v>
      </c>
      <c r="N16" s="8">
        <f>+L16*100/J16</f>
        <v>66.666666666666671</v>
      </c>
      <c r="O16" s="8">
        <f t="shared" si="5"/>
        <v>16.666666666666671</v>
      </c>
      <c r="Q16" s="1">
        <v>12</v>
      </c>
      <c r="R16" s="1">
        <v>24</v>
      </c>
      <c r="S16" s="1">
        <v>18</v>
      </c>
      <c r="T16" s="1">
        <v>20</v>
      </c>
      <c r="U16" s="14">
        <f t="shared" si="6"/>
        <v>75</v>
      </c>
      <c r="V16" s="14">
        <f t="shared" si="7"/>
        <v>83.333333333333329</v>
      </c>
      <c r="W16" s="14">
        <f t="shared" si="8"/>
        <v>8.3333333333333286</v>
      </c>
    </row>
    <row r="17" spans="1:23" x14ac:dyDescent="0.25">
      <c r="A17" s="32" t="s">
        <v>160</v>
      </c>
      <c r="B17" s="32"/>
      <c r="C17" s="32"/>
      <c r="D17" s="32"/>
      <c r="E17" s="32"/>
      <c r="F17" s="32"/>
      <c r="G17" s="33"/>
      <c r="I17" s="6" t="s">
        <v>154</v>
      </c>
      <c r="J17" s="12">
        <f>+AVERAGE(J5:J11)</f>
        <v>6</v>
      </c>
      <c r="K17" s="13">
        <f>+AVERAGE(K5:K16)</f>
        <v>3.9166666666666665</v>
      </c>
      <c r="L17" s="13">
        <f>+AVERAGE(L5:L16)</f>
        <v>4.25</v>
      </c>
      <c r="M17" s="11">
        <f>+AVERAGE(M5:M16)</f>
        <v>65.277777777777771</v>
      </c>
      <c r="N17" s="11">
        <f>+AVERAGE(N5:N16)</f>
        <v>70.833333333333329</v>
      </c>
      <c r="O17" s="11">
        <f>+AVERAGE(O5:O16)</f>
        <v>5.5555555555555536</v>
      </c>
      <c r="Q17" s="1">
        <v>13</v>
      </c>
      <c r="R17" s="1">
        <v>24</v>
      </c>
      <c r="S17" s="1">
        <v>15</v>
      </c>
      <c r="T17" s="1">
        <v>14</v>
      </c>
      <c r="U17" s="14">
        <f t="shared" si="6"/>
        <v>62.5</v>
      </c>
      <c r="V17" s="14">
        <f t="shared" si="7"/>
        <v>58.333333333333336</v>
      </c>
      <c r="W17" s="14">
        <f t="shared" si="8"/>
        <v>-4.1666666666666643</v>
      </c>
    </row>
    <row r="18" spans="1:23" x14ac:dyDescent="0.25">
      <c r="A18" s="30" t="s">
        <v>180</v>
      </c>
      <c r="B18" s="30"/>
      <c r="C18" s="30"/>
      <c r="D18" s="30"/>
      <c r="E18" s="30"/>
      <c r="F18" s="30"/>
      <c r="G18" s="31"/>
      <c r="Q18" s="1">
        <v>14</v>
      </c>
      <c r="R18" s="1">
        <v>24</v>
      </c>
      <c r="S18" s="1">
        <v>13</v>
      </c>
      <c r="T18" s="1">
        <v>19</v>
      </c>
      <c r="U18" s="14">
        <f t="shared" si="6"/>
        <v>54.166666666666664</v>
      </c>
      <c r="V18" s="14">
        <f t="shared" si="7"/>
        <v>79.166666666666671</v>
      </c>
      <c r="W18" s="14">
        <f t="shared" si="8"/>
        <v>25.000000000000007</v>
      </c>
    </row>
    <row r="19" spans="1:23" ht="30" x14ac:dyDescent="0.25">
      <c r="A19" s="9" t="s">
        <v>166</v>
      </c>
      <c r="B19" s="9" t="s">
        <v>161</v>
      </c>
      <c r="C19" s="10" t="s">
        <v>167</v>
      </c>
      <c r="D19" s="10" t="s">
        <v>168</v>
      </c>
      <c r="E19" s="10" t="s">
        <v>163</v>
      </c>
      <c r="F19" s="10" t="s">
        <v>164</v>
      </c>
      <c r="G19" s="9" t="s">
        <v>162</v>
      </c>
      <c r="I19" s="28" t="s">
        <v>160</v>
      </c>
      <c r="J19" s="28"/>
      <c r="K19" s="28"/>
      <c r="L19" s="28"/>
      <c r="M19" s="28"/>
      <c r="N19" s="28"/>
      <c r="O19" s="29"/>
      <c r="Q19" s="1">
        <v>15</v>
      </c>
      <c r="R19" s="1">
        <v>24</v>
      </c>
      <c r="S19" s="1">
        <v>12</v>
      </c>
      <c r="T19" s="1">
        <v>22</v>
      </c>
      <c r="U19" s="14">
        <f t="shared" si="6"/>
        <v>50</v>
      </c>
      <c r="V19" s="14">
        <f t="shared" si="7"/>
        <v>91.666666666666671</v>
      </c>
      <c r="W19" s="14">
        <f t="shared" si="8"/>
        <v>41.666666666666671</v>
      </c>
    </row>
    <row r="20" spans="1:23" x14ac:dyDescent="0.25">
      <c r="A20" s="1">
        <v>1</v>
      </c>
      <c r="B20" s="4">
        <v>25</v>
      </c>
      <c r="C20" s="4">
        <v>20</v>
      </c>
      <c r="D20" s="4">
        <v>23</v>
      </c>
      <c r="E20" s="8">
        <f>+C20*100/B20</f>
        <v>80</v>
      </c>
      <c r="F20" s="8">
        <f>+D20*100/B20</f>
        <v>92</v>
      </c>
      <c r="G20" s="8">
        <f>+F20-E20</f>
        <v>12</v>
      </c>
      <c r="I20" s="30" t="s">
        <v>253</v>
      </c>
      <c r="J20" s="30"/>
      <c r="K20" s="30"/>
      <c r="L20" s="30"/>
      <c r="M20" s="30"/>
      <c r="N20" s="30"/>
      <c r="O20" s="31"/>
      <c r="Q20" s="1">
        <v>16</v>
      </c>
      <c r="R20" s="1">
        <v>24</v>
      </c>
      <c r="S20" s="1">
        <v>11</v>
      </c>
      <c r="T20" s="1">
        <v>19</v>
      </c>
      <c r="U20" s="14">
        <f t="shared" si="6"/>
        <v>45.833333333333336</v>
      </c>
      <c r="V20" s="14">
        <f t="shared" si="7"/>
        <v>79.166666666666671</v>
      </c>
      <c r="W20" s="14">
        <f t="shared" si="8"/>
        <v>33.333333333333336</v>
      </c>
    </row>
    <row r="21" spans="1:23" s="2" customFormat="1" ht="45" x14ac:dyDescent="0.25">
      <c r="A21" s="1">
        <v>2</v>
      </c>
      <c r="B21" s="1">
        <v>25</v>
      </c>
      <c r="C21" s="1">
        <v>21</v>
      </c>
      <c r="D21" s="1">
        <v>20</v>
      </c>
      <c r="E21" s="14">
        <f t="shared" ref="E21:E62" si="10">+C21*100/B21</f>
        <v>84</v>
      </c>
      <c r="F21" s="14">
        <f t="shared" ref="F21:F62" si="11">+D21*100/B21</f>
        <v>80</v>
      </c>
      <c r="G21" s="14">
        <f t="shared" ref="G21:G62" si="12">+F21-E21</f>
        <v>-4</v>
      </c>
      <c r="I21" s="9" t="s">
        <v>166</v>
      </c>
      <c r="J21" s="9" t="s">
        <v>161</v>
      </c>
      <c r="K21" s="10" t="s">
        <v>167</v>
      </c>
      <c r="L21" s="10" t="s">
        <v>168</v>
      </c>
      <c r="M21" s="10" t="s">
        <v>163</v>
      </c>
      <c r="N21" s="10" t="s">
        <v>164</v>
      </c>
      <c r="O21" s="9" t="s">
        <v>162</v>
      </c>
      <c r="Q21" s="1">
        <v>17</v>
      </c>
      <c r="R21" s="1">
        <v>24</v>
      </c>
      <c r="S21" s="1">
        <v>17</v>
      </c>
      <c r="T21" s="1">
        <v>22</v>
      </c>
      <c r="U21" s="14">
        <f t="shared" si="6"/>
        <v>70.833333333333329</v>
      </c>
      <c r="V21" s="14">
        <f t="shared" si="7"/>
        <v>91.666666666666671</v>
      </c>
      <c r="W21" s="14">
        <f t="shared" si="8"/>
        <v>20.833333333333343</v>
      </c>
    </row>
    <row r="22" spans="1:23" x14ac:dyDescent="0.25">
      <c r="A22" s="1">
        <v>3</v>
      </c>
      <c r="B22" s="4">
        <v>25</v>
      </c>
      <c r="C22" s="4">
        <v>12</v>
      </c>
      <c r="D22" s="4">
        <v>20</v>
      </c>
      <c r="E22" s="8">
        <f t="shared" si="10"/>
        <v>48</v>
      </c>
      <c r="F22" s="8">
        <f t="shared" si="11"/>
        <v>80</v>
      </c>
      <c r="G22" s="8">
        <f t="shared" si="12"/>
        <v>32</v>
      </c>
      <c r="I22" s="1">
        <v>1</v>
      </c>
      <c r="J22" s="4">
        <v>5</v>
      </c>
      <c r="K22" s="4">
        <v>2</v>
      </c>
      <c r="L22" s="4">
        <v>4</v>
      </c>
      <c r="M22" s="8">
        <f t="shared" ref="M22:M37" si="13">+K22*100/J22</f>
        <v>40</v>
      </c>
      <c r="N22" s="8">
        <f t="shared" ref="N22:N37" si="14">+L22*100/J22</f>
        <v>80</v>
      </c>
      <c r="O22" s="8">
        <f t="shared" ref="O22:O37" si="15">+N22-M22</f>
        <v>40</v>
      </c>
      <c r="Q22" s="1">
        <v>18</v>
      </c>
      <c r="R22" s="1">
        <v>24</v>
      </c>
      <c r="S22" s="1">
        <v>11</v>
      </c>
      <c r="T22" s="1">
        <v>18</v>
      </c>
      <c r="U22" s="14">
        <f t="shared" si="6"/>
        <v>45.833333333333336</v>
      </c>
      <c r="V22" s="14">
        <f t="shared" si="7"/>
        <v>75</v>
      </c>
      <c r="W22" s="14">
        <f t="shared" si="8"/>
        <v>29.166666666666664</v>
      </c>
    </row>
    <row r="23" spans="1:23" x14ac:dyDescent="0.25">
      <c r="A23" s="1">
        <v>4</v>
      </c>
      <c r="B23" s="4">
        <v>25</v>
      </c>
      <c r="C23" s="4">
        <v>16</v>
      </c>
      <c r="D23" s="4">
        <v>20</v>
      </c>
      <c r="E23" s="8">
        <f t="shared" si="10"/>
        <v>64</v>
      </c>
      <c r="F23" s="8">
        <f t="shared" si="11"/>
        <v>80</v>
      </c>
      <c r="G23" s="8">
        <f t="shared" si="12"/>
        <v>16</v>
      </c>
      <c r="I23" s="1">
        <v>2</v>
      </c>
      <c r="J23" s="4">
        <v>5</v>
      </c>
      <c r="K23" s="4">
        <v>4</v>
      </c>
      <c r="L23" s="4">
        <v>4</v>
      </c>
      <c r="M23" s="8">
        <f t="shared" si="13"/>
        <v>80</v>
      </c>
      <c r="N23" s="8">
        <f t="shared" si="14"/>
        <v>80</v>
      </c>
      <c r="O23" s="8">
        <f t="shared" si="15"/>
        <v>0</v>
      </c>
      <c r="Q23" s="1">
        <v>19</v>
      </c>
      <c r="R23" s="1">
        <v>24</v>
      </c>
      <c r="S23" s="1">
        <v>15</v>
      </c>
      <c r="T23" s="1">
        <v>0</v>
      </c>
      <c r="U23" s="14">
        <f t="shared" si="6"/>
        <v>62.5</v>
      </c>
      <c r="V23" s="14">
        <f t="shared" si="7"/>
        <v>0</v>
      </c>
      <c r="W23" s="14">
        <f t="shared" si="8"/>
        <v>-62.5</v>
      </c>
    </row>
    <row r="24" spans="1:23" x14ac:dyDescent="0.25">
      <c r="A24" s="1">
        <v>5</v>
      </c>
      <c r="B24" s="4">
        <v>25</v>
      </c>
      <c r="C24" s="4">
        <v>12</v>
      </c>
      <c r="D24" s="4">
        <v>15</v>
      </c>
      <c r="E24" s="8">
        <f t="shared" si="10"/>
        <v>48</v>
      </c>
      <c r="F24" s="8">
        <f t="shared" si="11"/>
        <v>60</v>
      </c>
      <c r="G24" s="8">
        <f t="shared" si="12"/>
        <v>12</v>
      </c>
      <c r="I24" s="1">
        <v>3</v>
      </c>
      <c r="J24" s="4">
        <v>5</v>
      </c>
      <c r="K24" s="4">
        <v>4</v>
      </c>
      <c r="L24" s="4">
        <v>4</v>
      </c>
      <c r="M24" s="8">
        <f t="shared" si="13"/>
        <v>80</v>
      </c>
      <c r="N24" s="8">
        <f t="shared" si="14"/>
        <v>80</v>
      </c>
      <c r="O24" s="8">
        <f t="shared" si="15"/>
        <v>0</v>
      </c>
      <c r="Q24" s="1">
        <v>20</v>
      </c>
      <c r="R24" s="1">
        <v>24</v>
      </c>
      <c r="S24" s="1">
        <v>16</v>
      </c>
      <c r="T24" s="1">
        <v>23</v>
      </c>
      <c r="U24" s="14">
        <f t="shared" si="6"/>
        <v>66.666666666666671</v>
      </c>
      <c r="V24" s="14">
        <f t="shared" si="7"/>
        <v>95.833333333333329</v>
      </c>
      <c r="W24" s="14">
        <f t="shared" si="8"/>
        <v>29.166666666666657</v>
      </c>
    </row>
    <row r="25" spans="1:23" x14ac:dyDescent="0.25">
      <c r="A25" s="1">
        <v>6</v>
      </c>
      <c r="B25" s="4">
        <v>25</v>
      </c>
      <c r="C25" s="4">
        <v>12</v>
      </c>
      <c r="D25" s="4">
        <v>19</v>
      </c>
      <c r="E25" s="8">
        <f t="shared" si="10"/>
        <v>48</v>
      </c>
      <c r="F25" s="8">
        <f t="shared" si="11"/>
        <v>76</v>
      </c>
      <c r="G25" s="8">
        <f t="shared" si="12"/>
        <v>28</v>
      </c>
      <c r="I25" s="1">
        <v>4</v>
      </c>
      <c r="J25" s="4">
        <v>5</v>
      </c>
      <c r="K25" s="4">
        <v>4</v>
      </c>
      <c r="L25" s="4">
        <v>4</v>
      </c>
      <c r="M25" s="8">
        <f t="shared" si="13"/>
        <v>80</v>
      </c>
      <c r="N25" s="8">
        <f t="shared" si="14"/>
        <v>80</v>
      </c>
      <c r="O25" s="8">
        <f t="shared" si="15"/>
        <v>0</v>
      </c>
      <c r="Q25" s="1">
        <v>21</v>
      </c>
      <c r="R25" s="1">
        <v>24</v>
      </c>
      <c r="S25" s="1">
        <v>15</v>
      </c>
      <c r="T25" s="1">
        <v>20</v>
      </c>
      <c r="U25" s="14">
        <f t="shared" si="6"/>
        <v>62.5</v>
      </c>
      <c r="V25" s="14">
        <f t="shared" si="7"/>
        <v>83.333333333333329</v>
      </c>
      <c r="W25" s="14">
        <f t="shared" si="8"/>
        <v>20.833333333333329</v>
      </c>
    </row>
    <row r="26" spans="1:23" x14ac:dyDescent="0.25">
      <c r="A26" s="1">
        <v>7</v>
      </c>
      <c r="B26" s="4">
        <v>25</v>
      </c>
      <c r="C26" s="4">
        <v>15</v>
      </c>
      <c r="D26" s="4">
        <v>20</v>
      </c>
      <c r="E26" s="8">
        <f t="shared" si="10"/>
        <v>60</v>
      </c>
      <c r="F26" s="8">
        <f t="shared" si="11"/>
        <v>80</v>
      </c>
      <c r="G26" s="8">
        <f t="shared" si="12"/>
        <v>20</v>
      </c>
      <c r="I26" s="1">
        <v>5</v>
      </c>
      <c r="J26" s="4">
        <v>5</v>
      </c>
      <c r="K26" s="4">
        <v>2</v>
      </c>
      <c r="L26" s="4">
        <v>5</v>
      </c>
      <c r="M26" s="8">
        <f t="shared" si="13"/>
        <v>40</v>
      </c>
      <c r="N26" s="8">
        <f t="shared" si="14"/>
        <v>100</v>
      </c>
      <c r="O26" s="8">
        <f t="shared" si="15"/>
        <v>60</v>
      </c>
      <c r="Q26" s="1">
        <v>22</v>
      </c>
      <c r="R26" s="1">
        <v>24</v>
      </c>
      <c r="S26" s="1">
        <v>16</v>
      </c>
      <c r="T26" s="1">
        <v>20</v>
      </c>
      <c r="U26" s="14">
        <f t="shared" si="6"/>
        <v>66.666666666666671</v>
      </c>
      <c r="V26" s="14">
        <f t="shared" si="7"/>
        <v>83.333333333333329</v>
      </c>
      <c r="W26" s="14">
        <f t="shared" si="8"/>
        <v>16.666666666666657</v>
      </c>
    </row>
    <row r="27" spans="1:23" x14ac:dyDescent="0.25">
      <c r="A27" s="1">
        <v>8</v>
      </c>
      <c r="B27" s="4">
        <v>25</v>
      </c>
      <c r="C27" s="4">
        <v>19</v>
      </c>
      <c r="D27" s="4">
        <v>20</v>
      </c>
      <c r="E27" s="8">
        <f>+C27*100/B63</f>
        <v>76</v>
      </c>
      <c r="F27" s="8">
        <f>+D27*100/B63</f>
        <v>80</v>
      </c>
      <c r="G27" s="8">
        <f t="shared" si="12"/>
        <v>4</v>
      </c>
      <c r="I27" s="1">
        <v>6</v>
      </c>
      <c r="J27" s="4">
        <v>5</v>
      </c>
      <c r="K27" s="4">
        <v>4</v>
      </c>
      <c r="L27" s="4">
        <v>5</v>
      </c>
      <c r="M27" s="8">
        <f t="shared" si="13"/>
        <v>80</v>
      </c>
      <c r="N27" s="8">
        <f t="shared" si="14"/>
        <v>100</v>
      </c>
      <c r="O27" s="8">
        <f t="shared" si="15"/>
        <v>20</v>
      </c>
      <c r="Q27" s="1">
        <v>23</v>
      </c>
      <c r="R27" s="1">
        <v>24</v>
      </c>
      <c r="S27" s="1">
        <v>10</v>
      </c>
      <c r="T27" s="1">
        <v>17</v>
      </c>
      <c r="U27" s="14">
        <f t="shared" si="6"/>
        <v>41.666666666666664</v>
      </c>
      <c r="V27" s="14">
        <f t="shared" si="7"/>
        <v>70.833333333333329</v>
      </c>
      <c r="W27" s="14">
        <f t="shared" si="8"/>
        <v>29.166666666666664</v>
      </c>
    </row>
    <row r="28" spans="1:23" x14ac:dyDescent="0.25">
      <c r="A28" s="1">
        <v>9</v>
      </c>
      <c r="B28" s="4">
        <v>25</v>
      </c>
      <c r="C28" s="4">
        <v>18</v>
      </c>
      <c r="D28" s="4">
        <v>18</v>
      </c>
      <c r="E28" s="8">
        <f t="shared" si="10"/>
        <v>72</v>
      </c>
      <c r="F28" s="8">
        <f t="shared" si="11"/>
        <v>72</v>
      </c>
      <c r="G28" s="8">
        <f t="shared" si="12"/>
        <v>0</v>
      </c>
      <c r="I28" s="1">
        <v>7</v>
      </c>
      <c r="J28" s="4">
        <v>5</v>
      </c>
      <c r="K28" s="4">
        <v>2</v>
      </c>
      <c r="L28" s="4">
        <v>5</v>
      </c>
      <c r="M28" s="8">
        <f t="shared" si="13"/>
        <v>40</v>
      </c>
      <c r="N28" s="8">
        <f t="shared" si="14"/>
        <v>100</v>
      </c>
      <c r="O28" s="8">
        <f t="shared" si="15"/>
        <v>60</v>
      </c>
      <c r="Q28" s="1">
        <v>24</v>
      </c>
      <c r="R28" s="1">
        <v>24</v>
      </c>
      <c r="S28" s="1">
        <v>17</v>
      </c>
      <c r="T28" s="1">
        <v>22</v>
      </c>
      <c r="U28" s="14">
        <f t="shared" si="6"/>
        <v>70.833333333333329</v>
      </c>
      <c r="V28" s="14">
        <f t="shared" si="7"/>
        <v>91.666666666666671</v>
      </c>
      <c r="W28" s="14">
        <f t="shared" si="8"/>
        <v>20.833333333333343</v>
      </c>
    </row>
    <row r="29" spans="1:23" x14ac:dyDescent="0.25">
      <c r="A29" s="1">
        <v>10</v>
      </c>
      <c r="B29" s="4">
        <v>25</v>
      </c>
      <c r="C29" s="4">
        <v>15</v>
      </c>
      <c r="D29" s="4">
        <v>20</v>
      </c>
      <c r="E29" s="8">
        <f t="shared" si="10"/>
        <v>60</v>
      </c>
      <c r="F29" s="8">
        <f t="shared" si="11"/>
        <v>80</v>
      </c>
      <c r="G29" s="8">
        <f t="shared" si="12"/>
        <v>20</v>
      </c>
      <c r="I29" s="1">
        <v>8</v>
      </c>
      <c r="J29" s="4">
        <v>5</v>
      </c>
      <c r="K29" s="4">
        <v>3</v>
      </c>
      <c r="L29" s="4">
        <v>5</v>
      </c>
      <c r="M29" s="8">
        <f t="shared" si="13"/>
        <v>60</v>
      </c>
      <c r="N29" s="8">
        <f t="shared" si="14"/>
        <v>100</v>
      </c>
      <c r="O29" s="8">
        <f t="shared" si="15"/>
        <v>40</v>
      </c>
      <c r="Q29" s="1">
        <v>25</v>
      </c>
      <c r="R29" s="1">
        <v>24</v>
      </c>
      <c r="S29" s="1">
        <v>17</v>
      </c>
      <c r="T29" s="1">
        <v>18</v>
      </c>
      <c r="U29" s="14">
        <f t="shared" si="6"/>
        <v>70.833333333333329</v>
      </c>
      <c r="V29" s="14">
        <f t="shared" si="7"/>
        <v>75</v>
      </c>
      <c r="W29" s="14">
        <f t="shared" si="8"/>
        <v>4.1666666666666714</v>
      </c>
    </row>
    <row r="30" spans="1:23" x14ac:dyDescent="0.25">
      <c r="A30" s="1">
        <v>11</v>
      </c>
      <c r="B30" s="4">
        <v>25</v>
      </c>
      <c r="C30" s="4">
        <v>11</v>
      </c>
      <c r="D30" s="4">
        <v>19</v>
      </c>
      <c r="E30" s="8">
        <f t="shared" si="10"/>
        <v>44</v>
      </c>
      <c r="F30" s="8">
        <f t="shared" si="11"/>
        <v>76</v>
      </c>
      <c r="G30" s="8">
        <f t="shared" si="12"/>
        <v>32</v>
      </c>
      <c r="I30" s="1">
        <v>9</v>
      </c>
      <c r="J30" s="4">
        <v>5</v>
      </c>
      <c r="K30" s="4">
        <v>3</v>
      </c>
      <c r="L30" s="4">
        <v>5</v>
      </c>
      <c r="M30" s="8">
        <f t="shared" si="13"/>
        <v>60</v>
      </c>
      <c r="N30" s="8">
        <f t="shared" si="14"/>
        <v>100</v>
      </c>
      <c r="O30" s="8">
        <f t="shared" si="15"/>
        <v>40</v>
      </c>
      <c r="Q30" s="1">
        <v>26</v>
      </c>
      <c r="R30" s="1">
        <v>24</v>
      </c>
      <c r="S30" s="1">
        <v>10</v>
      </c>
      <c r="T30" s="1">
        <v>23</v>
      </c>
      <c r="U30" s="14">
        <f t="shared" si="6"/>
        <v>41.666666666666664</v>
      </c>
      <c r="V30" s="14">
        <f t="shared" si="7"/>
        <v>95.833333333333329</v>
      </c>
      <c r="W30" s="14">
        <f t="shared" si="8"/>
        <v>54.166666666666664</v>
      </c>
    </row>
    <row r="31" spans="1:23" x14ac:dyDescent="0.25">
      <c r="A31" s="1">
        <v>12</v>
      </c>
      <c r="B31" s="4">
        <v>25</v>
      </c>
      <c r="C31" s="4">
        <v>12</v>
      </c>
      <c r="D31" s="4">
        <v>20</v>
      </c>
      <c r="E31" s="8">
        <f t="shared" si="10"/>
        <v>48</v>
      </c>
      <c r="F31" s="8">
        <f t="shared" si="11"/>
        <v>80</v>
      </c>
      <c r="G31" s="8">
        <f t="shared" si="12"/>
        <v>32</v>
      </c>
      <c r="I31" s="1">
        <v>10</v>
      </c>
      <c r="J31" s="4">
        <v>5</v>
      </c>
      <c r="K31" s="4">
        <v>4</v>
      </c>
      <c r="L31" s="4">
        <v>5</v>
      </c>
      <c r="M31" s="8">
        <f t="shared" si="13"/>
        <v>80</v>
      </c>
      <c r="N31" s="8">
        <f t="shared" si="14"/>
        <v>100</v>
      </c>
      <c r="O31" s="8">
        <f t="shared" si="15"/>
        <v>20</v>
      </c>
      <c r="Q31" s="1">
        <v>27</v>
      </c>
      <c r="R31" s="1">
        <v>24</v>
      </c>
      <c r="S31" s="1">
        <v>14</v>
      </c>
      <c r="T31" s="1">
        <v>20</v>
      </c>
      <c r="U31" s="14">
        <f t="shared" si="6"/>
        <v>58.333333333333336</v>
      </c>
      <c r="V31" s="14">
        <f t="shared" si="7"/>
        <v>83.333333333333329</v>
      </c>
      <c r="W31" s="14">
        <f t="shared" si="8"/>
        <v>24.999999999999993</v>
      </c>
    </row>
    <row r="32" spans="1:23" x14ac:dyDescent="0.25">
      <c r="A32" s="1">
        <v>13</v>
      </c>
      <c r="B32" s="4">
        <v>25</v>
      </c>
      <c r="C32" s="4">
        <v>17</v>
      </c>
      <c r="D32" s="4">
        <v>20</v>
      </c>
      <c r="E32" s="8">
        <f t="shared" si="10"/>
        <v>68</v>
      </c>
      <c r="F32" s="8">
        <f t="shared" si="11"/>
        <v>80</v>
      </c>
      <c r="G32" s="8">
        <f t="shared" si="12"/>
        <v>12</v>
      </c>
      <c r="I32" s="1">
        <v>11</v>
      </c>
      <c r="J32" s="4">
        <v>5</v>
      </c>
      <c r="K32" s="4">
        <v>3</v>
      </c>
      <c r="L32" s="4">
        <v>5</v>
      </c>
      <c r="M32" s="8">
        <f t="shared" si="13"/>
        <v>60</v>
      </c>
      <c r="N32" s="8">
        <f t="shared" si="14"/>
        <v>100</v>
      </c>
      <c r="O32" s="8">
        <f t="shared" si="15"/>
        <v>40</v>
      </c>
      <c r="Q32" s="6" t="s">
        <v>154</v>
      </c>
      <c r="R32" s="12">
        <f t="shared" ref="R32:W32" si="16">+AVERAGE(R5:R31)</f>
        <v>24</v>
      </c>
      <c r="S32" s="13">
        <f t="shared" si="16"/>
        <v>13.814814814814815</v>
      </c>
      <c r="T32" s="13">
        <f t="shared" si="16"/>
        <v>18.148148148148149</v>
      </c>
      <c r="U32" s="11">
        <f t="shared" si="16"/>
        <v>57.561728395061728</v>
      </c>
      <c r="V32" s="11">
        <f t="shared" si="16"/>
        <v>75.617283950617292</v>
      </c>
      <c r="W32" s="11">
        <f t="shared" si="16"/>
        <v>18.055555555555557</v>
      </c>
    </row>
    <row r="33" spans="1:15" x14ac:dyDescent="0.25">
      <c r="A33" s="1">
        <v>14</v>
      </c>
      <c r="B33" s="4">
        <v>25</v>
      </c>
      <c r="C33" s="4">
        <v>20</v>
      </c>
      <c r="D33" s="4">
        <v>22</v>
      </c>
      <c r="E33" s="8">
        <f t="shared" si="10"/>
        <v>80</v>
      </c>
      <c r="F33" s="8">
        <f t="shared" si="11"/>
        <v>88</v>
      </c>
      <c r="G33" s="8">
        <f t="shared" si="12"/>
        <v>8</v>
      </c>
      <c r="I33" s="1">
        <v>12</v>
      </c>
      <c r="J33" s="4">
        <v>5</v>
      </c>
      <c r="K33" s="4">
        <v>4</v>
      </c>
      <c r="L33" s="4">
        <v>5</v>
      </c>
      <c r="M33" s="8">
        <f t="shared" si="13"/>
        <v>80</v>
      </c>
      <c r="N33" s="8">
        <f t="shared" si="14"/>
        <v>100</v>
      </c>
      <c r="O33" s="8">
        <f t="shared" si="15"/>
        <v>20</v>
      </c>
    </row>
    <row r="34" spans="1:15" x14ac:dyDescent="0.25">
      <c r="A34" s="1">
        <v>15</v>
      </c>
      <c r="B34" s="4">
        <v>25</v>
      </c>
      <c r="C34" s="4">
        <v>18</v>
      </c>
      <c r="D34" s="4">
        <v>22</v>
      </c>
      <c r="E34" s="8">
        <f t="shared" si="10"/>
        <v>72</v>
      </c>
      <c r="F34" s="8">
        <f t="shared" si="11"/>
        <v>88</v>
      </c>
      <c r="G34" s="8">
        <f t="shared" si="12"/>
        <v>16</v>
      </c>
      <c r="I34" s="1">
        <v>13</v>
      </c>
      <c r="J34" s="4">
        <v>5</v>
      </c>
      <c r="K34" s="4">
        <v>3</v>
      </c>
      <c r="L34" s="4">
        <v>5</v>
      </c>
      <c r="M34" s="8">
        <f t="shared" si="13"/>
        <v>60</v>
      </c>
      <c r="N34" s="8">
        <f t="shared" si="14"/>
        <v>100</v>
      </c>
      <c r="O34" s="8">
        <f t="shared" si="15"/>
        <v>40</v>
      </c>
    </row>
    <row r="35" spans="1:15" x14ac:dyDescent="0.25">
      <c r="A35" s="1">
        <v>16</v>
      </c>
      <c r="B35" s="4">
        <v>25</v>
      </c>
      <c r="C35" s="4">
        <v>17</v>
      </c>
      <c r="D35" s="4">
        <v>21</v>
      </c>
      <c r="E35" s="8">
        <f t="shared" si="10"/>
        <v>68</v>
      </c>
      <c r="F35" s="8">
        <f t="shared" si="11"/>
        <v>84</v>
      </c>
      <c r="G35" s="8">
        <f t="shared" si="12"/>
        <v>16</v>
      </c>
      <c r="I35" s="1">
        <v>14</v>
      </c>
      <c r="J35" s="4">
        <v>5</v>
      </c>
      <c r="K35" s="4">
        <v>2</v>
      </c>
      <c r="L35" s="4">
        <v>5</v>
      </c>
      <c r="M35" s="8">
        <f t="shared" si="13"/>
        <v>40</v>
      </c>
      <c r="N35" s="8">
        <f t="shared" si="14"/>
        <v>100</v>
      </c>
      <c r="O35" s="8">
        <f t="shared" si="15"/>
        <v>60</v>
      </c>
    </row>
    <row r="36" spans="1:15" x14ac:dyDescent="0.25">
      <c r="A36" s="1">
        <v>17</v>
      </c>
      <c r="B36" s="4">
        <v>25</v>
      </c>
      <c r="C36" s="4">
        <v>14</v>
      </c>
      <c r="D36" s="4">
        <v>21</v>
      </c>
      <c r="E36" s="8">
        <f t="shared" si="10"/>
        <v>56</v>
      </c>
      <c r="F36" s="8">
        <f t="shared" si="11"/>
        <v>84</v>
      </c>
      <c r="G36" s="8">
        <f t="shared" si="12"/>
        <v>28</v>
      </c>
      <c r="I36" s="1">
        <v>15</v>
      </c>
      <c r="J36" s="4">
        <v>5</v>
      </c>
      <c r="K36" s="4">
        <v>4</v>
      </c>
      <c r="L36" s="4">
        <v>3</v>
      </c>
      <c r="M36" s="8">
        <f t="shared" si="13"/>
        <v>80</v>
      </c>
      <c r="N36" s="8">
        <f t="shared" si="14"/>
        <v>60</v>
      </c>
      <c r="O36" s="8">
        <f t="shared" si="15"/>
        <v>-20</v>
      </c>
    </row>
    <row r="37" spans="1:15" x14ac:dyDescent="0.25">
      <c r="A37" s="1">
        <v>18</v>
      </c>
      <c r="B37" s="4">
        <v>25</v>
      </c>
      <c r="C37" s="4">
        <v>20</v>
      </c>
      <c r="D37" s="4">
        <v>19</v>
      </c>
      <c r="E37" s="8">
        <f t="shared" si="10"/>
        <v>80</v>
      </c>
      <c r="F37" s="8">
        <f t="shared" si="11"/>
        <v>76</v>
      </c>
      <c r="G37" s="8">
        <f t="shared" si="12"/>
        <v>-4</v>
      </c>
      <c r="I37" s="1">
        <v>16</v>
      </c>
      <c r="J37" s="4">
        <v>5</v>
      </c>
      <c r="K37" s="4">
        <v>1</v>
      </c>
      <c r="L37" s="4">
        <v>5</v>
      </c>
      <c r="M37" s="8">
        <f t="shared" si="13"/>
        <v>20</v>
      </c>
      <c r="N37" s="8">
        <f t="shared" si="14"/>
        <v>100</v>
      </c>
      <c r="O37" s="8">
        <f t="shared" si="15"/>
        <v>80</v>
      </c>
    </row>
    <row r="38" spans="1:15" x14ac:dyDescent="0.25">
      <c r="A38" s="1">
        <v>19</v>
      </c>
      <c r="B38" s="4">
        <v>25</v>
      </c>
      <c r="C38" s="4">
        <v>16</v>
      </c>
      <c r="D38" s="4">
        <v>18</v>
      </c>
      <c r="E38" s="8">
        <f t="shared" si="10"/>
        <v>64</v>
      </c>
      <c r="F38" s="8">
        <f t="shared" si="11"/>
        <v>72</v>
      </c>
      <c r="G38" s="8">
        <f t="shared" si="12"/>
        <v>8</v>
      </c>
      <c r="I38" s="1">
        <v>17</v>
      </c>
      <c r="J38" s="4">
        <v>5</v>
      </c>
      <c r="K38" s="4">
        <v>4</v>
      </c>
      <c r="L38" s="4">
        <v>5</v>
      </c>
      <c r="M38" s="8">
        <f>+K38*100/J38</f>
        <v>80</v>
      </c>
      <c r="N38" s="8">
        <f>+L38*100/J38</f>
        <v>100</v>
      </c>
      <c r="O38" s="8">
        <f>+N38-M38</f>
        <v>20</v>
      </c>
    </row>
    <row r="39" spans="1:15" x14ac:dyDescent="0.25">
      <c r="A39" s="1">
        <v>20</v>
      </c>
      <c r="B39" s="4">
        <v>25</v>
      </c>
      <c r="C39" s="4">
        <v>20</v>
      </c>
      <c r="D39" s="4">
        <v>16</v>
      </c>
      <c r="E39" s="8">
        <f t="shared" si="10"/>
        <v>80</v>
      </c>
      <c r="F39" s="8">
        <f t="shared" si="11"/>
        <v>64</v>
      </c>
      <c r="G39" s="8">
        <f t="shared" si="12"/>
        <v>-16</v>
      </c>
      <c r="I39" s="1">
        <v>18</v>
      </c>
      <c r="J39" s="4">
        <v>5</v>
      </c>
      <c r="K39" s="4">
        <v>2</v>
      </c>
      <c r="L39" s="4">
        <v>2</v>
      </c>
      <c r="M39" s="8">
        <v>2</v>
      </c>
      <c r="N39" s="8">
        <f>+L39*100/J39</f>
        <v>40</v>
      </c>
      <c r="O39" s="8">
        <f>+N39-M39</f>
        <v>38</v>
      </c>
    </row>
    <row r="40" spans="1:15" x14ac:dyDescent="0.25">
      <c r="A40" s="1">
        <v>21</v>
      </c>
      <c r="B40" s="4">
        <v>25</v>
      </c>
      <c r="C40" s="4">
        <v>19</v>
      </c>
      <c r="D40" s="4">
        <v>22</v>
      </c>
      <c r="E40" s="8">
        <f t="shared" si="10"/>
        <v>76</v>
      </c>
      <c r="F40" s="8">
        <f t="shared" si="11"/>
        <v>88</v>
      </c>
      <c r="G40" s="8">
        <f t="shared" si="12"/>
        <v>12</v>
      </c>
      <c r="I40" s="1">
        <v>19</v>
      </c>
      <c r="J40" s="15">
        <v>5</v>
      </c>
      <c r="K40" s="15">
        <v>5</v>
      </c>
      <c r="L40" s="15">
        <v>5</v>
      </c>
      <c r="M40" s="8">
        <v>2</v>
      </c>
      <c r="N40" s="16">
        <f>+L40*100/J40</f>
        <v>100</v>
      </c>
      <c r="O40" s="8">
        <f>+N40-M40</f>
        <v>98</v>
      </c>
    </row>
    <row r="41" spans="1:15" x14ac:dyDescent="0.25">
      <c r="A41" s="1">
        <v>22</v>
      </c>
      <c r="B41" s="4">
        <v>25</v>
      </c>
      <c r="C41" s="4">
        <v>17</v>
      </c>
      <c r="D41" s="4">
        <v>19</v>
      </c>
      <c r="E41" s="8">
        <f t="shared" si="10"/>
        <v>68</v>
      </c>
      <c r="F41" s="8">
        <f t="shared" si="11"/>
        <v>76</v>
      </c>
      <c r="G41" s="8">
        <f t="shared" si="12"/>
        <v>8</v>
      </c>
      <c r="I41" s="1">
        <v>20</v>
      </c>
      <c r="J41" s="15">
        <v>5</v>
      </c>
      <c r="K41" s="15">
        <v>3</v>
      </c>
      <c r="L41" s="15">
        <v>4</v>
      </c>
      <c r="M41" s="8">
        <v>2</v>
      </c>
      <c r="N41" s="16">
        <f>+L41*100/J41</f>
        <v>80</v>
      </c>
      <c r="O41" s="8">
        <f>+N41-M41</f>
        <v>78</v>
      </c>
    </row>
    <row r="42" spans="1:15" x14ac:dyDescent="0.25">
      <c r="A42" s="1">
        <v>23</v>
      </c>
      <c r="B42" s="4">
        <v>25</v>
      </c>
      <c r="C42" s="4">
        <v>14</v>
      </c>
      <c r="D42" s="4">
        <v>22</v>
      </c>
      <c r="E42" s="8">
        <f t="shared" si="10"/>
        <v>56</v>
      </c>
      <c r="F42" s="8">
        <f t="shared" si="11"/>
        <v>88</v>
      </c>
      <c r="G42" s="8">
        <f t="shared" si="12"/>
        <v>32</v>
      </c>
      <c r="I42" s="6" t="s">
        <v>154</v>
      </c>
      <c r="J42" s="12">
        <f t="shared" ref="J42:O42" si="17">+AVERAGE(J22:J41)</f>
        <v>5</v>
      </c>
      <c r="K42" s="13">
        <f t="shared" si="17"/>
        <v>3.15</v>
      </c>
      <c r="L42" s="13">
        <f t="shared" si="17"/>
        <v>4.5</v>
      </c>
      <c r="M42" s="11">
        <f t="shared" si="17"/>
        <v>53.3</v>
      </c>
      <c r="N42" s="11">
        <f t="shared" si="17"/>
        <v>90</v>
      </c>
      <c r="O42" s="11">
        <f t="shared" si="17"/>
        <v>36.700000000000003</v>
      </c>
    </row>
    <row r="43" spans="1:15" x14ac:dyDescent="0.25">
      <c r="A43" s="1">
        <v>24</v>
      </c>
      <c r="B43" s="4">
        <v>25</v>
      </c>
      <c r="C43" s="4">
        <v>16</v>
      </c>
      <c r="D43" s="4">
        <v>21</v>
      </c>
      <c r="E43" s="8">
        <f t="shared" si="10"/>
        <v>64</v>
      </c>
      <c r="F43" s="8">
        <f t="shared" si="11"/>
        <v>84</v>
      </c>
      <c r="G43" s="8">
        <f t="shared" si="12"/>
        <v>20</v>
      </c>
    </row>
    <row r="44" spans="1:15" x14ac:dyDescent="0.25">
      <c r="A44" s="1">
        <v>25</v>
      </c>
      <c r="B44" s="4">
        <v>25</v>
      </c>
      <c r="C44" s="4">
        <v>22</v>
      </c>
      <c r="D44" s="4">
        <v>24</v>
      </c>
      <c r="E44" s="8">
        <f t="shared" si="10"/>
        <v>88</v>
      </c>
      <c r="F44" s="8">
        <f t="shared" si="11"/>
        <v>96</v>
      </c>
      <c r="G44" s="8">
        <f t="shared" si="12"/>
        <v>8</v>
      </c>
    </row>
    <row r="45" spans="1:15" x14ac:dyDescent="0.25">
      <c r="A45" s="1">
        <v>26</v>
      </c>
      <c r="B45" s="4">
        <v>25</v>
      </c>
      <c r="C45" s="4">
        <v>16</v>
      </c>
      <c r="D45" s="4">
        <v>16</v>
      </c>
      <c r="E45" s="8">
        <f t="shared" si="10"/>
        <v>64</v>
      </c>
      <c r="F45" s="8">
        <f t="shared" si="11"/>
        <v>64</v>
      </c>
      <c r="G45" s="8">
        <f t="shared" si="12"/>
        <v>0</v>
      </c>
      <c r="I45" s="32" t="s">
        <v>160</v>
      </c>
      <c r="J45" s="32"/>
      <c r="K45" s="32"/>
      <c r="L45" s="32"/>
      <c r="M45" s="32"/>
      <c r="N45" s="32"/>
      <c r="O45" s="33"/>
    </row>
    <row r="46" spans="1:15" x14ac:dyDescent="0.25">
      <c r="A46" s="1">
        <v>27</v>
      </c>
      <c r="B46" s="4">
        <v>25</v>
      </c>
      <c r="C46" s="4">
        <v>20</v>
      </c>
      <c r="D46" s="4">
        <v>23</v>
      </c>
      <c r="E46" s="8">
        <f t="shared" si="10"/>
        <v>80</v>
      </c>
      <c r="F46" s="8">
        <f t="shared" si="11"/>
        <v>92</v>
      </c>
      <c r="G46" s="8">
        <f t="shared" si="12"/>
        <v>12</v>
      </c>
      <c r="I46" s="30" t="s">
        <v>254</v>
      </c>
      <c r="J46" s="30"/>
      <c r="K46" s="30"/>
      <c r="L46" s="30"/>
      <c r="M46" s="30"/>
      <c r="N46" s="30"/>
      <c r="O46" s="31"/>
    </row>
    <row r="47" spans="1:15" ht="45" x14ac:dyDescent="0.25">
      <c r="A47" s="1">
        <v>28</v>
      </c>
      <c r="B47" s="4">
        <v>25</v>
      </c>
      <c r="C47" s="4">
        <v>23</v>
      </c>
      <c r="D47" s="4">
        <v>24</v>
      </c>
      <c r="E47" s="8">
        <f t="shared" si="10"/>
        <v>92</v>
      </c>
      <c r="F47" s="8">
        <f t="shared" si="11"/>
        <v>96</v>
      </c>
      <c r="G47" s="8">
        <f t="shared" si="12"/>
        <v>4</v>
      </c>
      <c r="I47" s="9" t="s">
        <v>166</v>
      </c>
      <c r="J47" s="9" t="s">
        <v>161</v>
      </c>
      <c r="K47" s="10" t="s">
        <v>167</v>
      </c>
      <c r="L47" s="10" t="s">
        <v>168</v>
      </c>
      <c r="M47" s="10" t="s">
        <v>163</v>
      </c>
      <c r="N47" s="10" t="s">
        <v>164</v>
      </c>
      <c r="O47" s="9" t="s">
        <v>162</v>
      </c>
    </row>
    <row r="48" spans="1:15" x14ac:dyDescent="0.25">
      <c r="A48" s="1">
        <v>29</v>
      </c>
      <c r="B48" s="4">
        <v>25</v>
      </c>
      <c r="C48" s="4">
        <v>17</v>
      </c>
      <c r="D48" s="4">
        <v>21</v>
      </c>
      <c r="E48" s="8">
        <f t="shared" si="10"/>
        <v>68</v>
      </c>
      <c r="F48" s="8">
        <f t="shared" si="11"/>
        <v>84</v>
      </c>
      <c r="G48" s="8">
        <f t="shared" si="12"/>
        <v>16</v>
      </c>
      <c r="I48" s="1">
        <v>1</v>
      </c>
      <c r="J48" s="4">
        <v>5</v>
      </c>
      <c r="K48" s="4">
        <v>2</v>
      </c>
      <c r="L48" s="4">
        <v>2</v>
      </c>
      <c r="M48" s="8">
        <f t="shared" ref="M48:M59" si="18">+K48*100/J48</f>
        <v>40</v>
      </c>
      <c r="N48" s="8">
        <f t="shared" ref="N48:N59" si="19">+L48*100/J48</f>
        <v>40</v>
      </c>
      <c r="O48" s="8">
        <f t="shared" ref="O48:O59" si="20">+N48-M48</f>
        <v>0</v>
      </c>
    </row>
    <row r="49" spans="1:15" x14ac:dyDescent="0.25">
      <c r="A49" s="1">
        <v>30</v>
      </c>
      <c r="B49" s="4">
        <v>25</v>
      </c>
      <c r="C49" s="4">
        <v>19</v>
      </c>
      <c r="D49" s="4">
        <v>21</v>
      </c>
      <c r="E49" s="8">
        <f t="shared" si="10"/>
        <v>76</v>
      </c>
      <c r="F49" s="8">
        <f t="shared" si="11"/>
        <v>84</v>
      </c>
      <c r="G49" s="8">
        <f t="shared" si="12"/>
        <v>8</v>
      </c>
      <c r="I49" s="1">
        <v>2</v>
      </c>
      <c r="J49" s="4">
        <v>5</v>
      </c>
      <c r="K49" s="4">
        <v>3</v>
      </c>
      <c r="L49" s="4">
        <v>2</v>
      </c>
      <c r="M49" s="8">
        <f t="shared" si="18"/>
        <v>60</v>
      </c>
      <c r="N49" s="8">
        <f t="shared" si="19"/>
        <v>40</v>
      </c>
      <c r="O49" s="8">
        <f t="shared" si="20"/>
        <v>-20</v>
      </c>
    </row>
    <row r="50" spans="1:15" x14ac:dyDescent="0.25">
      <c r="A50" s="1">
        <v>31</v>
      </c>
      <c r="B50" s="4">
        <v>25</v>
      </c>
      <c r="C50" s="4">
        <v>13</v>
      </c>
      <c r="D50" s="4">
        <v>15</v>
      </c>
      <c r="E50" s="8">
        <f t="shared" si="10"/>
        <v>52</v>
      </c>
      <c r="F50" s="8">
        <f t="shared" si="11"/>
        <v>60</v>
      </c>
      <c r="G50" s="8">
        <f t="shared" si="12"/>
        <v>8</v>
      </c>
      <c r="I50" s="1">
        <v>3</v>
      </c>
      <c r="J50" s="4">
        <v>5</v>
      </c>
      <c r="K50" s="4">
        <v>4</v>
      </c>
      <c r="L50" s="4">
        <v>5</v>
      </c>
      <c r="M50" s="8">
        <f t="shared" si="18"/>
        <v>80</v>
      </c>
      <c r="N50" s="8">
        <f t="shared" si="19"/>
        <v>100</v>
      </c>
      <c r="O50" s="8">
        <f t="shared" si="20"/>
        <v>20</v>
      </c>
    </row>
    <row r="51" spans="1:15" x14ac:dyDescent="0.25">
      <c r="A51" s="1">
        <v>32</v>
      </c>
      <c r="B51" s="4">
        <v>25</v>
      </c>
      <c r="C51" s="4">
        <v>17</v>
      </c>
      <c r="D51" s="4">
        <v>18</v>
      </c>
      <c r="E51" s="8">
        <f t="shared" si="10"/>
        <v>68</v>
      </c>
      <c r="F51" s="8">
        <f t="shared" si="11"/>
        <v>72</v>
      </c>
      <c r="G51" s="8">
        <f t="shared" si="12"/>
        <v>4</v>
      </c>
      <c r="I51" s="1">
        <v>4</v>
      </c>
      <c r="J51" s="4">
        <v>5</v>
      </c>
      <c r="K51" s="4">
        <v>1</v>
      </c>
      <c r="L51" s="4">
        <v>3</v>
      </c>
      <c r="M51" s="8">
        <f t="shared" si="18"/>
        <v>20</v>
      </c>
      <c r="N51" s="8">
        <f t="shared" si="19"/>
        <v>60</v>
      </c>
      <c r="O51" s="8">
        <f t="shared" si="20"/>
        <v>40</v>
      </c>
    </row>
    <row r="52" spans="1:15" x14ac:dyDescent="0.25">
      <c r="A52" s="1">
        <v>33</v>
      </c>
      <c r="B52" s="4">
        <v>25</v>
      </c>
      <c r="C52" s="4">
        <v>11</v>
      </c>
      <c r="D52" s="4">
        <v>19</v>
      </c>
      <c r="E52" s="8">
        <f t="shared" si="10"/>
        <v>44</v>
      </c>
      <c r="F52" s="8">
        <f t="shared" si="11"/>
        <v>76</v>
      </c>
      <c r="G52" s="8">
        <f t="shared" si="12"/>
        <v>32</v>
      </c>
      <c r="I52" s="1">
        <v>5</v>
      </c>
      <c r="J52" s="4">
        <v>5</v>
      </c>
      <c r="K52" s="4">
        <v>1</v>
      </c>
      <c r="L52" s="4">
        <v>1</v>
      </c>
      <c r="M52" s="8">
        <f t="shared" si="18"/>
        <v>20</v>
      </c>
      <c r="N52" s="8">
        <f t="shared" si="19"/>
        <v>20</v>
      </c>
      <c r="O52" s="8">
        <f t="shared" si="20"/>
        <v>0</v>
      </c>
    </row>
    <row r="53" spans="1:15" x14ac:dyDescent="0.25">
      <c r="A53" s="1">
        <v>34</v>
      </c>
      <c r="B53" s="4">
        <v>25</v>
      </c>
      <c r="C53" s="4">
        <v>14</v>
      </c>
      <c r="D53" s="4">
        <v>19</v>
      </c>
      <c r="E53" s="8">
        <f t="shared" si="10"/>
        <v>56</v>
      </c>
      <c r="F53" s="8">
        <f t="shared" si="11"/>
        <v>76</v>
      </c>
      <c r="G53" s="8">
        <f t="shared" si="12"/>
        <v>20</v>
      </c>
      <c r="I53" s="1">
        <v>6</v>
      </c>
      <c r="J53" s="4">
        <v>5</v>
      </c>
      <c r="K53" s="4">
        <v>1</v>
      </c>
      <c r="L53" s="4">
        <v>3</v>
      </c>
      <c r="M53" s="8">
        <f t="shared" si="18"/>
        <v>20</v>
      </c>
      <c r="N53" s="8">
        <f t="shared" si="19"/>
        <v>60</v>
      </c>
      <c r="O53" s="8">
        <f t="shared" si="20"/>
        <v>40</v>
      </c>
    </row>
    <row r="54" spans="1:15" x14ac:dyDescent="0.25">
      <c r="A54" s="1">
        <v>35</v>
      </c>
      <c r="B54" s="4">
        <v>25</v>
      </c>
      <c r="C54" s="4">
        <v>18</v>
      </c>
      <c r="D54" s="4">
        <v>20</v>
      </c>
      <c r="E54" s="8">
        <f t="shared" si="10"/>
        <v>72</v>
      </c>
      <c r="F54" s="8">
        <f t="shared" si="11"/>
        <v>80</v>
      </c>
      <c r="G54" s="8">
        <f t="shared" si="12"/>
        <v>8</v>
      </c>
      <c r="I54" s="1">
        <v>7</v>
      </c>
      <c r="J54" s="4">
        <v>5</v>
      </c>
      <c r="K54" s="4">
        <v>3</v>
      </c>
      <c r="L54" s="4">
        <v>3</v>
      </c>
      <c r="M54" s="8">
        <f t="shared" si="18"/>
        <v>60</v>
      </c>
      <c r="N54" s="8">
        <f t="shared" si="19"/>
        <v>60</v>
      </c>
      <c r="O54" s="8">
        <f t="shared" si="20"/>
        <v>0</v>
      </c>
    </row>
    <row r="55" spans="1:15" x14ac:dyDescent="0.25">
      <c r="A55" s="1">
        <v>36</v>
      </c>
      <c r="B55" s="4">
        <v>25</v>
      </c>
      <c r="C55" s="4">
        <v>17</v>
      </c>
      <c r="D55" s="4">
        <v>4</v>
      </c>
      <c r="E55" s="8">
        <f t="shared" si="10"/>
        <v>68</v>
      </c>
      <c r="F55" s="8">
        <f t="shared" si="11"/>
        <v>16</v>
      </c>
      <c r="G55" s="8">
        <f t="shared" si="12"/>
        <v>-52</v>
      </c>
      <c r="I55" s="1">
        <v>8</v>
      </c>
      <c r="J55" s="4">
        <v>5</v>
      </c>
      <c r="K55" s="4">
        <v>1</v>
      </c>
      <c r="L55" s="4">
        <v>1</v>
      </c>
      <c r="M55" s="8">
        <f t="shared" si="18"/>
        <v>20</v>
      </c>
      <c r="N55" s="8">
        <f t="shared" si="19"/>
        <v>20</v>
      </c>
      <c r="O55" s="8">
        <f t="shared" si="20"/>
        <v>0</v>
      </c>
    </row>
    <row r="56" spans="1:15" x14ac:dyDescent="0.25">
      <c r="A56" s="1">
        <v>37</v>
      </c>
      <c r="B56" s="4">
        <v>25</v>
      </c>
      <c r="C56" s="4">
        <v>20</v>
      </c>
      <c r="D56" s="4">
        <v>21</v>
      </c>
      <c r="E56" s="8">
        <f t="shared" si="10"/>
        <v>80</v>
      </c>
      <c r="F56" s="8">
        <f t="shared" si="11"/>
        <v>84</v>
      </c>
      <c r="G56" s="8">
        <f t="shared" si="12"/>
        <v>4</v>
      </c>
      <c r="I56" s="1">
        <v>9</v>
      </c>
      <c r="J56" s="4">
        <v>5</v>
      </c>
      <c r="K56" s="4">
        <v>2</v>
      </c>
      <c r="L56" s="4">
        <v>4</v>
      </c>
      <c r="M56" s="8">
        <f t="shared" si="18"/>
        <v>40</v>
      </c>
      <c r="N56" s="8">
        <f t="shared" si="19"/>
        <v>80</v>
      </c>
      <c r="O56" s="8">
        <f t="shared" si="20"/>
        <v>40</v>
      </c>
    </row>
    <row r="57" spans="1:15" x14ac:dyDescent="0.25">
      <c r="A57" s="1">
        <v>38</v>
      </c>
      <c r="B57" s="4">
        <v>25</v>
      </c>
      <c r="C57" s="4">
        <v>17</v>
      </c>
      <c r="D57" s="4">
        <v>21</v>
      </c>
      <c r="E57" s="8">
        <f t="shared" si="10"/>
        <v>68</v>
      </c>
      <c r="F57" s="8">
        <f t="shared" si="11"/>
        <v>84</v>
      </c>
      <c r="G57" s="8">
        <f t="shared" si="12"/>
        <v>16</v>
      </c>
      <c r="I57" s="1">
        <v>10</v>
      </c>
      <c r="J57" s="4">
        <v>5</v>
      </c>
      <c r="K57" s="4">
        <v>0</v>
      </c>
      <c r="L57" s="4">
        <v>2</v>
      </c>
      <c r="M57" s="8">
        <f t="shared" si="18"/>
        <v>0</v>
      </c>
      <c r="N57" s="8">
        <f t="shared" si="19"/>
        <v>40</v>
      </c>
      <c r="O57" s="8">
        <f t="shared" si="20"/>
        <v>40</v>
      </c>
    </row>
    <row r="58" spans="1:15" x14ac:dyDescent="0.25">
      <c r="A58" s="1">
        <v>39</v>
      </c>
      <c r="B58" s="4">
        <v>25</v>
      </c>
      <c r="C58" s="4">
        <v>16</v>
      </c>
      <c r="D58" s="4">
        <v>18</v>
      </c>
      <c r="E58" s="8">
        <f t="shared" si="10"/>
        <v>64</v>
      </c>
      <c r="F58" s="8">
        <f t="shared" si="11"/>
        <v>72</v>
      </c>
      <c r="G58" s="8">
        <f t="shared" si="12"/>
        <v>8</v>
      </c>
      <c r="I58" s="1">
        <v>11</v>
      </c>
      <c r="J58" s="4">
        <v>5</v>
      </c>
      <c r="K58" s="4">
        <v>0</v>
      </c>
      <c r="L58" s="4">
        <v>2</v>
      </c>
      <c r="M58" s="8">
        <f t="shared" si="18"/>
        <v>0</v>
      </c>
      <c r="N58" s="8">
        <f t="shared" si="19"/>
        <v>40</v>
      </c>
      <c r="O58" s="8">
        <f t="shared" si="20"/>
        <v>40</v>
      </c>
    </row>
    <row r="59" spans="1:15" x14ac:dyDescent="0.25">
      <c r="A59" s="1">
        <v>40</v>
      </c>
      <c r="B59" s="4">
        <v>25</v>
      </c>
      <c r="C59" s="4">
        <v>14</v>
      </c>
      <c r="D59" s="4">
        <v>18</v>
      </c>
      <c r="E59" s="8">
        <f t="shared" si="10"/>
        <v>56</v>
      </c>
      <c r="F59" s="8">
        <f t="shared" si="11"/>
        <v>72</v>
      </c>
      <c r="G59" s="8">
        <f t="shared" si="12"/>
        <v>16</v>
      </c>
      <c r="I59" s="1">
        <v>12</v>
      </c>
      <c r="J59" s="4">
        <v>5</v>
      </c>
      <c r="K59" s="4">
        <v>3</v>
      </c>
      <c r="L59" s="4">
        <v>2</v>
      </c>
      <c r="M59" s="8">
        <f t="shared" si="18"/>
        <v>60</v>
      </c>
      <c r="N59" s="8">
        <f t="shared" si="19"/>
        <v>40</v>
      </c>
      <c r="O59" s="8">
        <f t="shared" si="20"/>
        <v>-20</v>
      </c>
    </row>
    <row r="60" spans="1:15" x14ac:dyDescent="0.25">
      <c r="A60" s="1">
        <v>41</v>
      </c>
      <c r="B60" s="4">
        <v>25</v>
      </c>
      <c r="C60" s="4">
        <v>19</v>
      </c>
      <c r="D60" s="4">
        <v>20</v>
      </c>
      <c r="E60" s="8">
        <f t="shared" si="10"/>
        <v>76</v>
      </c>
      <c r="F60" s="8">
        <f t="shared" si="11"/>
        <v>80</v>
      </c>
      <c r="G60" s="8">
        <f t="shared" si="12"/>
        <v>4</v>
      </c>
      <c r="I60" s="1">
        <v>13</v>
      </c>
      <c r="J60" s="4">
        <v>5</v>
      </c>
      <c r="K60" s="4">
        <v>1</v>
      </c>
      <c r="L60" s="4">
        <v>1</v>
      </c>
      <c r="M60" s="8">
        <f>+K60*100/J60</f>
        <v>20</v>
      </c>
      <c r="N60" s="8">
        <f>+L60*100/J60</f>
        <v>20</v>
      </c>
      <c r="O60" s="8">
        <f>+N60-M60</f>
        <v>0</v>
      </c>
    </row>
    <row r="61" spans="1:15" x14ac:dyDescent="0.25">
      <c r="A61" s="1">
        <v>42</v>
      </c>
      <c r="B61" s="4">
        <v>25</v>
      </c>
      <c r="C61" s="4">
        <v>18</v>
      </c>
      <c r="D61" s="4">
        <v>19</v>
      </c>
      <c r="E61" s="8">
        <f t="shared" si="10"/>
        <v>72</v>
      </c>
      <c r="F61" s="8">
        <f t="shared" si="11"/>
        <v>76</v>
      </c>
      <c r="G61" s="8">
        <f t="shared" si="12"/>
        <v>4</v>
      </c>
      <c r="I61" s="1">
        <v>14</v>
      </c>
      <c r="J61" s="4">
        <v>5</v>
      </c>
      <c r="K61" s="4">
        <v>2</v>
      </c>
      <c r="L61" s="4">
        <v>5</v>
      </c>
      <c r="M61" s="8">
        <f>+K61*100/J61</f>
        <v>40</v>
      </c>
      <c r="N61" s="8">
        <f>+L61*100/J61</f>
        <v>100</v>
      </c>
      <c r="O61" s="8">
        <f>+N61-M61</f>
        <v>60</v>
      </c>
    </row>
    <row r="62" spans="1:15" x14ac:dyDescent="0.25">
      <c r="A62" s="1">
        <v>43</v>
      </c>
      <c r="B62" s="4">
        <v>25</v>
      </c>
      <c r="C62" s="4">
        <v>18</v>
      </c>
      <c r="D62" s="4">
        <v>18</v>
      </c>
      <c r="E62" s="8">
        <f t="shared" si="10"/>
        <v>72</v>
      </c>
      <c r="F62" s="8">
        <f t="shared" si="11"/>
        <v>72</v>
      </c>
      <c r="G62" s="8">
        <f t="shared" si="12"/>
        <v>0</v>
      </c>
      <c r="I62" s="1">
        <v>15</v>
      </c>
      <c r="J62" s="4">
        <v>5</v>
      </c>
      <c r="K62" s="4">
        <v>4</v>
      </c>
      <c r="L62" s="4">
        <v>5</v>
      </c>
      <c r="M62" s="8">
        <f>+K62*100/J62</f>
        <v>80</v>
      </c>
      <c r="N62" s="8">
        <f>+L62*100/J62</f>
        <v>100</v>
      </c>
      <c r="O62" s="8">
        <f>+N62-M62</f>
        <v>20</v>
      </c>
    </row>
    <row r="63" spans="1:15" x14ac:dyDescent="0.25">
      <c r="A63" s="6" t="s">
        <v>154</v>
      </c>
      <c r="B63" s="12">
        <f>+AVERAGE(B20:B26)</f>
        <v>25</v>
      </c>
      <c r="C63" s="13">
        <f>+AVERAGE(C20:C62)</f>
        <v>16.744186046511629</v>
      </c>
      <c r="D63" s="13">
        <f>+AVERAGE(D20:D62)</f>
        <v>19.441860465116278</v>
      </c>
      <c r="E63" s="11">
        <f>+AVERAGE(E20:E26)</f>
        <v>61.714285714285715</v>
      </c>
      <c r="F63" s="11">
        <f>+AVERAGE(F20:F26)</f>
        <v>78.285714285714292</v>
      </c>
      <c r="G63" s="11">
        <f>+AVERAGE(G20:G26)</f>
        <v>16.571428571428573</v>
      </c>
      <c r="I63" s="1">
        <v>16</v>
      </c>
      <c r="J63" s="4">
        <v>5</v>
      </c>
      <c r="K63" s="4">
        <v>2</v>
      </c>
      <c r="L63" s="4">
        <v>3</v>
      </c>
      <c r="M63" s="8">
        <f>+K63*100/J63</f>
        <v>40</v>
      </c>
      <c r="N63" s="8">
        <f>+L63*100/J63</f>
        <v>60</v>
      </c>
      <c r="O63" s="8">
        <f>+N63-M63</f>
        <v>20</v>
      </c>
    </row>
    <row r="64" spans="1:15" x14ac:dyDescent="0.25">
      <c r="I64" s="1">
        <v>17</v>
      </c>
      <c r="J64" s="4">
        <v>5</v>
      </c>
      <c r="K64" s="4">
        <v>1</v>
      </c>
      <c r="L64" s="4">
        <v>4</v>
      </c>
      <c r="M64" s="8">
        <f>+K64*100/J64</f>
        <v>20</v>
      </c>
      <c r="N64" s="8">
        <f>+L64*100/J64</f>
        <v>80</v>
      </c>
      <c r="O64" s="8">
        <f>+N64-M64</f>
        <v>60</v>
      </c>
    </row>
    <row r="65" spans="1:15" x14ac:dyDescent="0.25">
      <c r="I65" s="6" t="s">
        <v>154</v>
      </c>
      <c r="J65" s="12">
        <f>+AVERAGE(J54:J62)</f>
        <v>5</v>
      </c>
      <c r="K65" s="13">
        <f>+AVERAGE(K48:K62)</f>
        <v>1.8666666666666667</v>
      </c>
      <c r="L65" s="13">
        <f>+AVERAGE(L48:L62)</f>
        <v>2.7333333333333334</v>
      </c>
      <c r="M65" s="11">
        <f>+AVERAGE(M48:M62)</f>
        <v>37.333333333333336</v>
      </c>
      <c r="N65" s="11">
        <f>+AVERAGE(N48:N62)</f>
        <v>54.666666666666664</v>
      </c>
      <c r="O65" s="11">
        <f>+AVERAGE(O48:O62)</f>
        <v>17.333333333333332</v>
      </c>
    </row>
    <row r="66" spans="1:15" x14ac:dyDescent="0.25">
      <c r="A66" s="32" t="s">
        <v>160</v>
      </c>
      <c r="B66" s="32"/>
      <c r="C66" s="32"/>
      <c r="D66" s="32"/>
      <c r="E66" s="32"/>
      <c r="F66" s="32"/>
      <c r="G66" s="33"/>
    </row>
    <row r="67" spans="1:15" x14ac:dyDescent="0.25">
      <c r="A67" s="30" t="s">
        <v>185</v>
      </c>
      <c r="B67" s="30"/>
      <c r="C67" s="30"/>
      <c r="D67" s="30"/>
      <c r="E67" s="30"/>
      <c r="F67" s="30"/>
      <c r="G67" s="31"/>
      <c r="I67" s="30" t="s">
        <v>255</v>
      </c>
      <c r="J67" s="30"/>
      <c r="K67" s="30"/>
      <c r="L67" s="30"/>
      <c r="M67" s="30"/>
      <c r="N67" s="30"/>
      <c r="O67" s="31"/>
    </row>
    <row r="68" spans="1:15" ht="45" x14ac:dyDescent="0.25">
      <c r="A68" s="9" t="s">
        <v>166</v>
      </c>
      <c r="B68" s="9" t="s">
        <v>161</v>
      </c>
      <c r="C68" s="10" t="s">
        <v>167</v>
      </c>
      <c r="D68" s="10" t="s">
        <v>168</v>
      </c>
      <c r="E68" s="10" t="s">
        <v>163</v>
      </c>
      <c r="F68" s="10" t="s">
        <v>164</v>
      </c>
      <c r="G68" s="9" t="s">
        <v>162</v>
      </c>
      <c r="I68" s="9" t="s">
        <v>166</v>
      </c>
      <c r="J68" s="9" t="s">
        <v>161</v>
      </c>
      <c r="K68" s="10" t="s">
        <v>167</v>
      </c>
      <c r="L68" s="10" t="s">
        <v>168</v>
      </c>
      <c r="M68" s="10" t="s">
        <v>163</v>
      </c>
      <c r="N68" s="10" t="s">
        <v>164</v>
      </c>
      <c r="O68" s="9" t="s">
        <v>162</v>
      </c>
    </row>
    <row r="69" spans="1:15" x14ac:dyDescent="0.25">
      <c r="A69" s="1">
        <v>1</v>
      </c>
      <c r="B69" s="4">
        <v>5</v>
      </c>
      <c r="C69" s="4">
        <v>0</v>
      </c>
      <c r="D69" s="4">
        <v>2</v>
      </c>
      <c r="E69" s="8">
        <f>+C69*100/B69</f>
        <v>0</v>
      </c>
      <c r="F69" s="8">
        <f t="shared" ref="F69:F83" si="21">+D69*100/B69</f>
        <v>40</v>
      </c>
      <c r="G69" s="8">
        <f t="shared" ref="G69:G83" si="22">+F69-E69</f>
        <v>40</v>
      </c>
      <c r="I69" s="1">
        <v>1</v>
      </c>
      <c r="J69" s="4">
        <v>5</v>
      </c>
      <c r="K69" s="4">
        <v>3</v>
      </c>
      <c r="L69" s="4">
        <v>5</v>
      </c>
      <c r="M69" s="8">
        <f t="shared" ref="M69:M79" si="23">+K69*100/J69</f>
        <v>60</v>
      </c>
      <c r="N69" s="8">
        <f t="shared" ref="N69:N79" si="24">+L69*100/J69</f>
        <v>100</v>
      </c>
      <c r="O69" s="8">
        <f t="shared" ref="O69:O79" si="25">+N69-M69</f>
        <v>40</v>
      </c>
    </row>
    <row r="70" spans="1:15" x14ac:dyDescent="0.25">
      <c r="A70" s="1">
        <v>2</v>
      </c>
      <c r="B70" s="4">
        <v>5</v>
      </c>
      <c r="C70" s="4">
        <v>3</v>
      </c>
      <c r="D70" s="4">
        <v>4</v>
      </c>
      <c r="E70" s="8">
        <f t="shared" ref="E70:E83" si="26">+C70*100/B70</f>
        <v>60</v>
      </c>
      <c r="F70" s="8">
        <f t="shared" si="21"/>
        <v>80</v>
      </c>
      <c r="G70" s="8">
        <f t="shared" si="22"/>
        <v>20</v>
      </c>
      <c r="I70" s="1">
        <v>2</v>
      </c>
      <c r="J70" s="4">
        <v>5</v>
      </c>
      <c r="K70" s="4">
        <v>2</v>
      </c>
      <c r="L70" s="4">
        <v>4</v>
      </c>
      <c r="M70" s="8">
        <f t="shared" si="23"/>
        <v>40</v>
      </c>
      <c r="N70" s="8">
        <f t="shared" si="24"/>
        <v>80</v>
      </c>
      <c r="O70" s="8">
        <f t="shared" si="25"/>
        <v>40</v>
      </c>
    </row>
    <row r="71" spans="1:15" x14ac:dyDescent="0.25">
      <c r="A71" s="1">
        <v>3</v>
      </c>
      <c r="B71" s="4">
        <v>5</v>
      </c>
      <c r="C71" s="4">
        <v>4</v>
      </c>
      <c r="D71" s="4">
        <v>5</v>
      </c>
      <c r="E71" s="8">
        <f t="shared" si="26"/>
        <v>80</v>
      </c>
      <c r="F71" s="8">
        <f t="shared" si="21"/>
        <v>100</v>
      </c>
      <c r="G71" s="8">
        <f t="shared" si="22"/>
        <v>20</v>
      </c>
      <c r="I71" s="1">
        <v>3</v>
      </c>
      <c r="J71" s="4">
        <v>5</v>
      </c>
      <c r="K71" s="4">
        <v>3</v>
      </c>
      <c r="L71" s="4">
        <v>5</v>
      </c>
      <c r="M71" s="8">
        <f t="shared" si="23"/>
        <v>60</v>
      </c>
      <c r="N71" s="8">
        <f t="shared" si="24"/>
        <v>100</v>
      </c>
      <c r="O71" s="8">
        <f t="shared" si="25"/>
        <v>40</v>
      </c>
    </row>
    <row r="72" spans="1:15" x14ac:dyDescent="0.25">
      <c r="A72" s="1">
        <v>4</v>
      </c>
      <c r="B72" s="4">
        <v>5</v>
      </c>
      <c r="C72" s="4">
        <v>3</v>
      </c>
      <c r="D72" s="4">
        <v>3</v>
      </c>
      <c r="E72" s="8">
        <f t="shared" si="26"/>
        <v>60</v>
      </c>
      <c r="F72" s="8">
        <f t="shared" si="21"/>
        <v>60</v>
      </c>
      <c r="G72" s="8">
        <f t="shared" si="22"/>
        <v>0</v>
      </c>
      <c r="I72" s="1">
        <v>4</v>
      </c>
      <c r="J72" s="4">
        <v>5</v>
      </c>
      <c r="K72" s="4">
        <v>2</v>
      </c>
      <c r="L72" s="4">
        <v>5</v>
      </c>
      <c r="M72" s="8">
        <f t="shared" si="23"/>
        <v>40</v>
      </c>
      <c r="N72" s="8">
        <f t="shared" si="24"/>
        <v>100</v>
      </c>
      <c r="O72" s="8">
        <f t="shared" si="25"/>
        <v>60</v>
      </c>
    </row>
    <row r="73" spans="1:15" x14ac:dyDescent="0.25">
      <c r="A73" s="1">
        <v>5</v>
      </c>
      <c r="B73" s="4">
        <v>5</v>
      </c>
      <c r="C73" s="4">
        <v>5</v>
      </c>
      <c r="D73" s="4">
        <v>4</v>
      </c>
      <c r="E73" s="8">
        <f t="shared" si="26"/>
        <v>100</v>
      </c>
      <c r="F73" s="8">
        <f t="shared" si="21"/>
        <v>80</v>
      </c>
      <c r="G73" s="8">
        <f t="shared" si="22"/>
        <v>-20</v>
      </c>
      <c r="I73" s="1">
        <v>5</v>
      </c>
      <c r="J73" s="4">
        <v>5</v>
      </c>
      <c r="K73" s="4">
        <v>2</v>
      </c>
      <c r="L73" s="4">
        <v>5</v>
      </c>
      <c r="M73" s="8">
        <f t="shared" si="23"/>
        <v>40</v>
      </c>
      <c r="N73" s="8">
        <f t="shared" si="24"/>
        <v>100</v>
      </c>
      <c r="O73" s="8">
        <f t="shared" si="25"/>
        <v>60</v>
      </c>
    </row>
    <row r="74" spans="1:15" x14ac:dyDescent="0.25">
      <c r="A74" s="1">
        <v>6</v>
      </c>
      <c r="B74" s="4">
        <v>5</v>
      </c>
      <c r="C74" s="4">
        <v>5</v>
      </c>
      <c r="D74" s="4">
        <v>5</v>
      </c>
      <c r="E74" s="8">
        <f t="shared" si="26"/>
        <v>100</v>
      </c>
      <c r="F74" s="8">
        <f t="shared" si="21"/>
        <v>100</v>
      </c>
      <c r="G74" s="8">
        <f t="shared" si="22"/>
        <v>0</v>
      </c>
      <c r="I74" s="1">
        <v>6</v>
      </c>
      <c r="J74" s="4">
        <v>5</v>
      </c>
      <c r="K74" s="4">
        <v>3</v>
      </c>
      <c r="L74" s="4">
        <v>5</v>
      </c>
      <c r="M74" s="8">
        <f t="shared" si="23"/>
        <v>60</v>
      </c>
      <c r="N74" s="8">
        <f t="shared" si="24"/>
        <v>100</v>
      </c>
      <c r="O74" s="8">
        <f t="shared" si="25"/>
        <v>40</v>
      </c>
    </row>
    <row r="75" spans="1:15" x14ac:dyDescent="0.25">
      <c r="A75" s="1">
        <v>7</v>
      </c>
      <c r="B75" s="4">
        <v>5</v>
      </c>
      <c r="C75" s="4">
        <v>4</v>
      </c>
      <c r="D75" s="4">
        <v>4</v>
      </c>
      <c r="E75" s="8">
        <f t="shared" si="26"/>
        <v>80</v>
      </c>
      <c r="F75" s="8">
        <f t="shared" si="21"/>
        <v>80</v>
      </c>
      <c r="G75" s="8">
        <f t="shared" si="22"/>
        <v>0</v>
      </c>
      <c r="I75" s="1">
        <v>7</v>
      </c>
      <c r="J75" s="4">
        <v>5</v>
      </c>
      <c r="K75" s="4">
        <v>5</v>
      </c>
      <c r="L75" s="4">
        <v>5</v>
      </c>
      <c r="M75" s="8">
        <f t="shared" si="23"/>
        <v>100</v>
      </c>
      <c r="N75" s="8">
        <f t="shared" si="24"/>
        <v>100</v>
      </c>
      <c r="O75" s="8">
        <f t="shared" si="25"/>
        <v>0</v>
      </c>
    </row>
    <row r="76" spans="1:15" x14ac:dyDescent="0.25">
      <c r="A76" s="1">
        <v>8</v>
      </c>
      <c r="B76" s="4">
        <v>5</v>
      </c>
      <c r="C76" s="4">
        <v>2</v>
      </c>
      <c r="D76" s="4">
        <v>4</v>
      </c>
      <c r="E76" s="8">
        <f t="shared" si="26"/>
        <v>40</v>
      </c>
      <c r="F76" s="8">
        <f t="shared" si="21"/>
        <v>80</v>
      </c>
      <c r="G76" s="8">
        <f t="shared" si="22"/>
        <v>40</v>
      </c>
      <c r="I76" s="1">
        <v>8</v>
      </c>
      <c r="J76" s="4">
        <v>5</v>
      </c>
      <c r="K76" s="4">
        <v>4</v>
      </c>
      <c r="L76" s="4">
        <v>4</v>
      </c>
      <c r="M76" s="8">
        <f t="shared" si="23"/>
        <v>80</v>
      </c>
      <c r="N76" s="8">
        <f t="shared" si="24"/>
        <v>80</v>
      </c>
      <c r="O76" s="8">
        <f t="shared" si="25"/>
        <v>0</v>
      </c>
    </row>
    <row r="77" spans="1:15" x14ac:dyDescent="0.25">
      <c r="A77" s="1">
        <v>9</v>
      </c>
      <c r="B77" s="4">
        <v>5</v>
      </c>
      <c r="C77" s="4">
        <v>2</v>
      </c>
      <c r="D77" s="4">
        <v>3</v>
      </c>
      <c r="E77" s="8">
        <f t="shared" si="26"/>
        <v>40</v>
      </c>
      <c r="F77" s="8">
        <f t="shared" si="21"/>
        <v>60</v>
      </c>
      <c r="G77" s="8">
        <f t="shared" si="22"/>
        <v>20</v>
      </c>
      <c r="I77" s="1">
        <v>9</v>
      </c>
      <c r="J77" s="4">
        <v>5</v>
      </c>
      <c r="K77" s="4">
        <v>2</v>
      </c>
      <c r="L77" s="4">
        <v>4</v>
      </c>
      <c r="M77" s="8">
        <f t="shared" si="23"/>
        <v>40</v>
      </c>
      <c r="N77" s="8">
        <f t="shared" si="24"/>
        <v>80</v>
      </c>
      <c r="O77" s="8">
        <f t="shared" si="25"/>
        <v>40</v>
      </c>
    </row>
    <row r="78" spans="1:15" x14ac:dyDescent="0.25">
      <c r="A78" s="1">
        <v>10</v>
      </c>
      <c r="B78" s="4">
        <v>5</v>
      </c>
      <c r="C78" s="4">
        <v>3</v>
      </c>
      <c r="D78" s="4">
        <v>4</v>
      </c>
      <c r="E78" s="8">
        <f t="shared" si="26"/>
        <v>60</v>
      </c>
      <c r="F78" s="8">
        <f t="shared" si="21"/>
        <v>80</v>
      </c>
      <c r="G78" s="8">
        <f t="shared" si="22"/>
        <v>20</v>
      </c>
      <c r="I78" s="1">
        <v>10</v>
      </c>
      <c r="J78" s="4">
        <v>5</v>
      </c>
      <c r="K78" s="4">
        <v>0</v>
      </c>
      <c r="L78" s="4">
        <v>4</v>
      </c>
      <c r="M78" s="8">
        <f t="shared" si="23"/>
        <v>0</v>
      </c>
      <c r="N78" s="8">
        <f t="shared" si="24"/>
        <v>80</v>
      </c>
      <c r="O78" s="8">
        <f t="shared" si="25"/>
        <v>80</v>
      </c>
    </row>
    <row r="79" spans="1:15" x14ac:dyDescent="0.25">
      <c r="A79" s="1">
        <v>11</v>
      </c>
      <c r="B79" s="4">
        <v>5</v>
      </c>
      <c r="C79" s="4">
        <v>2</v>
      </c>
      <c r="D79" s="4">
        <v>4</v>
      </c>
      <c r="E79" s="8">
        <f t="shared" si="26"/>
        <v>40</v>
      </c>
      <c r="F79" s="8">
        <f t="shared" si="21"/>
        <v>80</v>
      </c>
      <c r="G79" s="8">
        <f t="shared" si="22"/>
        <v>40</v>
      </c>
      <c r="I79" s="1">
        <v>11</v>
      </c>
      <c r="J79" s="4">
        <v>5</v>
      </c>
      <c r="K79" s="4">
        <v>2</v>
      </c>
      <c r="L79" s="4">
        <v>5</v>
      </c>
      <c r="M79" s="8">
        <f t="shared" si="23"/>
        <v>40</v>
      </c>
      <c r="N79" s="8">
        <f t="shared" si="24"/>
        <v>100</v>
      </c>
      <c r="O79" s="8">
        <f t="shared" si="25"/>
        <v>60</v>
      </c>
    </row>
    <row r="80" spans="1:15" x14ac:dyDescent="0.25">
      <c r="A80" s="1">
        <v>12</v>
      </c>
      <c r="B80" s="4">
        <v>5</v>
      </c>
      <c r="C80" s="4">
        <v>3</v>
      </c>
      <c r="D80" s="4">
        <v>3</v>
      </c>
      <c r="E80" s="8">
        <f t="shared" si="26"/>
        <v>60</v>
      </c>
      <c r="F80" s="8">
        <f t="shared" si="21"/>
        <v>60</v>
      </c>
      <c r="G80" s="8">
        <f t="shared" si="22"/>
        <v>0</v>
      </c>
      <c r="I80" s="1">
        <v>12</v>
      </c>
      <c r="J80" s="4">
        <v>5</v>
      </c>
      <c r="K80" s="4">
        <v>2</v>
      </c>
      <c r="L80" s="4">
        <v>4</v>
      </c>
      <c r="M80" s="8">
        <f>+K80*100/J80</f>
        <v>40</v>
      </c>
      <c r="N80" s="8">
        <f>+L80*100/J80</f>
        <v>80</v>
      </c>
      <c r="O80" s="8">
        <f>+N80-M80</f>
        <v>40</v>
      </c>
    </row>
    <row r="81" spans="1:15" x14ac:dyDescent="0.25">
      <c r="A81" s="1">
        <v>13</v>
      </c>
      <c r="B81" s="4">
        <v>5</v>
      </c>
      <c r="C81" s="4">
        <v>3</v>
      </c>
      <c r="D81" s="4">
        <v>3</v>
      </c>
      <c r="E81" s="8">
        <f t="shared" si="26"/>
        <v>60</v>
      </c>
      <c r="F81" s="8">
        <f t="shared" si="21"/>
        <v>60</v>
      </c>
      <c r="G81" s="8">
        <f t="shared" si="22"/>
        <v>0</v>
      </c>
      <c r="I81" s="1">
        <v>13</v>
      </c>
      <c r="J81" s="4">
        <v>5</v>
      </c>
      <c r="K81" s="4">
        <v>3</v>
      </c>
      <c r="L81" s="4">
        <v>4</v>
      </c>
      <c r="M81" s="8">
        <f>+K81*100/J81</f>
        <v>60</v>
      </c>
      <c r="N81" s="8">
        <f>+L81*100/J81</f>
        <v>80</v>
      </c>
      <c r="O81" s="8">
        <f>+N81-M81</f>
        <v>20</v>
      </c>
    </row>
    <row r="82" spans="1:15" x14ac:dyDescent="0.25">
      <c r="A82" s="1">
        <v>14</v>
      </c>
      <c r="B82" s="4">
        <v>5</v>
      </c>
      <c r="C82" s="4">
        <v>4</v>
      </c>
      <c r="D82" s="4">
        <v>4</v>
      </c>
      <c r="E82" s="8">
        <f t="shared" si="26"/>
        <v>80</v>
      </c>
      <c r="F82" s="8">
        <f t="shared" si="21"/>
        <v>80</v>
      </c>
      <c r="G82" s="8">
        <f t="shared" si="22"/>
        <v>0</v>
      </c>
      <c r="I82" s="1">
        <v>14</v>
      </c>
      <c r="J82" s="4">
        <v>5</v>
      </c>
      <c r="K82" s="4">
        <v>3</v>
      </c>
      <c r="L82" s="4">
        <v>5</v>
      </c>
      <c r="M82" s="8">
        <f>+K82*100/J82</f>
        <v>60</v>
      </c>
      <c r="N82" s="8">
        <f>+L82*100/J82</f>
        <v>100</v>
      </c>
      <c r="O82" s="8">
        <f>+N82-M82</f>
        <v>40</v>
      </c>
    </row>
    <row r="83" spans="1:15" x14ac:dyDescent="0.25">
      <c r="A83" s="1">
        <v>15</v>
      </c>
      <c r="B83" s="4">
        <v>5</v>
      </c>
      <c r="C83" s="4">
        <v>1</v>
      </c>
      <c r="D83" s="4">
        <v>2</v>
      </c>
      <c r="E83" s="8">
        <f t="shared" si="26"/>
        <v>20</v>
      </c>
      <c r="F83" s="8">
        <f t="shared" si="21"/>
        <v>40</v>
      </c>
      <c r="G83" s="8">
        <f t="shared" si="22"/>
        <v>20</v>
      </c>
      <c r="I83" s="6" t="s">
        <v>154</v>
      </c>
      <c r="J83" s="12">
        <f>+AVERAGE(J75:J82)</f>
        <v>5</v>
      </c>
      <c r="K83" s="13">
        <f>+AVERAGE(K69:K82)</f>
        <v>2.5714285714285716</v>
      </c>
      <c r="L83" s="13">
        <f>+AVERAGE(L69:L82)</f>
        <v>4.5714285714285712</v>
      </c>
      <c r="M83" s="11">
        <f>+AVERAGE(M69:M82)</f>
        <v>51.428571428571431</v>
      </c>
      <c r="N83" s="11">
        <f>+AVERAGE(N69:N82)</f>
        <v>91.428571428571431</v>
      </c>
      <c r="O83" s="11">
        <f>+AVERAGE(O69:O82)</f>
        <v>40</v>
      </c>
    </row>
    <row r="84" spans="1:15" x14ac:dyDescent="0.25">
      <c r="A84" s="6" t="s">
        <v>154</v>
      </c>
      <c r="B84" s="12">
        <f t="shared" ref="B84:G84" si="27">+AVERAGE(B69:B83)</f>
        <v>5</v>
      </c>
      <c r="C84" s="13">
        <f t="shared" si="27"/>
        <v>2.9333333333333331</v>
      </c>
      <c r="D84" s="13">
        <f t="shared" si="27"/>
        <v>3.6</v>
      </c>
      <c r="E84" s="11">
        <f t="shared" si="27"/>
        <v>58.666666666666664</v>
      </c>
      <c r="F84" s="11">
        <f t="shared" si="27"/>
        <v>72</v>
      </c>
      <c r="G84" s="11">
        <f t="shared" si="27"/>
        <v>13.333333333333334</v>
      </c>
    </row>
    <row r="87" spans="1:15" x14ac:dyDescent="0.25">
      <c r="A87" s="32" t="s">
        <v>160</v>
      </c>
      <c r="B87" s="32"/>
      <c r="C87" s="32"/>
      <c r="D87" s="32"/>
      <c r="E87" s="32"/>
      <c r="F87" s="32"/>
      <c r="G87" s="33"/>
      <c r="I87" s="28" t="s">
        <v>160</v>
      </c>
      <c r="J87" s="28"/>
      <c r="K87" s="28"/>
      <c r="L87" s="28"/>
      <c r="M87" s="28"/>
      <c r="N87" s="28"/>
      <c r="O87" s="29"/>
    </row>
    <row r="88" spans="1:15" x14ac:dyDescent="0.25">
      <c r="A88" s="30" t="s">
        <v>186</v>
      </c>
      <c r="B88" s="30"/>
      <c r="C88" s="30"/>
      <c r="D88" s="30"/>
      <c r="E88" s="30"/>
      <c r="F88" s="30"/>
      <c r="G88" s="31"/>
      <c r="I88" s="34" t="s">
        <v>256</v>
      </c>
      <c r="J88" s="34"/>
      <c r="K88" s="34"/>
      <c r="L88" s="34"/>
      <c r="M88" s="34"/>
      <c r="N88" s="34"/>
      <c r="O88" s="34"/>
    </row>
    <row r="89" spans="1:15" ht="45" x14ac:dyDescent="0.25">
      <c r="A89" s="9" t="s">
        <v>166</v>
      </c>
      <c r="B89" s="9" t="s">
        <v>161</v>
      </c>
      <c r="C89" s="10" t="s">
        <v>167</v>
      </c>
      <c r="D89" s="10" t="s">
        <v>168</v>
      </c>
      <c r="E89" s="10" t="s">
        <v>163</v>
      </c>
      <c r="F89" s="10" t="s">
        <v>164</v>
      </c>
      <c r="G89" s="9" t="s">
        <v>162</v>
      </c>
      <c r="I89" s="9" t="s">
        <v>166</v>
      </c>
      <c r="J89" s="9" t="s">
        <v>161</v>
      </c>
      <c r="K89" s="10" t="s">
        <v>167</v>
      </c>
      <c r="L89" s="10" t="s">
        <v>168</v>
      </c>
      <c r="M89" s="10" t="s">
        <v>163</v>
      </c>
      <c r="N89" s="10" t="s">
        <v>164</v>
      </c>
      <c r="O89" s="9" t="s">
        <v>162</v>
      </c>
    </row>
    <row r="90" spans="1:15" x14ac:dyDescent="0.25">
      <c r="A90" s="1">
        <v>1</v>
      </c>
      <c r="B90" s="4">
        <v>5</v>
      </c>
      <c r="C90" s="4">
        <v>3</v>
      </c>
      <c r="D90" s="4">
        <v>2</v>
      </c>
      <c r="E90" s="8">
        <f t="shared" ref="E90:E106" si="28">+C90*100/B90</f>
        <v>60</v>
      </c>
      <c r="F90" s="8">
        <f t="shared" ref="F90:F106" si="29">+D90*100/B90</f>
        <v>40</v>
      </c>
      <c r="G90" s="8">
        <f t="shared" ref="G90:G106" si="30">+F90-E90</f>
        <v>-20</v>
      </c>
      <c r="I90" s="1">
        <v>1</v>
      </c>
      <c r="J90" s="4">
        <v>5</v>
      </c>
      <c r="K90" s="4">
        <v>3</v>
      </c>
      <c r="L90" s="4">
        <v>4</v>
      </c>
      <c r="M90" s="8">
        <f t="shared" ref="M90:M100" si="31">+K90*100/J90</f>
        <v>60</v>
      </c>
      <c r="N90" s="8">
        <f t="shared" ref="N90:N100" si="32">+L90*100/J90</f>
        <v>80</v>
      </c>
      <c r="O90" s="8">
        <f t="shared" ref="O90:O100" si="33">+N90-M90</f>
        <v>20</v>
      </c>
    </row>
    <row r="91" spans="1:15" x14ac:dyDescent="0.25">
      <c r="A91" s="1">
        <v>2</v>
      </c>
      <c r="B91" s="4">
        <v>5</v>
      </c>
      <c r="C91" s="4">
        <v>3</v>
      </c>
      <c r="D91" s="4">
        <v>1</v>
      </c>
      <c r="E91" s="8">
        <f t="shared" si="28"/>
        <v>60</v>
      </c>
      <c r="F91" s="8">
        <f t="shared" si="29"/>
        <v>20</v>
      </c>
      <c r="G91" s="8">
        <f t="shared" si="30"/>
        <v>-40</v>
      </c>
      <c r="I91" s="1">
        <v>2</v>
      </c>
      <c r="J91" s="4">
        <v>5</v>
      </c>
      <c r="K91" s="4">
        <v>3</v>
      </c>
      <c r="L91" s="4">
        <v>1</v>
      </c>
      <c r="M91" s="8">
        <f t="shared" si="31"/>
        <v>60</v>
      </c>
      <c r="N91" s="8">
        <f t="shared" si="32"/>
        <v>20</v>
      </c>
      <c r="O91" s="8">
        <f t="shared" si="33"/>
        <v>-40</v>
      </c>
    </row>
    <row r="92" spans="1:15" x14ac:dyDescent="0.25">
      <c r="A92" s="1">
        <v>3</v>
      </c>
      <c r="B92" s="4">
        <v>5</v>
      </c>
      <c r="C92" s="4">
        <v>2</v>
      </c>
      <c r="D92" s="4">
        <v>3</v>
      </c>
      <c r="E92" s="8">
        <f t="shared" si="28"/>
        <v>40</v>
      </c>
      <c r="F92" s="8">
        <f t="shared" si="29"/>
        <v>60</v>
      </c>
      <c r="G92" s="8">
        <f t="shared" si="30"/>
        <v>20</v>
      </c>
      <c r="I92" s="1">
        <v>3</v>
      </c>
      <c r="J92" s="4">
        <v>5</v>
      </c>
      <c r="K92" s="4">
        <v>2</v>
      </c>
      <c r="L92" s="4">
        <v>2</v>
      </c>
      <c r="M92" s="8">
        <f t="shared" si="31"/>
        <v>40</v>
      </c>
      <c r="N92" s="8">
        <f t="shared" si="32"/>
        <v>40</v>
      </c>
      <c r="O92" s="8">
        <f t="shared" si="33"/>
        <v>0</v>
      </c>
    </row>
    <row r="93" spans="1:15" x14ac:dyDescent="0.25">
      <c r="A93" s="1">
        <v>4</v>
      </c>
      <c r="B93" s="4">
        <v>5</v>
      </c>
      <c r="C93" s="4">
        <v>1</v>
      </c>
      <c r="D93" s="4">
        <v>2</v>
      </c>
      <c r="E93" s="8">
        <f t="shared" si="28"/>
        <v>20</v>
      </c>
      <c r="F93" s="8">
        <f t="shared" si="29"/>
        <v>40</v>
      </c>
      <c r="G93" s="8">
        <f t="shared" si="30"/>
        <v>20</v>
      </c>
      <c r="I93" s="1">
        <v>4</v>
      </c>
      <c r="J93" s="4">
        <v>5</v>
      </c>
      <c r="K93" s="4">
        <v>0</v>
      </c>
      <c r="L93" s="4">
        <v>2</v>
      </c>
      <c r="M93" s="8">
        <f t="shared" si="31"/>
        <v>0</v>
      </c>
      <c r="N93" s="8">
        <f t="shared" si="32"/>
        <v>40</v>
      </c>
      <c r="O93" s="8">
        <f t="shared" si="33"/>
        <v>40</v>
      </c>
    </row>
    <row r="94" spans="1:15" x14ac:dyDescent="0.25">
      <c r="A94" s="1">
        <v>5</v>
      </c>
      <c r="B94" s="4">
        <v>5</v>
      </c>
      <c r="C94" s="4">
        <v>4</v>
      </c>
      <c r="D94" s="4">
        <v>5</v>
      </c>
      <c r="E94" s="8">
        <f t="shared" si="28"/>
        <v>80</v>
      </c>
      <c r="F94" s="8">
        <f t="shared" si="29"/>
        <v>100</v>
      </c>
      <c r="G94" s="8">
        <f t="shared" si="30"/>
        <v>20</v>
      </c>
      <c r="I94" s="1">
        <v>5</v>
      </c>
      <c r="J94" s="4">
        <v>5</v>
      </c>
      <c r="K94" s="4">
        <v>3</v>
      </c>
      <c r="L94" s="4">
        <v>4</v>
      </c>
      <c r="M94" s="8">
        <f t="shared" si="31"/>
        <v>60</v>
      </c>
      <c r="N94" s="8">
        <f t="shared" si="32"/>
        <v>80</v>
      </c>
      <c r="O94" s="8">
        <f t="shared" si="33"/>
        <v>20</v>
      </c>
    </row>
    <row r="95" spans="1:15" x14ac:dyDescent="0.25">
      <c r="A95" s="1">
        <v>6</v>
      </c>
      <c r="B95" s="4">
        <v>5</v>
      </c>
      <c r="C95" s="4">
        <v>3</v>
      </c>
      <c r="D95" s="4">
        <v>1</v>
      </c>
      <c r="E95" s="8">
        <f t="shared" si="28"/>
        <v>60</v>
      </c>
      <c r="F95" s="8">
        <f t="shared" si="29"/>
        <v>20</v>
      </c>
      <c r="G95" s="8">
        <f t="shared" si="30"/>
        <v>-40</v>
      </c>
      <c r="I95" s="1">
        <v>6</v>
      </c>
      <c r="J95" s="4">
        <v>5</v>
      </c>
      <c r="K95" s="4">
        <v>0</v>
      </c>
      <c r="L95" s="4">
        <v>4</v>
      </c>
      <c r="M95" s="8">
        <f t="shared" si="31"/>
        <v>0</v>
      </c>
      <c r="N95" s="8">
        <f t="shared" si="32"/>
        <v>80</v>
      </c>
      <c r="O95" s="8">
        <f t="shared" si="33"/>
        <v>80</v>
      </c>
    </row>
    <row r="96" spans="1:15" x14ac:dyDescent="0.25">
      <c r="A96" s="1">
        <v>7</v>
      </c>
      <c r="B96" s="4">
        <v>5</v>
      </c>
      <c r="C96" s="4">
        <v>3</v>
      </c>
      <c r="D96" s="4">
        <v>2</v>
      </c>
      <c r="E96" s="8">
        <f t="shared" si="28"/>
        <v>60</v>
      </c>
      <c r="F96" s="8">
        <f t="shared" si="29"/>
        <v>40</v>
      </c>
      <c r="G96" s="8">
        <f t="shared" si="30"/>
        <v>-20</v>
      </c>
      <c r="I96" s="1">
        <v>7</v>
      </c>
      <c r="J96" s="4">
        <v>5</v>
      </c>
      <c r="K96" s="4">
        <v>0</v>
      </c>
      <c r="L96" s="4">
        <v>3</v>
      </c>
      <c r="M96" s="8">
        <f t="shared" si="31"/>
        <v>0</v>
      </c>
      <c r="N96" s="8">
        <f t="shared" si="32"/>
        <v>60</v>
      </c>
      <c r="O96" s="8">
        <f t="shared" si="33"/>
        <v>60</v>
      </c>
    </row>
    <row r="97" spans="1:15" x14ac:dyDescent="0.25">
      <c r="A97" s="1">
        <v>8</v>
      </c>
      <c r="B97" s="4">
        <v>5</v>
      </c>
      <c r="C97" s="4">
        <v>1</v>
      </c>
      <c r="D97" s="4">
        <v>3</v>
      </c>
      <c r="E97" s="8">
        <f t="shared" si="28"/>
        <v>20</v>
      </c>
      <c r="F97" s="8">
        <f t="shared" si="29"/>
        <v>60</v>
      </c>
      <c r="G97" s="8">
        <f t="shared" si="30"/>
        <v>40</v>
      </c>
      <c r="I97" s="1">
        <v>8</v>
      </c>
      <c r="J97" s="4">
        <v>5</v>
      </c>
      <c r="K97" s="4">
        <v>2</v>
      </c>
      <c r="L97" s="4">
        <v>3</v>
      </c>
      <c r="M97" s="8">
        <f t="shared" si="31"/>
        <v>40</v>
      </c>
      <c r="N97" s="8">
        <f t="shared" si="32"/>
        <v>60</v>
      </c>
      <c r="O97" s="8">
        <f t="shared" si="33"/>
        <v>20</v>
      </c>
    </row>
    <row r="98" spans="1:15" x14ac:dyDescent="0.25">
      <c r="A98" s="1">
        <v>9</v>
      </c>
      <c r="B98" s="4">
        <v>5</v>
      </c>
      <c r="C98" s="4">
        <v>1</v>
      </c>
      <c r="D98" s="4">
        <v>2</v>
      </c>
      <c r="E98" s="8">
        <f t="shared" si="28"/>
        <v>20</v>
      </c>
      <c r="F98" s="8">
        <f t="shared" si="29"/>
        <v>40</v>
      </c>
      <c r="G98" s="8">
        <f t="shared" si="30"/>
        <v>20</v>
      </c>
      <c r="I98" s="1">
        <v>9</v>
      </c>
      <c r="J98" s="4">
        <v>5</v>
      </c>
      <c r="K98" s="4">
        <v>0</v>
      </c>
      <c r="L98" s="4">
        <v>4</v>
      </c>
      <c r="M98" s="8">
        <f t="shared" si="31"/>
        <v>0</v>
      </c>
      <c r="N98" s="8">
        <f t="shared" si="32"/>
        <v>80</v>
      </c>
      <c r="O98" s="8">
        <f t="shared" si="33"/>
        <v>80</v>
      </c>
    </row>
    <row r="99" spans="1:15" x14ac:dyDescent="0.25">
      <c r="A99" s="1">
        <v>10</v>
      </c>
      <c r="B99" s="4">
        <v>5</v>
      </c>
      <c r="C99" s="4">
        <v>1</v>
      </c>
      <c r="D99" s="4">
        <v>2</v>
      </c>
      <c r="E99" s="8">
        <f t="shared" si="28"/>
        <v>20</v>
      </c>
      <c r="F99" s="8">
        <f t="shared" si="29"/>
        <v>40</v>
      </c>
      <c r="G99" s="8">
        <f t="shared" si="30"/>
        <v>20</v>
      </c>
      <c r="I99" s="1">
        <v>10</v>
      </c>
      <c r="J99" s="4">
        <v>5</v>
      </c>
      <c r="K99" s="4">
        <v>0</v>
      </c>
      <c r="L99" s="4">
        <v>4</v>
      </c>
      <c r="M99" s="8">
        <f t="shared" si="31"/>
        <v>0</v>
      </c>
      <c r="N99" s="8">
        <f t="shared" si="32"/>
        <v>80</v>
      </c>
      <c r="O99" s="8">
        <f t="shared" si="33"/>
        <v>80</v>
      </c>
    </row>
    <row r="100" spans="1:15" x14ac:dyDescent="0.25">
      <c r="A100" s="1">
        <v>11</v>
      </c>
      <c r="B100" s="4">
        <v>5</v>
      </c>
      <c r="C100" s="4">
        <v>2</v>
      </c>
      <c r="D100" s="4">
        <v>2</v>
      </c>
      <c r="E100" s="8">
        <f t="shared" si="28"/>
        <v>40</v>
      </c>
      <c r="F100" s="8">
        <f t="shared" si="29"/>
        <v>40</v>
      </c>
      <c r="G100" s="8">
        <f t="shared" si="30"/>
        <v>0</v>
      </c>
      <c r="I100" s="1">
        <v>11</v>
      </c>
      <c r="J100" s="4">
        <v>5</v>
      </c>
      <c r="K100" s="4">
        <v>3</v>
      </c>
      <c r="L100" s="4">
        <v>4</v>
      </c>
      <c r="M100" s="8">
        <f t="shared" si="31"/>
        <v>60</v>
      </c>
      <c r="N100" s="8">
        <f t="shared" si="32"/>
        <v>80</v>
      </c>
      <c r="O100" s="8">
        <f t="shared" si="33"/>
        <v>20</v>
      </c>
    </row>
    <row r="101" spans="1:15" x14ac:dyDescent="0.25">
      <c r="A101" s="1">
        <v>12</v>
      </c>
      <c r="B101" s="4">
        <v>5</v>
      </c>
      <c r="C101" s="4">
        <v>3</v>
      </c>
      <c r="D101" s="4">
        <v>4</v>
      </c>
      <c r="E101" s="8">
        <f t="shared" si="28"/>
        <v>60</v>
      </c>
      <c r="F101" s="8">
        <f t="shared" si="29"/>
        <v>80</v>
      </c>
      <c r="G101" s="8">
        <f t="shared" si="30"/>
        <v>20</v>
      </c>
      <c r="I101" s="1">
        <v>12</v>
      </c>
      <c r="J101" s="4">
        <v>5</v>
      </c>
      <c r="K101" s="4">
        <v>4</v>
      </c>
      <c r="L101" s="4">
        <v>3</v>
      </c>
      <c r="M101" s="8">
        <f>+K101*100/J101</f>
        <v>80</v>
      </c>
      <c r="N101" s="8">
        <f>+L101*100/J101</f>
        <v>60</v>
      </c>
      <c r="O101" s="8">
        <f>+N101-M101</f>
        <v>-20</v>
      </c>
    </row>
    <row r="102" spans="1:15" x14ac:dyDescent="0.25">
      <c r="A102" s="1">
        <v>13</v>
      </c>
      <c r="B102" s="4">
        <v>5</v>
      </c>
      <c r="C102" s="4">
        <v>3</v>
      </c>
      <c r="D102" s="4">
        <v>5</v>
      </c>
      <c r="E102" s="8">
        <f t="shared" si="28"/>
        <v>60</v>
      </c>
      <c r="F102" s="8">
        <f t="shared" si="29"/>
        <v>100</v>
      </c>
      <c r="G102" s="8">
        <f t="shared" si="30"/>
        <v>40</v>
      </c>
      <c r="I102" s="1">
        <v>13</v>
      </c>
      <c r="J102" s="4">
        <v>5</v>
      </c>
      <c r="K102" s="4">
        <v>0</v>
      </c>
      <c r="L102" s="4">
        <v>2</v>
      </c>
      <c r="M102" s="8">
        <f>+K102*100/J102</f>
        <v>0</v>
      </c>
      <c r="N102" s="8">
        <f>+L102*100/J102</f>
        <v>40</v>
      </c>
      <c r="O102" s="8">
        <f>+N102-M102</f>
        <v>40</v>
      </c>
    </row>
    <row r="103" spans="1:15" x14ac:dyDescent="0.25">
      <c r="A103" s="1">
        <v>14</v>
      </c>
      <c r="B103" s="4">
        <v>5</v>
      </c>
      <c r="C103" s="4">
        <v>2</v>
      </c>
      <c r="D103" s="4">
        <v>2</v>
      </c>
      <c r="E103" s="8">
        <f t="shared" si="28"/>
        <v>40</v>
      </c>
      <c r="F103" s="8">
        <f t="shared" si="29"/>
        <v>40</v>
      </c>
      <c r="G103" s="8">
        <f t="shared" si="30"/>
        <v>0</v>
      </c>
      <c r="I103" s="1">
        <v>14</v>
      </c>
      <c r="J103" s="4">
        <v>5</v>
      </c>
      <c r="K103" s="4">
        <v>2</v>
      </c>
      <c r="L103" s="4">
        <v>4</v>
      </c>
      <c r="M103" s="8">
        <f>+K103*100/J103</f>
        <v>40</v>
      </c>
      <c r="N103" s="8">
        <f>+L103*100/J103</f>
        <v>80</v>
      </c>
      <c r="O103" s="8">
        <f>+N103-M103</f>
        <v>40</v>
      </c>
    </row>
    <row r="104" spans="1:15" x14ac:dyDescent="0.25">
      <c r="A104" s="1">
        <v>15</v>
      </c>
      <c r="B104" s="4">
        <v>5</v>
      </c>
      <c r="C104" s="4">
        <v>1</v>
      </c>
      <c r="D104" s="4">
        <v>1</v>
      </c>
      <c r="E104" s="8">
        <f t="shared" si="28"/>
        <v>20</v>
      </c>
      <c r="F104" s="8">
        <f t="shared" si="29"/>
        <v>20</v>
      </c>
      <c r="G104" s="8">
        <f t="shared" si="30"/>
        <v>0</v>
      </c>
      <c r="I104" s="1">
        <v>15</v>
      </c>
      <c r="J104" s="4">
        <v>5</v>
      </c>
      <c r="K104" s="4">
        <v>3</v>
      </c>
      <c r="L104" s="4">
        <v>3</v>
      </c>
      <c r="M104" s="8">
        <f>+K104*100/J104</f>
        <v>60</v>
      </c>
      <c r="N104" s="8">
        <f>+L104*100/J104</f>
        <v>60</v>
      </c>
      <c r="O104" s="8">
        <f>+N104-M104</f>
        <v>0</v>
      </c>
    </row>
    <row r="105" spans="1:15" x14ac:dyDescent="0.25">
      <c r="A105" s="1">
        <v>16</v>
      </c>
      <c r="B105" s="4">
        <v>5</v>
      </c>
      <c r="C105" s="4">
        <v>1</v>
      </c>
      <c r="D105" s="4">
        <v>3</v>
      </c>
      <c r="E105" s="8">
        <f t="shared" si="28"/>
        <v>20</v>
      </c>
      <c r="F105" s="8">
        <f t="shared" si="29"/>
        <v>60</v>
      </c>
      <c r="G105" s="8">
        <f t="shared" si="30"/>
        <v>40</v>
      </c>
      <c r="I105" s="1">
        <v>16</v>
      </c>
      <c r="J105" s="4">
        <v>5</v>
      </c>
      <c r="K105" s="4">
        <v>2</v>
      </c>
      <c r="L105" s="4">
        <v>4</v>
      </c>
      <c r="M105" s="8">
        <f>+K105*100/J105</f>
        <v>40</v>
      </c>
      <c r="N105" s="8">
        <f>+L105*100/J105</f>
        <v>80</v>
      </c>
      <c r="O105" s="8">
        <f>+N105-M105</f>
        <v>40</v>
      </c>
    </row>
    <row r="106" spans="1:15" x14ac:dyDescent="0.25">
      <c r="A106" s="1">
        <v>17</v>
      </c>
      <c r="B106" s="4">
        <v>5</v>
      </c>
      <c r="C106" s="4">
        <v>1</v>
      </c>
      <c r="D106" s="4">
        <v>3</v>
      </c>
      <c r="E106" s="8">
        <f t="shared" si="28"/>
        <v>20</v>
      </c>
      <c r="F106" s="8">
        <f t="shared" si="29"/>
        <v>60</v>
      </c>
      <c r="G106" s="8">
        <f t="shared" si="30"/>
        <v>40</v>
      </c>
      <c r="I106" s="6" t="s">
        <v>154</v>
      </c>
      <c r="J106" s="12">
        <f>+AVERAGE(J96:J104)</f>
        <v>5</v>
      </c>
      <c r="K106" s="13">
        <f>+AVERAGE(K90:K105)</f>
        <v>1.6875</v>
      </c>
      <c r="L106" s="13">
        <f>+AVERAGE(L90:L105)</f>
        <v>3.1875</v>
      </c>
      <c r="M106" s="11">
        <f>+AVERAGE(M90:M105)</f>
        <v>33.75</v>
      </c>
      <c r="N106" s="11">
        <f>+AVERAGE(N90:N105)</f>
        <v>63.75</v>
      </c>
      <c r="O106" s="11">
        <f>+AVERAGE(O90:O105)</f>
        <v>30</v>
      </c>
    </row>
    <row r="107" spans="1:15" x14ac:dyDescent="0.25">
      <c r="A107" s="6" t="s">
        <v>154</v>
      </c>
      <c r="B107" s="12">
        <f t="shared" ref="B107:G107" si="34">+AVERAGE(B90:B106)</f>
        <v>5</v>
      </c>
      <c r="C107" s="13">
        <f t="shared" si="34"/>
        <v>2.0588235294117645</v>
      </c>
      <c r="D107" s="13">
        <f t="shared" si="34"/>
        <v>2.5294117647058822</v>
      </c>
      <c r="E107" s="11">
        <f t="shared" si="34"/>
        <v>41.176470588235297</v>
      </c>
      <c r="F107" s="11">
        <f t="shared" si="34"/>
        <v>50.588235294117645</v>
      </c>
      <c r="G107" s="11">
        <f t="shared" si="34"/>
        <v>9.4117647058823533</v>
      </c>
    </row>
    <row r="110" spans="1:15" x14ac:dyDescent="0.25">
      <c r="A110" s="28" t="s">
        <v>160</v>
      </c>
      <c r="B110" s="28"/>
      <c r="C110" s="28"/>
      <c r="D110" s="28"/>
      <c r="E110" s="28"/>
      <c r="F110" s="28"/>
      <c r="G110" s="29"/>
      <c r="I110" s="28" t="s">
        <v>160</v>
      </c>
      <c r="J110" s="28"/>
      <c r="K110" s="28"/>
      <c r="L110" s="28"/>
      <c r="M110" s="28"/>
      <c r="N110" s="28"/>
      <c r="O110" s="29"/>
    </row>
    <row r="111" spans="1:15" x14ac:dyDescent="0.25">
      <c r="A111" s="30" t="s">
        <v>187</v>
      </c>
      <c r="B111" s="30"/>
      <c r="C111" s="30"/>
      <c r="D111" s="30"/>
      <c r="E111" s="30"/>
      <c r="F111" s="30"/>
      <c r="G111" s="31"/>
      <c r="I111" s="30" t="s">
        <v>257</v>
      </c>
      <c r="J111" s="30"/>
      <c r="K111" s="30"/>
      <c r="L111" s="30"/>
      <c r="M111" s="30"/>
      <c r="N111" s="30"/>
      <c r="O111" s="31"/>
    </row>
    <row r="112" spans="1:15" ht="45" x14ac:dyDescent="0.25">
      <c r="A112" s="9" t="s">
        <v>166</v>
      </c>
      <c r="B112" s="9" t="s">
        <v>161</v>
      </c>
      <c r="C112" s="10" t="s">
        <v>167</v>
      </c>
      <c r="D112" s="10" t="s">
        <v>168</v>
      </c>
      <c r="E112" s="10" t="s">
        <v>163</v>
      </c>
      <c r="F112" s="10" t="s">
        <v>164</v>
      </c>
      <c r="G112" s="9" t="s">
        <v>162</v>
      </c>
      <c r="I112" s="9" t="s">
        <v>166</v>
      </c>
      <c r="J112" s="9" t="s">
        <v>161</v>
      </c>
      <c r="K112" s="10" t="s">
        <v>167</v>
      </c>
      <c r="L112" s="10" t="s">
        <v>168</v>
      </c>
      <c r="M112" s="10" t="s">
        <v>163</v>
      </c>
      <c r="N112" s="10" t="s">
        <v>164</v>
      </c>
      <c r="O112" s="9" t="s">
        <v>162</v>
      </c>
    </row>
    <row r="113" spans="1:15" x14ac:dyDescent="0.25">
      <c r="A113" s="1">
        <v>1</v>
      </c>
      <c r="B113" s="4">
        <v>5</v>
      </c>
      <c r="C113" s="4">
        <v>3</v>
      </c>
      <c r="D113" s="4">
        <v>2</v>
      </c>
      <c r="E113" s="8">
        <f t="shared" ref="E113:E130" si="35">+C113*100/B113</f>
        <v>60</v>
      </c>
      <c r="F113" s="8">
        <f t="shared" ref="F113:F130" si="36">+D113*100/B113</f>
        <v>40</v>
      </c>
      <c r="G113" s="8">
        <f t="shared" ref="G113:G130" si="37">+F113-E113</f>
        <v>-20</v>
      </c>
      <c r="I113" s="1">
        <v>1</v>
      </c>
      <c r="J113" s="4">
        <v>5</v>
      </c>
      <c r="K113" s="4">
        <v>2</v>
      </c>
      <c r="L113" s="4">
        <v>4</v>
      </c>
      <c r="M113" s="8">
        <f t="shared" ref="M113:M123" si="38">+K113*100/J113</f>
        <v>40</v>
      </c>
      <c r="N113" s="8">
        <f t="shared" ref="N113:N123" si="39">+L113*100/J113</f>
        <v>80</v>
      </c>
      <c r="O113" s="8">
        <f t="shared" ref="O113:O123" si="40">+N113-M113</f>
        <v>40</v>
      </c>
    </row>
    <row r="114" spans="1:15" x14ac:dyDescent="0.25">
      <c r="A114" s="1">
        <v>2</v>
      </c>
      <c r="B114" s="4">
        <v>5</v>
      </c>
      <c r="C114" s="4">
        <v>2</v>
      </c>
      <c r="D114" s="4">
        <v>5</v>
      </c>
      <c r="E114" s="8">
        <f t="shared" si="35"/>
        <v>40</v>
      </c>
      <c r="F114" s="8">
        <f t="shared" si="36"/>
        <v>100</v>
      </c>
      <c r="G114" s="8">
        <f t="shared" si="37"/>
        <v>60</v>
      </c>
      <c r="I114" s="1">
        <v>2</v>
      </c>
      <c r="J114" s="4">
        <v>5</v>
      </c>
      <c r="K114" s="4">
        <v>3</v>
      </c>
      <c r="L114" s="4">
        <v>3</v>
      </c>
      <c r="M114" s="8">
        <f t="shared" si="38"/>
        <v>60</v>
      </c>
      <c r="N114" s="8">
        <f t="shared" si="39"/>
        <v>60</v>
      </c>
      <c r="O114" s="8">
        <f t="shared" si="40"/>
        <v>0</v>
      </c>
    </row>
    <row r="115" spans="1:15" x14ac:dyDescent="0.25">
      <c r="A115" s="1">
        <v>3</v>
      </c>
      <c r="B115" s="4">
        <v>5</v>
      </c>
      <c r="C115" s="4">
        <v>3</v>
      </c>
      <c r="D115" s="4">
        <v>3</v>
      </c>
      <c r="E115" s="8">
        <f t="shared" si="35"/>
        <v>60</v>
      </c>
      <c r="F115" s="8">
        <f t="shared" si="36"/>
        <v>60</v>
      </c>
      <c r="G115" s="8">
        <f t="shared" si="37"/>
        <v>0</v>
      </c>
      <c r="I115" s="1">
        <v>3</v>
      </c>
      <c r="J115" s="4">
        <v>5</v>
      </c>
      <c r="K115" s="4">
        <v>1</v>
      </c>
      <c r="L115" s="4">
        <v>3</v>
      </c>
      <c r="M115" s="8">
        <f t="shared" si="38"/>
        <v>20</v>
      </c>
      <c r="N115" s="8">
        <f t="shared" si="39"/>
        <v>60</v>
      </c>
      <c r="O115" s="8">
        <f t="shared" si="40"/>
        <v>40</v>
      </c>
    </row>
    <row r="116" spans="1:15" x14ac:dyDescent="0.25">
      <c r="A116" s="1">
        <v>4</v>
      </c>
      <c r="B116" s="4">
        <v>5</v>
      </c>
      <c r="C116" s="4">
        <v>5</v>
      </c>
      <c r="D116" s="4">
        <v>5</v>
      </c>
      <c r="E116" s="8">
        <f t="shared" si="35"/>
        <v>100</v>
      </c>
      <c r="F116" s="8">
        <f t="shared" si="36"/>
        <v>100</v>
      </c>
      <c r="G116" s="8">
        <f t="shared" si="37"/>
        <v>0</v>
      </c>
      <c r="I116" s="1">
        <v>4</v>
      </c>
      <c r="J116" s="4">
        <v>5</v>
      </c>
      <c r="K116" s="4">
        <v>1</v>
      </c>
      <c r="L116" s="4">
        <v>4</v>
      </c>
      <c r="M116" s="8">
        <f t="shared" si="38"/>
        <v>20</v>
      </c>
      <c r="N116" s="8">
        <f t="shared" si="39"/>
        <v>80</v>
      </c>
      <c r="O116" s="8">
        <f t="shared" si="40"/>
        <v>60</v>
      </c>
    </row>
    <row r="117" spans="1:15" x14ac:dyDescent="0.25">
      <c r="A117" s="1">
        <v>5</v>
      </c>
      <c r="B117" s="4">
        <v>5</v>
      </c>
      <c r="C117" s="4">
        <v>2</v>
      </c>
      <c r="D117" s="4">
        <v>4</v>
      </c>
      <c r="E117" s="8">
        <f t="shared" si="35"/>
        <v>40</v>
      </c>
      <c r="F117" s="8">
        <f t="shared" si="36"/>
        <v>80</v>
      </c>
      <c r="G117" s="8">
        <f t="shared" si="37"/>
        <v>40</v>
      </c>
      <c r="I117" s="1">
        <v>5</v>
      </c>
      <c r="J117" s="4">
        <v>5</v>
      </c>
      <c r="K117" s="4">
        <v>3</v>
      </c>
      <c r="L117" s="4">
        <v>4</v>
      </c>
      <c r="M117" s="8">
        <f t="shared" si="38"/>
        <v>60</v>
      </c>
      <c r="N117" s="8">
        <f t="shared" si="39"/>
        <v>80</v>
      </c>
      <c r="O117" s="8">
        <f t="shared" si="40"/>
        <v>20</v>
      </c>
    </row>
    <row r="118" spans="1:15" x14ac:dyDescent="0.25">
      <c r="A118" s="1">
        <v>6</v>
      </c>
      <c r="B118" s="4">
        <v>5</v>
      </c>
      <c r="C118" s="4">
        <v>3</v>
      </c>
      <c r="D118" s="4">
        <v>5</v>
      </c>
      <c r="E118" s="8">
        <f t="shared" si="35"/>
        <v>60</v>
      </c>
      <c r="F118" s="8">
        <f t="shared" si="36"/>
        <v>100</v>
      </c>
      <c r="G118" s="8">
        <f t="shared" si="37"/>
        <v>40</v>
      </c>
      <c r="I118" s="1">
        <v>6</v>
      </c>
      <c r="J118" s="4">
        <v>5</v>
      </c>
      <c r="K118" s="4">
        <v>3</v>
      </c>
      <c r="L118" s="4">
        <v>5</v>
      </c>
      <c r="M118" s="8">
        <f t="shared" si="38"/>
        <v>60</v>
      </c>
      <c r="N118" s="8">
        <f t="shared" si="39"/>
        <v>100</v>
      </c>
      <c r="O118" s="8">
        <f t="shared" si="40"/>
        <v>40</v>
      </c>
    </row>
    <row r="119" spans="1:15" x14ac:dyDescent="0.25">
      <c r="A119" s="1">
        <v>7</v>
      </c>
      <c r="B119" s="4">
        <v>5</v>
      </c>
      <c r="C119" s="4">
        <v>4</v>
      </c>
      <c r="D119" s="4">
        <v>3</v>
      </c>
      <c r="E119" s="8">
        <f t="shared" si="35"/>
        <v>80</v>
      </c>
      <c r="F119" s="8">
        <f t="shared" si="36"/>
        <v>60</v>
      </c>
      <c r="G119" s="8">
        <f t="shared" si="37"/>
        <v>-20</v>
      </c>
      <c r="I119" s="1">
        <v>7</v>
      </c>
      <c r="J119" s="4">
        <v>5</v>
      </c>
      <c r="K119" s="4">
        <v>2</v>
      </c>
      <c r="L119" s="4">
        <v>2</v>
      </c>
      <c r="M119" s="8">
        <f t="shared" si="38"/>
        <v>40</v>
      </c>
      <c r="N119" s="8">
        <f t="shared" si="39"/>
        <v>40</v>
      </c>
      <c r="O119" s="8">
        <f t="shared" si="40"/>
        <v>0</v>
      </c>
    </row>
    <row r="120" spans="1:15" x14ac:dyDescent="0.25">
      <c r="A120" s="1">
        <v>8</v>
      </c>
      <c r="B120" s="4">
        <v>5</v>
      </c>
      <c r="C120" s="4">
        <v>3</v>
      </c>
      <c r="D120" s="4">
        <v>5</v>
      </c>
      <c r="E120" s="8">
        <f t="shared" si="35"/>
        <v>60</v>
      </c>
      <c r="F120" s="8">
        <f t="shared" si="36"/>
        <v>100</v>
      </c>
      <c r="G120" s="8">
        <f t="shared" si="37"/>
        <v>40</v>
      </c>
      <c r="I120" s="1">
        <v>8</v>
      </c>
      <c r="J120" s="4">
        <v>5</v>
      </c>
      <c r="K120" s="4">
        <v>1</v>
      </c>
      <c r="L120" s="4">
        <v>3</v>
      </c>
      <c r="M120" s="8">
        <f t="shared" si="38"/>
        <v>20</v>
      </c>
      <c r="N120" s="8">
        <f t="shared" si="39"/>
        <v>60</v>
      </c>
      <c r="O120" s="8">
        <f t="shared" si="40"/>
        <v>40</v>
      </c>
    </row>
    <row r="121" spans="1:15" x14ac:dyDescent="0.25">
      <c r="A121" s="1">
        <v>9</v>
      </c>
      <c r="B121" s="4">
        <v>5</v>
      </c>
      <c r="C121" s="4">
        <v>3</v>
      </c>
      <c r="D121" s="4">
        <v>5</v>
      </c>
      <c r="E121" s="8">
        <f t="shared" si="35"/>
        <v>60</v>
      </c>
      <c r="F121" s="8">
        <f t="shared" si="36"/>
        <v>100</v>
      </c>
      <c r="G121" s="8">
        <f t="shared" si="37"/>
        <v>40</v>
      </c>
      <c r="I121" s="1">
        <v>9</v>
      </c>
      <c r="J121" s="4">
        <v>5</v>
      </c>
      <c r="K121" s="4">
        <v>3</v>
      </c>
      <c r="L121" s="4">
        <v>3</v>
      </c>
      <c r="M121" s="8">
        <f t="shared" si="38"/>
        <v>60</v>
      </c>
      <c r="N121" s="8">
        <f t="shared" si="39"/>
        <v>60</v>
      </c>
      <c r="O121" s="8">
        <f t="shared" si="40"/>
        <v>0</v>
      </c>
    </row>
    <row r="122" spans="1:15" x14ac:dyDescent="0.25">
      <c r="A122" s="1">
        <v>10</v>
      </c>
      <c r="B122" s="4">
        <v>5</v>
      </c>
      <c r="C122" s="4">
        <v>2</v>
      </c>
      <c r="D122" s="4">
        <v>4</v>
      </c>
      <c r="E122" s="8">
        <f t="shared" si="35"/>
        <v>40</v>
      </c>
      <c r="F122" s="8">
        <f t="shared" si="36"/>
        <v>80</v>
      </c>
      <c r="G122" s="8">
        <f t="shared" si="37"/>
        <v>40</v>
      </c>
      <c r="I122" s="1">
        <v>10</v>
      </c>
      <c r="J122" s="4">
        <v>5</v>
      </c>
      <c r="K122" s="4">
        <v>1</v>
      </c>
      <c r="L122" s="4">
        <v>3</v>
      </c>
      <c r="M122" s="8">
        <f t="shared" si="38"/>
        <v>20</v>
      </c>
      <c r="N122" s="8">
        <f t="shared" si="39"/>
        <v>60</v>
      </c>
      <c r="O122" s="8">
        <f t="shared" si="40"/>
        <v>40</v>
      </c>
    </row>
    <row r="123" spans="1:15" x14ac:dyDescent="0.25">
      <c r="A123" s="1">
        <v>11</v>
      </c>
      <c r="B123" s="4">
        <v>5</v>
      </c>
      <c r="C123" s="4">
        <v>4</v>
      </c>
      <c r="D123" s="4">
        <v>4</v>
      </c>
      <c r="E123" s="8">
        <f t="shared" si="35"/>
        <v>80</v>
      </c>
      <c r="F123" s="8">
        <f t="shared" si="36"/>
        <v>80</v>
      </c>
      <c r="G123" s="8">
        <f t="shared" si="37"/>
        <v>0</v>
      </c>
      <c r="I123" s="1">
        <v>11</v>
      </c>
      <c r="J123" s="4">
        <v>5</v>
      </c>
      <c r="K123" s="4">
        <v>1</v>
      </c>
      <c r="L123" s="4">
        <v>2</v>
      </c>
      <c r="M123" s="8">
        <f t="shared" si="38"/>
        <v>20</v>
      </c>
      <c r="N123" s="8">
        <f t="shared" si="39"/>
        <v>40</v>
      </c>
      <c r="O123" s="8">
        <f t="shared" si="40"/>
        <v>20</v>
      </c>
    </row>
    <row r="124" spans="1:15" x14ac:dyDescent="0.25">
      <c r="A124" s="1">
        <v>12</v>
      </c>
      <c r="B124" s="4">
        <v>5</v>
      </c>
      <c r="C124" s="4">
        <v>5</v>
      </c>
      <c r="D124" s="4">
        <v>5</v>
      </c>
      <c r="E124" s="8">
        <f t="shared" si="35"/>
        <v>100</v>
      </c>
      <c r="F124" s="8">
        <f t="shared" si="36"/>
        <v>100</v>
      </c>
      <c r="G124" s="8">
        <f t="shared" si="37"/>
        <v>0</v>
      </c>
      <c r="I124" s="1">
        <v>12</v>
      </c>
      <c r="J124" s="4">
        <v>5</v>
      </c>
      <c r="K124" s="4">
        <v>1</v>
      </c>
      <c r="L124" s="4">
        <v>1</v>
      </c>
      <c r="M124" s="8">
        <f>+K124*100/J124</f>
        <v>20</v>
      </c>
      <c r="N124" s="8">
        <f>+L124*100/J124</f>
        <v>20</v>
      </c>
      <c r="O124" s="8">
        <f>+N124-M124</f>
        <v>0</v>
      </c>
    </row>
    <row r="125" spans="1:15" x14ac:dyDescent="0.25">
      <c r="A125" s="1">
        <v>13</v>
      </c>
      <c r="B125" s="4">
        <v>5</v>
      </c>
      <c r="C125" s="4">
        <v>3</v>
      </c>
      <c r="D125" s="4">
        <v>5</v>
      </c>
      <c r="E125" s="8">
        <f t="shared" si="35"/>
        <v>60</v>
      </c>
      <c r="F125" s="8">
        <f t="shared" si="36"/>
        <v>100</v>
      </c>
      <c r="G125" s="8">
        <f t="shared" si="37"/>
        <v>40</v>
      </c>
      <c r="I125" s="1">
        <v>13</v>
      </c>
      <c r="J125" s="4">
        <v>5</v>
      </c>
      <c r="K125" s="4">
        <v>3</v>
      </c>
      <c r="L125" s="4">
        <v>2</v>
      </c>
      <c r="M125" s="8">
        <f>+K125*100/J125</f>
        <v>60</v>
      </c>
      <c r="N125" s="8">
        <f>+L125*100/J125</f>
        <v>40</v>
      </c>
      <c r="O125" s="8">
        <f>+N125-M125</f>
        <v>-20</v>
      </c>
    </row>
    <row r="126" spans="1:15" x14ac:dyDescent="0.25">
      <c r="A126" s="1">
        <v>14</v>
      </c>
      <c r="B126" s="4">
        <v>5</v>
      </c>
      <c r="C126" s="4">
        <v>5</v>
      </c>
      <c r="D126" s="4">
        <v>5</v>
      </c>
      <c r="E126" s="8">
        <f t="shared" si="35"/>
        <v>100</v>
      </c>
      <c r="F126" s="8">
        <f t="shared" si="36"/>
        <v>100</v>
      </c>
      <c r="G126" s="8">
        <f t="shared" si="37"/>
        <v>0</v>
      </c>
      <c r="I126" s="1">
        <v>14</v>
      </c>
      <c r="J126" s="4">
        <v>5</v>
      </c>
      <c r="K126" s="4">
        <v>1</v>
      </c>
      <c r="L126" s="4">
        <v>2</v>
      </c>
      <c r="M126" s="8">
        <f>+K126*100/J126</f>
        <v>20</v>
      </c>
      <c r="N126" s="8">
        <f>+L126*100/J126</f>
        <v>40</v>
      </c>
      <c r="O126" s="8">
        <f>+N126-M126</f>
        <v>20</v>
      </c>
    </row>
    <row r="127" spans="1:15" x14ac:dyDescent="0.25">
      <c r="A127" s="1">
        <v>15</v>
      </c>
      <c r="B127" s="4">
        <v>5</v>
      </c>
      <c r="C127" s="4">
        <v>2</v>
      </c>
      <c r="D127" s="4">
        <v>5</v>
      </c>
      <c r="E127" s="8">
        <f t="shared" si="35"/>
        <v>40</v>
      </c>
      <c r="F127" s="8">
        <f t="shared" si="36"/>
        <v>100</v>
      </c>
      <c r="G127" s="8">
        <f t="shared" si="37"/>
        <v>60</v>
      </c>
      <c r="I127" s="1">
        <v>15</v>
      </c>
      <c r="J127" s="4">
        <v>5</v>
      </c>
      <c r="K127" s="4">
        <v>2</v>
      </c>
      <c r="L127" s="4">
        <v>2</v>
      </c>
      <c r="M127" s="8">
        <f>+K127*100/J127</f>
        <v>40</v>
      </c>
      <c r="N127" s="8">
        <f>+L127*100/J127</f>
        <v>40</v>
      </c>
      <c r="O127" s="8">
        <f>+N127-M127</f>
        <v>0</v>
      </c>
    </row>
    <row r="128" spans="1:15" x14ac:dyDescent="0.25">
      <c r="A128" s="1">
        <v>16</v>
      </c>
      <c r="B128" s="4">
        <v>5</v>
      </c>
      <c r="C128" s="4">
        <v>3</v>
      </c>
      <c r="D128" s="4">
        <v>5</v>
      </c>
      <c r="E128" s="8">
        <f t="shared" si="35"/>
        <v>60</v>
      </c>
      <c r="F128" s="8">
        <f t="shared" si="36"/>
        <v>100</v>
      </c>
      <c r="G128" s="8">
        <f t="shared" si="37"/>
        <v>40</v>
      </c>
      <c r="I128" s="6" t="s">
        <v>154</v>
      </c>
      <c r="J128" s="12">
        <f>+AVERAGE(J119:J126)</f>
        <v>5</v>
      </c>
      <c r="K128" s="13">
        <f>+AVERAGE(K113:K127)</f>
        <v>1.8666666666666667</v>
      </c>
      <c r="L128" s="13">
        <f>+AVERAGE(L113:L127)</f>
        <v>2.8666666666666667</v>
      </c>
      <c r="M128" s="11">
        <f>+AVERAGE(M113:M127)</f>
        <v>37.333333333333336</v>
      </c>
      <c r="N128" s="11">
        <f>+AVERAGE(N113:N127)</f>
        <v>57.333333333333336</v>
      </c>
      <c r="O128" s="11">
        <f>+AVERAGE(O113:O127)</f>
        <v>20</v>
      </c>
    </row>
    <row r="129" spans="1:15" x14ac:dyDescent="0.25">
      <c r="A129" s="1">
        <v>17</v>
      </c>
      <c r="B129" s="4">
        <v>5</v>
      </c>
      <c r="C129" s="4">
        <v>2</v>
      </c>
      <c r="D129" s="4">
        <v>5</v>
      </c>
      <c r="E129" s="8">
        <f t="shared" si="35"/>
        <v>40</v>
      </c>
      <c r="F129" s="8">
        <f t="shared" si="36"/>
        <v>100</v>
      </c>
      <c r="G129" s="8">
        <f t="shared" si="37"/>
        <v>60</v>
      </c>
    </row>
    <row r="130" spans="1:15" x14ac:dyDescent="0.25">
      <c r="A130" s="1">
        <v>18</v>
      </c>
      <c r="B130" s="4">
        <v>5</v>
      </c>
      <c r="C130" s="4">
        <v>2</v>
      </c>
      <c r="D130" s="4">
        <v>4</v>
      </c>
      <c r="E130" s="8">
        <f t="shared" si="35"/>
        <v>40</v>
      </c>
      <c r="F130" s="8">
        <f t="shared" si="36"/>
        <v>80</v>
      </c>
      <c r="G130" s="8">
        <f t="shared" si="37"/>
        <v>40</v>
      </c>
    </row>
    <row r="131" spans="1:15" x14ac:dyDescent="0.25">
      <c r="A131" s="6" t="s">
        <v>154</v>
      </c>
      <c r="B131" s="12">
        <f t="shared" ref="B131:G131" si="41">+AVERAGE(B113:B130)</f>
        <v>5</v>
      </c>
      <c r="C131" s="13">
        <f t="shared" si="41"/>
        <v>3.1111111111111112</v>
      </c>
      <c r="D131" s="13">
        <f t="shared" si="41"/>
        <v>4.3888888888888893</v>
      </c>
      <c r="E131" s="11">
        <f t="shared" si="41"/>
        <v>62.222222222222221</v>
      </c>
      <c r="F131" s="11">
        <f t="shared" si="41"/>
        <v>87.777777777777771</v>
      </c>
      <c r="G131" s="11">
        <f t="shared" si="41"/>
        <v>25.555555555555557</v>
      </c>
    </row>
    <row r="133" spans="1:15" x14ac:dyDescent="0.25">
      <c r="A133" s="28" t="s">
        <v>160</v>
      </c>
      <c r="B133" s="28"/>
      <c r="C133" s="28"/>
      <c r="D133" s="28"/>
      <c r="E133" s="28"/>
      <c r="F133" s="28"/>
      <c r="G133" s="29"/>
      <c r="I133" s="28" t="s">
        <v>160</v>
      </c>
      <c r="J133" s="28"/>
      <c r="K133" s="28"/>
      <c r="L133" s="28"/>
      <c r="M133" s="28"/>
      <c r="N133" s="28"/>
      <c r="O133" s="29"/>
    </row>
    <row r="134" spans="1:15" x14ac:dyDescent="0.25">
      <c r="A134" s="30" t="s">
        <v>258</v>
      </c>
      <c r="B134" s="30"/>
      <c r="C134" s="30"/>
      <c r="D134" s="30"/>
      <c r="E134" s="30"/>
      <c r="F134" s="30"/>
      <c r="G134" s="31"/>
      <c r="I134" s="30" t="s">
        <v>259</v>
      </c>
      <c r="J134" s="30"/>
      <c r="K134" s="30"/>
      <c r="L134" s="30"/>
      <c r="M134" s="30"/>
      <c r="N134" s="30"/>
      <c r="O134" s="31"/>
    </row>
    <row r="135" spans="1:15" ht="45" x14ac:dyDescent="0.25">
      <c r="A135" s="9" t="s">
        <v>166</v>
      </c>
      <c r="B135" s="9" t="s">
        <v>161</v>
      </c>
      <c r="C135" s="10" t="s">
        <v>167</v>
      </c>
      <c r="D135" s="10" t="s">
        <v>168</v>
      </c>
      <c r="E135" s="10" t="s">
        <v>163</v>
      </c>
      <c r="F135" s="10" t="s">
        <v>164</v>
      </c>
      <c r="G135" s="9" t="s">
        <v>162</v>
      </c>
      <c r="I135" s="9" t="s">
        <v>166</v>
      </c>
      <c r="J135" s="9" t="s">
        <v>161</v>
      </c>
      <c r="K135" s="10" t="s">
        <v>167</v>
      </c>
      <c r="L135" s="10" t="s">
        <v>168</v>
      </c>
      <c r="M135" s="10" t="s">
        <v>163</v>
      </c>
      <c r="N135" s="10" t="s">
        <v>164</v>
      </c>
      <c r="O135" s="9" t="s">
        <v>162</v>
      </c>
    </row>
    <row r="136" spans="1:15" x14ac:dyDescent="0.25">
      <c r="A136" s="1">
        <v>1</v>
      </c>
      <c r="B136" s="4">
        <v>5</v>
      </c>
      <c r="C136" s="4">
        <v>1</v>
      </c>
      <c r="D136" s="4">
        <v>1</v>
      </c>
      <c r="E136" s="8">
        <f t="shared" ref="E136:E146" si="42">+C136*100/B136</f>
        <v>20</v>
      </c>
      <c r="F136" s="8">
        <f t="shared" ref="F136:F146" si="43">+D136*100/B136</f>
        <v>20</v>
      </c>
      <c r="G136" s="8">
        <f t="shared" ref="G136:G146" si="44">+F136-E136</f>
        <v>0</v>
      </c>
      <c r="I136" s="1">
        <v>1</v>
      </c>
      <c r="J136" s="4">
        <v>5</v>
      </c>
      <c r="K136" s="4">
        <v>2</v>
      </c>
      <c r="L136" s="4">
        <v>2</v>
      </c>
      <c r="M136" s="8">
        <f t="shared" ref="M136:M147" si="45">+K136*100/J136</f>
        <v>40</v>
      </c>
      <c r="N136" s="8">
        <f t="shared" ref="N136:N147" si="46">+L136*100/J136</f>
        <v>40</v>
      </c>
      <c r="O136" s="8">
        <f t="shared" ref="O136:O147" si="47">+N136-M136</f>
        <v>0</v>
      </c>
    </row>
    <row r="137" spans="1:15" x14ac:dyDescent="0.25">
      <c r="A137" s="1">
        <v>2</v>
      </c>
      <c r="B137" s="4">
        <v>5</v>
      </c>
      <c r="C137" s="4">
        <v>4</v>
      </c>
      <c r="D137" s="4">
        <v>3</v>
      </c>
      <c r="E137" s="8">
        <f t="shared" si="42"/>
        <v>80</v>
      </c>
      <c r="F137" s="8">
        <f t="shared" si="43"/>
        <v>60</v>
      </c>
      <c r="G137" s="8">
        <f t="shared" si="44"/>
        <v>-20</v>
      </c>
      <c r="I137" s="1">
        <v>2</v>
      </c>
      <c r="J137" s="4">
        <v>5</v>
      </c>
      <c r="K137" s="4">
        <v>3</v>
      </c>
      <c r="L137" s="4">
        <v>3</v>
      </c>
      <c r="M137" s="8">
        <f t="shared" si="45"/>
        <v>60</v>
      </c>
      <c r="N137" s="8">
        <f t="shared" si="46"/>
        <v>60</v>
      </c>
      <c r="O137" s="8">
        <f t="shared" si="47"/>
        <v>0</v>
      </c>
    </row>
    <row r="138" spans="1:15" x14ac:dyDescent="0.25">
      <c r="A138" s="1">
        <v>3</v>
      </c>
      <c r="B138" s="4">
        <v>5</v>
      </c>
      <c r="C138" s="4">
        <v>1</v>
      </c>
      <c r="D138" s="4">
        <v>4</v>
      </c>
      <c r="E138" s="8">
        <f t="shared" si="42"/>
        <v>20</v>
      </c>
      <c r="F138" s="8">
        <f t="shared" si="43"/>
        <v>80</v>
      </c>
      <c r="G138" s="8">
        <f t="shared" si="44"/>
        <v>60</v>
      </c>
      <c r="I138" s="1">
        <v>3</v>
      </c>
      <c r="J138" s="4">
        <v>5</v>
      </c>
      <c r="K138" s="4">
        <v>2</v>
      </c>
      <c r="L138" s="4">
        <v>3</v>
      </c>
      <c r="M138" s="8">
        <f t="shared" si="45"/>
        <v>40</v>
      </c>
      <c r="N138" s="8">
        <f t="shared" si="46"/>
        <v>60</v>
      </c>
      <c r="O138" s="8">
        <f t="shared" si="47"/>
        <v>20</v>
      </c>
    </row>
    <row r="139" spans="1:15" x14ac:dyDescent="0.25">
      <c r="A139" s="1">
        <v>4</v>
      </c>
      <c r="B139" s="4">
        <v>5</v>
      </c>
      <c r="C139" s="4">
        <v>3</v>
      </c>
      <c r="D139" s="4">
        <v>2</v>
      </c>
      <c r="E139" s="8">
        <f t="shared" si="42"/>
        <v>60</v>
      </c>
      <c r="F139" s="8">
        <f t="shared" si="43"/>
        <v>40</v>
      </c>
      <c r="G139" s="8">
        <f t="shared" si="44"/>
        <v>-20</v>
      </c>
      <c r="I139" s="1">
        <v>4</v>
      </c>
      <c r="J139" s="4">
        <v>5</v>
      </c>
      <c r="K139" s="4">
        <v>4</v>
      </c>
      <c r="L139" s="4">
        <v>1</v>
      </c>
      <c r="M139" s="8">
        <f t="shared" si="45"/>
        <v>80</v>
      </c>
      <c r="N139" s="8">
        <f t="shared" si="46"/>
        <v>20</v>
      </c>
      <c r="O139" s="8">
        <f t="shared" si="47"/>
        <v>-60</v>
      </c>
    </row>
    <row r="140" spans="1:15" x14ac:dyDescent="0.25">
      <c r="A140" s="1">
        <v>5</v>
      </c>
      <c r="B140" s="4">
        <v>5</v>
      </c>
      <c r="C140" s="4">
        <v>2</v>
      </c>
      <c r="D140" s="4">
        <v>3</v>
      </c>
      <c r="E140" s="8">
        <f t="shared" si="42"/>
        <v>40</v>
      </c>
      <c r="F140" s="8">
        <f t="shared" si="43"/>
        <v>60</v>
      </c>
      <c r="G140" s="8">
        <f t="shared" si="44"/>
        <v>20</v>
      </c>
      <c r="I140" s="1">
        <v>5</v>
      </c>
      <c r="J140" s="4">
        <v>5</v>
      </c>
      <c r="K140" s="4">
        <v>4</v>
      </c>
      <c r="L140" s="4">
        <v>4</v>
      </c>
      <c r="M140" s="8">
        <f t="shared" si="45"/>
        <v>80</v>
      </c>
      <c r="N140" s="8">
        <f t="shared" si="46"/>
        <v>80</v>
      </c>
      <c r="O140" s="8">
        <f t="shared" si="47"/>
        <v>0</v>
      </c>
    </row>
    <row r="141" spans="1:15" x14ac:dyDescent="0.25">
      <c r="A141" s="1">
        <v>6</v>
      </c>
      <c r="B141" s="4">
        <v>5</v>
      </c>
      <c r="C141" s="4">
        <v>3</v>
      </c>
      <c r="D141" s="4">
        <v>2</v>
      </c>
      <c r="E141" s="8">
        <f t="shared" si="42"/>
        <v>60</v>
      </c>
      <c r="F141" s="8">
        <f t="shared" si="43"/>
        <v>40</v>
      </c>
      <c r="G141" s="8">
        <f t="shared" si="44"/>
        <v>-20</v>
      </c>
      <c r="I141" s="1">
        <v>6</v>
      </c>
      <c r="J141" s="4">
        <v>5</v>
      </c>
      <c r="K141" s="4">
        <v>3</v>
      </c>
      <c r="L141" s="4">
        <v>3</v>
      </c>
      <c r="M141" s="8">
        <f t="shared" si="45"/>
        <v>60</v>
      </c>
      <c r="N141" s="8">
        <f t="shared" si="46"/>
        <v>60</v>
      </c>
      <c r="O141" s="8">
        <f t="shared" si="47"/>
        <v>0</v>
      </c>
    </row>
    <row r="142" spans="1:15" x14ac:dyDescent="0.25">
      <c r="A142" s="1">
        <v>7</v>
      </c>
      <c r="B142" s="4">
        <v>5</v>
      </c>
      <c r="C142" s="4">
        <v>3</v>
      </c>
      <c r="D142" s="4">
        <v>3</v>
      </c>
      <c r="E142" s="8">
        <f t="shared" si="42"/>
        <v>60</v>
      </c>
      <c r="F142" s="8">
        <f t="shared" si="43"/>
        <v>60</v>
      </c>
      <c r="G142" s="8">
        <f t="shared" si="44"/>
        <v>0</v>
      </c>
      <c r="I142" s="1">
        <v>7</v>
      </c>
      <c r="J142" s="4">
        <v>5</v>
      </c>
      <c r="K142" s="4">
        <v>3</v>
      </c>
      <c r="L142" s="4">
        <v>4</v>
      </c>
      <c r="M142" s="8">
        <f t="shared" si="45"/>
        <v>60</v>
      </c>
      <c r="N142" s="8">
        <f t="shared" si="46"/>
        <v>80</v>
      </c>
      <c r="O142" s="8">
        <f t="shared" si="47"/>
        <v>20</v>
      </c>
    </row>
    <row r="143" spans="1:15" x14ac:dyDescent="0.25">
      <c r="A143" s="1">
        <v>8</v>
      </c>
      <c r="B143" s="4">
        <v>5</v>
      </c>
      <c r="C143" s="4">
        <v>1</v>
      </c>
      <c r="D143" s="4">
        <v>3</v>
      </c>
      <c r="E143" s="8">
        <f t="shared" si="42"/>
        <v>20</v>
      </c>
      <c r="F143" s="8">
        <f t="shared" si="43"/>
        <v>60</v>
      </c>
      <c r="G143" s="8">
        <f t="shared" si="44"/>
        <v>40</v>
      </c>
      <c r="I143" s="1">
        <v>8</v>
      </c>
      <c r="J143" s="4">
        <v>5</v>
      </c>
      <c r="K143" s="4">
        <v>4</v>
      </c>
      <c r="L143" s="4">
        <v>1</v>
      </c>
      <c r="M143" s="8">
        <f t="shared" si="45"/>
        <v>80</v>
      </c>
      <c r="N143" s="8">
        <f t="shared" si="46"/>
        <v>20</v>
      </c>
      <c r="O143" s="8">
        <f t="shared" si="47"/>
        <v>-60</v>
      </c>
    </row>
    <row r="144" spans="1:15" x14ac:dyDescent="0.25">
      <c r="A144" s="1">
        <v>9</v>
      </c>
      <c r="B144" s="4">
        <v>5</v>
      </c>
      <c r="C144" s="4">
        <v>4</v>
      </c>
      <c r="D144" s="4">
        <v>3</v>
      </c>
      <c r="E144" s="8">
        <f t="shared" si="42"/>
        <v>80</v>
      </c>
      <c r="F144" s="8">
        <f t="shared" si="43"/>
        <v>60</v>
      </c>
      <c r="G144" s="8">
        <f t="shared" si="44"/>
        <v>-20</v>
      </c>
      <c r="I144" s="1">
        <v>9</v>
      </c>
      <c r="J144" s="4">
        <v>5</v>
      </c>
      <c r="K144" s="4">
        <v>4</v>
      </c>
      <c r="L144" s="4">
        <v>3</v>
      </c>
      <c r="M144" s="8">
        <f t="shared" si="45"/>
        <v>80</v>
      </c>
      <c r="N144" s="8">
        <f t="shared" si="46"/>
        <v>60</v>
      </c>
      <c r="O144" s="8">
        <f t="shared" si="47"/>
        <v>-20</v>
      </c>
    </row>
    <row r="145" spans="1:15" x14ac:dyDescent="0.25">
      <c r="A145" s="1">
        <v>10</v>
      </c>
      <c r="B145" s="4">
        <v>5</v>
      </c>
      <c r="C145" s="4">
        <v>4</v>
      </c>
      <c r="D145" s="4">
        <v>5</v>
      </c>
      <c r="E145" s="8">
        <f t="shared" si="42"/>
        <v>80</v>
      </c>
      <c r="F145" s="8">
        <f t="shared" si="43"/>
        <v>100</v>
      </c>
      <c r="G145" s="8">
        <f t="shared" si="44"/>
        <v>20</v>
      </c>
      <c r="I145" s="1">
        <v>10</v>
      </c>
      <c r="J145" s="4">
        <v>5</v>
      </c>
      <c r="K145" s="4">
        <v>2</v>
      </c>
      <c r="L145" s="4">
        <v>1</v>
      </c>
      <c r="M145" s="8">
        <f t="shared" si="45"/>
        <v>40</v>
      </c>
      <c r="N145" s="8">
        <f t="shared" si="46"/>
        <v>20</v>
      </c>
      <c r="O145" s="8">
        <f t="shared" si="47"/>
        <v>-20</v>
      </c>
    </row>
    <row r="146" spans="1:15" x14ac:dyDescent="0.25">
      <c r="A146" s="1">
        <v>11</v>
      </c>
      <c r="B146" s="4">
        <v>5</v>
      </c>
      <c r="C146" s="4">
        <v>5</v>
      </c>
      <c r="D146" s="4">
        <v>5</v>
      </c>
      <c r="E146" s="8">
        <f t="shared" si="42"/>
        <v>100</v>
      </c>
      <c r="F146" s="8">
        <f t="shared" si="43"/>
        <v>100</v>
      </c>
      <c r="G146" s="8">
        <f t="shared" si="44"/>
        <v>0</v>
      </c>
      <c r="I146" s="1">
        <v>11</v>
      </c>
      <c r="J146" s="4">
        <v>5</v>
      </c>
      <c r="K146" s="4">
        <v>2</v>
      </c>
      <c r="L146" s="4">
        <v>2</v>
      </c>
      <c r="M146" s="8">
        <f t="shared" si="45"/>
        <v>40</v>
      </c>
      <c r="N146" s="8">
        <f t="shared" si="46"/>
        <v>40</v>
      </c>
      <c r="O146" s="8">
        <f t="shared" si="47"/>
        <v>0</v>
      </c>
    </row>
    <row r="147" spans="1:15" x14ac:dyDescent="0.25">
      <c r="A147" s="1">
        <v>12</v>
      </c>
      <c r="B147" s="4">
        <v>5</v>
      </c>
      <c r="C147" s="4">
        <v>2</v>
      </c>
      <c r="D147" s="4">
        <v>3</v>
      </c>
      <c r="E147" s="8">
        <f>+C147*100/B147</f>
        <v>40</v>
      </c>
      <c r="F147" s="8">
        <f>+D147*100/B147</f>
        <v>60</v>
      </c>
      <c r="G147" s="8">
        <f>+F147-E147</f>
        <v>20</v>
      </c>
      <c r="I147" s="1">
        <v>12</v>
      </c>
      <c r="J147" s="4">
        <v>5</v>
      </c>
      <c r="K147" s="4">
        <v>3</v>
      </c>
      <c r="L147" s="4">
        <v>2</v>
      </c>
      <c r="M147" s="8">
        <f t="shared" si="45"/>
        <v>60</v>
      </c>
      <c r="N147" s="8">
        <f t="shared" si="46"/>
        <v>40</v>
      </c>
      <c r="O147" s="8">
        <f t="shared" si="47"/>
        <v>-20</v>
      </c>
    </row>
    <row r="148" spans="1:15" x14ac:dyDescent="0.25">
      <c r="A148" s="1">
        <v>13</v>
      </c>
      <c r="B148" s="4">
        <v>5</v>
      </c>
      <c r="C148" s="4">
        <v>3</v>
      </c>
      <c r="D148" s="4">
        <v>4</v>
      </c>
      <c r="E148" s="8">
        <f>+C148*100/B148</f>
        <v>60</v>
      </c>
      <c r="F148" s="8">
        <f>+D148*100/B148</f>
        <v>80</v>
      </c>
      <c r="G148" s="8">
        <f>+F148-E148</f>
        <v>20</v>
      </c>
      <c r="I148" s="1">
        <v>13</v>
      </c>
      <c r="J148" s="4">
        <v>5</v>
      </c>
      <c r="K148" s="4">
        <v>4</v>
      </c>
      <c r="L148" s="4">
        <v>3</v>
      </c>
      <c r="M148" s="8">
        <f>+K148*100/J148</f>
        <v>80</v>
      </c>
      <c r="N148" s="8">
        <f>+L148*100/J148</f>
        <v>60</v>
      </c>
      <c r="O148" s="8">
        <f>+N148-M148</f>
        <v>-20</v>
      </c>
    </row>
    <row r="149" spans="1:15" x14ac:dyDescent="0.25">
      <c r="A149" s="1">
        <v>13</v>
      </c>
      <c r="B149" s="4">
        <v>5</v>
      </c>
      <c r="C149" s="4">
        <v>0</v>
      </c>
      <c r="D149" s="4">
        <v>1</v>
      </c>
      <c r="E149" s="8">
        <f>+C149*100/B149</f>
        <v>0</v>
      </c>
      <c r="F149" s="8">
        <f>+D149*100/B149</f>
        <v>20</v>
      </c>
      <c r="G149" s="8">
        <f>+F149-E149</f>
        <v>20</v>
      </c>
      <c r="I149" s="1">
        <v>14</v>
      </c>
      <c r="J149" s="4">
        <v>5</v>
      </c>
      <c r="K149" s="4">
        <v>3</v>
      </c>
      <c r="L149" s="4">
        <v>3</v>
      </c>
      <c r="M149" s="8">
        <f>+K149*100/J149</f>
        <v>60</v>
      </c>
      <c r="N149" s="8">
        <f>+L149*100/J149</f>
        <v>60</v>
      </c>
      <c r="O149" s="8">
        <f>+N149-M149</f>
        <v>0</v>
      </c>
    </row>
    <row r="150" spans="1:15" x14ac:dyDescent="0.25">
      <c r="A150" s="6" t="s">
        <v>154</v>
      </c>
      <c r="B150" s="12">
        <f>+AVERAGE(B142:B147)</f>
        <v>5</v>
      </c>
      <c r="C150" s="13">
        <f>+AVERAGE(C136:C149)</f>
        <v>2.5714285714285716</v>
      </c>
      <c r="D150" s="13">
        <f>+AVERAGE(D136:D149)</f>
        <v>3</v>
      </c>
      <c r="E150" s="11">
        <f>+AVERAGE(E136:E149)</f>
        <v>51.428571428571431</v>
      </c>
      <c r="F150" s="11">
        <f>+AVERAGE(F136:F149)</f>
        <v>60</v>
      </c>
      <c r="G150" s="11">
        <f>+AVERAGE(G136:G149)</f>
        <v>8.5714285714285712</v>
      </c>
      <c r="I150" s="17">
        <v>15</v>
      </c>
      <c r="J150" s="18">
        <v>5</v>
      </c>
      <c r="K150" s="18">
        <v>3</v>
      </c>
      <c r="L150" s="18">
        <v>5</v>
      </c>
      <c r="M150" s="19">
        <f>+K150*100/J150</f>
        <v>60</v>
      </c>
      <c r="N150" s="19">
        <f>+L150*100/J150</f>
        <v>100</v>
      </c>
      <c r="O150" s="19">
        <f>+N150-M150</f>
        <v>40</v>
      </c>
    </row>
    <row r="151" spans="1:15" x14ac:dyDescent="0.25">
      <c r="I151" s="1">
        <v>15</v>
      </c>
      <c r="J151" s="15">
        <v>5</v>
      </c>
      <c r="K151" s="15">
        <v>2</v>
      </c>
      <c r="L151" s="15">
        <v>0</v>
      </c>
      <c r="M151" s="16">
        <f>+K151*100/J151</f>
        <v>40</v>
      </c>
      <c r="N151" s="16">
        <f>+L151*100/J151</f>
        <v>0</v>
      </c>
      <c r="O151" s="16">
        <f>+N151-M151</f>
        <v>-40</v>
      </c>
    </row>
    <row r="152" spans="1:15" x14ac:dyDescent="0.25">
      <c r="I152" s="6" t="s">
        <v>154</v>
      </c>
      <c r="J152" s="12">
        <f>+AVERAGE(J142:J149)</f>
        <v>5</v>
      </c>
      <c r="K152" s="13">
        <f>+AVERAGE(K136:K151)</f>
        <v>3</v>
      </c>
      <c r="L152" s="13">
        <f>+AVERAGE(L136:L151)</f>
        <v>2.5</v>
      </c>
      <c r="M152" s="11">
        <f>+AVERAGE(M136:M151)</f>
        <v>60</v>
      </c>
      <c r="N152" s="11">
        <f>+AVERAGE(N136:N151)</f>
        <v>50</v>
      </c>
      <c r="O152" s="11">
        <f>+AVERAGE(O136:O151)</f>
        <v>-10</v>
      </c>
    </row>
    <row r="155" spans="1:15" x14ac:dyDescent="0.25">
      <c r="A155" s="32" t="s">
        <v>160</v>
      </c>
      <c r="B155" s="32"/>
      <c r="C155" s="32"/>
      <c r="D155" s="32"/>
      <c r="E155" s="32"/>
      <c r="F155" s="32"/>
      <c r="G155" s="33"/>
      <c r="I155" s="32" t="s">
        <v>160</v>
      </c>
      <c r="J155" s="32"/>
      <c r="K155" s="32"/>
      <c r="L155" s="32"/>
      <c r="M155" s="32"/>
      <c r="N155" s="32"/>
      <c r="O155" s="33"/>
    </row>
    <row r="156" spans="1:15" x14ac:dyDescent="0.25">
      <c r="A156" s="30" t="s">
        <v>263</v>
      </c>
      <c r="B156" s="30"/>
      <c r="C156" s="30"/>
      <c r="D156" s="30"/>
      <c r="E156" s="30"/>
      <c r="F156" s="30"/>
      <c r="G156" s="31"/>
      <c r="I156" s="30" t="s">
        <v>264</v>
      </c>
      <c r="J156" s="30"/>
      <c r="K156" s="30"/>
      <c r="L156" s="30"/>
      <c r="M156" s="30"/>
      <c r="N156" s="30"/>
      <c r="O156" s="31"/>
    </row>
    <row r="157" spans="1:15" ht="45" x14ac:dyDescent="0.25">
      <c r="A157" s="9" t="s">
        <v>166</v>
      </c>
      <c r="B157" s="9" t="s">
        <v>161</v>
      </c>
      <c r="C157" s="10" t="s">
        <v>167</v>
      </c>
      <c r="D157" s="10" t="s">
        <v>168</v>
      </c>
      <c r="E157" s="10" t="s">
        <v>163</v>
      </c>
      <c r="F157" s="10" t="s">
        <v>164</v>
      </c>
      <c r="G157" s="9" t="s">
        <v>162</v>
      </c>
      <c r="I157" s="9" t="s">
        <v>166</v>
      </c>
      <c r="J157" s="9" t="s">
        <v>161</v>
      </c>
      <c r="K157" s="10" t="s">
        <v>167</v>
      </c>
      <c r="L157" s="10" t="s">
        <v>168</v>
      </c>
      <c r="M157" s="10" t="s">
        <v>163</v>
      </c>
      <c r="N157" s="10" t="s">
        <v>164</v>
      </c>
      <c r="O157" s="9" t="s">
        <v>162</v>
      </c>
    </row>
    <row r="158" spans="1:15" x14ac:dyDescent="0.25">
      <c r="A158" s="1">
        <v>1</v>
      </c>
      <c r="B158" s="4">
        <v>4</v>
      </c>
      <c r="C158" s="4">
        <v>4</v>
      </c>
      <c r="D158" s="4">
        <v>4</v>
      </c>
      <c r="E158" s="8">
        <f t="shared" ref="E158:E171" si="48">+C158*100/B158</f>
        <v>100</v>
      </c>
      <c r="F158" s="8">
        <f t="shared" ref="F158:F171" si="49">+D158*100/B158</f>
        <v>100</v>
      </c>
      <c r="G158" s="8">
        <f t="shared" ref="G158:G171" si="50">+F158-E158</f>
        <v>0</v>
      </c>
      <c r="I158" s="1">
        <v>1</v>
      </c>
      <c r="J158" s="4">
        <v>5</v>
      </c>
      <c r="K158" s="4">
        <v>4</v>
      </c>
      <c r="L158" s="4">
        <v>4</v>
      </c>
      <c r="M158" s="8">
        <f t="shared" ref="M158:M172" si="51">+K158*100/J158</f>
        <v>80</v>
      </c>
      <c r="N158" s="8">
        <f t="shared" ref="N158:N172" si="52">+L158*100/J158</f>
        <v>80</v>
      </c>
      <c r="O158" s="8">
        <f t="shared" ref="O158:O172" si="53">+N158-M158</f>
        <v>0</v>
      </c>
    </row>
    <row r="159" spans="1:15" x14ac:dyDescent="0.25">
      <c r="A159" s="1">
        <v>2</v>
      </c>
      <c r="B159" s="4">
        <v>4</v>
      </c>
      <c r="C159" s="4">
        <v>2</v>
      </c>
      <c r="D159" s="4">
        <v>2</v>
      </c>
      <c r="E159" s="8">
        <f t="shared" si="48"/>
        <v>50</v>
      </c>
      <c r="F159" s="8">
        <f t="shared" si="49"/>
        <v>50</v>
      </c>
      <c r="G159" s="8">
        <f t="shared" si="50"/>
        <v>0</v>
      </c>
      <c r="I159" s="1">
        <v>2</v>
      </c>
      <c r="J159" s="4">
        <v>5</v>
      </c>
      <c r="K159" s="4">
        <v>3</v>
      </c>
      <c r="L159" s="4">
        <v>5</v>
      </c>
      <c r="M159" s="8">
        <f t="shared" si="51"/>
        <v>60</v>
      </c>
      <c r="N159" s="8">
        <f t="shared" si="52"/>
        <v>100</v>
      </c>
      <c r="O159" s="8">
        <f t="shared" si="53"/>
        <v>40</v>
      </c>
    </row>
    <row r="160" spans="1:15" x14ac:dyDescent="0.25">
      <c r="A160" s="1">
        <v>3</v>
      </c>
      <c r="B160" s="4">
        <v>4</v>
      </c>
      <c r="C160" s="4">
        <v>3</v>
      </c>
      <c r="D160" s="4">
        <v>4</v>
      </c>
      <c r="E160" s="8">
        <f t="shared" si="48"/>
        <v>75</v>
      </c>
      <c r="F160" s="8">
        <f t="shared" si="49"/>
        <v>100</v>
      </c>
      <c r="G160" s="8">
        <f t="shared" si="50"/>
        <v>25</v>
      </c>
      <c r="I160" s="1">
        <v>3</v>
      </c>
      <c r="J160" s="4">
        <v>5</v>
      </c>
      <c r="K160" s="4">
        <v>3</v>
      </c>
      <c r="L160" s="4">
        <v>5</v>
      </c>
      <c r="M160" s="8">
        <f t="shared" si="51"/>
        <v>60</v>
      </c>
      <c r="N160" s="8">
        <f t="shared" si="52"/>
        <v>100</v>
      </c>
      <c r="O160" s="8">
        <f t="shared" si="53"/>
        <v>40</v>
      </c>
    </row>
    <row r="161" spans="1:15" x14ac:dyDescent="0.25">
      <c r="A161" s="1">
        <v>4</v>
      </c>
      <c r="B161" s="4">
        <v>4</v>
      </c>
      <c r="C161" s="4">
        <v>3</v>
      </c>
      <c r="D161" s="4">
        <v>3</v>
      </c>
      <c r="E161" s="8">
        <f t="shared" si="48"/>
        <v>75</v>
      </c>
      <c r="F161" s="8">
        <f t="shared" si="49"/>
        <v>75</v>
      </c>
      <c r="G161" s="8">
        <f t="shared" si="50"/>
        <v>0</v>
      </c>
      <c r="I161" s="1">
        <v>4</v>
      </c>
      <c r="J161" s="4">
        <v>5</v>
      </c>
      <c r="K161" s="4">
        <v>1</v>
      </c>
      <c r="L161" s="4">
        <v>5</v>
      </c>
      <c r="M161" s="8">
        <f t="shared" si="51"/>
        <v>20</v>
      </c>
      <c r="N161" s="8">
        <f t="shared" si="52"/>
        <v>100</v>
      </c>
      <c r="O161" s="8">
        <f t="shared" si="53"/>
        <v>80</v>
      </c>
    </row>
    <row r="162" spans="1:15" x14ac:dyDescent="0.25">
      <c r="A162" s="1">
        <v>5</v>
      </c>
      <c r="B162" s="4">
        <v>4</v>
      </c>
      <c r="C162" s="4">
        <v>4</v>
      </c>
      <c r="D162" s="4">
        <v>3</v>
      </c>
      <c r="E162" s="8">
        <f t="shared" si="48"/>
        <v>100</v>
      </c>
      <c r="F162" s="8">
        <f t="shared" si="49"/>
        <v>75</v>
      </c>
      <c r="G162" s="8">
        <f t="shared" si="50"/>
        <v>-25</v>
      </c>
      <c r="I162" s="1">
        <v>5</v>
      </c>
      <c r="J162" s="4">
        <v>5</v>
      </c>
      <c r="K162" s="4">
        <v>2</v>
      </c>
      <c r="L162" s="4">
        <v>2</v>
      </c>
      <c r="M162" s="8">
        <f t="shared" si="51"/>
        <v>40</v>
      </c>
      <c r="N162" s="8">
        <f t="shared" si="52"/>
        <v>40</v>
      </c>
      <c r="O162" s="8">
        <f t="shared" si="53"/>
        <v>0</v>
      </c>
    </row>
    <row r="163" spans="1:15" x14ac:dyDescent="0.25">
      <c r="A163" s="1">
        <v>6</v>
      </c>
      <c r="B163" s="4">
        <v>4</v>
      </c>
      <c r="C163" s="4">
        <v>2</v>
      </c>
      <c r="D163" s="4">
        <v>3</v>
      </c>
      <c r="E163" s="8">
        <f t="shared" si="48"/>
        <v>50</v>
      </c>
      <c r="F163" s="8">
        <f t="shared" si="49"/>
        <v>75</v>
      </c>
      <c r="G163" s="8">
        <f t="shared" si="50"/>
        <v>25</v>
      </c>
      <c r="I163" s="1">
        <v>6</v>
      </c>
      <c r="J163" s="4">
        <v>5</v>
      </c>
      <c r="K163" s="4">
        <v>2</v>
      </c>
      <c r="L163" s="4">
        <v>5</v>
      </c>
      <c r="M163" s="8">
        <f t="shared" si="51"/>
        <v>40</v>
      </c>
      <c r="N163" s="8">
        <f t="shared" si="52"/>
        <v>100</v>
      </c>
      <c r="O163" s="8">
        <f t="shared" si="53"/>
        <v>60</v>
      </c>
    </row>
    <row r="164" spans="1:15" x14ac:dyDescent="0.25">
      <c r="A164" s="1">
        <v>7</v>
      </c>
      <c r="B164" s="4">
        <v>4</v>
      </c>
      <c r="C164" s="4">
        <v>4</v>
      </c>
      <c r="D164" s="4">
        <v>0</v>
      </c>
      <c r="E164" s="8">
        <f t="shared" si="48"/>
        <v>100</v>
      </c>
      <c r="F164" s="8">
        <f t="shared" si="49"/>
        <v>0</v>
      </c>
      <c r="G164" s="8">
        <f t="shared" si="50"/>
        <v>-100</v>
      </c>
      <c r="I164" s="1">
        <v>7</v>
      </c>
      <c r="J164" s="4">
        <v>5</v>
      </c>
      <c r="K164" s="4">
        <v>0</v>
      </c>
      <c r="L164" s="4">
        <v>5</v>
      </c>
      <c r="M164" s="8">
        <f t="shared" si="51"/>
        <v>0</v>
      </c>
      <c r="N164" s="8">
        <f t="shared" si="52"/>
        <v>100</v>
      </c>
      <c r="O164" s="8">
        <f t="shared" si="53"/>
        <v>100</v>
      </c>
    </row>
    <row r="165" spans="1:15" x14ac:dyDescent="0.25">
      <c r="A165" s="1">
        <v>8</v>
      </c>
      <c r="B165" s="4">
        <v>4</v>
      </c>
      <c r="C165" s="4">
        <v>4</v>
      </c>
      <c r="D165" s="4">
        <v>4</v>
      </c>
      <c r="E165" s="8">
        <f t="shared" si="48"/>
        <v>100</v>
      </c>
      <c r="F165" s="8">
        <f t="shared" si="49"/>
        <v>100</v>
      </c>
      <c r="G165" s="8">
        <f t="shared" si="50"/>
        <v>0</v>
      </c>
      <c r="I165" s="1">
        <v>8</v>
      </c>
      <c r="J165" s="4">
        <v>5</v>
      </c>
      <c r="K165" s="4">
        <v>1</v>
      </c>
      <c r="L165" s="4">
        <v>1</v>
      </c>
      <c r="M165" s="8">
        <f t="shared" si="51"/>
        <v>20</v>
      </c>
      <c r="N165" s="8">
        <f t="shared" si="52"/>
        <v>20</v>
      </c>
      <c r="O165" s="8">
        <f t="shared" si="53"/>
        <v>0</v>
      </c>
    </row>
    <row r="166" spans="1:15" x14ac:dyDescent="0.25">
      <c r="A166" s="1">
        <v>9</v>
      </c>
      <c r="B166" s="4">
        <v>4</v>
      </c>
      <c r="C166" s="4">
        <v>3</v>
      </c>
      <c r="D166" s="4">
        <v>4</v>
      </c>
      <c r="E166" s="8">
        <f t="shared" si="48"/>
        <v>75</v>
      </c>
      <c r="F166" s="8">
        <f t="shared" si="49"/>
        <v>100</v>
      </c>
      <c r="G166" s="8">
        <f t="shared" si="50"/>
        <v>25</v>
      </c>
      <c r="I166" s="1">
        <v>9</v>
      </c>
      <c r="J166" s="4">
        <v>5</v>
      </c>
      <c r="K166" s="4">
        <v>1</v>
      </c>
      <c r="L166" s="4">
        <v>1</v>
      </c>
      <c r="M166" s="8">
        <f t="shared" si="51"/>
        <v>20</v>
      </c>
      <c r="N166" s="8">
        <f t="shared" si="52"/>
        <v>20</v>
      </c>
      <c r="O166" s="8">
        <f t="shared" si="53"/>
        <v>0</v>
      </c>
    </row>
    <row r="167" spans="1:15" x14ac:dyDescent="0.25">
      <c r="A167" s="1">
        <v>10</v>
      </c>
      <c r="B167" s="4">
        <v>4</v>
      </c>
      <c r="C167" s="4">
        <v>3</v>
      </c>
      <c r="D167" s="4">
        <v>3</v>
      </c>
      <c r="E167" s="8">
        <f t="shared" si="48"/>
        <v>75</v>
      </c>
      <c r="F167" s="8">
        <f t="shared" si="49"/>
        <v>75</v>
      </c>
      <c r="G167" s="8">
        <f t="shared" si="50"/>
        <v>0</v>
      </c>
      <c r="I167" s="1">
        <v>10</v>
      </c>
      <c r="J167" s="4">
        <v>5</v>
      </c>
      <c r="K167" s="4">
        <v>1</v>
      </c>
      <c r="L167" s="4">
        <v>5</v>
      </c>
      <c r="M167" s="8">
        <f t="shared" si="51"/>
        <v>20</v>
      </c>
      <c r="N167" s="8">
        <f t="shared" si="52"/>
        <v>100</v>
      </c>
      <c r="O167" s="8">
        <f t="shared" si="53"/>
        <v>80</v>
      </c>
    </row>
    <row r="168" spans="1:15" x14ac:dyDescent="0.25">
      <c r="A168" s="1">
        <v>11</v>
      </c>
      <c r="B168" s="4">
        <v>4</v>
      </c>
      <c r="C168" s="4">
        <v>3</v>
      </c>
      <c r="D168" s="4">
        <v>4</v>
      </c>
      <c r="E168" s="8">
        <f t="shared" si="48"/>
        <v>75</v>
      </c>
      <c r="F168" s="8">
        <f t="shared" si="49"/>
        <v>100</v>
      </c>
      <c r="G168" s="8">
        <f t="shared" si="50"/>
        <v>25</v>
      </c>
      <c r="I168" s="1">
        <v>11</v>
      </c>
      <c r="J168" s="4">
        <v>5</v>
      </c>
      <c r="K168" s="4">
        <v>2</v>
      </c>
      <c r="L168" s="4">
        <v>2</v>
      </c>
      <c r="M168" s="8">
        <f t="shared" si="51"/>
        <v>40</v>
      </c>
      <c r="N168" s="8">
        <f t="shared" si="52"/>
        <v>40</v>
      </c>
      <c r="O168" s="8">
        <f t="shared" si="53"/>
        <v>0</v>
      </c>
    </row>
    <row r="169" spans="1:15" x14ac:dyDescent="0.25">
      <c r="A169" s="1">
        <v>12</v>
      </c>
      <c r="B169" s="4">
        <v>4</v>
      </c>
      <c r="C169" s="4">
        <v>4</v>
      </c>
      <c r="D169" s="4">
        <v>4</v>
      </c>
      <c r="E169" s="8">
        <f t="shared" si="48"/>
        <v>100</v>
      </c>
      <c r="F169" s="8">
        <f t="shared" si="49"/>
        <v>100</v>
      </c>
      <c r="G169" s="8">
        <f t="shared" si="50"/>
        <v>0</v>
      </c>
      <c r="I169" s="1">
        <v>12</v>
      </c>
      <c r="J169" s="4">
        <v>5</v>
      </c>
      <c r="K169" s="4">
        <v>2</v>
      </c>
      <c r="L169" s="4">
        <v>5</v>
      </c>
      <c r="M169" s="8">
        <f t="shared" si="51"/>
        <v>40</v>
      </c>
      <c r="N169" s="8">
        <f t="shared" si="52"/>
        <v>100</v>
      </c>
      <c r="O169" s="8">
        <f t="shared" si="53"/>
        <v>60</v>
      </c>
    </row>
    <row r="170" spans="1:15" x14ac:dyDescent="0.25">
      <c r="A170" s="1">
        <v>13</v>
      </c>
      <c r="B170" s="4">
        <v>4</v>
      </c>
      <c r="C170" s="4">
        <v>3</v>
      </c>
      <c r="D170" s="4">
        <v>3</v>
      </c>
      <c r="E170" s="8">
        <f t="shared" si="48"/>
        <v>75</v>
      </c>
      <c r="F170" s="8">
        <f t="shared" si="49"/>
        <v>75</v>
      </c>
      <c r="G170" s="8">
        <f t="shared" si="50"/>
        <v>0</v>
      </c>
      <c r="I170" s="1">
        <v>13</v>
      </c>
      <c r="J170" s="4">
        <v>5</v>
      </c>
      <c r="K170" s="4">
        <v>1</v>
      </c>
      <c r="L170" s="4">
        <v>5</v>
      </c>
      <c r="M170" s="8">
        <f t="shared" si="51"/>
        <v>20</v>
      </c>
      <c r="N170" s="8">
        <f t="shared" si="52"/>
        <v>100</v>
      </c>
      <c r="O170" s="8">
        <f t="shared" si="53"/>
        <v>80</v>
      </c>
    </row>
    <row r="171" spans="1:15" x14ac:dyDescent="0.25">
      <c r="A171" s="1">
        <v>14</v>
      </c>
      <c r="B171" s="4">
        <v>4</v>
      </c>
      <c r="C171" s="4">
        <v>4</v>
      </c>
      <c r="D171" s="4">
        <v>4</v>
      </c>
      <c r="E171" s="8">
        <f t="shared" si="48"/>
        <v>100</v>
      </c>
      <c r="F171" s="8">
        <f t="shared" si="49"/>
        <v>100</v>
      </c>
      <c r="G171" s="8">
        <f t="shared" si="50"/>
        <v>0</v>
      </c>
      <c r="I171" s="1">
        <v>14</v>
      </c>
      <c r="J171" s="4">
        <v>5</v>
      </c>
      <c r="K171" s="4">
        <v>0</v>
      </c>
      <c r="L171" s="4">
        <v>5</v>
      </c>
      <c r="M171" s="8">
        <f t="shared" si="51"/>
        <v>0</v>
      </c>
      <c r="N171" s="8">
        <f t="shared" si="52"/>
        <v>100</v>
      </c>
      <c r="O171" s="8">
        <f t="shared" si="53"/>
        <v>100</v>
      </c>
    </row>
    <row r="172" spans="1:15" x14ac:dyDescent="0.25">
      <c r="A172" s="1">
        <v>15</v>
      </c>
      <c r="B172" s="4">
        <v>4</v>
      </c>
      <c r="C172" s="4">
        <v>3</v>
      </c>
      <c r="D172" s="4">
        <v>4</v>
      </c>
      <c r="E172" s="8">
        <f>+C172*100/B172</f>
        <v>75</v>
      </c>
      <c r="F172" s="8">
        <f>+D172*100/B172</f>
        <v>100</v>
      </c>
      <c r="G172" s="8">
        <f>+F172-E172</f>
        <v>25</v>
      </c>
      <c r="I172" s="1">
        <v>15</v>
      </c>
      <c r="J172" s="4">
        <v>5</v>
      </c>
      <c r="K172" s="4">
        <v>2</v>
      </c>
      <c r="L172" s="4">
        <v>2</v>
      </c>
      <c r="M172" s="8">
        <f t="shared" si="51"/>
        <v>40</v>
      </c>
      <c r="N172" s="8">
        <f t="shared" si="52"/>
        <v>40</v>
      </c>
      <c r="O172" s="8">
        <f t="shared" si="53"/>
        <v>0</v>
      </c>
    </row>
    <row r="173" spans="1:15" x14ac:dyDescent="0.25">
      <c r="A173" s="1">
        <v>16</v>
      </c>
      <c r="B173" s="4">
        <v>4</v>
      </c>
      <c r="C173" s="4">
        <v>3</v>
      </c>
      <c r="D173" s="4">
        <v>3</v>
      </c>
      <c r="E173" s="8">
        <f>+C173*100/B173</f>
        <v>75</v>
      </c>
      <c r="F173" s="8">
        <f>+D173*100/B173</f>
        <v>75</v>
      </c>
      <c r="G173" s="8">
        <f>+F173-E173</f>
        <v>0</v>
      </c>
      <c r="I173" s="1">
        <v>16</v>
      </c>
      <c r="J173" s="4">
        <v>5</v>
      </c>
      <c r="K173" s="4">
        <v>0</v>
      </c>
      <c r="L173" s="4">
        <v>4</v>
      </c>
      <c r="M173" s="8">
        <f>+K173*100/J173</f>
        <v>0</v>
      </c>
      <c r="N173" s="8">
        <f>+L173*100/J173</f>
        <v>80</v>
      </c>
      <c r="O173" s="8">
        <f>+N173-M173</f>
        <v>80</v>
      </c>
    </row>
    <row r="174" spans="1:15" x14ac:dyDescent="0.25">
      <c r="A174" s="1">
        <v>17</v>
      </c>
      <c r="B174" s="4">
        <v>4</v>
      </c>
      <c r="C174" s="4">
        <v>2</v>
      </c>
      <c r="D174" s="4">
        <v>4</v>
      </c>
      <c r="E174" s="8">
        <f>+C174*100/B174</f>
        <v>50</v>
      </c>
      <c r="F174" s="8">
        <f>+D174*100/B174</f>
        <v>100</v>
      </c>
      <c r="G174" s="8">
        <f>+F174-E174</f>
        <v>50</v>
      </c>
      <c r="I174" s="1">
        <v>17</v>
      </c>
      <c r="J174" s="4">
        <v>5</v>
      </c>
      <c r="K174" s="4">
        <v>2</v>
      </c>
      <c r="L174" s="4">
        <v>2</v>
      </c>
      <c r="M174" s="8">
        <f>+K174*100/J174</f>
        <v>40</v>
      </c>
      <c r="N174" s="8">
        <f>+L174*100/J174</f>
        <v>40</v>
      </c>
      <c r="O174" s="8">
        <f>+N174-M174</f>
        <v>0</v>
      </c>
    </row>
    <row r="175" spans="1:15" x14ac:dyDescent="0.25">
      <c r="A175" s="6" t="s">
        <v>154</v>
      </c>
      <c r="B175" s="20">
        <v>4</v>
      </c>
      <c r="C175" s="13">
        <f>+AVERAGE(C158:C174)</f>
        <v>3.1764705882352939</v>
      </c>
      <c r="D175" s="13">
        <f>+AVERAGE(D158:D174)</f>
        <v>3.2941176470588234</v>
      </c>
      <c r="E175" s="11">
        <f>+AVERAGE(E158:E174)</f>
        <v>79.411764705882348</v>
      </c>
      <c r="F175" s="11">
        <f>+AVERAGE(F158:F174)</f>
        <v>82.352941176470594</v>
      </c>
      <c r="G175" s="11">
        <f>+AVERAGE(G158:G174)</f>
        <v>2.9411764705882355</v>
      </c>
      <c r="I175" s="1">
        <v>18</v>
      </c>
      <c r="J175" s="4">
        <v>5</v>
      </c>
      <c r="K175" s="4">
        <v>4</v>
      </c>
      <c r="L175" s="4">
        <v>2</v>
      </c>
      <c r="M175" s="8">
        <f>+K175*100/J175</f>
        <v>80</v>
      </c>
      <c r="N175" s="8">
        <f>+L175*100/J175</f>
        <v>40</v>
      </c>
      <c r="O175" s="8">
        <f>+N175-M175</f>
        <v>-40</v>
      </c>
    </row>
    <row r="176" spans="1:15" x14ac:dyDescent="0.25">
      <c r="I176" s="6" t="s">
        <v>154</v>
      </c>
      <c r="J176" s="12">
        <f>+AVERAGE(J164:J175)</f>
        <v>5</v>
      </c>
      <c r="K176" s="13">
        <f>+AVERAGE(K158:K175)</f>
        <v>1.7222222222222223</v>
      </c>
      <c r="L176" s="13">
        <f>+AVERAGE(L158:L175)</f>
        <v>3.6111111111111112</v>
      </c>
      <c r="M176" s="11">
        <f>+AVERAGE(M158:M175)</f>
        <v>34.444444444444443</v>
      </c>
      <c r="N176" s="11">
        <f>+AVERAGE(N158:N175)</f>
        <v>72.222222222222229</v>
      </c>
      <c r="O176" s="11">
        <f>+AVERAGE(O158:O175)</f>
        <v>37.777777777777779</v>
      </c>
    </row>
    <row r="179" spans="1:15" x14ac:dyDescent="0.25">
      <c r="A179" s="32" t="s">
        <v>160</v>
      </c>
      <c r="B179" s="32"/>
      <c r="C179" s="32"/>
      <c r="D179" s="32"/>
      <c r="E179" s="32"/>
      <c r="F179" s="32"/>
      <c r="G179" s="33"/>
      <c r="I179" s="32" t="s">
        <v>160</v>
      </c>
      <c r="J179" s="32"/>
      <c r="K179" s="32"/>
      <c r="L179" s="32"/>
      <c r="M179" s="32"/>
      <c r="N179" s="32"/>
      <c r="O179" s="33"/>
    </row>
    <row r="180" spans="1:15" x14ac:dyDescent="0.25">
      <c r="A180" s="30" t="s">
        <v>260</v>
      </c>
      <c r="B180" s="30"/>
      <c r="C180" s="30"/>
      <c r="D180" s="30"/>
      <c r="E180" s="30"/>
      <c r="F180" s="30"/>
      <c r="G180" s="31"/>
      <c r="I180" s="30" t="s">
        <v>261</v>
      </c>
      <c r="J180" s="30"/>
      <c r="K180" s="30"/>
      <c r="L180" s="30"/>
      <c r="M180" s="30"/>
      <c r="N180" s="30"/>
      <c r="O180" s="31"/>
    </row>
    <row r="181" spans="1:15" ht="45" x14ac:dyDescent="0.25">
      <c r="A181" s="9" t="s">
        <v>166</v>
      </c>
      <c r="B181" s="9" t="s">
        <v>161</v>
      </c>
      <c r="C181" s="10" t="s">
        <v>167</v>
      </c>
      <c r="D181" s="10" t="s">
        <v>168</v>
      </c>
      <c r="E181" s="10" t="s">
        <v>163</v>
      </c>
      <c r="F181" s="10" t="s">
        <v>164</v>
      </c>
      <c r="G181" s="9" t="s">
        <v>162</v>
      </c>
      <c r="I181" s="9" t="s">
        <v>166</v>
      </c>
      <c r="J181" s="9" t="s">
        <v>161</v>
      </c>
      <c r="K181" s="10" t="s">
        <v>167</v>
      </c>
      <c r="L181" s="10" t="s">
        <v>168</v>
      </c>
      <c r="M181" s="10" t="s">
        <v>163</v>
      </c>
      <c r="N181" s="10" t="s">
        <v>164</v>
      </c>
      <c r="O181" s="9" t="s">
        <v>162</v>
      </c>
    </row>
    <row r="182" spans="1:15" x14ac:dyDescent="0.25">
      <c r="A182" s="1">
        <v>1</v>
      </c>
      <c r="B182" s="4">
        <v>5</v>
      </c>
      <c r="C182" s="4">
        <v>3</v>
      </c>
      <c r="D182" s="4">
        <v>3</v>
      </c>
      <c r="E182" s="8">
        <f t="shared" ref="E182:E194" si="54">+C182*100/B182</f>
        <v>60</v>
      </c>
      <c r="F182" s="8">
        <f t="shared" ref="F182:F194" si="55">+D182*100/B182</f>
        <v>60</v>
      </c>
      <c r="G182" s="8">
        <f t="shared" ref="G182:G194" si="56">+F182-E182</f>
        <v>0</v>
      </c>
      <c r="I182" s="1">
        <v>1</v>
      </c>
      <c r="J182" s="4">
        <v>5</v>
      </c>
      <c r="K182" s="4">
        <v>5</v>
      </c>
      <c r="L182" s="4">
        <v>4</v>
      </c>
      <c r="M182" s="8">
        <f t="shared" ref="M182:M201" si="57">+K182*100/J182</f>
        <v>100</v>
      </c>
      <c r="N182" s="8">
        <f t="shared" ref="N182:N201" si="58">+L182*100/J182</f>
        <v>80</v>
      </c>
      <c r="O182" s="8">
        <f t="shared" ref="O182:O201" si="59">+N182-M182</f>
        <v>-20</v>
      </c>
    </row>
    <row r="183" spans="1:15" x14ac:dyDescent="0.25">
      <c r="A183" s="1">
        <v>2</v>
      </c>
      <c r="B183" s="4">
        <v>5</v>
      </c>
      <c r="C183" s="4">
        <v>4</v>
      </c>
      <c r="D183" s="4">
        <v>4</v>
      </c>
      <c r="E183" s="8">
        <f t="shared" si="54"/>
        <v>80</v>
      </c>
      <c r="F183" s="8">
        <f t="shared" si="55"/>
        <v>80</v>
      </c>
      <c r="G183" s="8">
        <f t="shared" si="56"/>
        <v>0</v>
      </c>
      <c r="I183" s="1">
        <v>2</v>
      </c>
      <c r="J183" s="4">
        <v>5</v>
      </c>
      <c r="K183" s="4">
        <v>4</v>
      </c>
      <c r="L183" s="4">
        <v>3</v>
      </c>
      <c r="M183" s="8">
        <f t="shared" si="57"/>
        <v>80</v>
      </c>
      <c r="N183" s="8">
        <f t="shared" si="58"/>
        <v>60</v>
      </c>
      <c r="O183" s="8">
        <f t="shared" si="59"/>
        <v>-20</v>
      </c>
    </row>
    <row r="184" spans="1:15" x14ac:dyDescent="0.25">
      <c r="A184" s="1">
        <v>3</v>
      </c>
      <c r="B184" s="4">
        <v>5</v>
      </c>
      <c r="C184" s="4">
        <v>4</v>
      </c>
      <c r="D184" s="4">
        <v>5</v>
      </c>
      <c r="E184" s="8">
        <f t="shared" si="54"/>
        <v>80</v>
      </c>
      <c r="F184" s="8">
        <f t="shared" si="55"/>
        <v>100</v>
      </c>
      <c r="G184" s="8">
        <f t="shared" si="56"/>
        <v>20</v>
      </c>
      <c r="I184" s="1">
        <v>3</v>
      </c>
      <c r="J184" s="4">
        <v>5</v>
      </c>
      <c r="K184" s="4">
        <v>4</v>
      </c>
      <c r="L184" s="4">
        <v>3</v>
      </c>
      <c r="M184" s="8">
        <f t="shared" si="57"/>
        <v>80</v>
      </c>
      <c r="N184" s="8">
        <f t="shared" si="58"/>
        <v>60</v>
      </c>
      <c r="O184" s="8">
        <f t="shared" si="59"/>
        <v>-20</v>
      </c>
    </row>
    <row r="185" spans="1:15" x14ac:dyDescent="0.25">
      <c r="A185" s="1">
        <v>4</v>
      </c>
      <c r="B185" s="4">
        <v>5</v>
      </c>
      <c r="C185" s="4">
        <v>5</v>
      </c>
      <c r="D185" s="4">
        <v>5</v>
      </c>
      <c r="E185" s="8">
        <f t="shared" si="54"/>
        <v>100</v>
      </c>
      <c r="F185" s="8">
        <f t="shared" si="55"/>
        <v>100</v>
      </c>
      <c r="G185" s="8">
        <f t="shared" si="56"/>
        <v>0</v>
      </c>
      <c r="I185" s="1">
        <v>4</v>
      </c>
      <c r="J185" s="4">
        <v>5</v>
      </c>
      <c r="K185" s="4">
        <v>2</v>
      </c>
      <c r="L185" s="4">
        <v>3</v>
      </c>
      <c r="M185" s="8">
        <f t="shared" si="57"/>
        <v>40</v>
      </c>
      <c r="N185" s="8">
        <f t="shared" si="58"/>
        <v>60</v>
      </c>
      <c r="O185" s="8">
        <f t="shared" si="59"/>
        <v>20</v>
      </c>
    </row>
    <row r="186" spans="1:15" x14ac:dyDescent="0.25">
      <c r="A186" s="1">
        <v>5</v>
      </c>
      <c r="B186" s="4">
        <v>5</v>
      </c>
      <c r="C186" s="4">
        <v>4</v>
      </c>
      <c r="D186" s="4">
        <v>5</v>
      </c>
      <c r="E186" s="8">
        <f t="shared" si="54"/>
        <v>80</v>
      </c>
      <c r="F186" s="8">
        <f t="shared" si="55"/>
        <v>100</v>
      </c>
      <c r="G186" s="8">
        <f t="shared" si="56"/>
        <v>20</v>
      </c>
      <c r="I186" s="1">
        <v>5</v>
      </c>
      <c r="J186" s="4">
        <v>5</v>
      </c>
      <c r="K186" s="4">
        <v>3</v>
      </c>
      <c r="L186" s="4">
        <v>5</v>
      </c>
      <c r="M186" s="8">
        <f t="shared" si="57"/>
        <v>60</v>
      </c>
      <c r="N186" s="8">
        <f t="shared" si="58"/>
        <v>100</v>
      </c>
      <c r="O186" s="8">
        <f t="shared" si="59"/>
        <v>40</v>
      </c>
    </row>
    <row r="187" spans="1:15" x14ac:dyDescent="0.25">
      <c r="A187" s="1">
        <v>6</v>
      </c>
      <c r="B187" s="4">
        <v>5</v>
      </c>
      <c r="C187" s="4">
        <v>2</v>
      </c>
      <c r="D187" s="4">
        <v>5</v>
      </c>
      <c r="E187" s="8">
        <f t="shared" si="54"/>
        <v>40</v>
      </c>
      <c r="F187" s="8">
        <f t="shared" si="55"/>
        <v>100</v>
      </c>
      <c r="G187" s="8">
        <f t="shared" si="56"/>
        <v>60</v>
      </c>
      <c r="I187" s="1">
        <v>6</v>
      </c>
      <c r="J187" s="4">
        <v>5</v>
      </c>
      <c r="K187" s="4">
        <v>3</v>
      </c>
      <c r="L187" s="4">
        <v>3</v>
      </c>
      <c r="M187" s="8">
        <f t="shared" si="57"/>
        <v>60</v>
      </c>
      <c r="N187" s="8">
        <f t="shared" si="58"/>
        <v>60</v>
      </c>
      <c r="O187" s="8">
        <f t="shared" si="59"/>
        <v>0</v>
      </c>
    </row>
    <row r="188" spans="1:15" x14ac:dyDescent="0.25">
      <c r="A188" s="1">
        <v>7</v>
      </c>
      <c r="B188" s="4">
        <v>5</v>
      </c>
      <c r="C188" s="4">
        <v>3</v>
      </c>
      <c r="D188" s="4">
        <v>5</v>
      </c>
      <c r="E188" s="8">
        <f t="shared" si="54"/>
        <v>60</v>
      </c>
      <c r="F188" s="8">
        <f t="shared" si="55"/>
        <v>100</v>
      </c>
      <c r="G188" s="8">
        <f t="shared" si="56"/>
        <v>40</v>
      </c>
      <c r="I188" s="1">
        <v>7</v>
      </c>
      <c r="J188" s="4">
        <v>5</v>
      </c>
      <c r="K188" s="4">
        <v>2</v>
      </c>
      <c r="L188" s="4">
        <v>3</v>
      </c>
      <c r="M188" s="8">
        <f t="shared" si="57"/>
        <v>40</v>
      </c>
      <c r="N188" s="8">
        <f t="shared" si="58"/>
        <v>60</v>
      </c>
      <c r="O188" s="8">
        <f t="shared" si="59"/>
        <v>20</v>
      </c>
    </row>
    <row r="189" spans="1:15" x14ac:dyDescent="0.25">
      <c r="A189" s="1">
        <v>8</v>
      </c>
      <c r="B189" s="4">
        <v>5</v>
      </c>
      <c r="C189" s="4">
        <v>4</v>
      </c>
      <c r="D189" s="4">
        <v>4</v>
      </c>
      <c r="E189" s="8">
        <f t="shared" si="54"/>
        <v>80</v>
      </c>
      <c r="F189" s="8">
        <f t="shared" si="55"/>
        <v>80</v>
      </c>
      <c r="G189" s="8">
        <f t="shared" si="56"/>
        <v>0</v>
      </c>
      <c r="I189" s="1">
        <v>8</v>
      </c>
      <c r="J189" s="4">
        <v>5</v>
      </c>
      <c r="K189" s="4">
        <v>3</v>
      </c>
      <c r="L189" s="4">
        <v>3</v>
      </c>
      <c r="M189" s="8">
        <f t="shared" si="57"/>
        <v>60</v>
      </c>
      <c r="N189" s="8">
        <f t="shared" si="58"/>
        <v>60</v>
      </c>
      <c r="O189" s="8">
        <f t="shared" si="59"/>
        <v>0</v>
      </c>
    </row>
    <row r="190" spans="1:15" x14ac:dyDescent="0.25">
      <c r="A190" s="1">
        <v>9</v>
      </c>
      <c r="B190" s="4">
        <v>5</v>
      </c>
      <c r="C190" s="4">
        <v>0</v>
      </c>
      <c r="D190" s="4">
        <v>3</v>
      </c>
      <c r="E190" s="8">
        <f t="shared" si="54"/>
        <v>0</v>
      </c>
      <c r="F190" s="8">
        <f t="shared" si="55"/>
        <v>60</v>
      </c>
      <c r="G190" s="8">
        <f t="shared" si="56"/>
        <v>60</v>
      </c>
      <c r="I190" s="1">
        <v>9</v>
      </c>
      <c r="J190" s="4">
        <v>5</v>
      </c>
      <c r="K190" s="4">
        <v>5</v>
      </c>
      <c r="L190" s="4">
        <v>5</v>
      </c>
      <c r="M190" s="8">
        <f t="shared" si="57"/>
        <v>100</v>
      </c>
      <c r="N190" s="8">
        <f t="shared" si="58"/>
        <v>100</v>
      </c>
      <c r="O190" s="8">
        <f t="shared" si="59"/>
        <v>0</v>
      </c>
    </row>
    <row r="191" spans="1:15" x14ac:dyDescent="0.25">
      <c r="A191" s="1">
        <v>10</v>
      </c>
      <c r="B191" s="4">
        <v>5</v>
      </c>
      <c r="C191" s="4">
        <v>2</v>
      </c>
      <c r="D191" s="4">
        <v>2</v>
      </c>
      <c r="E191" s="8">
        <f t="shared" si="54"/>
        <v>40</v>
      </c>
      <c r="F191" s="8">
        <f t="shared" si="55"/>
        <v>40</v>
      </c>
      <c r="G191" s="8">
        <f t="shared" si="56"/>
        <v>0</v>
      </c>
      <c r="I191" s="1">
        <v>10</v>
      </c>
      <c r="J191" s="4">
        <v>5</v>
      </c>
      <c r="K191" s="4">
        <v>4</v>
      </c>
      <c r="L191" s="4">
        <v>5</v>
      </c>
      <c r="M191" s="8">
        <f t="shared" si="57"/>
        <v>80</v>
      </c>
      <c r="N191" s="8">
        <f t="shared" si="58"/>
        <v>100</v>
      </c>
      <c r="O191" s="8">
        <f t="shared" si="59"/>
        <v>20</v>
      </c>
    </row>
    <row r="192" spans="1:15" x14ac:dyDescent="0.25">
      <c r="A192" s="1">
        <v>11</v>
      </c>
      <c r="B192" s="4">
        <v>5</v>
      </c>
      <c r="C192" s="4">
        <v>3</v>
      </c>
      <c r="D192" s="4">
        <v>4</v>
      </c>
      <c r="E192" s="8">
        <f t="shared" si="54"/>
        <v>60</v>
      </c>
      <c r="F192" s="8">
        <f t="shared" si="55"/>
        <v>80</v>
      </c>
      <c r="G192" s="8">
        <f t="shared" si="56"/>
        <v>20</v>
      </c>
      <c r="I192" s="1">
        <v>11</v>
      </c>
      <c r="J192" s="4">
        <v>5</v>
      </c>
      <c r="K192" s="4">
        <v>2</v>
      </c>
      <c r="L192" s="4">
        <v>5</v>
      </c>
      <c r="M192" s="8">
        <f t="shared" si="57"/>
        <v>40</v>
      </c>
      <c r="N192" s="8">
        <f t="shared" si="58"/>
        <v>100</v>
      </c>
      <c r="O192" s="8">
        <f t="shared" si="59"/>
        <v>60</v>
      </c>
    </row>
    <row r="193" spans="1:15" x14ac:dyDescent="0.25">
      <c r="A193" s="1">
        <v>12</v>
      </c>
      <c r="B193" s="4">
        <v>5</v>
      </c>
      <c r="C193" s="4">
        <v>1</v>
      </c>
      <c r="D193" s="4">
        <v>0</v>
      </c>
      <c r="E193" s="8">
        <f t="shared" si="54"/>
        <v>20</v>
      </c>
      <c r="F193" s="8">
        <f t="shared" si="55"/>
        <v>0</v>
      </c>
      <c r="G193" s="8">
        <f t="shared" si="56"/>
        <v>-20</v>
      </c>
      <c r="I193" s="1">
        <v>12</v>
      </c>
      <c r="J193" s="4">
        <v>5</v>
      </c>
      <c r="K193" s="4">
        <v>4</v>
      </c>
      <c r="L193" s="4">
        <v>5</v>
      </c>
      <c r="M193" s="8">
        <f t="shared" si="57"/>
        <v>80</v>
      </c>
      <c r="N193" s="8">
        <f t="shared" si="58"/>
        <v>100</v>
      </c>
      <c r="O193" s="8">
        <f t="shared" si="59"/>
        <v>20</v>
      </c>
    </row>
    <row r="194" spans="1:15" x14ac:dyDescent="0.25">
      <c r="A194" s="1">
        <v>13</v>
      </c>
      <c r="B194" s="4">
        <v>5</v>
      </c>
      <c r="C194" s="4">
        <v>2</v>
      </c>
      <c r="D194" s="4">
        <v>2</v>
      </c>
      <c r="E194" s="8">
        <f t="shared" si="54"/>
        <v>40</v>
      </c>
      <c r="F194" s="8">
        <f t="shared" si="55"/>
        <v>40</v>
      </c>
      <c r="G194" s="8">
        <f t="shared" si="56"/>
        <v>0</v>
      </c>
      <c r="I194" s="1">
        <v>13</v>
      </c>
      <c r="J194" s="4">
        <v>5</v>
      </c>
      <c r="K194" s="4">
        <v>3</v>
      </c>
      <c r="L194" s="4">
        <v>4</v>
      </c>
      <c r="M194" s="8">
        <f t="shared" si="57"/>
        <v>60</v>
      </c>
      <c r="N194" s="8">
        <f t="shared" si="58"/>
        <v>80</v>
      </c>
      <c r="O194" s="8">
        <f t="shared" si="59"/>
        <v>20</v>
      </c>
    </row>
    <row r="195" spans="1:15" x14ac:dyDescent="0.25">
      <c r="A195" s="6" t="s">
        <v>154</v>
      </c>
      <c r="B195" s="12">
        <f>+AVERAGE(B188:B194)</f>
        <v>5</v>
      </c>
      <c r="C195" s="13">
        <f>+AVERAGE(C182:C194)</f>
        <v>2.8461538461538463</v>
      </c>
      <c r="D195" s="13">
        <f>+AVERAGE(D182:D194)</f>
        <v>3.6153846153846154</v>
      </c>
      <c r="E195" s="11">
        <f>+AVERAGE(E182:E194)</f>
        <v>56.92307692307692</v>
      </c>
      <c r="F195" s="11">
        <f>+AVERAGE(F182:F194)</f>
        <v>72.307692307692307</v>
      </c>
      <c r="G195" s="11">
        <f>+AVERAGE(G182:G194)</f>
        <v>15.384615384615385</v>
      </c>
      <c r="I195" s="1">
        <v>14</v>
      </c>
      <c r="J195" s="4">
        <v>5</v>
      </c>
      <c r="K195" s="4">
        <v>3</v>
      </c>
      <c r="L195" s="4">
        <v>4</v>
      </c>
      <c r="M195" s="8">
        <f t="shared" si="57"/>
        <v>60</v>
      </c>
      <c r="N195" s="8">
        <f t="shared" si="58"/>
        <v>80</v>
      </c>
      <c r="O195" s="8">
        <f t="shared" si="59"/>
        <v>20</v>
      </c>
    </row>
    <row r="196" spans="1:15" x14ac:dyDescent="0.25">
      <c r="I196" s="1">
        <v>15</v>
      </c>
      <c r="J196" s="4">
        <v>5</v>
      </c>
      <c r="K196" s="4">
        <v>5</v>
      </c>
      <c r="L196" s="4">
        <v>4</v>
      </c>
      <c r="M196" s="8">
        <f t="shared" si="57"/>
        <v>100</v>
      </c>
      <c r="N196" s="8">
        <f t="shared" si="58"/>
        <v>80</v>
      </c>
      <c r="O196" s="8">
        <f t="shared" si="59"/>
        <v>-20</v>
      </c>
    </row>
    <row r="197" spans="1:15" x14ac:dyDescent="0.25">
      <c r="I197" s="1">
        <v>16</v>
      </c>
      <c r="J197" s="4">
        <v>5</v>
      </c>
      <c r="K197" s="4">
        <v>3</v>
      </c>
      <c r="L197" s="4">
        <v>3</v>
      </c>
      <c r="M197" s="8">
        <f t="shared" si="57"/>
        <v>60</v>
      </c>
      <c r="N197" s="8">
        <f t="shared" si="58"/>
        <v>60</v>
      </c>
      <c r="O197" s="8">
        <f t="shared" si="59"/>
        <v>0</v>
      </c>
    </row>
    <row r="198" spans="1:15" x14ac:dyDescent="0.25">
      <c r="A198" s="32" t="s">
        <v>160</v>
      </c>
      <c r="B198" s="32"/>
      <c r="C198" s="32"/>
      <c r="D198" s="32"/>
      <c r="E198" s="32"/>
      <c r="F198" s="32"/>
      <c r="G198" s="33"/>
      <c r="I198" s="1">
        <v>16</v>
      </c>
      <c r="J198" s="4">
        <v>5</v>
      </c>
      <c r="K198" s="4">
        <v>3</v>
      </c>
      <c r="L198" s="4">
        <v>2</v>
      </c>
      <c r="M198" s="8">
        <f t="shared" si="57"/>
        <v>60</v>
      </c>
      <c r="N198" s="8">
        <f t="shared" si="58"/>
        <v>40</v>
      </c>
      <c r="O198" s="8">
        <f t="shared" si="59"/>
        <v>-20</v>
      </c>
    </row>
    <row r="199" spans="1:15" x14ac:dyDescent="0.25">
      <c r="A199" s="30" t="s">
        <v>270</v>
      </c>
      <c r="B199" s="30"/>
      <c r="C199" s="30"/>
      <c r="D199" s="30"/>
      <c r="E199" s="30"/>
      <c r="F199" s="30"/>
      <c r="G199" s="31"/>
      <c r="I199" s="1">
        <v>16</v>
      </c>
      <c r="J199" s="4">
        <v>5</v>
      </c>
      <c r="K199" s="4">
        <v>2</v>
      </c>
      <c r="L199" s="4">
        <v>1</v>
      </c>
      <c r="M199" s="8">
        <f t="shared" si="57"/>
        <v>40</v>
      </c>
      <c r="N199" s="8">
        <f t="shared" si="58"/>
        <v>20</v>
      </c>
      <c r="O199" s="8">
        <f t="shared" si="59"/>
        <v>-20</v>
      </c>
    </row>
    <row r="200" spans="1:15" s="2" customFormat="1" ht="30" x14ac:dyDescent="0.25">
      <c r="A200" s="9" t="s">
        <v>166</v>
      </c>
      <c r="B200" s="9" t="s">
        <v>161</v>
      </c>
      <c r="C200" s="10" t="s">
        <v>167</v>
      </c>
      <c r="D200" s="10" t="s">
        <v>168</v>
      </c>
      <c r="E200" s="10" t="s">
        <v>163</v>
      </c>
      <c r="F200" s="10" t="s">
        <v>164</v>
      </c>
      <c r="G200" s="9" t="s">
        <v>162</v>
      </c>
      <c r="I200" s="1">
        <v>19</v>
      </c>
      <c r="J200" s="1">
        <v>5</v>
      </c>
      <c r="K200" s="1">
        <v>1</v>
      </c>
      <c r="L200" s="1">
        <v>1</v>
      </c>
      <c r="M200" s="14">
        <f t="shared" si="57"/>
        <v>20</v>
      </c>
      <c r="N200" s="14">
        <f t="shared" si="58"/>
        <v>20</v>
      </c>
      <c r="O200" s="14">
        <f t="shared" si="59"/>
        <v>0</v>
      </c>
    </row>
    <row r="201" spans="1:15" x14ac:dyDescent="0.25">
      <c r="A201" s="1">
        <v>1</v>
      </c>
      <c r="B201" s="4">
        <v>5</v>
      </c>
      <c r="C201" s="4">
        <v>0</v>
      </c>
      <c r="D201" s="4">
        <v>3</v>
      </c>
      <c r="E201" s="8">
        <f t="shared" ref="E201:E226" si="60">+C201*100/B201</f>
        <v>0</v>
      </c>
      <c r="F201" s="8">
        <f t="shared" ref="F201:F226" si="61">+D201*100/B201</f>
        <v>60</v>
      </c>
      <c r="G201" s="8">
        <f t="shared" ref="G201:G226" si="62">+F201-E201</f>
        <v>60</v>
      </c>
      <c r="I201" s="1">
        <v>20</v>
      </c>
      <c r="J201" s="4">
        <v>5</v>
      </c>
      <c r="K201" s="4">
        <v>3</v>
      </c>
      <c r="L201" s="4">
        <v>4</v>
      </c>
      <c r="M201" s="8">
        <f t="shared" si="57"/>
        <v>60</v>
      </c>
      <c r="N201" s="8">
        <f t="shared" si="58"/>
        <v>80</v>
      </c>
      <c r="O201" s="8">
        <f t="shared" si="59"/>
        <v>20</v>
      </c>
    </row>
    <row r="202" spans="1:15" x14ac:dyDescent="0.25">
      <c r="A202" s="1">
        <v>2</v>
      </c>
      <c r="B202" s="4">
        <v>5</v>
      </c>
      <c r="C202" s="4">
        <v>4</v>
      </c>
      <c r="D202" s="4">
        <v>4</v>
      </c>
      <c r="E202" s="8">
        <f t="shared" si="60"/>
        <v>80</v>
      </c>
      <c r="F202" s="8">
        <f t="shared" si="61"/>
        <v>80</v>
      </c>
      <c r="G202" s="8">
        <f t="shared" si="62"/>
        <v>0</v>
      </c>
      <c r="I202" s="6" t="s">
        <v>154</v>
      </c>
      <c r="J202" s="12">
        <f>+AVERAGE(J188:J201)</f>
        <v>5</v>
      </c>
      <c r="K202" s="13">
        <f>+AVERAGE(K182:K201)</f>
        <v>3.2</v>
      </c>
      <c r="L202" s="13">
        <f>+AVERAGE(L182:L201)</f>
        <v>3.5</v>
      </c>
      <c r="M202" s="11">
        <f>+AVERAGE(M182:M201)</f>
        <v>64</v>
      </c>
      <c r="N202" s="11">
        <f>+AVERAGE(N182:N201)</f>
        <v>70</v>
      </c>
      <c r="O202" s="11">
        <f>+AVERAGE(O182:O201)</f>
        <v>6</v>
      </c>
    </row>
    <row r="203" spans="1:15" x14ac:dyDescent="0.25">
      <c r="A203" s="1">
        <v>3</v>
      </c>
      <c r="B203" s="4">
        <v>5</v>
      </c>
      <c r="C203" s="4">
        <v>2</v>
      </c>
      <c r="D203" s="4">
        <v>3</v>
      </c>
      <c r="E203" s="8">
        <f t="shared" si="60"/>
        <v>40</v>
      </c>
      <c r="F203" s="8">
        <f t="shared" si="61"/>
        <v>60</v>
      </c>
      <c r="G203" s="8">
        <f t="shared" si="62"/>
        <v>20</v>
      </c>
    </row>
    <row r="204" spans="1:15" x14ac:dyDescent="0.25">
      <c r="A204" s="1">
        <v>4</v>
      </c>
      <c r="B204" s="4">
        <v>5</v>
      </c>
      <c r="C204" s="4">
        <v>0</v>
      </c>
      <c r="D204" s="4">
        <v>5</v>
      </c>
      <c r="E204" s="8">
        <f t="shared" si="60"/>
        <v>0</v>
      </c>
      <c r="F204" s="8">
        <f t="shared" si="61"/>
        <v>100</v>
      </c>
      <c r="G204" s="8">
        <f t="shared" si="62"/>
        <v>100</v>
      </c>
    </row>
    <row r="205" spans="1:15" x14ac:dyDescent="0.25">
      <c r="A205" s="1">
        <v>5</v>
      </c>
      <c r="B205" s="4">
        <v>5</v>
      </c>
      <c r="C205" s="4">
        <v>2</v>
      </c>
      <c r="D205" s="4">
        <v>4</v>
      </c>
      <c r="E205" s="8">
        <f t="shared" si="60"/>
        <v>40</v>
      </c>
      <c r="F205" s="8">
        <f t="shared" si="61"/>
        <v>80</v>
      </c>
      <c r="G205" s="8">
        <f t="shared" si="62"/>
        <v>40</v>
      </c>
    </row>
    <row r="206" spans="1:15" x14ac:dyDescent="0.25">
      <c r="A206" s="1">
        <v>6</v>
      </c>
      <c r="B206" s="4">
        <v>5</v>
      </c>
      <c r="C206" s="4">
        <v>3</v>
      </c>
      <c r="D206" s="4">
        <v>4</v>
      </c>
      <c r="E206" s="8">
        <f t="shared" si="60"/>
        <v>60</v>
      </c>
      <c r="F206" s="8">
        <f t="shared" si="61"/>
        <v>80</v>
      </c>
      <c r="G206" s="8">
        <f t="shared" si="62"/>
        <v>20</v>
      </c>
    </row>
    <row r="207" spans="1:15" x14ac:dyDescent="0.25">
      <c r="A207" s="1">
        <v>7</v>
      </c>
      <c r="B207" s="4">
        <v>5</v>
      </c>
      <c r="C207" s="4">
        <v>2</v>
      </c>
      <c r="D207" s="4">
        <v>2</v>
      </c>
      <c r="E207" s="8">
        <f t="shared" si="60"/>
        <v>40</v>
      </c>
      <c r="F207" s="8">
        <f t="shared" si="61"/>
        <v>40</v>
      </c>
      <c r="G207" s="8">
        <f t="shared" si="62"/>
        <v>0</v>
      </c>
    </row>
    <row r="208" spans="1:15" x14ac:dyDescent="0.25">
      <c r="A208" s="1">
        <v>8</v>
      </c>
      <c r="B208" s="4">
        <v>5</v>
      </c>
      <c r="C208" s="4">
        <v>3</v>
      </c>
      <c r="D208" s="4">
        <v>4</v>
      </c>
      <c r="E208" s="8">
        <f t="shared" si="60"/>
        <v>60</v>
      </c>
      <c r="F208" s="8">
        <f t="shared" si="61"/>
        <v>80</v>
      </c>
      <c r="G208" s="8">
        <f t="shared" si="62"/>
        <v>20</v>
      </c>
    </row>
    <row r="209" spans="1:7" x14ac:dyDescent="0.25">
      <c r="A209" s="1">
        <v>9</v>
      </c>
      <c r="B209" s="4">
        <v>5</v>
      </c>
      <c r="C209" s="4">
        <v>1</v>
      </c>
      <c r="D209" s="4">
        <v>4</v>
      </c>
      <c r="E209" s="8">
        <f t="shared" si="60"/>
        <v>20</v>
      </c>
      <c r="F209" s="8">
        <f t="shared" si="61"/>
        <v>80</v>
      </c>
      <c r="G209" s="8">
        <f t="shared" si="62"/>
        <v>60</v>
      </c>
    </row>
    <row r="210" spans="1:7" x14ac:dyDescent="0.25">
      <c r="A210" s="1">
        <v>10</v>
      </c>
      <c r="B210" s="4">
        <v>5</v>
      </c>
      <c r="C210" s="4">
        <v>3</v>
      </c>
      <c r="D210" s="4">
        <v>3</v>
      </c>
      <c r="E210" s="8">
        <f t="shared" si="60"/>
        <v>60</v>
      </c>
      <c r="F210" s="8">
        <f t="shared" si="61"/>
        <v>60</v>
      </c>
      <c r="G210" s="8">
        <f t="shared" si="62"/>
        <v>0</v>
      </c>
    </row>
    <row r="211" spans="1:7" x14ac:dyDescent="0.25">
      <c r="A211" s="1">
        <v>11</v>
      </c>
      <c r="B211" s="4">
        <v>5</v>
      </c>
      <c r="C211" s="4">
        <v>3</v>
      </c>
      <c r="D211" s="4">
        <v>3</v>
      </c>
      <c r="E211" s="8">
        <f t="shared" si="60"/>
        <v>60</v>
      </c>
      <c r="F211" s="8">
        <f t="shared" si="61"/>
        <v>60</v>
      </c>
      <c r="G211" s="8">
        <f t="shared" si="62"/>
        <v>0</v>
      </c>
    </row>
    <row r="212" spans="1:7" x14ac:dyDescent="0.25">
      <c r="A212" s="1">
        <v>12</v>
      </c>
      <c r="B212" s="4">
        <v>5</v>
      </c>
      <c r="C212" s="4">
        <v>1</v>
      </c>
      <c r="D212" s="4">
        <v>3</v>
      </c>
      <c r="E212" s="8">
        <f t="shared" si="60"/>
        <v>20</v>
      </c>
      <c r="F212" s="8">
        <f t="shared" si="61"/>
        <v>60</v>
      </c>
      <c r="G212" s="8">
        <f t="shared" si="62"/>
        <v>40</v>
      </c>
    </row>
    <row r="213" spans="1:7" x14ac:dyDescent="0.25">
      <c r="A213" s="1">
        <v>13</v>
      </c>
      <c r="B213" s="4">
        <v>5</v>
      </c>
      <c r="C213" s="4">
        <v>3</v>
      </c>
      <c r="D213" s="4">
        <v>3</v>
      </c>
      <c r="E213" s="8">
        <f t="shared" si="60"/>
        <v>60</v>
      </c>
      <c r="F213" s="8">
        <f t="shared" si="61"/>
        <v>60</v>
      </c>
      <c r="G213" s="8">
        <f t="shared" si="62"/>
        <v>0</v>
      </c>
    </row>
    <row r="214" spans="1:7" x14ac:dyDescent="0.25">
      <c r="A214" s="1">
        <v>14</v>
      </c>
      <c r="B214" s="4">
        <v>5</v>
      </c>
      <c r="C214" s="4">
        <v>2</v>
      </c>
      <c r="D214" s="4">
        <v>4</v>
      </c>
      <c r="E214" s="8">
        <v>4</v>
      </c>
      <c r="F214" s="8">
        <f t="shared" si="61"/>
        <v>80</v>
      </c>
      <c r="G214" s="8">
        <f t="shared" si="62"/>
        <v>76</v>
      </c>
    </row>
    <row r="215" spans="1:7" x14ac:dyDescent="0.25">
      <c r="A215" s="1">
        <v>15</v>
      </c>
      <c r="B215" s="4">
        <v>5</v>
      </c>
      <c r="C215" s="4">
        <v>3</v>
      </c>
      <c r="D215" s="4">
        <v>4</v>
      </c>
      <c r="E215" s="8">
        <f>+C215*100/B215</f>
        <v>60</v>
      </c>
      <c r="F215" s="8">
        <f t="shared" si="61"/>
        <v>80</v>
      </c>
      <c r="G215" s="8">
        <f t="shared" si="62"/>
        <v>20</v>
      </c>
    </row>
    <row r="216" spans="1:7" x14ac:dyDescent="0.25">
      <c r="A216" s="1">
        <v>16</v>
      </c>
      <c r="B216" s="4">
        <v>5</v>
      </c>
      <c r="C216" s="4">
        <v>3</v>
      </c>
      <c r="D216" s="4">
        <v>3</v>
      </c>
      <c r="E216" s="8">
        <f>+C216*100/B216</f>
        <v>60</v>
      </c>
      <c r="F216" s="8">
        <f t="shared" si="61"/>
        <v>60</v>
      </c>
      <c r="G216" s="8">
        <f t="shared" si="62"/>
        <v>0</v>
      </c>
    </row>
    <row r="217" spans="1:7" x14ac:dyDescent="0.25">
      <c r="A217" s="1">
        <v>17</v>
      </c>
      <c r="B217" s="4">
        <v>5</v>
      </c>
      <c r="C217" s="4">
        <v>3</v>
      </c>
      <c r="D217" s="4">
        <v>3</v>
      </c>
      <c r="E217" s="8">
        <f>+C217*100/B217</f>
        <v>60</v>
      </c>
      <c r="F217" s="8">
        <f t="shared" si="61"/>
        <v>60</v>
      </c>
      <c r="G217" s="8">
        <f t="shared" si="62"/>
        <v>0</v>
      </c>
    </row>
    <row r="218" spans="1:7" x14ac:dyDescent="0.25">
      <c r="A218" s="1">
        <v>18</v>
      </c>
      <c r="B218" s="4">
        <v>5</v>
      </c>
      <c r="C218" s="4">
        <v>2</v>
      </c>
      <c r="D218" s="4">
        <v>3</v>
      </c>
      <c r="E218" s="8">
        <f>+C218*100/B218</f>
        <v>40</v>
      </c>
      <c r="F218" s="8">
        <f t="shared" si="61"/>
        <v>60</v>
      </c>
      <c r="G218" s="8">
        <f t="shared" si="62"/>
        <v>20</v>
      </c>
    </row>
    <row r="219" spans="1:7" x14ac:dyDescent="0.25">
      <c r="A219" s="1">
        <v>19</v>
      </c>
      <c r="B219" s="4">
        <v>5</v>
      </c>
      <c r="C219" s="4">
        <v>2</v>
      </c>
      <c r="D219" s="4">
        <v>4</v>
      </c>
      <c r="E219" s="8">
        <f>+C219*100/B219</f>
        <v>40</v>
      </c>
      <c r="F219" s="8">
        <f t="shared" si="61"/>
        <v>80</v>
      </c>
      <c r="G219" s="8">
        <f t="shared" si="62"/>
        <v>40</v>
      </c>
    </row>
    <row r="220" spans="1:7" x14ac:dyDescent="0.25">
      <c r="A220" s="1">
        <v>20</v>
      </c>
      <c r="B220" s="4">
        <v>5</v>
      </c>
      <c r="C220" s="4">
        <v>2</v>
      </c>
      <c r="D220" s="4">
        <v>2</v>
      </c>
      <c r="E220" s="8">
        <f t="shared" si="60"/>
        <v>40</v>
      </c>
      <c r="F220" s="8">
        <f t="shared" si="61"/>
        <v>40</v>
      </c>
      <c r="G220" s="8">
        <f t="shared" si="62"/>
        <v>0</v>
      </c>
    </row>
    <row r="221" spans="1:7" x14ac:dyDescent="0.25">
      <c r="A221" s="1">
        <v>21</v>
      </c>
      <c r="B221" s="4">
        <v>5</v>
      </c>
      <c r="C221" s="4">
        <v>1</v>
      </c>
      <c r="D221" s="4">
        <v>3</v>
      </c>
      <c r="E221" s="8">
        <f t="shared" si="60"/>
        <v>20</v>
      </c>
      <c r="F221" s="8">
        <f t="shared" si="61"/>
        <v>60</v>
      </c>
      <c r="G221" s="8">
        <f t="shared" si="62"/>
        <v>40</v>
      </c>
    </row>
    <row r="222" spans="1:7" x14ac:dyDescent="0.25">
      <c r="A222" s="1">
        <v>22</v>
      </c>
      <c r="B222" s="4">
        <v>5</v>
      </c>
      <c r="C222" s="4">
        <v>2</v>
      </c>
      <c r="D222" s="4">
        <v>3</v>
      </c>
      <c r="E222" s="8">
        <f t="shared" si="60"/>
        <v>40</v>
      </c>
      <c r="F222" s="8">
        <f t="shared" si="61"/>
        <v>60</v>
      </c>
      <c r="G222" s="8">
        <f t="shared" si="62"/>
        <v>20</v>
      </c>
    </row>
    <row r="223" spans="1:7" x14ac:dyDescent="0.25">
      <c r="A223" s="1">
        <v>23</v>
      </c>
      <c r="B223" s="4">
        <v>5</v>
      </c>
      <c r="C223" s="4">
        <v>1</v>
      </c>
      <c r="D223" s="4">
        <v>2</v>
      </c>
      <c r="E223" s="8">
        <f t="shared" si="60"/>
        <v>20</v>
      </c>
      <c r="F223" s="8">
        <f t="shared" si="61"/>
        <v>40</v>
      </c>
      <c r="G223" s="8">
        <f t="shared" si="62"/>
        <v>20</v>
      </c>
    </row>
    <row r="224" spans="1:7" x14ac:dyDescent="0.25">
      <c r="A224" s="1">
        <v>24</v>
      </c>
      <c r="B224" s="4">
        <v>5</v>
      </c>
      <c r="C224" s="4">
        <v>1</v>
      </c>
      <c r="D224" s="4">
        <v>3</v>
      </c>
      <c r="E224" s="8">
        <f t="shared" si="60"/>
        <v>20</v>
      </c>
      <c r="F224" s="8">
        <f t="shared" si="61"/>
        <v>60</v>
      </c>
      <c r="G224" s="8">
        <f t="shared" si="62"/>
        <v>40</v>
      </c>
    </row>
    <row r="225" spans="1:7" x14ac:dyDescent="0.25">
      <c r="A225" s="1">
        <v>25</v>
      </c>
      <c r="B225" s="4">
        <v>5</v>
      </c>
      <c r="C225" s="4">
        <v>3</v>
      </c>
      <c r="D225" s="4">
        <v>2</v>
      </c>
      <c r="E225" s="8">
        <f t="shared" si="60"/>
        <v>60</v>
      </c>
      <c r="F225" s="8">
        <f t="shared" si="61"/>
        <v>40</v>
      </c>
      <c r="G225" s="8">
        <f t="shared" si="62"/>
        <v>-20</v>
      </c>
    </row>
    <row r="226" spans="1:7" x14ac:dyDescent="0.25">
      <c r="A226" s="1">
        <v>26</v>
      </c>
      <c r="B226" s="4">
        <v>5</v>
      </c>
      <c r="C226" s="4">
        <v>2</v>
      </c>
      <c r="D226" s="4">
        <v>4</v>
      </c>
      <c r="E226" s="8">
        <f t="shared" si="60"/>
        <v>40</v>
      </c>
      <c r="F226" s="8">
        <f t="shared" si="61"/>
        <v>80</v>
      </c>
      <c r="G226" s="8">
        <f t="shared" si="62"/>
        <v>40</v>
      </c>
    </row>
    <row r="227" spans="1:7" x14ac:dyDescent="0.25">
      <c r="A227" s="6" t="s">
        <v>154</v>
      </c>
      <c r="B227" s="12">
        <f>+AVERAGE(B207:B226)</f>
        <v>5</v>
      </c>
      <c r="C227" s="13">
        <f>+AVERAGE(C201:C226)</f>
        <v>2.0769230769230771</v>
      </c>
      <c r="D227" s="13">
        <f>+AVERAGE(D201:D226)</f>
        <v>3.2692307692307692</v>
      </c>
      <c r="E227" s="11">
        <f>+AVERAGE(E201:E226)</f>
        <v>40.153846153846153</v>
      </c>
      <c r="F227" s="11">
        <f>+AVERAGE(F201:F226)</f>
        <v>65.384615384615387</v>
      </c>
      <c r="G227" s="11">
        <f>+AVERAGE(G201:G226)</f>
        <v>25.23076923076923</v>
      </c>
    </row>
  </sheetData>
  <sheetProtection algorithmName="SHA-512" hashValue="25/sSQa8T9SyqbedUjX/mmGr+WnSt+XqOxfK3loveE8AUoJbFR69M1b/+doLDIcIbZynvllAJ7BycCmpZYnw/g==" saltValue="gVMelMAGPGyQVgeSFa1jxQ==" spinCount="100000" sheet="1" objects="1" scenarios="1"/>
  <mergeCells count="37">
    <mergeCell ref="A198:G198"/>
    <mergeCell ref="A199:G199"/>
    <mergeCell ref="A179:G179"/>
    <mergeCell ref="A180:G180"/>
    <mergeCell ref="I179:O179"/>
    <mergeCell ref="I180:O180"/>
    <mergeCell ref="A134:G134"/>
    <mergeCell ref="I134:O134"/>
    <mergeCell ref="A155:G155"/>
    <mergeCell ref="A156:G156"/>
    <mergeCell ref="I155:O155"/>
    <mergeCell ref="I156:O156"/>
    <mergeCell ref="I19:O19"/>
    <mergeCell ref="I20:O20"/>
    <mergeCell ref="I45:O45"/>
    <mergeCell ref="I46:O46"/>
    <mergeCell ref="I67:O67"/>
    <mergeCell ref="Q2:W2"/>
    <mergeCell ref="Q3:W3"/>
    <mergeCell ref="A18:G18"/>
    <mergeCell ref="A3:G3"/>
    <mergeCell ref="A2:G2"/>
    <mergeCell ref="A17:G17"/>
    <mergeCell ref="I2:O2"/>
    <mergeCell ref="I3:O3"/>
    <mergeCell ref="A133:G133"/>
    <mergeCell ref="I133:O133"/>
    <mergeCell ref="A111:G111"/>
    <mergeCell ref="A66:G66"/>
    <mergeCell ref="A67:G67"/>
    <mergeCell ref="A87:G87"/>
    <mergeCell ref="A88:G88"/>
    <mergeCell ref="A110:G110"/>
    <mergeCell ref="I87:O87"/>
    <mergeCell ref="I88:O88"/>
    <mergeCell ref="I111:O111"/>
    <mergeCell ref="I110:O1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Control</vt:lpstr>
      <vt:lpstr>Tabla Evaluación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Cristina Ruíz Pérez</dc:creator>
  <cp:lastModifiedBy>maboada</cp:lastModifiedBy>
  <dcterms:created xsi:type="dcterms:W3CDTF">2018-05-17T21:38:26Z</dcterms:created>
  <dcterms:modified xsi:type="dcterms:W3CDTF">2019-02-08T16:43:13Z</dcterms:modified>
</cp:coreProperties>
</file>