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G PRESENTACION\Control Interno\BOTON DE TRANSPARENCIA\Octubre\PESV\"/>
    </mc:Choice>
  </mc:AlternateContent>
  <bookViews>
    <workbookView xWindow="-120" yWindow="-120" windowWidth="29040" windowHeight="15840" firstSheet="1" activeTab="3"/>
  </bookViews>
  <sheets>
    <sheet name="Cronograma" sheetId="1" state="hidden" r:id="rId1"/>
    <sheet name="Plan PESV 2020" sheetId="3" r:id="rId2"/>
    <sheet name="Sgmto mensual PESV" sheetId="4" r:id="rId3"/>
    <sheet name="Publicaciòn Sgmto tri PESV" sheetId="5" r:id="rId4"/>
  </sheets>
  <definedNames>
    <definedName name="_xlnm._FilterDatabase" localSheetId="1" hidden="1">'Plan PESV 2020'!$A$4:$AB$4</definedName>
    <definedName name="_xlnm._FilterDatabase" localSheetId="3" hidden="1">'Publicaciòn Sgmto tri PESV'!$A$5:$AP$5</definedName>
    <definedName name="_xlnm._FilterDatabase" localSheetId="2" hidden="1">'Sgmto mensual PESV'!$A$5:$BV$5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3" l="1"/>
  <c r="O28" i="3"/>
  <c r="N28" i="3"/>
  <c r="M28" i="3"/>
  <c r="L28" i="3"/>
  <c r="K28" i="3"/>
  <c r="J28" i="3"/>
  <c r="I28" i="3"/>
  <c r="H28" i="3"/>
  <c r="G28" i="3"/>
  <c r="F28" i="3"/>
  <c r="E28" i="3"/>
  <c r="C28" i="3"/>
  <c r="C29" i="4"/>
  <c r="AU29" i="4"/>
  <c r="AT29" i="4"/>
  <c r="AR29" i="4"/>
  <c r="AQ29" i="4"/>
  <c r="AO29" i="4"/>
  <c r="AN29" i="4"/>
  <c r="AI29" i="4"/>
  <c r="AH29" i="4"/>
  <c r="AF29" i="4"/>
  <c r="AE29" i="4"/>
  <c r="AC29" i="4"/>
  <c r="AB29" i="4"/>
  <c r="W29" i="4"/>
  <c r="V29" i="4"/>
  <c r="T29" i="4"/>
  <c r="S29" i="4"/>
  <c r="Q29" i="4"/>
  <c r="P29" i="4"/>
  <c r="K29" i="4"/>
  <c r="J29" i="4"/>
  <c r="H29" i="4"/>
  <c r="G29" i="4"/>
  <c r="E29" i="4"/>
  <c r="D29" i="4"/>
  <c r="C29" i="5"/>
  <c r="AD16" i="5"/>
  <c r="X27" i="4"/>
  <c r="X25" i="4"/>
  <c r="X24" i="4"/>
  <c r="X22" i="4"/>
  <c r="X15" i="4"/>
  <c r="X14" i="4"/>
  <c r="X11" i="4"/>
  <c r="AV28" i="4"/>
  <c r="AV27" i="4"/>
  <c r="AS28" i="4"/>
  <c r="AS27" i="4"/>
  <c r="AP28" i="4"/>
  <c r="AP27" i="4"/>
  <c r="AV25" i="4"/>
  <c r="AV24" i="4"/>
  <c r="AV23" i="4"/>
  <c r="AV22" i="4"/>
  <c r="AS25" i="4"/>
  <c r="AS24" i="4"/>
  <c r="AS23" i="4"/>
  <c r="AS22" i="4"/>
  <c r="AP25" i="4"/>
  <c r="AP24" i="4"/>
  <c r="AP23" i="4"/>
  <c r="AP22" i="4"/>
  <c r="AV20" i="4"/>
  <c r="AV19" i="4"/>
  <c r="AV18" i="4"/>
  <c r="AS20" i="4"/>
  <c r="AS19" i="4"/>
  <c r="AS18" i="4"/>
  <c r="AP20" i="4"/>
  <c r="AP19" i="4"/>
  <c r="AP18" i="4"/>
  <c r="AV16" i="4"/>
  <c r="AV15" i="4"/>
  <c r="AV14" i="4"/>
  <c r="AV13" i="4"/>
  <c r="AV12" i="4"/>
  <c r="AV11" i="4"/>
  <c r="AS16" i="4"/>
  <c r="AS15" i="4"/>
  <c r="AS14" i="4"/>
  <c r="AS13" i="4"/>
  <c r="AS12" i="4"/>
  <c r="AS11" i="4"/>
  <c r="AP16" i="4"/>
  <c r="AP15" i="4"/>
  <c r="AP14" i="4"/>
  <c r="AP13" i="4"/>
  <c r="AP12" i="4"/>
  <c r="AP11" i="4"/>
  <c r="AV9" i="4"/>
  <c r="AV8" i="4"/>
  <c r="AV7" i="4"/>
  <c r="AS9" i="4"/>
  <c r="AS8" i="4"/>
  <c r="AS7" i="4"/>
  <c r="AP9" i="4"/>
  <c r="AP8" i="4"/>
  <c r="AP7" i="4"/>
  <c r="AX28" i="4"/>
  <c r="AW28" i="4"/>
  <c r="AX27" i="4"/>
  <c r="AW27" i="4"/>
  <c r="P27" i="5" s="1"/>
  <c r="AX25" i="4"/>
  <c r="Q25" i="5" s="1"/>
  <c r="AW25" i="4"/>
  <c r="P25" i="5" s="1"/>
  <c r="AX24" i="4"/>
  <c r="AW24" i="4"/>
  <c r="AX23" i="4"/>
  <c r="AW23" i="4"/>
  <c r="AX22" i="4"/>
  <c r="Q22" i="5" s="1"/>
  <c r="AW22" i="4"/>
  <c r="P22" i="5" s="1"/>
  <c r="AX20" i="4"/>
  <c r="Q20" i="5" s="1"/>
  <c r="AW20" i="4"/>
  <c r="AX19" i="4"/>
  <c r="Q19" i="5" s="1"/>
  <c r="AW19" i="4"/>
  <c r="AX18" i="4"/>
  <c r="AW18" i="4"/>
  <c r="P18" i="5" s="1"/>
  <c r="AX16" i="4"/>
  <c r="Q16" i="5" s="1"/>
  <c r="AW16" i="4"/>
  <c r="P16" i="5" s="1"/>
  <c r="AX15" i="4"/>
  <c r="AW15" i="4"/>
  <c r="P15" i="5" s="1"/>
  <c r="AX14" i="4"/>
  <c r="Q14" i="5" s="1"/>
  <c r="AW14" i="4"/>
  <c r="AX13" i="4"/>
  <c r="Q13" i="5" s="1"/>
  <c r="AW13" i="4"/>
  <c r="P13" i="5" s="1"/>
  <c r="AX12" i="4"/>
  <c r="Q12" i="5" s="1"/>
  <c r="AW12" i="4"/>
  <c r="P12" i="5" s="1"/>
  <c r="AX11" i="4"/>
  <c r="Q11" i="5" s="1"/>
  <c r="AW11" i="4"/>
  <c r="P11" i="5" s="1"/>
  <c r="AX9" i="4"/>
  <c r="Q9" i="5" s="1"/>
  <c r="AW9" i="4"/>
  <c r="AX8" i="4"/>
  <c r="AW8" i="4"/>
  <c r="P8" i="5" s="1"/>
  <c r="AX7" i="4"/>
  <c r="AW7" i="4"/>
  <c r="AW29" i="4" s="1"/>
  <c r="AK7" i="4"/>
  <c r="L7" i="5" s="1"/>
  <c r="AL28" i="4"/>
  <c r="M28" i="5" s="1"/>
  <c r="AK28" i="4"/>
  <c r="L28" i="5" s="1"/>
  <c r="AL27" i="4"/>
  <c r="AK27" i="4"/>
  <c r="L27" i="5" s="1"/>
  <c r="AL25" i="4"/>
  <c r="AK25" i="4"/>
  <c r="L25" i="5" s="1"/>
  <c r="AL24" i="4"/>
  <c r="AK24" i="4"/>
  <c r="L24" i="5" s="1"/>
  <c r="AL23" i="4"/>
  <c r="AK23" i="4"/>
  <c r="L23" i="5" s="1"/>
  <c r="AL22" i="4"/>
  <c r="AK22" i="4"/>
  <c r="AL20" i="4"/>
  <c r="AK20" i="4"/>
  <c r="L20" i="5" s="1"/>
  <c r="AL19" i="4"/>
  <c r="AK19" i="4"/>
  <c r="L19" i="5" s="1"/>
  <c r="AL18" i="4"/>
  <c r="AK18" i="4"/>
  <c r="AL16" i="4"/>
  <c r="M16" i="5" s="1"/>
  <c r="AK16" i="4"/>
  <c r="L16" i="5" s="1"/>
  <c r="AL15" i="4"/>
  <c r="M15" i="5" s="1"/>
  <c r="AK15" i="4"/>
  <c r="L15" i="5" s="1"/>
  <c r="AL14" i="4"/>
  <c r="AK14" i="4"/>
  <c r="L14" i="5" s="1"/>
  <c r="AL13" i="4"/>
  <c r="M13" i="5" s="1"/>
  <c r="AK13" i="4"/>
  <c r="L13" i="5" s="1"/>
  <c r="AL12" i="4"/>
  <c r="AK12" i="4"/>
  <c r="L12" i="5" s="1"/>
  <c r="AL11" i="4"/>
  <c r="M11" i="5" s="1"/>
  <c r="AK11" i="4"/>
  <c r="L11" i="5" s="1"/>
  <c r="AL9" i="4"/>
  <c r="M9" i="5" s="1"/>
  <c r="AK9" i="4"/>
  <c r="L9" i="5" s="1"/>
  <c r="AL8" i="4"/>
  <c r="AK8" i="4"/>
  <c r="L8" i="5" s="1"/>
  <c r="AL7" i="4"/>
  <c r="AL29" i="4" s="1"/>
  <c r="AJ28" i="4"/>
  <c r="AJ27" i="4"/>
  <c r="AJ25" i="4"/>
  <c r="AJ24" i="4"/>
  <c r="AJ23" i="4"/>
  <c r="AJ22" i="4"/>
  <c r="AJ20" i="4"/>
  <c r="AJ19" i="4"/>
  <c r="AJ18" i="4"/>
  <c r="AG28" i="4"/>
  <c r="AG27" i="4"/>
  <c r="AG25" i="4"/>
  <c r="AG24" i="4"/>
  <c r="AG23" i="4"/>
  <c r="AG22" i="4"/>
  <c r="AD28" i="4"/>
  <c r="AD27" i="4"/>
  <c r="AD25" i="4"/>
  <c r="AD24" i="4"/>
  <c r="AD23" i="4"/>
  <c r="AD22" i="4"/>
  <c r="AG20" i="4"/>
  <c r="AG19" i="4"/>
  <c r="AG18" i="4"/>
  <c r="AD20" i="4"/>
  <c r="AD19" i="4"/>
  <c r="AD18" i="4"/>
  <c r="AJ16" i="4"/>
  <c r="AJ15" i="4"/>
  <c r="AJ14" i="4"/>
  <c r="AJ13" i="4"/>
  <c r="AJ12" i="4"/>
  <c r="AJ11" i="4"/>
  <c r="AG16" i="4"/>
  <c r="AG15" i="4"/>
  <c r="AG14" i="4"/>
  <c r="AG13" i="4"/>
  <c r="AG12" i="4"/>
  <c r="AG11" i="4"/>
  <c r="AD16" i="4"/>
  <c r="AD15" i="4"/>
  <c r="AD14" i="4"/>
  <c r="AD13" i="4"/>
  <c r="AD12" i="4"/>
  <c r="AD11" i="4"/>
  <c r="AJ9" i="4"/>
  <c r="AJ8" i="4"/>
  <c r="AJ7" i="4"/>
  <c r="AG9" i="4"/>
  <c r="AG8" i="4"/>
  <c r="AG7" i="4"/>
  <c r="AD9" i="4"/>
  <c r="AD8" i="4"/>
  <c r="AD7" i="4"/>
  <c r="N28" i="4"/>
  <c r="M28" i="4"/>
  <c r="D28" i="5" s="1"/>
  <c r="N27" i="4"/>
  <c r="E27" i="5" s="1"/>
  <c r="M27" i="4"/>
  <c r="D27" i="5" s="1"/>
  <c r="N25" i="4"/>
  <c r="E25" i="5" s="1"/>
  <c r="M25" i="4"/>
  <c r="N24" i="4"/>
  <c r="E24" i="5" s="1"/>
  <c r="M24" i="4"/>
  <c r="D24" i="5" s="1"/>
  <c r="N23" i="4"/>
  <c r="E23" i="5" s="1"/>
  <c r="M23" i="4"/>
  <c r="D23" i="5" s="1"/>
  <c r="N22" i="4"/>
  <c r="E22" i="5" s="1"/>
  <c r="M22" i="4"/>
  <c r="D22" i="5" s="1"/>
  <c r="N20" i="4"/>
  <c r="E20" i="5" s="1"/>
  <c r="M20" i="4"/>
  <c r="D20" i="5" s="1"/>
  <c r="N19" i="4"/>
  <c r="M19" i="4"/>
  <c r="D19" i="5" s="1"/>
  <c r="N18" i="4"/>
  <c r="E18" i="5" s="1"/>
  <c r="M18" i="4"/>
  <c r="D18" i="5" s="1"/>
  <c r="N16" i="4"/>
  <c r="M16" i="4"/>
  <c r="D16" i="5" s="1"/>
  <c r="N15" i="4"/>
  <c r="E15" i="5" s="1"/>
  <c r="M15" i="4"/>
  <c r="D15" i="5" s="1"/>
  <c r="N14" i="4"/>
  <c r="M14" i="4"/>
  <c r="D14" i="5" s="1"/>
  <c r="N13" i="4"/>
  <c r="M13" i="4"/>
  <c r="D13" i="5" s="1"/>
  <c r="N12" i="4"/>
  <c r="E12" i="5" s="1"/>
  <c r="M12" i="4"/>
  <c r="D12" i="5" s="1"/>
  <c r="N11" i="4"/>
  <c r="E11" i="5" s="1"/>
  <c r="M11" i="4"/>
  <c r="D11" i="5" s="1"/>
  <c r="M9" i="4"/>
  <c r="D9" i="5" s="1"/>
  <c r="N9" i="4"/>
  <c r="E9" i="5" s="1"/>
  <c r="Y28" i="4"/>
  <c r="H28" i="5" s="1"/>
  <c r="Z27" i="4"/>
  <c r="I27" i="5" s="1"/>
  <c r="Y27" i="4"/>
  <c r="Z25" i="4"/>
  <c r="I25" i="5" s="1"/>
  <c r="Y25" i="4"/>
  <c r="H25" i="5" s="1"/>
  <c r="Z24" i="4"/>
  <c r="I24" i="5" s="1"/>
  <c r="Y24" i="4"/>
  <c r="H24" i="5" s="1"/>
  <c r="Y23" i="4"/>
  <c r="H23" i="5" s="1"/>
  <c r="Z22" i="4"/>
  <c r="I22" i="5" s="1"/>
  <c r="Y22" i="4"/>
  <c r="H22" i="5" s="1"/>
  <c r="Y20" i="4"/>
  <c r="H20" i="5" s="1"/>
  <c r="Y19" i="4"/>
  <c r="H19" i="5" s="1"/>
  <c r="Y18" i="4"/>
  <c r="H18" i="5" s="1"/>
  <c r="Y16" i="4"/>
  <c r="H16" i="5" s="1"/>
  <c r="Z15" i="4"/>
  <c r="I15" i="5" s="1"/>
  <c r="Y15" i="4"/>
  <c r="H15" i="5" s="1"/>
  <c r="Z14" i="4"/>
  <c r="I14" i="5" s="1"/>
  <c r="Y14" i="4"/>
  <c r="H14" i="5" s="1"/>
  <c r="Y13" i="4"/>
  <c r="H13" i="5" s="1"/>
  <c r="Y12" i="4"/>
  <c r="H12" i="5" s="1"/>
  <c r="Z11" i="4"/>
  <c r="I11" i="5" s="1"/>
  <c r="Y11" i="4"/>
  <c r="H11" i="5" s="1"/>
  <c r="Z9" i="4"/>
  <c r="I9" i="5" s="1"/>
  <c r="Y9" i="4"/>
  <c r="H9" i="5" s="1"/>
  <c r="Z8" i="4"/>
  <c r="I8" i="5" s="1"/>
  <c r="Y8" i="4"/>
  <c r="H8" i="5" s="1"/>
  <c r="Z7" i="4"/>
  <c r="Y7" i="4"/>
  <c r="X9" i="4"/>
  <c r="X8" i="4"/>
  <c r="X7" i="4"/>
  <c r="U28" i="4"/>
  <c r="U27" i="4"/>
  <c r="U25" i="4"/>
  <c r="U24" i="4"/>
  <c r="U23" i="4"/>
  <c r="U22" i="4"/>
  <c r="U20" i="4"/>
  <c r="U19" i="4"/>
  <c r="U18" i="4"/>
  <c r="U16" i="4"/>
  <c r="U15" i="4"/>
  <c r="U14" i="4"/>
  <c r="U13" i="4"/>
  <c r="U12" i="4"/>
  <c r="U11" i="4"/>
  <c r="U9" i="4"/>
  <c r="U8" i="4"/>
  <c r="U7" i="4"/>
  <c r="R28" i="4"/>
  <c r="R27" i="4"/>
  <c r="R25" i="4"/>
  <c r="R24" i="4"/>
  <c r="R23" i="4"/>
  <c r="R22" i="4"/>
  <c r="R20" i="4"/>
  <c r="R19" i="4"/>
  <c r="R18" i="4"/>
  <c r="R16" i="4"/>
  <c r="R15" i="4"/>
  <c r="R14" i="4"/>
  <c r="R13" i="4"/>
  <c r="R12" i="4"/>
  <c r="R11" i="4"/>
  <c r="R9" i="4"/>
  <c r="R8" i="4"/>
  <c r="R7" i="4"/>
  <c r="L28" i="4"/>
  <c r="L27" i="4"/>
  <c r="L25" i="4"/>
  <c r="L24" i="4"/>
  <c r="L23" i="4"/>
  <c r="L22" i="4"/>
  <c r="L20" i="4"/>
  <c r="L19" i="4"/>
  <c r="L18" i="4"/>
  <c r="L16" i="4"/>
  <c r="L15" i="4"/>
  <c r="L14" i="4"/>
  <c r="L13" i="4"/>
  <c r="L12" i="4"/>
  <c r="L11" i="4"/>
  <c r="I28" i="4"/>
  <c r="I27" i="4"/>
  <c r="I25" i="4"/>
  <c r="I24" i="4"/>
  <c r="I23" i="4"/>
  <c r="I22" i="4"/>
  <c r="I20" i="4"/>
  <c r="I19" i="4"/>
  <c r="I18" i="4"/>
  <c r="I16" i="4"/>
  <c r="I15" i="4"/>
  <c r="I14" i="4"/>
  <c r="I13" i="4"/>
  <c r="I12" i="4"/>
  <c r="I11" i="4"/>
  <c r="M8" i="4"/>
  <c r="D8" i="5" s="1"/>
  <c r="N8" i="4"/>
  <c r="L9" i="4"/>
  <c r="L8" i="4"/>
  <c r="L7" i="4"/>
  <c r="I9" i="4"/>
  <c r="I8" i="4"/>
  <c r="I7" i="4"/>
  <c r="F28" i="4"/>
  <c r="F27" i="4"/>
  <c r="F25" i="4"/>
  <c r="F24" i="4"/>
  <c r="F23" i="4"/>
  <c r="F22" i="4"/>
  <c r="F20" i="4"/>
  <c r="F19" i="4"/>
  <c r="F18" i="4"/>
  <c r="F16" i="4"/>
  <c r="F15" i="4"/>
  <c r="F14" i="4"/>
  <c r="F13" i="4"/>
  <c r="F12" i="4"/>
  <c r="F11" i="4"/>
  <c r="F9" i="4"/>
  <c r="F8" i="4"/>
  <c r="F7" i="4"/>
  <c r="N7" i="4"/>
  <c r="M7" i="4"/>
  <c r="D7" i="5" s="1"/>
  <c r="BI27" i="4"/>
  <c r="BI25" i="4"/>
  <c r="BJ16" i="4"/>
  <c r="P26" i="3"/>
  <c r="P21" i="3"/>
  <c r="P17" i="3"/>
  <c r="P10" i="3"/>
  <c r="P6" i="3"/>
  <c r="AY28" i="4" l="1"/>
  <c r="AX29" i="4"/>
  <c r="BA14" i="4"/>
  <c r="N29" i="4"/>
  <c r="F9" i="5"/>
  <c r="O13" i="4"/>
  <c r="O8" i="4"/>
  <c r="O14" i="4"/>
  <c r="O19" i="4"/>
  <c r="AY8" i="4"/>
  <c r="R29" i="4"/>
  <c r="AG29" i="4"/>
  <c r="AP29" i="4"/>
  <c r="AV29" i="4"/>
  <c r="M29" i="4"/>
  <c r="O29" i="4" s="1"/>
  <c r="J8" i="5"/>
  <c r="AY24" i="4"/>
  <c r="O7" i="4"/>
  <c r="AZ7" i="4"/>
  <c r="AZ27" i="4"/>
  <c r="AM23" i="4"/>
  <c r="AZ20" i="4"/>
  <c r="Q7" i="5"/>
  <c r="F29" i="4"/>
  <c r="AD29" i="4"/>
  <c r="AJ29" i="4"/>
  <c r="AS29" i="4"/>
  <c r="X29" i="4"/>
  <c r="Z29" i="4"/>
  <c r="J9" i="5"/>
  <c r="J24" i="5"/>
  <c r="N9" i="5"/>
  <c r="AY29" i="4"/>
  <c r="N8" i="5"/>
  <c r="U9" i="5"/>
  <c r="T8" i="5"/>
  <c r="AM9" i="4"/>
  <c r="O9" i="4"/>
  <c r="AZ22" i="4"/>
  <c r="AZ23" i="4"/>
  <c r="AZ28" i="4"/>
  <c r="AZ15" i="4"/>
  <c r="D25" i="5"/>
  <c r="F25" i="5" s="1"/>
  <c r="L22" i="5"/>
  <c r="N22" i="5" s="1"/>
  <c r="P23" i="5"/>
  <c r="P28" i="5"/>
  <c r="T28" i="5" s="1"/>
  <c r="I7" i="5"/>
  <c r="O23" i="4"/>
  <c r="O28" i="4"/>
  <c r="AM12" i="4"/>
  <c r="AZ9" i="4"/>
  <c r="AY13" i="4"/>
  <c r="AY18" i="4"/>
  <c r="AY23" i="4"/>
  <c r="BA11" i="4"/>
  <c r="M12" i="5"/>
  <c r="N12" i="5" s="1"/>
  <c r="Q18" i="5"/>
  <c r="R18" i="5" s="1"/>
  <c r="Q23" i="5"/>
  <c r="Q28" i="5"/>
  <c r="E8" i="5"/>
  <c r="F8" i="5" s="1"/>
  <c r="H7" i="5"/>
  <c r="I29" i="4"/>
  <c r="U29" i="4"/>
  <c r="AM24" i="4"/>
  <c r="AY15" i="4"/>
  <c r="O16" i="4"/>
  <c r="AZ18" i="4"/>
  <c r="AZ14" i="4"/>
  <c r="AZ19" i="4"/>
  <c r="AZ24" i="4"/>
  <c r="L18" i="5"/>
  <c r="P14" i="5"/>
  <c r="T14" i="5" s="1"/>
  <c r="P19" i="5"/>
  <c r="R19" i="5" s="1"/>
  <c r="P24" i="5"/>
  <c r="T24" i="5" s="1"/>
  <c r="O25" i="4"/>
  <c r="AA15" i="4"/>
  <c r="AA20" i="4"/>
  <c r="AZ11" i="4"/>
  <c r="E16" i="5"/>
  <c r="F16" i="5" s="1"/>
  <c r="M23" i="5"/>
  <c r="Q24" i="5"/>
  <c r="P9" i="5"/>
  <c r="R9" i="5" s="1"/>
  <c r="Q8" i="5"/>
  <c r="E7" i="5"/>
  <c r="L29" i="4"/>
  <c r="E13" i="5"/>
  <c r="U13" i="5" s="1"/>
  <c r="E28" i="5"/>
  <c r="F28" i="5" s="1"/>
  <c r="Q15" i="5"/>
  <c r="U15" i="5" s="1"/>
  <c r="P7" i="5"/>
  <c r="Y29" i="4"/>
  <c r="AK29" i="4"/>
  <c r="AM29" i="4" s="1"/>
  <c r="M7" i="5"/>
  <c r="N7" i="5" s="1"/>
  <c r="F23" i="5"/>
  <c r="P20" i="5"/>
  <c r="T20" i="5" s="1"/>
  <c r="AM19" i="4"/>
  <c r="AZ12" i="4"/>
  <c r="AZ25" i="4"/>
  <c r="AY7" i="4"/>
  <c r="AZ16" i="4"/>
  <c r="AA13" i="4"/>
  <c r="AA18" i="4"/>
  <c r="BA23" i="4"/>
  <c r="AA28" i="4"/>
  <c r="AM20" i="4"/>
  <c r="AZ8" i="4"/>
  <c r="AZ13" i="4"/>
  <c r="AY27" i="4"/>
  <c r="H27" i="5"/>
  <c r="J27" i="5" s="1"/>
  <c r="J20" i="5"/>
  <c r="E14" i="5"/>
  <c r="F14" i="5" s="1"/>
  <c r="E19" i="5"/>
  <c r="U19" i="5" s="1"/>
  <c r="N20" i="5"/>
  <c r="Q27" i="5"/>
  <c r="U27" i="5" s="1"/>
  <c r="P28" i="3"/>
  <c r="F18" i="5"/>
  <c r="J11" i="5"/>
  <c r="N19" i="5"/>
  <c r="J22" i="5"/>
  <c r="F12" i="5"/>
  <c r="N13" i="5"/>
  <c r="J15" i="5"/>
  <c r="N16" i="5"/>
  <c r="N24" i="5"/>
  <c r="J25" i="5"/>
  <c r="J28" i="5"/>
  <c r="R12" i="5"/>
  <c r="J13" i="5"/>
  <c r="F24" i="5"/>
  <c r="T13" i="5"/>
  <c r="F11" i="5"/>
  <c r="J12" i="5"/>
  <c r="J14" i="5"/>
  <c r="N23" i="5"/>
  <c r="N25" i="5"/>
  <c r="F27" i="5"/>
  <c r="T11" i="5"/>
  <c r="U25" i="5"/>
  <c r="F22" i="5"/>
  <c r="J23" i="5"/>
  <c r="R25" i="5"/>
  <c r="J18" i="5"/>
  <c r="U22" i="5"/>
  <c r="R22" i="5"/>
  <c r="N27" i="5"/>
  <c r="N28" i="5"/>
  <c r="T16" i="5"/>
  <c r="R16" i="5"/>
  <c r="U11" i="5"/>
  <c r="R11" i="5"/>
  <c r="T12" i="5"/>
  <c r="F13" i="5"/>
  <c r="F15" i="5"/>
  <c r="T15" i="5"/>
  <c r="J16" i="5"/>
  <c r="J19" i="5"/>
  <c r="F20" i="5"/>
  <c r="U24" i="5"/>
  <c r="T25" i="5"/>
  <c r="N11" i="5"/>
  <c r="R13" i="5"/>
  <c r="N15" i="5"/>
  <c r="BA24" i="4"/>
  <c r="BA7" i="4"/>
  <c r="AA9" i="4"/>
  <c r="BA12" i="4"/>
  <c r="O11" i="4"/>
  <c r="O22" i="4"/>
  <c r="AM8" i="4"/>
  <c r="AM14" i="4"/>
  <c r="AM16" i="4"/>
  <c r="AM25" i="4"/>
  <c r="AM28" i="4"/>
  <c r="AY9" i="4"/>
  <c r="AY12" i="4"/>
  <c r="AY20" i="4"/>
  <c r="BA25" i="4"/>
  <c r="AA12" i="4"/>
  <c r="AA14" i="4"/>
  <c r="BA16" i="4"/>
  <c r="BB16" i="4" s="1"/>
  <c r="BA19" i="4"/>
  <c r="AA22" i="4"/>
  <c r="AA24" i="4"/>
  <c r="AA27" i="4"/>
  <c r="O15" i="4"/>
  <c r="O18" i="4"/>
  <c r="O24" i="4"/>
  <c r="O27" i="4"/>
  <c r="AM11" i="4"/>
  <c r="AM13" i="4"/>
  <c r="AM22" i="4"/>
  <c r="AY14" i="4"/>
  <c r="AY16" i="4"/>
  <c r="AY25" i="4"/>
  <c r="BA15" i="4"/>
  <c r="BA27" i="4"/>
  <c r="BA8" i="4"/>
  <c r="AA11" i="4"/>
  <c r="AA23" i="4"/>
  <c r="AA25" i="4"/>
  <c r="O12" i="4"/>
  <c r="O20" i="4"/>
  <c r="AM7" i="4"/>
  <c r="AM15" i="4"/>
  <c r="AM18" i="4"/>
  <c r="AM27" i="4"/>
  <c r="AY11" i="4"/>
  <c r="AY19" i="4"/>
  <c r="AY22" i="4"/>
  <c r="BA9" i="4"/>
  <c r="BA22" i="4"/>
  <c r="BA28" i="4"/>
  <c r="BB28" i="4" s="1"/>
  <c r="BA20" i="4"/>
  <c r="BA18" i="4"/>
  <c r="AA19" i="4"/>
  <c r="AA16" i="4"/>
  <c r="BA13" i="4"/>
  <c r="AA8" i="4"/>
  <c r="AA7" i="4"/>
  <c r="U23" i="5" l="1"/>
  <c r="R24" i="5"/>
  <c r="T19" i="5"/>
  <c r="U18" i="5"/>
  <c r="U14" i="5"/>
  <c r="V14" i="5" s="1"/>
  <c r="BB14" i="4"/>
  <c r="BB20" i="4"/>
  <c r="BB19" i="4"/>
  <c r="N14" i="5"/>
  <c r="T7" i="5"/>
  <c r="U8" i="5"/>
  <c r="V8" i="5" s="1"/>
  <c r="R28" i="5"/>
  <c r="BB11" i="4"/>
  <c r="R20" i="5"/>
  <c r="L29" i="5"/>
  <c r="F19" i="5"/>
  <c r="R14" i="5"/>
  <c r="M29" i="5"/>
  <c r="I29" i="5"/>
  <c r="BB8" i="4"/>
  <c r="T18" i="5"/>
  <c r="U28" i="5"/>
  <c r="V28" i="5" s="1"/>
  <c r="BB27" i="4"/>
  <c r="N18" i="5"/>
  <c r="D29" i="5"/>
  <c r="J7" i="5"/>
  <c r="R23" i="5"/>
  <c r="BB22" i="4"/>
  <c r="BB15" i="4"/>
  <c r="BB24" i="4"/>
  <c r="T27" i="5"/>
  <c r="V27" i="5" s="1"/>
  <c r="T9" i="5"/>
  <c r="V9" i="5" s="1"/>
  <c r="AA29" i="4"/>
  <c r="U7" i="5"/>
  <c r="BB23" i="4"/>
  <c r="AZ29" i="4"/>
  <c r="BB9" i="4"/>
  <c r="U16" i="5"/>
  <c r="V16" i="5" s="1"/>
  <c r="T23" i="5"/>
  <c r="V23" i="5" s="1"/>
  <c r="U12" i="5"/>
  <c r="R15" i="5"/>
  <c r="P29" i="5"/>
  <c r="BA29" i="4"/>
  <c r="BB7" i="4"/>
  <c r="BB13" i="4"/>
  <c r="BB25" i="4"/>
  <c r="H29" i="5"/>
  <c r="Q29" i="5"/>
  <c r="R7" i="5"/>
  <c r="E29" i="5"/>
  <c r="F29" i="5" s="1"/>
  <c r="F7" i="5"/>
  <c r="R27" i="5"/>
  <c r="T22" i="5"/>
  <c r="V22" i="5" s="1"/>
  <c r="BB18" i="4"/>
  <c r="BB12" i="4"/>
  <c r="U20" i="5"/>
  <c r="V20" i="5" s="1"/>
  <c r="R8" i="5"/>
  <c r="V7" i="5"/>
  <c r="V13" i="5"/>
  <c r="V24" i="5"/>
  <c r="V19" i="5"/>
  <c r="V11" i="5"/>
  <c r="V25" i="5"/>
  <c r="V15" i="5"/>
  <c r="V18" i="5" l="1"/>
  <c r="J29" i="5"/>
  <c r="N29" i="5"/>
  <c r="R29" i="5"/>
  <c r="BB29" i="4"/>
  <c r="T29" i="5"/>
  <c r="U29" i="5"/>
  <c r="V12" i="5"/>
  <c r="V29" i="5" l="1"/>
</calcChain>
</file>

<file path=xl/sharedStrings.xml><?xml version="1.0" encoding="utf-8"?>
<sst xmlns="http://schemas.openxmlformats.org/spreadsheetml/2006/main" count="346" uniqueCount="131">
  <si>
    <t>DESCRIPCION DE LA ACTIVIDAD</t>
  </si>
  <si>
    <t>INTENSIDAD HORARIA</t>
  </si>
  <si>
    <t>PROVEEDOR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</si>
  <si>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</si>
  <si>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</si>
  <si>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</si>
  <si>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</si>
  <si>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</si>
  <si>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</si>
  <si>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</si>
  <si>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</si>
  <si>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</si>
  <si>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</si>
  <si>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</si>
  <si>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</si>
  <si>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FORTALECIMIENTO DE LA GESTIÓN INSTITUCIONAL -30%</t>
  </si>
  <si>
    <t>Actualización Plan Estratégico de Seguridad Vial</t>
  </si>
  <si>
    <t>DAF</t>
  </si>
  <si>
    <t>Indicadores Plan Estratégico de Seguridad Vial</t>
  </si>
  <si>
    <t xml:space="preserve">Control Documentación </t>
  </si>
  <si>
    <t>Capacitación Contratistas Entidad</t>
  </si>
  <si>
    <t>Consumo combustible</t>
  </si>
  <si>
    <t>Informe Mantenimiento Vehículos</t>
  </si>
  <si>
    <t>Chequeo preoperacional</t>
  </si>
  <si>
    <t>VEHICULOS SEGUROS -20%</t>
  </si>
  <si>
    <t>INFRAESTRUCTURA SEGURA -10%</t>
  </si>
  <si>
    <t>ATENCIÓN A VÍCTIMAS -10%</t>
  </si>
  <si>
    <t>Talento Humano</t>
  </si>
  <si>
    <t>Talento Humano y DAF</t>
  </si>
  <si>
    <t>Sub Dirección Serv Administrativos</t>
  </si>
  <si>
    <t>Prueba Teorico Practica - Conductores</t>
  </si>
  <si>
    <t>Cronograma Actividades Plan Estratégico de Seguridad Vial 2020</t>
  </si>
  <si>
    <t>Capacitacion en Competencias en Seguridad Vial</t>
  </si>
  <si>
    <t>PIC- SENA</t>
  </si>
  <si>
    <t>Vivir con Sentidos / Seguridad Salud en el Trabajo</t>
  </si>
  <si>
    <t>Incidentes de Transtito - Leccion aprendida</t>
  </si>
  <si>
    <t>Capacitación Personal Planta Entidad -Induccion</t>
  </si>
  <si>
    <t>Miguel Terraza</t>
  </si>
  <si>
    <t>Seguridad y Saluden el Trabajo</t>
  </si>
  <si>
    <t>COMPORTAMIENTO HUMANO -30%</t>
  </si>
  <si>
    <t>Instalación de Señalización Vertical Archivo de Bogotá</t>
  </si>
  <si>
    <t>Capacitación atención a victimas</t>
  </si>
  <si>
    <t>ARL</t>
  </si>
  <si>
    <t>Semana de la Seguridad Vial</t>
  </si>
  <si>
    <t xml:space="preserve">Informe de Gestión </t>
  </si>
  <si>
    <t>Mantenimiento parqueaderos Centro de Memoria</t>
  </si>
  <si>
    <t>Instalación planos Rutas Seguras sala de Conductores</t>
  </si>
  <si>
    <t>Mantenimiento señalización Horizontal Manzana Liévano</t>
  </si>
  <si>
    <t>Adecuación Parqueaderos Imprenta Distrital - Zona  de Carga</t>
  </si>
  <si>
    <t>SDM - DAF</t>
  </si>
  <si>
    <t>Sensibilización - BICIPENSANTE - Archivo de Bogotá</t>
  </si>
  <si>
    <t>Sensibilización - BICIPENSANTE - Manzana Liévano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</si>
  <si>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</si>
  <si>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</si>
  <si>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</si>
  <si>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</si>
  <si>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</si>
  <si>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</si>
  <si>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</si>
  <si>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</si>
  <si>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</si>
  <si>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</si>
  <si>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</si>
  <si>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</si>
  <si>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# actividades</t>
  </si>
  <si>
    <t>RESULTADO %</t>
  </si>
  <si>
    <t>Actualizar el Plan Estratégico de Seguridad Vial de acuerdo con la normatividad vigente.</t>
  </si>
  <si>
    <t>Consolidar y analizar el informe de consumo de combustible del parque automotor de la Entidad.</t>
  </si>
  <si>
    <t>Consolidar y analizar el Informe mantenimiento vehículos.</t>
  </si>
  <si>
    <t>Instalar señalización vertical en el Archivo de Bogotá.</t>
  </si>
  <si>
    <t>Instalar planos de rutas seguras en la sala de conductores.</t>
  </si>
  <si>
    <t>PROGRAMACIÓN ACTIVIDADES PLAN ESTRATÉGICO DE SEGURIDAD VIAL 2020</t>
  </si>
  <si>
    <t>%Ejec</t>
  </si>
  <si>
    <t>Programado</t>
  </si>
  <si>
    <t>Ejecutado</t>
  </si>
  <si>
    <t>Acumulado Trimestre 1</t>
  </si>
  <si>
    <t>Acumulado Trimestre 2</t>
  </si>
  <si>
    <t>Acumulado Trimestre 3</t>
  </si>
  <si>
    <t>Acumulado Trimestre 4</t>
  </si>
  <si>
    <t>Reporte anual</t>
  </si>
  <si>
    <t>PROGRAMACIÓN Y EJECUCIÒN DE ACTIVIDADES PLAN ESTRATÉGICO DE SEGURIDAD VIAL 2020</t>
  </si>
  <si>
    <t>RESPONSABLES</t>
  </si>
  <si>
    <t>RESPONSABLE</t>
  </si>
  <si>
    <t>Observaciones</t>
  </si>
  <si>
    <t>PROGRAMACIÓN Y EJECUCIÒN TRIMESTRAL DE ACTIVIDADES PLAN ESTRATÉGICO DE SEGURIDAD VIAL 2020</t>
  </si>
  <si>
    <t>TOTALES</t>
  </si>
  <si>
    <t>PONDERACIÓN PILARES</t>
  </si>
  <si>
    <t>1. FORTALECIMIENTO GESTIÓN INSTITUCIONAL -30%</t>
  </si>
  <si>
    <t>El porcentaje correspondiente a cada pilar del plan estratégico de seguridad vial fue determinado de acuerdo con la Ley 1503 de 2011 y la Resolución No 1565 de 2014, las cuales indican los pesos que se debe determinar en cada uno</t>
  </si>
  <si>
    <t>2. COMPORTAMIENTO HUMANO -30%</t>
  </si>
  <si>
    <t>3. VEHÍCULOS SEGUROS -20%</t>
  </si>
  <si>
    <t>4. INFRAESTRUCTURA SEGURA -10%</t>
  </si>
  <si>
    <t>5. ATENCIÓN A VÍCTIMAS -10%</t>
  </si>
  <si>
    <t>Dirección Administrativa y Financiera</t>
  </si>
  <si>
    <t>Elaborar y presentar el informe de Gestión del Plan Estratégico de Seguridad Vial trimestralmente.</t>
  </si>
  <si>
    <t>Realizar la programación y ejecutar las actividades de la semana de la Seguridad Vial de la Secretaría General, de acuerdo con los lineamientos de la Secretaría de Movilidad.</t>
  </si>
  <si>
    <t>Analizar los resultados de las pruebas teórico practicas a los conductores de la Secretarìa General.</t>
  </si>
  <si>
    <t>Realizar análisis de resultados de la capacitación de competencias en seguridad vial a los conductores de la Entidad.</t>
  </si>
  <si>
    <t>Planear y ejecutar campañas de sensibilización de Bicipensante en el Archivo de Bogotá y Manzana Liévano</t>
  </si>
  <si>
    <t>Secretaría Distrital de Movilidad - Dirección Administrativa y Financiera</t>
  </si>
  <si>
    <t>Revisar mínimo 2 veces al año que la documentación de los conductores de la Entidad se encuentre completa y actualizada en los expedientes respectivos.</t>
  </si>
  <si>
    <t>Dirección de Talento Humano-Dirección Administrativa y Financiera</t>
  </si>
  <si>
    <t xml:space="preserve">Realizar las sensibilizaciones del programa de prevención de drogas y alcohol "Vivir con Sentidos", </t>
  </si>
  <si>
    <t>Planear y ejecutar campañas de sensibilización  a los servidores de la entidad en inducción o reinducción.</t>
  </si>
  <si>
    <t>Subdirección Servicios Administrativos-Dirección Administrativa y Financiera</t>
  </si>
  <si>
    <t>Consolidar y analizar los formatos de chequeo preoperacional de los vehículos del parque automotor y revisar las gestiones realizadas.</t>
  </si>
  <si>
    <t>Realizar la solicitud y verificación al mantenimiento de la señalización horizontal en la Manzana Liévano.</t>
  </si>
  <si>
    <t>Realizar la solicitud y verificación de las adecuaciones de los parqueaderos Centro de Memoria y la zona de carga de la Imprenta Distrital.</t>
  </si>
  <si>
    <t>Hacer seguimiento a los incidentes de transito y verificar la realización de sensibilizaciones cuando haya lugar.</t>
  </si>
  <si>
    <t>Realizar seguimiento a las capacitaciones de atención a victimas de accidentes de tránsito.</t>
  </si>
  <si>
    <t>PLAN DE ACCIÓN ANUAL - PLAN ESTRATÉGICO DE SEGURIDAD VIAL 2020</t>
  </si>
  <si>
    <t>SEGUIMIENTO AL PLAN DE ACCIÓN ANUAL - PLAN ESTRATÉGICO DE SEGURIDAD VIAL 2020</t>
  </si>
  <si>
    <t>Se presentó el informe a la Directora Administrativa y Financiera</t>
  </si>
  <si>
    <t>Se instaló en la sala de conductores un plano de la ciudad, para identificar peligros en las vías y rutas seguras</t>
  </si>
  <si>
    <t>En el 2 Trimestre no hubo accidentes de tránsito</t>
  </si>
  <si>
    <t>Se dio inicio a la capacitación con el SENA, pero por problemas de conectividad no facilitó la capacitación</t>
  </si>
  <si>
    <t>Se realizó de manera virtual la reinduccion a los servidores</t>
  </si>
  <si>
    <t>Se realizó la actualización del PESV</t>
  </si>
  <si>
    <t>Se presentó el informe del 1 trimestre con las acciones que se ejecutaron</t>
  </si>
  <si>
    <t>Se realizó la actividad en conjunto con la SDM en el Archivo de Bogotá</t>
  </si>
  <si>
    <t>Se realizó una presentación a los servidores nuevos como sensibilización</t>
  </si>
  <si>
    <t>De acuerdo con los incidentes presentados se realizó la sensibilización de lecciones aprendidas</t>
  </si>
  <si>
    <t>Se ajustó el documento y se autorizó para publicación</t>
  </si>
  <si>
    <t>Se realizaron las campañas virtuales mediante plataforma TEAMS</t>
  </si>
  <si>
    <t>Se elaboró el informe y se envió a la Directora Administrativa y Financiera para autorización</t>
  </si>
  <si>
    <t>Se realizó la revisión de la documentación en compañía de SST</t>
  </si>
  <si>
    <t>Se realizó la actividad y se consolidó el informe</t>
  </si>
  <si>
    <t>Se solicitó el diseño de la señalización a la oficina de comunicaciones para impresión y posterior instalación</t>
  </si>
  <si>
    <t>Se solicitó el mantenimiento de la señalización a la SSA y se está analizando hacer uso de la póliza de estabilidad de la obra</t>
  </si>
  <si>
    <t>Se realizó los recorridos en las inatalaciones y se presentó propuesta de diseños para aprobación por parte de la DAF</t>
  </si>
  <si>
    <t>Se realizó la actividad con la investigación de 4 siniestros de tránsito para despues proceder a lecciones aprendidas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</si>
</sst>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-* #,##0.00\ _€_-;\-* #,##0.00\ _€_-;_-* &quot;-&quot;??\ _€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66" fontId="6" fillId="2" borderId="17" xfId="1" applyNumberFormat="1" applyFont="1" applyFill="1" applyBorder="1" applyAlignment="1">
      <alignment vertical="center"/>
    </xf>
    <xf numFmtId="166" fontId="6" fillId="2" borderId="21" xfId="1" applyNumberFormat="1" applyFont="1" applyFill="1" applyBorder="1" applyAlignment="1">
      <alignment vertical="center"/>
    </xf>
    <xf numFmtId="166" fontId="6" fillId="5" borderId="21" xfId="1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vertical="center"/>
    </xf>
    <xf numFmtId="166" fontId="6" fillId="2" borderId="4" xfId="1" applyNumberFormat="1" applyFont="1" applyFill="1" applyBorder="1" applyAlignment="1">
      <alignment vertical="center"/>
    </xf>
    <xf numFmtId="166" fontId="6" fillId="5" borderId="4" xfId="1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6" fontId="6" fillId="2" borderId="12" xfId="1" applyNumberFormat="1" applyFont="1" applyFill="1" applyBorder="1" applyAlignment="1">
      <alignment vertical="center"/>
    </xf>
    <xf numFmtId="166" fontId="6" fillId="2" borderId="14" xfId="1" applyNumberFormat="1" applyFont="1" applyFill="1" applyBorder="1" applyAlignment="1">
      <alignment vertical="center"/>
    </xf>
    <xf numFmtId="166" fontId="6" fillId="5" borderId="14" xfId="1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6" fontId="6" fillId="2" borderId="24" xfId="1" applyNumberFormat="1" applyFont="1" applyFill="1" applyBorder="1" applyAlignment="1">
      <alignment vertical="center"/>
    </xf>
    <xf numFmtId="166" fontId="6" fillId="2" borderId="26" xfId="1" applyNumberFormat="1" applyFont="1" applyFill="1" applyBorder="1" applyAlignment="1">
      <alignment vertical="center"/>
    </xf>
    <xf numFmtId="166" fontId="6" fillId="5" borderId="26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166" fontId="6" fillId="0" borderId="2" xfId="1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166" fontId="6" fillId="0" borderId="12" xfId="0" applyNumberFormat="1" applyFont="1" applyBorder="1" applyAlignment="1">
      <alignment vertical="center"/>
    </xf>
    <xf numFmtId="166" fontId="6" fillId="0" borderId="17" xfId="1" applyNumberFormat="1" applyFont="1" applyBorder="1" applyAlignment="1">
      <alignment vertical="center"/>
    </xf>
    <xf numFmtId="166" fontId="6" fillId="0" borderId="12" xfId="1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6" fillId="2" borderId="16" xfId="1" applyNumberFormat="1" applyFont="1" applyFill="1" applyBorder="1" applyAlignment="1">
      <alignment vertical="center"/>
    </xf>
    <xf numFmtId="166" fontId="6" fillId="5" borderId="18" xfId="1" applyNumberFormat="1" applyFont="1" applyFill="1" applyBorder="1" applyAlignment="1">
      <alignment vertical="center"/>
    </xf>
    <xf numFmtId="166" fontId="6" fillId="2" borderId="2" xfId="1" applyNumberFormat="1" applyFont="1" applyFill="1" applyBorder="1" applyAlignment="1">
      <alignment vertical="center"/>
    </xf>
    <xf numFmtId="166" fontId="6" fillId="5" borderId="10" xfId="1" applyNumberFormat="1" applyFont="1" applyFill="1" applyBorder="1" applyAlignment="1">
      <alignment vertical="center"/>
    </xf>
    <xf numFmtId="166" fontId="6" fillId="2" borderId="11" xfId="1" applyNumberFormat="1" applyFont="1" applyFill="1" applyBorder="1" applyAlignment="1">
      <alignment vertical="center"/>
    </xf>
    <xf numFmtId="166" fontId="6" fillId="5" borderId="13" xfId="1" applyNumberFormat="1" applyFont="1" applyFill="1" applyBorder="1" applyAlignment="1">
      <alignment vertical="center"/>
    </xf>
    <xf numFmtId="166" fontId="6" fillId="2" borderId="32" xfId="1" applyNumberFormat="1" applyFont="1" applyFill="1" applyBorder="1" applyAlignment="1">
      <alignment vertical="center"/>
    </xf>
    <xf numFmtId="166" fontId="6" fillId="5" borderId="44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3" fillId="3" borderId="42" xfId="0" applyFont="1" applyFill="1" applyBorder="1" applyAlignment="1">
      <alignment vertical="center"/>
    </xf>
    <xf numFmtId="166" fontId="3" fillId="3" borderId="42" xfId="0" applyNumberFormat="1" applyFont="1" applyFill="1" applyBorder="1" applyAlignment="1">
      <alignment vertical="center"/>
    </xf>
    <xf numFmtId="9" fontId="3" fillId="3" borderId="42" xfId="1" applyFont="1" applyFill="1" applyBorder="1" applyAlignment="1">
      <alignment vertical="center"/>
    </xf>
    <xf numFmtId="9" fontId="3" fillId="3" borderId="43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166" fontId="6" fillId="0" borderId="16" xfId="1" applyNumberFormat="1" applyFont="1" applyFill="1" applyBorder="1" applyAlignment="1">
      <alignment vertical="center"/>
    </xf>
    <xf numFmtId="166" fontId="6" fillId="0" borderId="17" xfId="1" applyNumberFormat="1" applyFont="1" applyFill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166" fontId="6" fillId="0" borderId="17" xfId="0" applyNumberFormat="1" applyFont="1" applyFill="1" applyBorder="1" applyAlignment="1">
      <alignment vertical="center"/>
    </xf>
    <xf numFmtId="166" fontId="6" fillId="0" borderId="21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vertical="center"/>
    </xf>
    <xf numFmtId="166" fontId="6" fillId="0" borderId="14" xfId="0" applyNumberFormat="1" applyFont="1" applyFill="1" applyBorder="1" applyAlignment="1">
      <alignment vertical="center"/>
    </xf>
    <xf numFmtId="166" fontId="6" fillId="0" borderId="23" xfId="1" applyNumberFormat="1" applyFont="1" applyFill="1" applyBorder="1" applyAlignment="1">
      <alignment vertical="center"/>
    </xf>
    <xf numFmtId="166" fontId="6" fillId="0" borderId="21" xfId="1" applyNumberFormat="1" applyFont="1" applyFill="1" applyBorder="1" applyAlignment="1">
      <alignment vertical="center"/>
    </xf>
    <xf numFmtId="166" fontId="6" fillId="0" borderId="2" xfId="1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vertical="center"/>
    </xf>
    <xf numFmtId="166" fontId="6" fillId="0" borderId="4" xfId="1" applyNumberFormat="1" applyFont="1" applyFill="1" applyBorder="1" applyAlignment="1">
      <alignment vertical="center"/>
    </xf>
    <xf numFmtId="166" fontId="6" fillId="0" borderId="11" xfId="1" applyNumberFormat="1" applyFont="1" applyFill="1" applyBorder="1" applyAlignment="1">
      <alignment vertical="center"/>
    </xf>
    <xf numFmtId="166" fontId="6" fillId="0" borderId="15" xfId="1" applyNumberFormat="1" applyFont="1" applyFill="1" applyBorder="1" applyAlignment="1">
      <alignment vertical="center"/>
    </xf>
    <xf numFmtId="166" fontId="6" fillId="0" borderId="12" xfId="1" applyNumberFormat="1" applyFont="1" applyFill="1" applyBorder="1" applyAlignment="1">
      <alignment vertical="center"/>
    </xf>
    <xf numFmtId="166" fontId="6" fillId="0" borderId="14" xfId="1" applyNumberFormat="1" applyFont="1" applyFill="1" applyBorder="1" applyAlignment="1">
      <alignment vertical="center"/>
    </xf>
    <xf numFmtId="166" fontId="6" fillId="0" borderId="16" xfId="1" applyNumberFormat="1" applyFont="1" applyBorder="1" applyAlignment="1">
      <alignment vertical="center"/>
    </xf>
    <xf numFmtId="166" fontId="6" fillId="0" borderId="23" xfId="1" applyNumberFormat="1" applyFont="1" applyBorder="1" applyAlignment="1">
      <alignment vertical="center"/>
    </xf>
    <xf numFmtId="166" fontId="6" fillId="0" borderId="6" xfId="1" applyNumberFormat="1" applyFont="1" applyBorder="1" applyAlignment="1">
      <alignment vertical="center"/>
    </xf>
    <xf numFmtId="166" fontId="6" fillId="0" borderId="11" xfId="1" applyNumberFormat="1" applyFont="1" applyBorder="1" applyAlignment="1">
      <alignment vertical="center"/>
    </xf>
    <xf numFmtId="166" fontId="6" fillId="0" borderId="15" xfId="1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9" fontId="6" fillId="0" borderId="1" xfId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9" fontId="6" fillId="0" borderId="12" xfId="1" applyFont="1" applyFill="1" applyBorder="1" applyAlignment="1">
      <alignment vertical="center"/>
    </xf>
    <xf numFmtId="9" fontId="6" fillId="0" borderId="14" xfId="1" applyFont="1" applyFill="1" applyBorder="1" applyAlignment="1">
      <alignment vertical="center"/>
    </xf>
    <xf numFmtId="9" fontId="6" fillId="0" borderId="17" xfId="1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165" fontId="3" fillId="3" borderId="42" xfId="2" applyFont="1" applyFill="1" applyBorder="1" applyAlignment="1">
      <alignment vertical="center"/>
    </xf>
    <xf numFmtId="166" fontId="3" fillId="3" borderId="43" xfId="0" applyNumberFormat="1" applyFont="1" applyFill="1" applyBorder="1" applyAlignment="1">
      <alignment vertical="center"/>
    </xf>
    <xf numFmtId="0" fontId="9" fillId="4" borderId="50" xfId="0" applyFont="1" applyFill="1" applyBorder="1" applyAlignment="1">
      <alignment wrapText="1"/>
    </xf>
    <xf numFmtId="0" fontId="9" fillId="4" borderId="51" xfId="0" applyFont="1" applyFill="1" applyBorder="1" applyAlignment="1">
      <alignment wrapText="1"/>
    </xf>
    <xf numFmtId="0" fontId="9" fillId="4" borderId="52" xfId="0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166" fontId="10" fillId="0" borderId="12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166" fontId="10" fillId="0" borderId="17" xfId="1" applyNumberFormat="1" applyFont="1" applyFill="1" applyBorder="1" applyAlignment="1">
      <alignment vertical="center"/>
    </xf>
    <xf numFmtId="166" fontId="10" fillId="0" borderId="12" xfId="1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9" fontId="10" fillId="0" borderId="1" xfId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9" fontId="10" fillId="0" borderId="12" xfId="1" applyFont="1" applyFill="1" applyBorder="1" applyAlignment="1">
      <alignment vertical="center"/>
    </xf>
    <xf numFmtId="9" fontId="10" fillId="0" borderId="17" xfId="1" applyFont="1" applyFill="1" applyBorder="1" applyAlignment="1">
      <alignment vertical="center"/>
    </xf>
    <xf numFmtId="166" fontId="6" fillId="2" borderId="17" xfId="1" applyNumberFormat="1" applyFont="1" applyFill="1" applyBorder="1" applyAlignment="1">
      <alignment vertical="center" wrapText="1"/>
    </xf>
    <xf numFmtId="166" fontId="6" fillId="2" borderId="1" xfId="1" applyNumberFormat="1" applyFont="1" applyFill="1" applyBorder="1" applyAlignment="1">
      <alignment vertical="center" wrapText="1"/>
    </xf>
    <xf numFmtId="166" fontId="6" fillId="2" borderId="12" xfId="1" applyNumberFormat="1" applyFont="1" applyFill="1" applyBorder="1" applyAlignment="1">
      <alignment vertical="center" wrapText="1"/>
    </xf>
    <xf numFmtId="166" fontId="6" fillId="2" borderId="24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wrapText="1"/>
    </xf>
    <xf numFmtId="0" fontId="9" fillId="4" borderId="37" xfId="0" applyFont="1" applyFill="1" applyBorder="1" applyAlignment="1">
      <alignment horizontal="center" wrapText="1"/>
    </xf>
    <xf numFmtId="0" fontId="9" fillId="4" borderId="49" xfId="0" applyFont="1" applyFill="1" applyBorder="1" applyAlignment="1">
      <alignment horizontal="center" wrapText="1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</cellXfs>
  <cellStyles count="4">
    <cellStyle name="Millares" xfId="2" builtinId="3"/>
    <cellStyle name="Moneda 2" xf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"/>
  <sheetViews>
    <sheetView zoomScale="85" zoomScaleNormal="85" workbookViewId="0">
      <selection activeCell="H15" sqref="H15"/>
    </sheetView>
  </sheetViews>
  <sheetFormatPr baseColWidth="10" defaultRowHeight="15" x14ac:dyDescent="0.25"/>
  <cols>
    <col min="1" max="1" width="43.85546875" bestFit="1" customWidth="1"/>
    <col min="2" max="2" width="8" customWidth="1"/>
    <col min="4" max="60" width="3.7109375" customWidth="1"/>
  </cols>
  <sheetData>
    <row r="1" spans="1:51" x14ac:dyDescent="0.25">
      <c r="A1" s="152" t="s">
        <v>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</row>
    <row r="2" spans="1:5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</row>
    <row r="3" spans="1:51" ht="21.75" customHeight="1" x14ac:dyDescent="0.25">
      <c r="A3" s="154" t="s">
        <v>0</v>
      </c>
      <c r="B3" s="150" t="s">
        <v>1</v>
      </c>
      <c r="C3" s="150" t="s">
        <v>2</v>
      </c>
      <c r="D3" s="150" t="s">
        <v>3</v>
      </c>
      <c r="E3" s="150"/>
      <c r="F3" s="150"/>
      <c r="G3" s="150"/>
      <c r="H3" s="150" t="s">
        <v>4</v>
      </c>
      <c r="I3" s="150"/>
      <c r="J3" s="150"/>
      <c r="K3" s="150"/>
      <c r="L3" s="150" t="s">
        <v>5</v>
      </c>
      <c r="M3" s="150"/>
      <c r="N3" s="150"/>
      <c r="O3" s="150"/>
      <c r="P3" s="150" t="s">
        <v>6</v>
      </c>
      <c r="Q3" s="150"/>
      <c r="R3" s="150"/>
      <c r="S3" s="150"/>
      <c r="T3" s="150" t="s">
        <v>7</v>
      </c>
      <c r="U3" s="150"/>
      <c r="V3" s="150"/>
      <c r="W3" s="150"/>
      <c r="X3" s="150" t="s">
        <v>8</v>
      </c>
      <c r="Y3" s="150"/>
      <c r="Z3" s="150"/>
      <c r="AA3" s="150"/>
      <c r="AB3" s="150" t="s">
        <v>9</v>
      </c>
      <c r="AC3" s="150"/>
      <c r="AD3" s="150"/>
      <c r="AE3" s="150"/>
      <c r="AF3" s="150" t="s">
        <v>10</v>
      </c>
      <c r="AG3" s="150"/>
      <c r="AH3" s="150"/>
      <c r="AI3" s="150"/>
      <c r="AJ3" s="150" t="s">
        <v>11</v>
      </c>
      <c r="AK3" s="150"/>
      <c r="AL3" s="150"/>
      <c r="AM3" s="150"/>
      <c r="AN3" s="150" t="s">
        <v>12</v>
      </c>
      <c r="AO3" s="150"/>
      <c r="AP3" s="150"/>
      <c r="AQ3" s="150"/>
      <c r="AR3" s="150" t="s">
        <v>13</v>
      </c>
      <c r="AS3" s="150"/>
      <c r="AT3" s="150"/>
      <c r="AU3" s="150"/>
      <c r="AV3" s="150" t="s">
        <v>14</v>
      </c>
      <c r="AW3" s="150"/>
      <c r="AX3" s="150"/>
      <c r="AY3" s="150"/>
    </row>
    <row r="4" spans="1:51" x14ac:dyDescent="0.25">
      <c r="A4" s="154"/>
      <c r="B4" s="150"/>
      <c r="C4" s="150"/>
      <c r="D4" s="1">
        <v>1</v>
      </c>
      <c r="E4" s="1">
        <v>2</v>
      </c>
      <c r="F4" s="1">
        <v>3</v>
      </c>
      <c r="G4" s="1">
        <v>4</v>
      </c>
      <c r="H4" s="1">
        <v>1</v>
      </c>
      <c r="I4" s="1">
        <v>2</v>
      </c>
      <c r="J4" s="1">
        <v>3</v>
      </c>
      <c r="K4" s="1">
        <v>4</v>
      </c>
      <c r="L4" s="1">
        <v>1</v>
      </c>
      <c r="M4" s="1">
        <v>2</v>
      </c>
      <c r="N4" s="1">
        <v>3</v>
      </c>
      <c r="O4" s="1">
        <v>4</v>
      </c>
      <c r="P4" s="1">
        <v>1</v>
      </c>
      <c r="Q4" s="1">
        <v>2</v>
      </c>
      <c r="R4" s="1">
        <v>3</v>
      </c>
      <c r="S4" s="1">
        <v>4</v>
      </c>
      <c r="T4" s="1">
        <v>1</v>
      </c>
      <c r="U4" s="1">
        <v>2</v>
      </c>
      <c r="V4" s="1">
        <v>3</v>
      </c>
      <c r="W4" s="1">
        <v>4</v>
      </c>
      <c r="X4" s="1">
        <v>1</v>
      </c>
      <c r="Y4" s="1">
        <v>2</v>
      </c>
      <c r="Z4" s="1">
        <v>3</v>
      </c>
      <c r="AA4" s="1">
        <v>4</v>
      </c>
      <c r="AB4" s="1">
        <v>1</v>
      </c>
      <c r="AC4" s="1">
        <v>2</v>
      </c>
      <c r="AD4" s="1">
        <v>3</v>
      </c>
      <c r="AE4" s="1">
        <v>4</v>
      </c>
      <c r="AF4" s="1">
        <v>1</v>
      </c>
      <c r="AG4" s="1">
        <v>2</v>
      </c>
      <c r="AH4" s="1">
        <v>3</v>
      </c>
      <c r="AI4" s="1">
        <v>4</v>
      </c>
      <c r="AJ4" s="1">
        <v>1</v>
      </c>
      <c r="AK4" s="1">
        <v>2</v>
      </c>
      <c r="AL4" s="1">
        <v>3</v>
      </c>
      <c r="AM4" s="1">
        <v>4</v>
      </c>
      <c r="AN4" s="1">
        <v>1</v>
      </c>
      <c r="AO4" s="1">
        <v>2</v>
      </c>
      <c r="AP4" s="1">
        <v>3</v>
      </c>
      <c r="AQ4" s="1">
        <v>4</v>
      </c>
      <c r="AR4" s="1">
        <v>1</v>
      </c>
      <c r="AS4" s="1">
        <v>2</v>
      </c>
      <c r="AT4" s="1">
        <v>3</v>
      </c>
      <c r="AU4" s="1">
        <v>4</v>
      </c>
      <c r="AV4" s="1">
        <v>1</v>
      </c>
      <c r="AW4" s="1">
        <v>2</v>
      </c>
      <c r="AX4" s="1">
        <v>3</v>
      </c>
      <c r="AY4" s="1">
        <v>4</v>
      </c>
    </row>
    <row r="5" spans="1:51" x14ac:dyDescent="0.25">
      <c r="A5" s="149" t="s">
        <v>15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</row>
    <row r="6" spans="1:51" x14ac:dyDescent="0.25">
      <c r="A6" s="11" t="s">
        <v>16</v>
      </c>
      <c r="B6" s="3">
        <v>240</v>
      </c>
      <c r="C6" s="9" t="s">
        <v>17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x14ac:dyDescent="0.25">
      <c r="A7" s="11" t="s">
        <v>44</v>
      </c>
      <c r="B7" s="3">
        <v>40</v>
      </c>
      <c r="C7" s="9" t="s">
        <v>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4"/>
    </row>
    <row r="8" spans="1:51" x14ac:dyDescent="0.25">
      <c r="A8" s="11" t="s">
        <v>18</v>
      </c>
      <c r="B8" s="3">
        <v>40</v>
      </c>
      <c r="C8" s="9" t="s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4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4"/>
    </row>
    <row r="9" spans="1:51" x14ac:dyDescent="0.25">
      <c r="A9" s="11" t="s">
        <v>43</v>
      </c>
      <c r="B9" s="3">
        <v>10</v>
      </c>
      <c r="C9" s="9" t="s">
        <v>17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x14ac:dyDescent="0.25">
      <c r="A10" s="149" t="s">
        <v>39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</row>
    <row r="11" spans="1:51" ht="24.75" x14ac:dyDescent="0.25">
      <c r="A11" s="11" t="s">
        <v>30</v>
      </c>
      <c r="B11" s="7">
        <v>48</v>
      </c>
      <c r="C11" s="8" t="s">
        <v>27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4"/>
      <c r="AS11" s="4"/>
      <c r="AT11" s="4"/>
      <c r="AU11" s="4"/>
      <c r="AV11" s="2"/>
      <c r="AW11" s="2"/>
      <c r="AX11" s="2"/>
      <c r="AY11" s="2"/>
    </row>
    <row r="12" spans="1:51" ht="30" x14ac:dyDescent="0.25">
      <c r="A12" s="11" t="s">
        <v>32</v>
      </c>
      <c r="B12" s="7">
        <v>40</v>
      </c>
      <c r="C12" s="10" t="s">
        <v>33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4"/>
      <c r="AS12" s="4"/>
      <c r="AT12" s="4"/>
      <c r="AU12" s="4"/>
      <c r="AV12" s="2"/>
      <c r="AW12" s="2"/>
      <c r="AX12" s="2"/>
      <c r="AY12" s="2"/>
    </row>
    <row r="13" spans="1:51" ht="30" x14ac:dyDescent="0.25">
      <c r="A13" s="11" t="s">
        <v>50</v>
      </c>
      <c r="B13" s="7">
        <v>4</v>
      </c>
      <c r="C13" s="10" t="s">
        <v>49</v>
      </c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4"/>
      <c r="U13" s="4"/>
      <c r="V13" s="4"/>
      <c r="W13" s="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4"/>
      <c r="AS13" s="4"/>
      <c r="AT13" s="4"/>
      <c r="AU13" s="4"/>
      <c r="AV13" s="2"/>
      <c r="AW13" s="2"/>
      <c r="AX13" s="2"/>
      <c r="AY13" s="2"/>
    </row>
    <row r="14" spans="1:51" ht="30" x14ac:dyDescent="0.25">
      <c r="A14" s="11" t="s">
        <v>51</v>
      </c>
      <c r="B14" s="7">
        <v>4</v>
      </c>
      <c r="C14" s="10" t="s">
        <v>49</v>
      </c>
      <c r="D14" s="2"/>
      <c r="E14" s="2"/>
      <c r="F14" s="2"/>
      <c r="G14" s="2"/>
      <c r="H14" s="2"/>
      <c r="I14" s="2"/>
      <c r="J14" s="2"/>
      <c r="K14" s="2"/>
      <c r="L14" s="12"/>
      <c r="M14" s="2"/>
      <c r="N14" s="2"/>
      <c r="O14" s="4"/>
      <c r="P14" s="2"/>
      <c r="Q14" s="2"/>
      <c r="R14" s="2"/>
      <c r="S14" s="2"/>
      <c r="T14" s="4"/>
      <c r="U14" s="4"/>
      <c r="V14" s="4"/>
      <c r="W14" s="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4"/>
      <c r="AS14" s="4"/>
      <c r="AT14" s="4"/>
      <c r="AU14" s="4"/>
      <c r="AV14" s="2"/>
      <c r="AW14" s="2"/>
      <c r="AX14" s="2"/>
      <c r="AY14" s="2"/>
    </row>
    <row r="15" spans="1:51" ht="36.75" x14ac:dyDescent="0.25">
      <c r="A15" s="11" t="s">
        <v>19</v>
      </c>
      <c r="B15" s="7">
        <v>2</v>
      </c>
      <c r="C15" s="8" t="s">
        <v>28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4"/>
      <c r="AY15" s="2"/>
    </row>
    <row r="16" spans="1:51" ht="36.75" x14ac:dyDescent="0.25">
      <c r="A16" s="11" t="s">
        <v>34</v>
      </c>
      <c r="B16" s="7">
        <v>2</v>
      </c>
      <c r="C16" s="8" t="s">
        <v>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"/>
      <c r="AS16" s="4"/>
      <c r="AT16" s="4"/>
      <c r="AU16" s="4"/>
      <c r="AV16" s="2"/>
      <c r="AW16" s="2"/>
      <c r="AX16" s="2"/>
      <c r="AY16" s="2"/>
    </row>
    <row r="17" spans="1:51" ht="36.75" x14ac:dyDescent="0.25">
      <c r="A17" s="11" t="s">
        <v>20</v>
      </c>
      <c r="B17" s="7">
        <v>2</v>
      </c>
      <c r="C17" s="8" t="s">
        <v>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4"/>
      <c r="Z17" s="4"/>
      <c r="AA17" s="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4"/>
      <c r="AW17" s="4"/>
      <c r="AX17" s="4"/>
      <c r="AY17" s="4"/>
    </row>
    <row r="18" spans="1:51" ht="30" x14ac:dyDescent="0.25">
      <c r="A18" s="11" t="s">
        <v>36</v>
      </c>
      <c r="B18" s="7">
        <v>2</v>
      </c>
      <c r="C18" s="8" t="s">
        <v>37</v>
      </c>
      <c r="D18" s="2"/>
      <c r="E18" s="2"/>
      <c r="F18" s="2"/>
      <c r="G18" s="2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/>
      <c r="AO18" s="4"/>
      <c r="AP18" s="4"/>
      <c r="AQ18" s="4"/>
      <c r="AR18" s="2"/>
      <c r="AS18" s="2"/>
      <c r="AT18" s="2"/>
      <c r="AU18" s="2"/>
      <c r="AV18" s="2"/>
      <c r="AW18" s="2"/>
      <c r="AX18" s="2"/>
      <c r="AY18" s="2"/>
    </row>
    <row r="19" spans="1:51" x14ac:dyDescent="0.25">
      <c r="A19" s="149" t="s">
        <v>24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</row>
    <row r="20" spans="1:51" ht="60.75" x14ac:dyDescent="0.25">
      <c r="A20" s="5" t="s">
        <v>21</v>
      </c>
      <c r="B20" s="7">
        <v>16</v>
      </c>
      <c r="C20" s="8" t="s">
        <v>29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4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4"/>
    </row>
    <row r="21" spans="1:51" ht="60.75" x14ac:dyDescent="0.25">
      <c r="A21" s="5" t="s">
        <v>22</v>
      </c>
      <c r="B21" s="7">
        <v>16</v>
      </c>
      <c r="C21" s="8" t="s">
        <v>29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4"/>
      <c r="AY21" s="2"/>
    </row>
    <row r="22" spans="1:51" ht="60.75" x14ac:dyDescent="0.25">
      <c r="A22" s="5" t="s">
        <v>23</v>
      </c>
      <c r="B22" s="7">
        <v>16</v>
      </c>
      <c r="C22" s="8" t="s">
        <v>29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4"/>
      <c r="AY22" s="2"/>
    </row>
    <row r="23" spans="1:51" x14ac:dyDescent="0.25">
      <c r="A23" s="149" t="s">
        <v>25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</row>
    <row r="24" spans="1:51" ht="30" x14ac:dyDescent="0.25">
      <c r="A24" s="13" t="s">
        <v>40</v>
      </c>
      <c r="B24" s="2"/>
      <c r="C24" s="7" t="s">
        <v>17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30" x14ac:dyDescent="0.25">
      <c r="A25" s="13" t="s">
        <v>46</v>
      </c>
      <c r="B25" s="2"/>
      <c r="C25" s="7" t="s">
        <v>17</v>
      </c>
      <c r="D25" s="2"/>
      <c r="E25" s="2"/>
      <c r="F25" s="2"/>
      <c r="G25" s="2"/>
      <c r="H25" s="2"/>
      <c r="I25" s="2"/>
      <c r="J25" s="2"/>
      <c r="K25" s="2"/>
      <c r="L25" s="4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30" x14ac:dyDescent="0.25">
      <c r="A26" s="13" t="s">
        <v>47</v>
      </c>
      <c r="B26" s="2"/>
      <c r="C26" s="7" t="s">
        <v>17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2"/>
      <c r="AV26" s="12"/>
      <c r="AW26" s="12"/>
      <c r="AX26" s="12"/>
      <c r="AY26" s="12"/>
    </row>
    <row r="27" spans="1:51" ht="30" x14ac:dyDescent="0.25">
      <c r="A27" s="13" t="s">
        <v>45</v>
      </c>
      <c r="B27" s="2"/>
      <c r="C27" s="7" t="s">
        <v>17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12"/>
      <c r="AV27" s="12"/>
      <c r="AW27" s="12"/>
      <c r="AX27" s="12"/>
      <c r="AY27" s="12"/>
    </row>
    <row r="28" spans="1:51" ht="30" x14ac:dyDescent="0.25">
      <c r="A28" s="13" t="s">
        <v>48</v>
      </c>
      <c r="B28" s="2"/>
      <c r="C28" s="7" t="s">
        <v>17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2"/>
      <c r="AV28" s="12"/>
      <c r="AW28" s="12"/>
      <c r="AX28" s="12"/>
      <c r="AY28" s="12"/>
    </row>
    <row r="29" spans="1:51" x14ac:dyDescent="0.25">
      <c r="A29" s="149" t="s">
        <v>26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</row>
    <row r="30" spans="1:51" ht="36.75" x14ac:dyDescent="0.25">
      <c r="A30" s="6" t="s">
        <v>35</v>
      </c>
      <c r="B30" s="7">
        <v>1</v>
      </c>
      <c r="C30" s="8" t="s">
        <v>38</v>
      </c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4"/>
      <c r="P30" s="2"/>
      <c r="Q30" s="2"/>
      <c r="R30" s="2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4"/>
      <c r="AY30" s="2"/>
    </row>
    <row r="31" spans="1:51" x14ac:dyDescent="0.25">
      <c r="A31" s="2" t="s">
        <v>41</v>
      </c>
      <c r="B31" s="3">
        <v>4</v>
      </c>
      <c r="C31" s="3" t="s">
        <v>42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4"/>
      <c r="AQ31" s="4"/>
      <c r="AR31" s="4"/>
      <c r="AS31" s="2"/>
      <c r="AT31" s="2"/>
      <c r="AU31" s="2"/>
      <c r="AV31" s="2"/>
      <c r="AW31" s="2"/>
      <c r="AX31" s="2"/>
      <c r="AY31" s="2"/>
    </row>
  </sheetData>
  <mergeCells count="22">
    <mergeCell ref="A1:AY2"/>
    <mergeCell ref="A3:A4"/>
    <mergeCell ref="B3:B4"/>
    <mergeCell ref="C3:C4"/>
    <mergeCell ref="D3:G3"/>
    <mergeCell ref="H3:K3"/>
    <mergeCell ref="A10:AY10"/>
    <mergeCell ref="A19:AY19"/>
    <mergeCell ref="A23:AY23"/>
    <mergeCell ref="A29:AY29"/>
    <mergeCell ref="AJ3:AM3"/>
    <mergeCell ref="AN3:AQ3"/>
    <mergeCell ref="AR3:AU3"/>
    <mergeCell ref="AV3:AY3"/>
    <mergeCell ref="A5:AY5"/>
    <mergeCell ref="D6:O6"/>
    <mergeCell ref="L3:O3"/>
    <mergeCell ref="P3:S3"/>
    <mergeCell ref="T3:W3"/>
    <mergeCell ref="X3:AA3"/>
    <mergeCell ref="AB3:AE3"/>
    <mergeCell ref="AF3:AI3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55" zoomScaleNormal="55" workbookViewId="0">
      <selection activeCell="A6" sqref="A6"/>
    </sheetView>
  </sheetViews>
  <sheetFormatPr baseColWidth="10" defaultRowHeight="15.75" x14ac:dyDescent="0.25"/>
  <cols>
    <col min="1" max="1" width="46.7109375" style="16" customWidth="1"/>
    <col min="2" max="2" width="31.85546875" style="37" customWidth="1"/>
    <col min="3" max="3" width="11.28515625" style="16" customWidth="1"/>
    <col min="4" max="11" width="12.42578125" style="16" customWidth="1"/>
    <col min="12" max="12" width="14.5703125" style="16" customWidth="1"/>
    <col min="13" max="13" width="10.5703125" style="16" customWidth="1"/>
    <col min="14" max="14" width="14" style="16" customWidth="1"/>
    <col min="15" max="16" width="12.42578125" style="16" customWidth="1"/>
    <col min="17" max="17" width="3.7109375" style="16" customWidth="1"/>
    <col min="18" max="18" width="11.42578125" style="16" customWidth="1"/>
    <col min="19" max="16384" width="11.42578125" style="16"/>
  </cols>
  <sheetData>
    <row r="1" spans="1:16" s="42" customFormat="1" ht="18.75" x14ac:dyDescent="0.3">
      <c r="A1" s="39" t="s">
        <v>110</v>
      </c>
      <c r="B1" s="40"/>
      <c r="C1" s="1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s="42" customFormat="1" ht="19.5" thickBot="1" x14ac:dyDescent="0.35">
      <c r="A2" s="60"/>
      <c r="B2" s="61"/>
      <c r="C2" s="1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s="58" customFormat="1" ht="19.5" customHeight="1" x14ac:dyDescent="0.25">
      <c r="A3" s="174" t="s">
        <v>0</v>
      </c>
      <c r="B3" s="155" t="s">
        <v>82</v>
      </c>
      <c r="C3" s="155" t="s">
        <v>64</v>
      </c>
      <c r="D3" s="172" t="s">
        <v>71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s="58" customFormat="1" ht="19.5" customHeight="1" thickBot="1" x14ac:dyDescent="0.3">
      <c r="A4" s="175"/>
      <c r="B4" s="156"/>
      <c r="C4" s="156"/>
      <c r="D4" s="59" t="s">
        <v>52</v>
      </c>
      <c r="E4" s="59" t="s">
        <v>53</v>
      </c>
      <c r="F4" s="59" t="s">
        <v>54</v>
      </c>
      <c r="G4" s="59" t="s">
        <v>55</v>
      </c>
      <c r="H4" s="59" t="s">
        <v>56</v>
      </c>
      <c r="I4" s="59" t="s">
        <v>57</v>
      </c>
      <c r="J4" s="59" t="s">
        <v>58</v>
      </c>
      <c r="K4" s="59" t="s">
        <v>59</v>
      </c>
      <c r="L4" s="59" t="s">
        <v>60</v>
      </c>
      <c r="M4" s="59" t="s">
        <v>61</v>
      </c>
      <c r="N4" s="59" t="s">
        <v>62</v>
      </c>
      <c r="O4" s="59" t="s">
        <v>63</v>
      </c>
      <c r="P4" s="53" t="s">
        <v>65</v>
      </c>
    </row>
    <row r="5" spans="1:16" s="42" customFormat="1" ht="19.5" customHeight="1" x14ac:dyDescent="0.3">
      <c r="A5" s="157" t="s">
        <v>15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6" s="37" customFormat="1" ht="63" x14ac:dyDescent="0.25">
      <c r="A6" s="126" t="s">
        <v>66</v>
      </c>
      <c r="B6" s="127" t="s">
        <v>93</v>
      </c>
      <c r="C6" s="171">
        <v>10</v>
      </c>
      <c r="D6" s="128">
        <v>0.05</v>
      </c>
      <c r="E6" s="128">
        <v>0.05</v>
      </c>
      <c r="F6" s="128">
        <v>0.05</v>
      </c>
      <c r="G6" s="128">
        <v>0.05</v>
      </c>
      <c r="H6" s="129"/>
      <c r="I6" s="129"/>
      <c r="J6" s="129"/>
      <c r="K6" s="129"/>
      <c r="L6" s="129"/>
      <c r="M6" s="129"/>
      <c r="N6" s="129"/>
      <c r="O6" s="129"/>
      <c r="P6" s="168">
        <f>+SUM(D6:O8)</f>
        <v>0.30000000000000004</v>
      </c>
    </row>
    <row r="7" spans="1:16" s="37" customFormat="1" ht="63.75" thickBot="1" x14ac:dyDescent="0.3">
      <c r="A7" s="126" t="s">
        <v>94</v>
      </c>
      <c r="B7" s="127" t="s">
        <v>93</v>
      </c>
      <c r="C7" s="171"/>
      <c r="D7" s="129">
        <v>0.02</v>
      </c>
      <c r="E7" s="129"/>
      <c r="F7" s="129"/>
      <c r="G7" s="129">
        <v>0.02</v>
      </c>
      <c r="H7" s="129"/>
      <c r="I7" s="129"/>
      <c r="J7" s="129">
        <v>0.02</v>
      </c>
      <c r="K7" s="129"/>
      <c r="L7" s="129"/>
      <c r="M7" s="129">
        <v>0.02</v>
      </c>
      <c r="N7" s="129"/>
      <c r="O7" s="129"/>
      <c r="P7" s="168"/>
    </row>
    <row r="8" spans="1:16" s="37" customFormat="1" ht="126.75" hidden="1" thickBot="1" x14ac:dyDescent="0.3">
      <c r="A8" s="130" t="s">
        <v>95</v>
      </c>
      <c r="B8" s="127" t="s">
        <v>93</v>
      </c>
      <c r="C8" s="161"/>
      <c r="D8" s="131"/>
      <c r="E8" s="131"/>
      <c r="F8" s="131"/>
      <c r="G8" s="131"/>
      <c r="H8" s="131"/>
      <c r="I8" s="131"/>
      <c r="J8" s="131"/>
      <c r="K8" s="131"/>
      <c r="L8" s="131"/>
      <c r="M8" s="131">
        <v>0.02</v>
      </c>
      <c r="N8" s="131"/>
      <c r="O8" s="131"/>
      <c r="P8" s="169"/>
    </row>
    <row r="9" spans="1:16" s="58" customFormat="1" ht="21.75" thickBot="1" x14ac:dyDescent="0.3">
      <c r="A9" s="190" t="s">
        <v>39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</row>
    <row r="10" spans="1:16" s="37" customFormat="1" ht="84" hidden="1" x14ac:dyDescent="0.25">
      <c r="A10" s="132" t="s">
        <v>96</v>
      </c>
      <c r="B10" s="127" t="s">
        <v>93</v>
      </c>
      <c r="C10" s="160">
        <v>15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>
        <v>0.1</v>
      </c>
      <c r="O10" s="133"/>
      <c r="P10" s="167">
        <f>+SUM(D10:O15)</f>
        <v>0.3000000000000001</v>
      </c>
    </row>
    <row r="11" spans="1:16" s="37" customFormat="1" ht="84" x14ac:dyDescent="0.25">
      <c r="A11" s="126" t="s">
        <v>97</v>
      </c>
      <c r="B11" s="127" t="s">
        <v>93</v>
      </c>
      <c r="C11" s="171"/>
      <c r="D11" s="128"/>
      <c r="E11" s="128"/>
      <c r="F11" s="128"/>
      <c r="G11" s="128"/>
      <c r="H11" s="128"/>
      <c r="I11" s="128">
        <v>0.05</v>
      </c>
      <c r="J11" s="128"/>
      <c r="K11" s="128"/>
      <c r="L11" s="128"/>
      <c r="M11" s="128"/>
      <c r="N11" s="128">
        <v>0.05</v>
      </c>
      <c r="O11" s="128"/>
      <c r="P11" s="168"/>
    </row>
    <row r="12" spans="1:16" s="37" customFormat="1" ht="84" x14ac:dyDescent="0.25">
      <c r="A12" s="126" t="s">
        <v>98</v>
      </c>
      <c r="B12" s="127" t="s">
        <v>99</v>
      </c>
      <c r="C12" s="171"/>
      <c r="D12" s="128"/>
      <c r="E12" s="128"/>
      <c r="F12" s="128">
        <v>0.01</v>
      </c>
      <c r="G12" s="128"/>
      <c r="H12" s="128"/>
      <c r="I12" s="128">
        <v>0.01</v>
      </c>
      <c r="J12" s="128"/>
      <c r="K12" s="128"/>
      <c r="L12" s="128"/>
      <c r="M12" s="128"/>
      <c r="N12" s="128">
        <v>0.01</v>
      </c>
      <c r="O12" s="128"/>
      <c r="P12" s="168"/>
    </row>
    <row r="13" spans="1:16" s="37" customFormat="1" ht="105" hidden="1" x14ac:dyDescent="0.25">
      <c r="A13" s="126" t="s">
        <v>100</v>
      </c>
      <c r="B13" s="127" t="s">
        <v>101</v>
      </c>
      <c r="C13" s="171"/>
      <c r="D13" s="128"/>
      <c r="E13" s="128"/>
      <c r="F13" s="128"/>
      <c r="G13" s="128"/>
      <c r="H13" s="128"/>
      <c r="I13" s="128"/>
      <c r="J13" s="128"/>
      <c r="K13" s="128">
        <v>0.01</v>
      </c>
      <c r="L13" s="128"/>
      <c r="M13" s="128"/>
      <c r="N13" s="128"/>
      <c r="O13" s="128">
        <v>0.01</v>
      </c>
      <c r="P13" s="168"/>
    </row>
    <row r="14" spans="1:16" s="37" customFormat="1" ht="84" hidden="1" x14ac:dyDescent="0.25">
      <c r="A14" s="126" t="s">
        <v>102</v>
      </c>
      <c r="B14" s="127" t="s">
        <v>101</v>
      </c>
      <c r="C14" s="171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>
        <v>0.01</v>
      </c>
      <c r="O14" s="128"/>
      <c r="P14" s="168"/>
    </row>
    <row r="15" spans="1:16" s="37" customFormat="1" ht="84.75" thickBot="1" x14ac:dyDescent="0.3">
      <c r="A15" s="130" t="s">
        <v>103</v>
      </c>
      <c r="B15" s="127" t="s">
        <v>101</v>
      </c>
      <c r="C15" s="161"/>
      <c r="D15" s="134"/>
      <c r="E15" s="134">
        <v>0.01</v>
      </c>
      <c r="F15" s="134"/>
      <c r="G15" s="134"/>
      <c r="H15" s="134"/>
      <c r="I15" s="134">
        <v>0.01</v>
      </c>
      <c r="J15" s="134"/>
      <c r="K15" s="134"/>
      <c r="L15" s="134"/>
      <c r="M15" s="134">
        <v>0.01</v>
      </c>
      <c r="N15" s="134"/>
      <c r="O15" s="134">
        <v>0.01</v>
      </c>
      <c r="P15" s="169"/>
    </row>
    <row r="16" spans="1:16" s="58" customFormat="1" ht="21.75" thickBot="1" x14ac:dyDescent="0.3">
      <c r="A16" s="190" t="s">
        <v>24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2"/>
    </row>
    <row r="17" spans="1:16" s="37" customFormat="1" ht="84.75" thickBot="1" x14ac:dyDescent="0.3">
      <c r="A17" s="135" t="s">
        <v>67</v>
      </c>
      <c r="B17" s="136" t="s">
        <v>104</v>
      </c>
      <c r="C17" s="164">
        <v>12</v>
      </c>
      <c r="D17" s="133"/>
      <c r="E17" s="133"/>
      <c r="F17" s="133">
        <v>0.02</v>
      </c>
      <c r="G17" s="133"/>
      <c r="H17" s="133"/>
      <c r="I17" s="133">
        <v>0.02</v>
      </c>
      <c r="J17" s="133"/>
      <c r="K17" s="133"/>
      <c r="L17" s="133">
        <v>0.02</v>
      </c>
      <c r="M17" s="133"/>
      <c r="N17" s="133"/>
      <c r="O17" s="133">
        <v>0.02</v>
      </c>
      <c r="P17" s="167">
        <f>+SUM(D17:O19)</f>
        <v>0.19999999999999996</v>
      </c>
    </row>
    <row r="18" spans="1:16" s="37" customFormat="1" ht="84.75" thickBot="1" x14ac:dyDescent="0.3">
      <c r="A18" s="137" t="s">
        <v>105</v>
      </c>
      <c r="B18" s="136" t="s">
        <v>104</v>
      </c>
      <c r="C18" s="165"/>
      <c r="D18" s="128"/>
      <c r="E18" s="128"/>
      <c r="F18" s="128">
        <v>0.01</v>
      </c>
      <c r="G18" s="128"/>
      <c r="H18" s="128"/>
      <c r="I18" s="128">
        <v>0.01</v>
      </c>
      <c r="J18" s="128"/>
      <c r="K18" s="128"/>
      <c r="L18" s="128">
        <v>0.01</v>
      </c>
      <c r="M18" s="128"/>
      <c r="N18" s="128"/>
      <c r="O18" s="128">
        <v>0.01</v>
      </c>
      <c r="P18" s="168"/>
    </row>
    <row r="19" spans="1:16" s="37" customFormat="1" ht="84.75" thickBot="1" x14ac:dyDescent="0.3">
      <c r="A19" s="138" t="s">
        <v>68</v>
      </c>
      <c r="B19" s="136" t="s">
        <v>104</v>
      </c>
      <c r="C19" s="166"/>
      <c r="D19" s="134"/>
      <c r="E19" s="134"/>
      <c r="F19" s="134">
        <v>0.02</v>
      </c>
      <c r="G19" s="134"/>
      <c r="H19" s="134"/>
      <c r="I19" s="134">
        <v>0.02</v>
      </c>
      <c r="J19" s="134"/>
      <c r="K19" s="134"/>
      <c r="L19" s="134">
        <v>0.02</v>
      </c>
      <c r="M19" s="134"/>
      <c r="N19" s="134"/>
      <c r="O19" s="134">
        <v>0.02</v>
      </c>
      <c r="P19" s="169"/>
    </row>
    <row r="20" spans="1:16" s="58" customFormat="1" ht="21.75" thickBot="1" x14ac:dyDescent="0.3">
      <c r="A20" s="190" t="s">
        <v>25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2"/>
    </row>
    <row r="21" spans="1:16" s="37" customFormat="1" ht="84.75" hidden="1" thickBot="1" x14ac:dyDescent="0.3">
      <c r="A21" s="132" t="s">
        <v>69</v>
      </c>
      <c r="B21" s="136" t="s">
        <v>104</v>
      </c>
      <c r="C21" s="164">
        <v>5</v>
      </c>
      <c r="D21" s="139"/>
      <c r="E21" s="139"/>
      <c r="F21" s="139"/>
      <c r="G21" s="139"/>
      <c r="H21" s="139"/>
      <c r="I21" s="139"/>
      <c r="J21" s="139"/>
      <c r="K21" s="139"/>
      <c r="L21" s="133">
        <v>5.0000000000000001E-3</v>
      </c>
      <c r="M21" s="133">
        <v>5.0000000000000001E-3</v>
      </c>
      <c r="N21" s="133">
        <v>5.0000000000000001E-3</v>
      </c>
      <c r="O21" s="133">
        <v>5.0000000000000001E-3</v>
      </c>
      <c r="P21" s="162">
        <f>+SUM(D21:O24)</f>
        <v>0.1</v>
      </c>
    </row>
    <row r="22" spans="1:16" s="37" customFormat="1" ht="84.75" thickBot="1" x14ac:dyDescent="0.3">
      <c r="A22" s="126" t="s">
        <v>70</v>
      </c>
      <c r="B22" s="136" t="s">
        <v>104</v>
      </c>
      <c r="C22" s="165"/>
      <c r="D22" s="140"/>
      <c r="E22" s="140"/>
      <c r="F22" s="140"/>
      <c r="G22" s="140"/>
      <c r="H22" s="141"/>
      <c r="I22" s="141">
        <v>0.02</v>
      </c>
      <c r="J22" s="140"/>
      <c r="K22" s="140"/>
      <c r="L22" s="129"/>
      <c r="M22" s="129"/>
      <c r="N22" s="129"/>
      <c r="O22" s="129"/>
      <c r="P22" s="170"/>
    </row>
    <row r="23" spans="1:16" s="37" customFormat="1" ht="84.75" hidden="1" thickBot="1" x14ac:dyDescent="0.3">
      <c r="A23" s="126" t="s">
        <v>106</v>
      </c>
      <c r="B23" s="136" t="s">
        <v>104</v>
      </c>
      <c r="C23" s="165"/>
      <c r="D23" s="140"/>
      <c r="E23" s="140"/>
      <c r="F23" s="140"/>
      <c r="G23" s="140"/>
      <c r="H23" s="140"/>
      <c r="I23" s="140"/>
      <c r="J23" s="140"/>
      <c r="K23" s="140"/>
      <c r="L23" s="128">
        <v>5.0000000000000001E-3</v>
      </c>
      <c r="M23" s="128">
        <v>5.0000000000000001E-3</v>
      </c>
      <c r="N23" s="128">
        <v>5.0000000000000001E-3</v>
      </c>
      <c r="O23" s="128">
        <v>5.0000000000000001E-3</v>
      </c>
      <c r="P23" s="170"/>
    </row>
    <row r="24" spans="1:16" s="37" customFormat="1" ht="105.75" hidden="1" thickBot="1" x14ac:dyDescent="0.3">
      <c r="A24" s="130" t="s">
        <v>107</v>
      </c>
      <c r="B24" s="136" t="s">
        <v>104</v>
      </c>
      <c r="C24" s="166"/>
      <c r="D24" s="142"/>
      <c r="E24" s="142"/>
      <c r="F24" s="142"/>
      <c r="G24" s="142"/>
      <c r="H24" s="142"/>
      <c r="I24" s="142"/>
      <c r="J24" s="143">
        <v>0.02</v>
      </c>
      <c r="K24" s="143"/>
      <c r="L24" s="134">
        <v>5.0000000000000001E-3</v>
      </c>
      <c r="M24" s="134">
        <v>5.0000000000000001E-3</v>
      </c>
      <c r="N24" s="134">
        <v>5.0000000000000001E-3</v>
      </c>
      <c r="O24" s="134">
        <v>5.0000000000000001E-3</v>
      </c>
      <c r="P24" s="163"/>
    </row>
    <row r="25" spans="1:16" s="58" customFormat="1" ht="21.75" thickBot="1" x14ac:dyDescent="0.3">
      <c r="A25" s="190" t="s">
        <v>26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1:16" s="37" customFormat="1" ht="84" hidden="1" x14ac:dyDescent="0.25">
      <c r="A26" s="135" t="s">
        <v>108</v>
      </c>
      <c r="B26" s="127" t="s">
        <v>101</v>
      </c>
      <c r="C26" s="160">
        <v>5</v>
      </c>
      <c r="D26" s="139"/>
      <c r="E26" s="139"/>
      <c r="F26" s="133">
        <v>0.02</v>
      </c>
      <c r="G26" s="144"/>
      <c r="H26" s="144"/>
      <c r="I26" s="144"/>
      <c r="J26" s="144"/>
      <c r="K26" s="133">
        <v>0.02</v>
      </c>
      <c r="L26" s="144"/>
      <c r="M26" s="144"/>
      <c r="N26" s="144"/>
      <c r="O26" s="144">
        <v>0.02</v>
      </c>
      <c r="P26" s="162">
        <f>(O26+M27+K26+I27+G26+F26)</f>
        <v>0.1</v>
      </c>
    </row>
    <row r="27" spans="1:16" s="37" customFormat="1" ht="84.75" thickBot="1" x14ac:dyDescent="0.3">
      <c r="A27" s="130" t="s">
        <v>109</v>
      </c>
      <c r="B27" s="127" t="s">
        <v>101</v>
      </c>
      <c r="C27" s="161"/>
      <c r="D27" s="142"/>
      <c r="E27" s="142"/>
      <c r="F27" s="143"/>
      <c r="G27" s="143"/>
      <c r="H27" s="142"/>
      <c r="I27" s="143">
        <v>0.02</v>
      </c>
      <c r="J27" s="143"/>
      <c r="K27" s="143"/>
      <c r="L27" s="143"/>
      <c r="M27" s="143">
        <v>0.02</v>
      </c>
      <c r="N27" s="143"/>
      <c r="O27" s="143"/>
      <c r="P27" s="163"/>
    </row>
    <row r="28" spans="1:16" ht="19.5" thickBot="1" x14ac:dyDescent="0.3">
      <c r="A28" s="176" t="s">
        <v>85</v>
      </c>
      <c r="B28" s="177"/>
      <c r="C28" s="121">
        <f t="shared" ref="C28:P28" si="0">+C6+C7+C8+C10+C11+C12+C13+C14+C15+C17+C18+C19+C21+C22+C23+C24+C26+C27</f>
        <v>47</v>
      </c>
      <c r="D28" s="76">
        <f t="shared" si="0"/>
        <v>7.0000000000000007E-2</v>
      </c>
      <c r="E28" s="76">
        <f t="shared" si="0"/>
        <v>6.0000000000000005E-2</v>
      </c>
      <c r="F28" s="76">
        <f t="shared" si="0"/>
        <v>0.13</v>
      </c>
      <c r="G28" s="76">
        <f t="shared" si="0"/>
        <v>7.0000000000000007E-2</v>
      </c>
      <c r="H28" s="76">
        <f t="shared" si="0"/>
        <v>0</v>
      </c>
      <c r="I28" s="76">
        <f t="shared" si="0"/>
        <v>0.16</v>
      </c>
      <c r="J28" s="76">
        <f t="shared" si="0"/>
        <v>0.04</v>
      </c>
      <c r="K28" s="76">
        <f t="shared" si="0"/>
        <v>0.03</v>
      </c>
      <c r="L28" s="76">
        <f t="shared" si="0"/>
        <v>6.5000000000000002E-2</v>
      </c>
      <c r="M28" s="76">
        <f t="shared" si="0"/>
        <v>8.5000000000000006E-2</v>
      </c>
      <c r="N28" s="76">
        <f t="shared" si="0"/>
        <v>0.18500000000000005</v>
      </c>
      <c r="O28" s="76">
        <f t="shared" si="0"/>
        <v>0.10500000000000002</v>
      </c>
      <c r="P28" s="122">
        <f t="shared" si="0"/>
        <v>1</v>
      </c>
    </row>
    <row r="29" spans="1:16" x14ac:dyDescent="0.25">
      <c r="C29" s="38"/>
    </row>
    <row r="30" spans="1:16" ht="16.5" thickBot="1" x14ac:dyDescent="0.3"/>
    <row r="31" spans="1:16" ht="16.5" thickBot="1" x14ac:dyDescent="0.3">
      <c r="A31" s="187" t="s">
        <v>86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9"/>
    </row>
    <row r="32" spans="1:16" ht="30" customHeight="1" x14ac:dyDescent="0.25">
      <c r="A32" s="123" t="s">
        <v>87</v>
      </c>
      <c r="B32" s="178" t="s">
        <v>88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80"/>
    </row>
    <row r="33" spans="1:16" x14ac:dyDescent="0.25">
      <c r="A33" s="124" t="s">
        <v>89</v>
      </c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3"/>
    </row>
    <row r="34" spans="1:16" x14ac:dyDescent="0.25">
      <c r="A34" s="124" t="s">
        <v>90</v>
      </c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3"/>
    </row>
    <row r="35" spans="1:16" x14ac:dyDescent="0.25">
      <c r="A35" s="124" t="s">
        <v>91</v>
      </c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3"/>
    </row>
    <row r="36" spans="1:16" ht="16.5" thickBot="1" x14ac:dyDescent="0.3">
      <c r="A36" s="125" t="s">
        <v>92</v>
      </c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6"/>
    </row>
  </sheetData>
  <mergeCells count="22">
    <mergeCell ref="A28:B28"/>
    <mergeCell ref="B32:P36"/>
    <mergeCell ref="A31:P31"/>
    <mergeCell ref="A9:P9"/>
    <mergeCell ref="A16:P16"/>
    <mergeCell ref="A20:P20"/>
    <mergeCell ref="A25:P25"/>
    <mergeCell ref="C3:C4"/>
    <mergeCell ref="A5:P5"/>
    <mergeCell ref="C26:C27"/>
    <mergeCell ref="P26:P27"/>
    <mergeCell ref="C17:C19"/>
    <mergeCell ref="P17:P19"/>
    <mergeCell ref="C21:C24"/>
    <mergeCell ref="P21:P24"/>
    <mergeCell ref="C10:C15"/>
    <mergeCell ref="P10:P15"/>
    <mergeCell ref="C6:C8"/>
    <mergeCell ref="P6:P8"/>
    <mergeCell ref="D3:P3"/>
    <mergeCell ref="A3:A4"/>
    <mergeCell ref="B3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showGridLines="0" zoomScale="55" zoomScaleNormal="55" workbookViewId="0">
      <selection activeCell="Y29" sqref="Y29"/>
    </sheetView>
  </sheetViews>
  <sheetFormatPr baseColWidth="10" defaultRowHeight="15.75" x14ac:dyDescent="0.25"/>
  <cols>
    <col min="1" max="1" width="46.7109375" style="16" customWidth="1"/>
    <col min="2" max="2" width="31.140625" style="37" customWidth="1"/>
    <col min="3" max="3" width="11.28515625" style="16" customWidth="1"/>
    <col min="4" max="12" width="9.42578125" style="16" customWidth="1"/>
    <col min="13" max="24" width="8.7109375" style="16" customWidth="1"/>
    <col min="25" max="25" width="10.5703125" style="16" customWidth="1"/>
    <col min="26" max="26" width="11.28515625" style="16" customWidth="1"/>
    <col min="27" max="27" width="11" style="16" customWidth="1"/>
    <col min="28" max="51" width="8.7109375" style="16" customWidth="1"/>
    <col min="52" max="52" width="11.140625" style="16" customWidth="1"/>
    <col min="53" max="54" width="8.7109375" style="16" customWidth="1"/>
    <col min="55" max="63" width="3.7109375" style="16" customWidth="1"/>
    <col min="64" max="16384" width="11.42578125" style="16"/>
  </cols>
  <sheetData>
    <row r="1" spans="1:62" s="42" customFormat="1" ht="18.75" customHeight="1" x14ac:dyDescent="0.3">
      <c r="A1" s="39" t="s">
        <v>111</v>
      </c>
      <c r="B1" s="40"/>
      <c r="C1" s="15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62" s="42" customFormat="1" ht="18.75" customHeight="1" thickBot="1" x14ac:dyDescent="0.35">
      <c r="A2" s="60"/>
      <c r="B2" s="61"/>
      <c r="C2" s="1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</row>
    <row r="3" spans="1:62" s="42" customFormat="1" ht="19.5" customHeight="1" x14ac:dyDescent="0.3">
      <c r="A3" s="195" t="s">
        <v>0</v>
      </c>
      <c r="B3" s="155" t="s">
        <v>81</v>
      </c>
      <c r="C3" s="199" t="s">
        <v>64</v>
      </c>
      <c r="D3" s="202" t="s">
        <v>80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4"/>
    </row>
    <row r="4" spans="1:62" s="42" customFormat="1" ht="19.5" customHeight="1" x14ac:dyDescent="0.3">
      <c r="A4" s="196"/>
      <c r="B4" s="198"/>
      <c r="C4" s="200"/>
      <c r="D4" s="205" t="s">
        <v>52</v>
      </c>
      <c r="E4" s="205"/>
      <c r="F4" s="205"/>
      <c r="G4" s="205" t="s">
        <v>53</v>
      </c>
      <c r="H4" s="205"/>
      <c r="I4" s="205"/>
      <c r="J4" s="205" t="s">
        <v>54</v>
      </c>
      <c r="K4" s="205"/>
      <c r="L4" s="205"/>
      <c r="M4" s="205" t="s">
        <v>75</v>
      </c>
      <c r="N4" s="205"/>
      <c r="O4" s="205"/>
      <c r="P4" s="205" t="s">
        <v>55</v>
      </c>
      <c r="Q4" s="205"/>
      <c r="R4" s="205"/>
      <c r="S4" s="205" t="s">
        <v>56</v>
      </c>
      <c r="T4" s="205"/>
      <c r="U4" s="205"/>
      <c r="V4" s="205" t="s">
        <v>57</v>
      </c>
      <c r="W4" s="205"/>
      <c r="X4" s="205"/>
      <c r="Y4" s="205" t="s">
        <v>76</v>
      </c>
      <c r="Z4" s="205"/>
      <c r="AA4" s="205"/>
      <c r="AB4" s="205" t="s">
        <v>58</v>
      </c>
      <c r="AC4" s="205"/>
      <c r="AD4" s="205"/>
      <c r="AE4" s="205" t="s">
        <v>59</v>
      </c>
      <c r="AF4" s="205"/>
      <c r="AG4" s="205"/>
      <c r="AH4" s="205" t="s">
        <v>60</v>
      </c>
      <c r="AI4" s="205"/>
      <c r="AJ4" s="205"/>
      <c r="AK4" s="205" t="s">
        <v>77</v>
      </c>
      <c r="AL4" s="205"/>
      <c r="AM4" s="205"/>
      <c r="AN4" s="205" t="s">
        <v>61</v>
      </c>
      <c r="AO4" s="205"/>
      <c r="AP4" s="205"/>
      <c r="AQ4" s="205" t="s">
        <v>62</v>
      </c>
      <c r="AR4" s="205"/>
      <c r="AS4" s="205"/>
      <c r="AT4" s="205" t="s">
        <v>63</v>
      </c>
      <c r="AU4" s="205"/>
      <c r="AV4" s="205"/>
      <c r="AW4" s="205" t="s">
        <v>78</v>
      </c>
      <c r="AX4" s="205"/>
      <c r="AY4" s="205"/>
      <c r="AZ4" s="193" t="s">
        <v>79</v>
      </c>
      <c r="BA4" s="193"/>
      <c r="BB4" s="194"/>
    </row>
    <row r="5" spans="1:62" s="45" customFormat="1" ht="37.5" x14ac:dyDescent="0.25">
      <c r="A5" s="197"/>
      <c r="B5" s="198"/>
      <c r="C5" s="201"/>
      <c r="D5" s="43" t="s">
        <v>73</v>
      </c>
      <c r="E5" s="43" t="s">
        <v>74</v>
      </c>
      <c r="F5" s="43" t="s">
        <v>72</v>
      </c>
      <c r="G5" s="43" t="s">
        <v>73</v>
      </c>
      <c r="H5" s="43" t="s">
        <v>74</v>
      </c>
      <c r="I5" s="43" t="s">
        <v>72</v>
      </c>
      <c r="J5" s="43" t="s">
        <v>73</v>
      </c>
      <c r="K5" s="43" t="s">
        <v>74</v>
      </c>
      <c r="L5" s="43" t="s">
        <v>72</v>
      </c>
      <c r="M5" s="43" t="s">
        <v>73</v>
      </c>
      <c r="N5" s="43" t="s">
        <v>74</v>
      </c>
      <c r="O5" s="43" t="s">
        <v>72</v>
      </c>
      <c r="P5" s="43" t="s">
        <v>73</v>
      </c>
      <c r="Q5" s="43" t="s">
        <v>74</v>
      </c>
      <c r="R5" s="43" t="s">
        <v>72</v>
      </c>
      <c r="S5" s="43" t="s">
        <v>73</v>
      </c>
      <c r="T5" s="43" t="s">
        <v>74</v>
      </c>
      <c r="U5" s="43" t="s">
        <v>72</v>
      </c>
      <c r="V5" s="43" t="s">
        <v>73</v>
      </c>
      <c r="W5" s="43" t="s">
        <v>74</v>
      </c>
      <c r="X5" s="43" t="s">
        <v>72</v>
      </c>
      <c r="Y5" s="43" t="s">
        <v>73</v>
      </c>
      <c r="Z5" s="43" t="s">
        <v>74</v>
      </c>
      <c r="AA5" s="43" t="s">
        <v>72</v>
      </c>
      <c r="AB5" s="43" t="s">
        <v>73</v>
      </c>
      <c r="AC5" s="43" t="s">
        <v>74</v>
      </c>
      <c r="AD5" s="43" t="s">
        <v>72</v>
      </c>
      <c r="AE5" s="43" t="s">
        <v>73</v>
      </c>
      <c r="AF5" s="43" t="s">
        <v>74</v>
      </c>
      <c r="AG5" s="43" t="s">
        <v>72</v>
      </c>
      <c r="AH5" s="43" t="s">
        <v>73</v>
      </c>
      <c r="AI5" s="43" t="s">
        <v>74</v>
      </c>
      <c r="AJ5" s="43" t="s">
        <v>72</v>
      </c>
      <c r="AK5" s="43" t="s">
        <v>73</v>
      </c>
      <c r="AL5" s="43" t="s">
        <v>74</v>
      </c>
      <c r="AM5" s="43" t="s">
        <v>72</v>
      </c>
      <c r="AN5" s="43" t="s">
        <v>73</v>
      </c>
      <c r="AO5" s="43" t="s">
        <v>74</v>
      </c>
      <c r="AP5" s="43" t="s">
        <v>72</v>
      </c>
      <c r="AQ5" s="43" t="s">
        <v>73</v>
      </c>
      <c r="AR5" s="43" t="s">
        <v>74</v>
      </c>
      <c r="AS5" s="43" t="s">
        <v>72</v>
      </c>
      <c r="AT5" s="43" t="s">
        <v>73</v>
      </c>
      <c r="AU5" s="43" t="s">
        <v>74</v>
      </c>
      <c r="AV5" s="43" t="s">
        <v>72</v>
      </c>
      <c r="AW5" s="43" t="s">
        <v>73</v>
      </c>
      <c r="AX5" s="43" t="s">
        <v>74</v>
      </c>
      <c r="AY5" s="43" t="s">
        <v>72</v>
      </c>
      <c r="AZ5" s="44" t="s">
        <v>73</v>
      </c>
      <c r="BA5" s="44" t="s">
        <v>74</v>
      </c>
      <c r="BB5" s="120" t="s">
        <v>72</v>
      </c>
    </row>
    <row r="6" spans="1:62" s="42" customFormat="1" ht="19.5" customHeight="1" thickBot="1" x14ac:dyDescent="0.35">
      <c r="A6" s="220" t="s">
        <v>15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2"/>
    </row>
    <row r="7" spans="1:62" s="37" customFormat="1" ht="31.5" x14ac:dyDescent="0.25">
      <c r="A7" s="22" t="s">
        <v>66</v>
      </c>
      <c r="B7" s="23" t="s">
        <v>93</v>
      </c>
      <c r="C7" s="217">
        <v>10</v>
      </c>
      <c r="D7" s="81">
        <v>0.05</v>
      </c>
      <c r="E7" s="82">
        <v>0.05</v>
      </c>
      <c r="F7" s="82">
        <f>+IFERROR(E7/D7,"")</f>
        <v>1</v>
      </c>
      <c r="G7" s="82">
        <v>0.05</v>
      </c>
      <c r="H7" s="82">
        <v>0.05</v>
      </c>
      <c r="I7" s="82">
        <f t="shared" ref="I7:I9" si="0">+IFERROR(H7/G7,"")</f>
        <v>1</v>
      </c>
      <c r="J7" s="82">
        <v>0.05</v>
      </c>
      <c r="K7" s="82">
        <v>0.05</v>
      </c>
      <c r="L7" s="82">
        <f t="shared" ref="L7:L9" si="1">+IFERROR(K7/J7,"")</f>
        <v>1</v>
      </c>
      <c r="M7" s="19">
        <f t="shared" ref="M7:N9" si="2">+D7+G7+J7</f>
        <v>0.15000000000000002</v>
      </c>
      <c r="N7" s="19">
        <f t="shared" si="2"/>
        <v>0.15000000000000002</v>
      </c>
      <c r="O7" s="19">
        <f t="shared" ref="O7:O8" si="3">+IFERROR(N7/M7,"")</f>
        <v>1</v>
      </c>
      <c r="P7" s="82">
        <v>0.05</v>
      </c>
      <c r="Q7" s="82">
        <v>0.05</v>
      </c>
      <c r="R7" s="82">
        <f t="shared" ref="R7:R29" si="4">+IFERROR(Q7/P7,"")</f>
        <v>1</v>
      </c>
      <c r="S7" s="83"/>
      <c r="T7" s="83"/>
      <c r="U7" s="83" t="str">
        <f t="shared" ref="U7:U9" si="5">+IFERROR(T7/S7,"")</f>
        <v/>
      </c>
      <c r="V7" s="83"/>
      <c r="W7" s="83"/>
      <c r="X7" s="83" t="str">
        <f t="shared" ref="X7:X29" si="6">+IFERROR(W7/V7,"")</f>
        <v/>
      </c>
      <c r="Y7" s="19">
        <f>+P7+S7+V7</f>
        <v>0.05</v>
      </c>
      <c r="Z7" s="19">
        <f>+Q7+T7+W7</f>
        <v>0.05</v>
      </c>
      <c r="AA7" s="19">
        <f t="shared" ref="AA7" si="7">+IFERROR(Z7/Y7,"")</f>
        <v>1</v>
      </c>
      <c r="AB7" s="84"/>
      <c r="AC7" s="84"/>
      <c r="AD7" s="84" t="str">
        <f t="shared" ref="AD7:AD9" si="8">+IFERROR(AC7/AB7,"")</f>
        <v/>
      </c>
      <c r="AE7" s="84"/>
      <c r="AF7" s="83"/>
      <c r="AG7" s="83" t="str">
        <f t="shared" ref="AG7:AG9" si="9">+IFERROR(AF7/AE7,"")</f>
        <v/>
      </c>
      <c r="AH7" s="83"/>
      <c r="AI7" s="83"/>
      <c r="AJ7" s="83" t="str">
        <f t="shared" ref="AJ7:AJ9" si="10">+IFERROR(AI7/AH7,"")</f>
        <v/>
      </c>
      <c r="AK7" s="19">
        <f>+AB7+AE7+AH7</f>
        <v>0</v>
      </c>
      <c r="AL7" s="19">
        <f>+AC7+AF7+AI7</f>
        <v>0</v>
      </c>
      <c r="AM7" s="19" t="str">
        <f t="shared" ref="AM7:AM9" si="11">+IFERROR(AL7/AK7,"")</f>
        <v/>
      </c>
      <c r="AN7" s="84"/>
      <c r="AO7" s="84"/>
      <c r="AP7" s="84" t="str">
        <f t="shared" ref="AP7:AP9" si="12">+IFERROR(AO7/AN7,"")</f>
        <v/>
      </c>
      <c r="AQ7" s="84"/>
      <c r="AR7" s="84"/>
      <c r="AS7" s="84" t="str">
        <f t="shared" ref="AS7:AS9" si="13">+IFERROR(AR7/AQ7,"")</f>
        <v/>
      </c>
      <c r="AT7" s="84"/>
      <c r="AU7" s="85"/>
      <c r="AV7" s="85" t="str">
        <f t="shared" ref="AV7:AV9" si="14">+IFERROR(AU7/AT7,"")</f>
        <v/>
      </c>
      <c r="AW7" s="19">
        <f>+AN7+AQ7+AT7</f>
        <v>0</v>
      </c>
      <c r="AX7" s="19">
        <f>+AO7+AR7+AU7</f>
        <v>0</v>
      </c>
      <c r="AY7" s="19" t="str">
        <f t="shared" ref="AY7:AY9" si="15">+IFERROR(AX7/AW7,"")</f>
        <v/>
      </c>
      <c r="AZ7" s="21">
        <f>+AW7+AK7+Y7+M7</f>
        <v>0.2</v>
      </c>
      <c r="BA7" s="21">
        <f>+AX7+AL7+Z7+N7</f>
        <v>0.2</v>
      </c>
      <c r="BB7" s="63">
        <f t="shared" ref="BB7:BB9" si="16">+IFERROR(BA7/AZ7,"")</f>
        <v>1</v>
      </c>
    </row>
    <row r="8" spans="1:62" s="37" customFormat="1" ht="47.25" x14ac:dyDescent="0.25">
      <c r="A8" s="22" t="s">
        <v>94</v>
      </c>
      <c r="B8" s="23" t="s">
        <v>93</v>
      </c>
      <c r="C8" s="218"/>
      <c r="D8" s="86">
        <v>0.02</v>
      </c>
      <c r="E8" s="87">
        <v>0.02</v>
      </c>
      <c r="F8" s="88">
        <f>+IFERROR(E8/D8,"")</f>
        <v>1</v>
      </c>
      <c r="G8" s="87"/>
      <c r="H8" s="87"/>
      <c r="I8" s="87" t="str">
        <f t="shared" si="0"/>
        <v/>
      </c>
      <c r="J8" s="87"/>
      <c r="K8" s="87"/>
      <c r="L8" s="87" t="str">
        <f t="shared" si="1"/>
        <v/>
      </c>
      <c r="M8" s="24">
        <f t="shared" si="2"/>
        <v>0.02</v>
      </c>
      <c r="N8" s="24">
        <f t="shared" si="2"/>
        <v>0.02</v>
      </c>
      <c r="O8" s="24">
        <f t="shared" si="3"/>
        <v>1</v>
      </c>
      <c r="P8" s="87">
        <v>0.02</v>
      </c>
      <c r="Q8" s="87">
        <v>0.02</v>
      </c>
      <c r="R8" s="88">
        <f t="shared" si="4"/>
        <v>1</v>
      </c>
      <c r="S8" s="46"/>
      <c r="T8" s="46"/>
      <c r="U8" s="46" t="str">
        <f t="shared" si="5"/>
        <v/>
      </c>
      <c r="V8" s="46"/>
      <c r="W8" s="46"/>
      <c r="X8" s="46" t="str">
        <f t="shared" si="6"/>
        <v/>
      </c>
      <c r="Y8" s="24">
        <f t="shared" ref="Y8:Y9" si="17">+P8+S8+V8</f>
        <v>0.02</v>
      </c>
      <c r="Z8" s="24">
        <f t="shared" ref="Z8:Z9" si="18">+Q8+T8+W8</f>
        <v>0.02</v>
      </c>
      <c r="AA8" s="24">
        <f t="shared" ref="AA8:AA9" si="19">+IFERROR(Z8/Y8,"")</f>
        <v>1</v>
      </c>
      <c r="AB8" s="87">
        <v>0.02</v>
      </c>
      <c r="AC8" s="87"/>
      <c r="AD8" s="87">
        <f t="shared" si="8"/>
        <v>0</v>
      </c>
      <c r="AE8" s="87"/>
      <c r="AF8" s="46"/>
      <c r="AG8" s="46" t="str">
        <f t="shared" si="9"/>
        <v/>
      </c>
      <c r="AH8" s="46"/>
      <c r="AI8" s="46"/>
      <c r="AJ8" s="46" t="str">
        <f t="shared" si="10"/>
        <v/>
      </c>
      <c r="AK8" s="24">
        <f t="shared" ref="AK8:AK9" si="20">+AB8+AE8+AH8</f>
        <v>0.02</v>
      </c>
      <c r="AL8" s="24">
        <f t="shared" ref="AL8:AL9" si="21">+AC8+AF8+AI8</f>
        <v>0</v>
      </c>
      <c r="AM8" s="24">
        <f t="shared" si="11"/>
        <v>0</v>
      </c>
      <c r="AN8" s="87">
        <v>0.02</v>
      </c>
      <c r="AO8" s="87"/>
      <c r="AP8" s="87">
        <f t="shared" si="12"/>
        <v>0</v>
      </c>
      <c r="AQ8" s="87"/>
      <c r="AR8" s="87"/>
      <c r="AS8" s="87" t="str">
        <f t="shared" si="13"/>
        <v/>
      </c>
      <c r="AT8" s="87"/>
      <c r="AU8" s="89"/>
      <c r="AV8" s="89" t="str">
        <f t="shared" si="14"/>
        <v/>
      </c>
      <c r="AW8" s="24">
        <f t="shared" ref="AW8:AW9" si="22">+AN8+AQ8+AT8</f>
        <v>0.02</v>
      </c>
      <c r="AX8" s="24">
        <f t="shared" ref="AX8:AX9" si="23">+AO8+AR8+AU8</f>
        <v>0</v>
      </c>
      <c r="AY8" s="24">
        <f t="shared" si="15"/>
        <v>0</v>
      </c>
      <c r="AZ8" s="26">
        <f t="shared" ref="AZ8:AZ9" si="24">+AW8+AK8+Y8+M8</f>
        <v>0.08</v>
      </c>
      <c r="BA8" s="26">
        <f t="shared" ref="BA8:BA9" si="25">+AX8+AL8+Z8+N8</f>
        <v>0.04</v>
      </c>
      <c r="BB8" s="65">
        <f t="shared" si="16"/>
        <v>0.5</v>
      </c>
    </row>
    <row r="9" spans="1:62" s="37" customFormat="1" ht="63.75" thickBot="1" x14ac:dyDescent="0.3">
      <c r="A9" s="27" t="s">
        <v>95</v>
      </c>
      <c r="B9" s="23" t="s">
        <v>93</v>
      </c>
      <c r="C9" s="219"/>
      <c r="D9" s="90"/>
      <c r="E9" s="91"/>
      <c r="F9" s="91" t="str">
        <f>+IFERROR(E9/D9,"")</f>
        <v/>
      </c>
      <c r="G9" s="91"/>
      <c r="H9" s="91"/>
      <c r="I9" s="91" t="str">
        <f t="shared" si="0"/>
        <v/>
      </c>
      <c r="J9" s="91"/>
      <c r="K9" s="91"/>
      <c r="L9" s="91" t="str">
        <f t="shared" si="1"/>
        <v/>
      </c>
      <c r="M9" s="28">
        <f t="shared" si="2"/>
        <v>0</v>
      </c>
      <c r="N9" s="28">
        <f t="shared" si="2"/>
        <v>0</v>
      </c>
      <c r="O9" s="28" t="str">
        <f t="shared" ref="O9" si="26">+IFERROR(N9/M9,"")</f>
        <v/>
      </c>
      <c r="P9" s="91"/>
      <c r="Q9" s="91"/>
      <c r="R9" s="91" t="str">
        <f t="shared" si="4"/>
        <v/>
      </c>
      <c r="S9" s="54"/>
      <c r="T9" s="54"/>
      <c r="U9" s="54" t="str">
        <f t="shared" si="5"/>
        <v/>
      </c>
      <c r="V9" s="54"/>
      <c r="W9" s="54"/>
      <c r="X9" s="54" t="str">
        <f t="shared" si="6"/>
        <v/>
      </c>
      <c r="Y9" s="28">
        <f t="shared" si="17"/>
        <v>0</v>
      </c>
      <c r="Z9" s="28">
        <f t="shared" si="18"/>
        <v>0</v>
      </c>
      <c r="AA9" s="28" t="str">
        <f t="shared" si="19"/>
        <v/>
      </c>
      <c r="AB9" s="91"/>
      <c r="AC9" s="91"/>
      <c r="AD9" s="91" t="str">
        <f t="shared" si="8"/>
        <v/>
      </c>
      <c r="AE9" s="91"/>
      <c r="AF9" s="54"/>
      <c r="AG9" s="54" t="str">
        <f t="shared" si="9"/>
        <v/>
      </c>
      <c r="AH9" s="54"/>
      <c r="AI9" s="54"/>
      <c r="AJ9" s="54" t="str">
        <f t="shared" si="10"/>
        <v/>
      </c>
      <c r="AK9" s="28">
        <f t="shared" si="20"/>
        <v>0</v>
      </c>
      <c r="AL9" s="28">
        <f t="shared" si="21"/>
        <v>0</v>
      </c>
      <c r="AM9" s="28" t="str">
        <f t="shared" si="11"/>
        <v/>
      </c>
      <c r="AN9" s="91">
        <v>0.02</v>
      </c>
      <c r="AO9" s="91"/>
      <c r="AP9" s="91">
        <f t="shared" si="12"/>
        <v>0</v>
      </c>
      <c r="AQ9" s="91"/>
      <c r="AR9" s="91"/>
      <c r="AS9" s="91" t="str">
        <f t="shared" si="13"/>
        <v/>
      </c>
      <c r="AT9" s="91"/>
      <c r="AU9" s="92"/>
      <c r="AV9" s="92" t="str">
        <f t="shared" si="14"/>
        <v/>
      </c>
      <c r="AW9" s="28">
        <f t="shared" si="22"/>
        <v>0.02</v>
      </c>
      <c r="AX9" s="28">
        <f t="shared" si="23"/>
        <v>0</v>
      </c>
      <c r="AY9" s="28">
        <f t="shared" si="15"/>
        <v>0</v>
      </c>
      <c r="AZ9" s="30">
        <f t="shared" si="24"/>
        <v>0.02</v>
      </c>
      <c r="BA9" s="30">
        <f t="shared" si="25"/>
        <v>0</v>
      </c>
      <c r="BB9" s="67">
        <f t="shared" si="16"/>
        <v>0</v>
      </c>
    </row>
    <row r="10" spans="1:62" s="58" customFormat="1" ht="19.5" thickBot="1" x14ac:dyDescent="0.3">
      <c r="A10" s="211" t="s">
        <v>39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3"/>
    </row>
    <row r="11" spans="1:62" s="37" customFormat="1" ht="47.25" x14ac:dyDescent="0.25">
      <c r="A11" s="17" t="s">
        <v>96</v>
      </c>
      <c r="B11" s="23" t="s">
        <v>93</v>
      </c>
      <c r="C11" s="217">
        <v>15</v>
      </c>
      <c r="D11" s="81"/>
      <c r="E11" s="93"/>
      <c r="F11" s="93" t="str">
        <f t="shared" ref="F11:F16" si="27">+IFERROR(E11/D11,"")</f>
        <v/>
      </c>
      <c r="G11" s="82"/>
      <c r="H11" s="82"/>
      <c r="I11" s="82" t="str">
        <f t="shared" ref="I11:I16" si="28">+IFERROR(H11/G11,"")</f>
        <v/>
      </c>
      <c r="J11" s="82"/>
      <c r="K11" s="82"/>
      <c r="L11" s="82" t="str">
        <f t="shared" ref="L11:L16" si="29">+IFERROR(K11/J11,"")</f>
        <v/>
      </c>
      <c r="M11" s="19">
        <f t="shared" ref="M11:M16" si="30">+D11+G11+J11</f>
        <v>0</v>
      </c>
      <c r="N11" s="19">
        <f t="shared" ref="N11:N16" si="31">+E11+H11+K11</f>
        <v>0</v>
      </c>
      <c r="O11" s="19" t="str">
        <f t="shared" ref="O11:O16" si="32">+IFERROR(N11/M11,"")</f>
        <v/>
      </c>
      <c r="P11" s="82"/>
      <c r="Q11" s="82"/>
      <c r="R11" s="82" t="str">
        <f t="shared" si="4"/>
        <v/>
      </c>
      <c r="S11" s="82"/>
      <c r="T11" s="82"/>
      <c r="U11" s="82" t="str">
        <f t="shared" ref="U11:U16" si="33">+IFERROR(T11/S11,"")</f>
        <v/>
      </c>
      <c r="V11" s="82"/>
      <c r="W11" s="82"/>
      <c r="X11" s="82" t="str">
        <f t="shared" si="6"/>
        <v/>
      </c>
      <c r="Y11" s="19">
        <f t="shared" ref="Y11:Y16" si="34">+P11+S11+V11</f>
        <v>0</v>
      </c>
      <c r="Z11" s="19">
        <f t="shared" ref="Z11:Z15" si="35">+Q11+T11+W11</f>
        <v>0</v>
      </c>
      <c r="AA11" s="19" t="str">
        <f t="shared" ref="AA11:AA16" si="36">+IFERROR(Z11/Y11,"")</f>
        <v/>
      </c>
      <c r="AB11" s="82"/>
      <c r="AC11" s="82"/>
      <c r="AD11" s="82" t="str">
        <f t="shared" ref="AD11:AD29" si="37">+IFERROR(AC11/AB11,"")</f>
        <v/>
      </c>
      <c r="AE11" s="82"/>
      <c r="AF11" s="82"/>
      <c r="AG11" s="82" t="str">
        <f t="shared" ref="AG11:AG16" si="38">+IFERROR(AF11/AE11,"")</f>
        <v/>
      </c>
      <c r="AH11" s="82"/>
      <c r="AI11" s="55"/>
      <c r="AJ11" s="55" t="str">
        <f t="shared" ref="AJ11:AJ29" si="39">+IFERROR(AI11/AH11,"")</f>
        <v/>
      </c>
      <c r="AK11" s="19">
        <f t="shared" ref="AK11:AK16" si="40">+AB11+AE11+AH11</f>
        <v>0</v>
      </c>
      <c r="AL11" s="19">
        <f t="shared" ref="AL11:AL16" si="41">+AC11+AF11+AI11</f>
        <v>0</v>
      </c>
      <c r="AM11" s="19" t="str">
        <f t="shared" ref="AM11:AM16" si="42">+IFERROR(AL11/AK11,"")</f>
        <v/>
      </c>
      <c r="AN11" s="82"/>
      <c r="AO11" s="82"/>
      <c r="AP11" s="82" t="str">
        <f t="shared" ref="AP11:AP16" si="43">+IFERROR(AO11/AN11,"")</f>
        <v/>
      </c>
      <c r="AQ11" s="82">
        <v>0.1</v>
      </c>
      <c r="AR11" s="82"/>
      <c r="AS11" s="82">
        <f t="shared" ref="AS11:AS16" si="44">+IFERROR(AR11/AQ11,"")</f>
        <v>0</v>
      </c>
      <c r="AT11" s="82"/>
      <c r="AU11" s="94"/>
      <c r="AV11" s="94" t="str">
        <f t="shared" ref="AV11:AV16" si="45">+IFERROR(AU11/AT11,"")</f>
        <v/>
      </c>
      <c r="AW11" s="19">
        <f t="shared" ref="AW11:AW16" si="46">+AN11+AQ11+AT11</f>
        <v>0.1</v>
      </c>
      <c r="AX11" s="19">
        <f t="shared" ref="AX11:AX16" si="47">+AO11+AR11+AU11</f>
        <v>0</v>
      </c>
      <c r="AY11" s="19">
        <f t="shared" ref="AY11:AY16" si="48">+IFERROR(AX11/AW11,"")</f>
        <v>0</v>
      </c>
      <c r="AZ11" s="21">
        <f t="shared" ref="AZ11:AZ16" si="49">+AW11+AK11+Y11+M11</f>
        <v>0.1</v>
      </c>
      <c r="BA11" s="21">
        <f t="shared" ref="BA11:BA16" si="50">+AX11+AL11+Z11+N11</f>
        <v>0</v>
      </c>
      <c r="BB11" s="63">
        <f t="shared" ref="BB11:BB16" si="51">+IFERROR(BA11/AZ11,"")</f>
        <v>0</v>
      </c>
    </row>
    <row r="12" spans="1:62" s="37" customFormat="1" ht="64.5" customHeight="1" x14ac:dyDescent="0.25">
      <c r="A12" s="22" t="s">
        <v>97</v>
      </c>
      <c r="B12" s="23" t="s">
        <v>93</v>
      </c>
      <c r="C12" s="218"/>
      <c r="D12" s="95"/>
      <c r="E12" s="96"/>
      <c r="F12" s="96" t="str">
        <f t="shared" si="27"/>
        <v/>
      </c>
      <c r="G12" s="88"/>
      <c r="H12" s="88"/>
      <c r="I12" s="88" t="str">
        <f t="shared" si="28"/>
        <v/>
      </c>
      <c r="J12" s="88"/>
      <c r="K12" s="88"/>
      <c r="L12" s="88" t="str">
        <f t="shared" si="29"/>
        <v/>
      </c>
      <c r="M12" s="24">
        <f t="shared" si="30"/>
        <v>0</v>
      </c>
      <c r="N12" s="24">
        <f t="shared" si="31"/>
        <v>0</v>
      </c>
      <c r="O12" s="24" t="str">
        <f t="shared" si="32"/>
        <v/>
      </c>
      <c r="P12" s="88"/>
      <c r="Q12" s="88"/>
      <c r="R12" s="88" t="str">
        <f t="shared" si="4"/>
        <v/>
      </c>
      <c r="S12" s="88"/>
      <c r="T12" s="88"/>
      <c r="U12" s="88" t="str">
        <f t="shared" si="33"/>
        <v/>
      </c>
      <c r="V12" s="88">
        <v>0.05</v>
      </c>
      <c r="W12" s="88"/>
      <c r="X12" s="88">
        <v>0.05</v>
      </c>
      <c r="Y12" s="24">
        <f t="shared" si="34"/>
        <v>0.05</v>
      </c>
      <c r="Z12" s="24">
        <v>0.05</v>
      </c>
      <c r="AA12" s="24">
        <f t="shared" si="36"/>
        <v>1</v>
      </c>
      <c r="AB12" s="88"/>
      <c r="AC12" s="88"/>
      <c r="AD12" s="88" t="str">
        <f t="shared" si="37"/>
        <v/>
      </c>
      <c r="AE12" s="88"/>
      <c r="AF12" s="88"/>
      <c r="AG12" s="88" t="str">
        <f t="shared" si="38"/>
        <v/>
      </c>
      <c r="AH12" s="88"/>
      <c r="AI12" s="48"/>
      <c r="AJ12" s="48" t="str">
        <f t="shared" si="39"/>
        <v/>
      </c>
      <c r="AK12" s="24">
        <f t="shared" si="40"/>
        <v>0</v>
      </c>
      <c r="AL12" s="24">
        <f t="shared" si="41"/>
        <v>0</v>
      </c>
      <c r="AM12" s="24" t="str">
        <f t="shared" si="42"/>
        <v/>
      </c>
      <c r="AN12" s="88"/>
      <c r="AO12" s="88"/>
      <c r="AP12" s="88" t="str">
        <f t="shared" si="43"/>
        <v/>
      </c>
      <c r="AQ12" s="88">
        <v>0.05</v>
      </c>
      <c r="AR12" s="88"/>
      <c r="AS12" s="88">
        <f t="shared" si="44"/>
        <v>0</v>
      </c>
      <c r="AT12" s="88"/>
      <c r="AU12" s="97"/>
      <c r="AV12" s="97" t="str">
        <f t="shared" si="45"/>
        <v/>
      </c>
      <c r="AW12" s="24">
        <f t="shared" si="46"/>
        <v>0.05</v>
      </c>
      <c r="AX12" s="24">
        <f t="shared" si="47"/>
        <v>0</v>
      </c>
      <c r="AY12" s="24">
        <f t="shared" si="48"/>
        <v>0</v>
      </c>
      <c r="AZ12" s="26">
        <f t="shared" si="49"/>
        <v>0.1</v>
      </c>
      <c r="BA12" s="26">
        <f t="shared" si="50"/>
        <v>0.05</v>
      </c>
      <c r="BB12" s="65">
        <f t="shared" si="51"/>
        <v>0.5</v>
      </c>
    </row>
    <row r="13" spans="1:62" s="37" customFormat="1" ht="47.25" x14ac:dyDescent="0.25">
      <c r="A13" s="22" t="s">
        <v>98</v>
      </c>
      <c r="B13" s="23" t="s">
        <v>99</v>
      </c>
      <c r="C13" s="218"/>
      <c r="D13" s="95"/>
      <c r="E13" s="96"/>
      <c r="F13" s="96" t="str">
        <f t="shared" si="27"/>
        <v/>
      </c>
      <c r="G13" s="88"/>
      <c r="H13" s="88"/>
      <c r="I13" s="88" t="str">
        <f t="shared" si="28"/>
        <v/>
      </c>
      <c r="J13" s="88">
        <v>0.01</v>
      </c>
      <c r="K13" s="88">
        <v>0.01</v>
      </c>
      <c r="L13" s="88">
        <f t="shared" si="29"/>
        <v>1</v>
      </c>
      <c r="M13" s="24">
        <f t="shared" si="30"/>
        <v>0.01</v>
      </c>
      <c r="N13" s="24">
        <f t="shared" si="31"/>
        <v>0.01</v>
      </c>
      <c r="O13" s="24">
        <f t="shared" si="32"/>
        <v>1</v>
      </c>
      <c r="P13" s="88"/>
      <c r="Q13" s="88"/>
      <c r="R13" s="88" t="str">
        <f t="shared" si="4"/>
        <v/>
      </c>
      <c r="S13" s="88"/>
      <c r="T13" s="88"/>
      <c r="U13" s="88" t="str">
        <f t="shared" si="33"/>
        <v/>
      </c>
      <c r="V13" s="88">
        <v>0.01</v>
      </c>
      <c r="W13" s="88"/>
      <c r="X13" s="88">
        <v>0.01</v>
      </c>
      <c r="Y13" s="24">
        <f t="shared" si="34"/>
        <v>0.01</v>
      </c>
      <c r="Z13" s="24">
        <v>0.01</v>
      </c>
      <c r="AA13" s="24">
        <f t="shared" si="36"/>
        <v>1</v>
      </c>
      <c r="AB13" s="88"/>
      <c r="AC13" s="88"/>
      <c r="AD13" s="88" t="str">
        <f t="shared" si="37"/>
        <v/>
      </c>
      <c r="AE13" s="88"/>
      <c r="AF13" s="88"/>
      <c r="AG13" s="88" t="str">
        <f t="shared" si="38"/>
        <v/>
      </c>
      <c r="AH13" s="88"/>
      <c r="AI13" s="48"/>
      <c r="AJ13" s="48" t="str">
        <f t="shared" si="39"/>
        <v/>
      </c>
      <c r="AK13" s="24">
        <f t="shared" si="40"/>
        <v>0</v>
      </c>
      <c r="AL13" s="24">
        <f t="shared" si="41"/>
        <v>0</v>
      </c>
      <c r="AM13" s="24" t="str">
        <f t="shared" si="42"/>
        <v/>
      </c>
      <c r="AN13" s="88"/>
      <c r="AO13" s="88"/>
      <c r="AP13" s="88" t="str">
        <f t="shared" si="43"/>
        <v/>
      </c>
      <c r="AQ13" s="88">
        <v>0.01</v>
      </c>
      <c r="AR13" s="88"/>
      <c r="AS13" s="88">
        <f t="shared" si="44"/>
        <v>0</v>
      </c>
      <c r="AT13" s="88"/>
      <c r="AU13" s="97"/>
      <c r="AV13" s="97" t="str">
        <f t="shared" si="45"/>
        <v/>
      </c>
      <c r="AW13" s="24">
        <f t="shared" si="46"/>
        <v>0.01</v>
      </c>
      <c r="AX13" s="24">
        <f t="shared" si="47"/>
        <v>0</v>
      </c>
      <c r="AY13" s="24">
        <f t="shared" si="48"/>
        <v>0</v>
      </c>
      <c r="AZ13" s="26">
        <f t="shared" si="49"/>
        <v>0.03</v>
      </c>
      <c r="BA13" s="26">
        <f t="shared" si="50"/>
        <v>0.02</v>
      </c>
      <c r="BB13" s="65">
        <f t="shared" si="51"/>
        <v>0.66666666666666674</v>
      </c>
    </row>
    <row r="14" spans="1:62" s="37" customFormat="1" ht="57.75" customHeight="1" x14ac:dyDescent="0.25">
      <c r="A14" s="22" t="s">
        <v>100</v>
      </c>
      <c r="B14" s="23" t="s">
        <v>101</v>
      </c>
      <c r="C14" s="218"/>
      <c r="D14" s="95"/>
      <c r="E14" s="96"/>
      <c r="F14" s="96" t="str">
        <f t="shared" si="27"/>
        <v/>
      </c>
      <c r="G14" s="88"/>
      <c r="H14" s="88"/>
      <c r="I14" s="88" t="str">
        <f t="shared" si="28"/>
        <v/>
      </c>
      <c r="J14" s="88"/>
      <c r="K14" s="88"/>
      <c r="L14" s="88" t="str">
        <f t="shared" si="29"/>
        <v/>
      </c>
      <c r="M14" s="24">
        <f t="shared" si="30"/>
        <v>0</v>
      </c>
      <c r="N14" s="24">
        <f t="shared" si="31"/>
        <v>0</v>
      </c>
      <c r="O14" s="24" t="str">
        <f t="shared" si="32"/>
        <v/>
      </c>
      <c r="P14" s="88"/>
      <c r="Q14" s="88"/>
      <c r="R14" s="88" t="str">
        <f t="shared" si="4"/>
        <v/>
      </c>
      <c r="S14" s="88"/>
      <c r="T14" s="88"/>
      <c r="U14" s="88" t="str">
        <f t="shared" si="33"/>
        <v/>
      </c>
      <c r="V14" s="88"/>
      <c r="W14" s="88"/>
      <c r="X14" s="88" t="str">
        <f t="shared" si="6"/>
        <v/>
      </c>
      <c r="Y14" s="24">
        <f t="shared" si="34"/>
        <v>0</v>
      </c>
      <c r="Z14" s="24">
        <f t="shared" si="35"/>
        <v>0</v>
      </c>
      <c r="AA14" s="24" t="str">
        <f t="shared" si="36"/>
        <v/>
      </c>
      <c r="AB14" s="88"/>
      <c r="AC14" s="88"/>
      <c r="AD14" s="88" t="str">
        <f t="shared" si="37"/>
        <v/>
      </c>
      <c r="AE14" s="88">
        <v>0.01</v>
      </c>
      <c r="AF14" s="88"/>
      <c r="AG14" s="88">
        <f t="shared" si="38"/>
        <v>0</v>
      </c>
      <c r="AH14" s="88"/>
      <c r="AI14" s="48"/>
      <c r="AJ14" s="48" t="str">
        <f t="shared" si="39"/>
        <v/>
      </c>
      <c r="AK14" s="24">
        <f t="shared" si="40"/>
        <v>0.01</v>
      </c>
      <c r="AL14" s="24">
        <f t="shared" si="41"/>
        <v>0</v>
      </c>
      <c r="AM14" s="24">
        <f t="shared" si="42"/>
        <v>0</v>
      </c>
      <c r="AN14" s="88"/>
      <c r="AO14" s="88"/>
      <c r="AP14" s="88" t="str">
        <f t="shared" si="43"/>
        <v/>
      </c>
      <c r="AQ14" s="88"/>
      <c r="AR14" s="88"/>
      <c r="AS14" s="88" t="str">
        <f t="shared" si="44"/>
        <v/>
      </c>
      <c r="AT14" s="88">
        <v>0.01</v>
      </c>
      <c r="AU14" s="97"/>
      <c r="AV14" s="97">
        <f t="shared" si="45"/>
        <v>0</v>
      </c>
      <c r="AW14" s="24">
        <f t="shared" si="46"/>
        <v>0.01</v>
      </c>
      <c r="AX14" s="24">
        <f t="shared" si="47"/>
        <v>0</v>
      </c>
      <c r="AY14" s="24">
        <f t="shared" si="48"/>
        <v>0</v>
      </c>
      <c r="AZ14" s="26">
        <f t="shared" si="49"/>
        <v>0.02</v>
      </c>
      <c r="BA14" s="26">
        <f t="shared" si="50"/>
        <v>0</v>
      </c>
      <c r="BB14" s="65">
        <f t="shared" si="51"/>
        <v>0</v>
      </c>
    </row>
    <row r="15" spans="1:62" s="37" customFormat="1" ht="44.25" customHeight="1" x14ac:dyDescent="0.25">
      <c r="A15" s="22" t="s">
        <v>102</v>
      </c>
      <c r="B15" s="23" t="s">
        <v>101</v>
      </c>
      <c r="C15" s="218"/>
      <c r="D15" s="95"/>
      <c r="E15" s="96"/>
      <c r="F15" s="96" t="str">
        <f t="shared" si="27"/>
        <v/>
      </c>
      <c r="G15" s="88"/>
      <c r="H15" s="88"/>
      <c r="I15" s="88" t="str">
        <f t="shared" si="28"/>
        <v/>
      </c>
      <c r="J15" s="88"/>
      <c r="K15" s="88"/>
      <c r="L15" s="88" t="str">
        <f t="shared" si="29"/>
        <v/>
      </c>
      <c r="M15" s="24">
        <f t="shared" si="30"/>
        <v>0</v>
      </c>
      <c r="N15" s="24">
        <f t="shared" si="31"/>
        <v>0</v>
      </c>
      <c r="O15" s="24" t="str">
        <f t="shared" si="32"/>
        <v/>
      </c>
      <c r="P15" s="88"/>
      <c r="Q15" s="88"/>
      <c r="R15" s="88" t="str">
        <f t="shared" si="4"/>
        <v/>
      </c>
      <c r="S15" s="88"/>
      <c r="T15" s="88"/>
      <c r="U15" s="88" t="str">
        <f t="shared" si="33"/>
        <v/>
      </c>
      <c r="V15" s="88"/>
      <c r="W15" s="88"/>
      <c r="X15" s="88" t="str">
        <f t="shared" si="6"/>
        <v/>
      </c>
      <c r="Y15" s="24">
        <f t="shared" si="34"/>
        <v>0</v>
      </c>
      <c r="Z15" s="24">
        <f t="shared" si="35"/>
        <v>0</v>
      </c>
      <c r="AA15" s="24" t="str">
        <f t="shared" si="36"/>
        <v/>
      </c>
      <c r="AB15" s="88"/>
      <c r="AC15" s="88"/>
      <c r="AD15" s="88" t="str">
        <f t="shared" si="37"/>
        <v/>
      </c>
      <c r="AE15" s="88"/>
      <c r="AF15" s="88"/>
      <c r="AG15" s="88" t="str">
        <f t="shared" si="38"/>
        <v/>
      </c>
      <c r="AH15" s="88"/>
      <c r="AI15" s="48"/>
      <c r="AJ15" s="48" t="str">
        <f t="shared" si="39"/>
        <v/>
      </c>
      <c r="AK15" s="24">
        <f t="shared" si="40"/>
        <v>0</v>
      </c>
      <c r="AL15" s="24">
        <f t="shared" si="41"/>
        <v>0</v>
      </c>
      <c r="AM15" s="24" t="str">
        <f t="shared" si="42"/>
        <v/>
      </c>
      <c r="AN15" s="88"/>
      <c r="AO15" s="88"/>
      <c r="AP15" s="88" t="str">
        <f t="shared" si="43"/>
        <v/>
      </c>
      <c r="AQ15" s="88">
        <v>0.01</v>
      </c>
      <c r="AR15" s="88"/>
      <c r="AS15" s="88">
        <f t="shared" si="44"/>
        <v>0</v>
      </c>
      <c r="AT15" s="88"/>
      <c r="AU15" s="97"/>
      <c r="AV15" s="97" t="str">
        <f t="shared" si="45"/>
        <v/>
      </c>
      <c r="AW15" s="24">
        <f t="shared" si="46"/>
        <v>0.01</v>
      </c>
      <c r="AX15" s="24">
        <f t="shared" si="47"/>
        <v>0</v>
      </c>
      <c r="AY15" s="24">
        <f t="shared" si="48"/>
        <v>0</v>
      </c>
      <c r="AZ15" s="26">
        <f t="shared" si="49"/>
        <v>0.01</v>
      </c>
      <c r="BA15" s="26">
        <f t="shared" si="50"/>
        <v>0</v>
      </c>
      <c r="BB15" s="65">
        <f t="shared" si="51"/>
        <v>0</v>
      </c>
    </row>
    <row r="16" spans="1:62" s="37" customFormat="1" ht="42.75" customHeight="1" thickBot="1" x14ac:dyDescent="0.3">
      <c r="A16" s="27" t="s">
        <v>103</v>
      </c>
      <c r="B16" s="23" t="s">
        <v>101</v>
      </c>
      <c r="C16" s="219"/>
      <c r="D16" s="98"/>
      <c r="E16" s="99"/>
      <c r="F16" s="99" t="str">
        <f t="shared" si="27"/>
        <v/>
      </c>
      <c r="G16" s="100">
        <v>0.01</v>
      </c>
      <c r="H16" s="100">
        <v>0.01</v>
      </c>
      <c r="I16" s="100">
        <f t="shared" si="28"/>
        <v>1</v>
      </c>
      <c r="J16" s="100"/>
      <c r="K16" s="100"/>
      <c r="L16" s="100" t="str">
        <f t="shared" si="29"/>
        <v/>
      </c>
      <c r="M16" s="28">
        <f t="shared" si="30"/>
        <v>0.01</v>
      </c>
      <c r="N16" s="28">
        <f t="shared" si="31"/>
        <v>0.01</v>
      </c>
      <c r="O16" s="28">
        <f t="shared" si="32"/>
        <v>1</v>
      </c>
      <c r="P16" s="100"/>
      <c r="Q16" s="100"/>
      <c r="R16" s="100" t="str">
        <f t="shared" si="4"/>
        <v/>
      </c>
      <c r="S16" s="100"/>
      <c r="T16" s="100"/>
      <c r="U16" s="100" t="str">
        <f t="shared" si="33"/>
        <v/>
      </c>
      <c r="V16" s="100">
        <v>0.01</v>
      </c>
      <c r="W16" s="100"/>
      <c r="X16" s="100">
        <v>0.01</v>
      </c>
      <c r="Y16" s="28">
        <f t="shared" si="34"/>
        <v>0.01</v>
      </c>
      <c r="Z16" s="28">
        <v>0.01</v>
      </c>
      <c r="AA16" s="28">
        <f t="shared" si="36"/>
        <v>1</v>
      </c>
      <c r="AB16" s="56"/>
      <c r="AC16" s="56"/>
      <c r="AD16" s="56" t="str">
        <f t="shared" si="37"/>
        <v/>
      </c>
      <c r="AE16" s="56"/>
      <c r="AF16" s="56"/>
      <c r="AG16" s="56" t="str">
        <f t="shared" si="38"/>
        <v/>
      </c>
      <c r="AH16" s="56"/>
      <c r="AI16" s="56"/>
      <c r="AJ16" s="56" t="str">
        <f t="shared" si="39"/>
        <v/>
      </c>
      <c r="AK16" s="28">
        <f t="shared" si="40"/>
        <v>0</v>
      </c>
      <c r="AL16" s="28">
        <f t="shared" si="41"/>
        <v>0</v>
      </c>
      <c r="AM16" s="28" t="str">
        <f t="shared" si="42"/>
        <v/>
      </c>
      <c r="AN16" s="100">
        <v>0.01</v>
      </c>
      <c r="AO16" s="100"/>
      <c r="AP16" s="100">
        <f t="shared" si="43"/>
        <v>0</v>
      </c>
      <c r="AQ16" s="100"/>
      <c r="AR16" s="100"/>
      <c r="AS16" s="100" t="str">
        <f t="shared" si="44"/>
        <v/>
      </c>
      <c r="AT16" s="100">
        <v>0.01</v>
      </c>
      <c r="AU16" s="101"/>
      <c r="AV16" s="101">
        <f t="shared" si="45"/>
        <v>0</v>
      </c>
      <c r="AW16" s="28">
        <f t="shared" si="46"/>
        <v>0.02</v>
      </c>
      <c r="AX16" s="28">
        <f t="shared" si="47"/>
        <v>0</v>
      </c>
      <c r="AY16" s="28">
        <f t="shared" si="48"/>
        <v>0</v>
      </c>
      <c r="AZ16" s="30">
        <f t="shared" si="49"/>
        <v>0.04</v>
      </c>
      <c r="BA16" s="30">
        <f t="shared" si="50"/>
        <v>0.02</v>
      </c>
      <c r="BB16" s="67">
        <f t="shared" si="51"/>
        <v>0.5</v>
      </c>
      <c r="BJ16" s="74">
        <f>10/14</f>
        <v>0.7142857142857143</v>
      </c>
    </row>
    <row r="17" spans="1:61" s="58" customFormat="1" ht="19.5" thickBot="1" x14ac:dyDescent="0.3">
      <c r="A17" s="211" t="s">
        <v>24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3"/>
    </row>
    <row r="18" spans="1:61" s="37" customFormat="1" ht="46.5" customHeight="1" thickBot="1" x14ac:dyDescent="0.3">
      <c r="A18" s="31" t="s">
        <v>67</v>
      </c>
      <c r="B18" s="18" t="s">
        <v>104</v>
      </c>
      <c r="C18" s="208">
        <v>12</v>
      </c>
      <c r="D18" s="102"/>
      <c r="E18" s="103"/>
      <c r="F18" s="103" t="str">
        <f t="shared" ref="F18:F20" si="52">+IFERROR(E18/D18,"")</f>
        <v/>
      </c>
      <c r="G18" s="82"/>
      <c r="H18" s="82"/>
      <c r="I18" s="82" t="str">
        <f t="shared" ref="I18:I20" si="53">+IFERROR(H18/G18,"")</f>
        <v/>
      </c>
      <c r="J18" s="82">
        <v>0.02</v>
      </c>
      <c r="K18" s="82">
        <v>0.02</v>
      </c>
      <c r="L18" s="82">
        <f t="shared" ref="L18:L20" si="54">+IFERROR(K18/J18,"")</f>
        <v>1</v>
      </c>
      <c r="M18" s="19">
        <f t="shared" ref="M18:M20" si="55">+D18+G18+J18</f>
        <v>0.02</v>
      </c>
      <c r="N18" s="19">
        <f t="shared" ref="N18:N20" si="56">+E18+H18+K18</f>
        <v>0.02</v>
      </c>
      <c r="O18" s="19">
        <f t="shared" ref="O18:O20" si="57">+IFERROR(N18/M18,"")</f>
        <v>1</v>
      </c>
      <c r="P18" s="55"/>
      <c r="Q18" s="55"/>
      <c r="R18" s="55" t="str">
        <f t="shared" si="4"/>
        <v/>
      </c>
      <c r="S18" s="55"/>
      <c r="T18" s="55"/>
      <c r="U18" s="55" t="str">
        <f t="shared" ref="U18:U20" si="58">+IFERROR(T18/S18,"")</f>
        <v/>
      </c>
      <c r="V18" s="82">
        <v>0.02</v>
      </c>
      <c r="W18" s="82"/>
      <c r="X18" s="82">
        <v>0.02</v>
      </c>
      <c r="Y18" s="19">
        <f t="shared" ref="Y18:Y20" si="59">+P18+S18+V18</f>
        <v>0.02</v>
      </c>
      <c r="Z18" s="19">
        <v>0.02</v>
      </c>
      <c r="AA18" s="19">
        <f t="shared" ref="AA18:AA20" si="60">+IFERROR(Z18/Y18,"")</f>
        <v>1</v>
      </c>
      <c r="AB18" s="55"/>
      <c r="AC18" s="55"/>
      <c r="AD18" s="55" t="str">
        <f t="shared" si="37"/>
        <v/>
      </c>
      <c r="AE18" s="55"/>
      <c r="AF18" s="55"/>
      <c r="AG18" s="55" t="str">
        <f t="shared" ref="AG18:AG20" si="61">+IFERROR(AF18/AE18,"")</f>
        <v/>
      </c>
      <c r="AH18" s="82">
        <v>0.02</v>
      </c>
      <c r="AI18" s="82"/>
      <c r="AJ18" s="82">
        <f t="shared" si="39"/>
        <v>0</v>
      </c>
      <c r="AK18" s="19">
        <f t="shared" ref="AK18:AK20" si="62">+AB18+AE18+AH18</f>
        <v>0.02</v>
      </c>
      <c r="AL18" s="19">
        <f t="shared" ref="AL18:AL20" si="63">+AC18+AF18+AI18</f>
        <v>0</v>
      </c>
      <c r="AM18" s="19">
        <f t="shared" ref="AM18:AM20" si="64">+IFERROR(AL18/AK18,"")</f>
        <v>0</v>
      </c>
      <c r="AN18" s="82"/>
      <c r="AO18" s="82"/>
      <c r="AP18" s="82" t="str">
        <f t="shared" ref="AP18:AP20" si="65">+IFERROR(AO18/AN18,"")</f>
        <v/>
      </c>
      <c r="AQ18" s="82"/>
      <c r="AR18" s="82"/>
      <c r="AS18" s="82" t="str">
        <f t="shared" ref="AS18:AS20" si="66">+IFERROR(AR18/AQ18,"")</f>
        <v/>
      </c>
      <c r="AT18" s="82">
        <v>0.02</v>
      </c>
      <c r="AU18" s="94"/>
      <c r="AV18" s="94">
        <f t="shared" ref="AV18:AV20" si="67">+IFERROR(AU18/AT18,"")</f>
        <v>0</v>
      </c>
      <c r="AW18" s="19">
        <f t="shared" ref="AW18:AW20" si="68">+AN18+AQ18+AT18</f>
        <v>0.02</v>
      </c>
      <c r="AX18" s="19">
        <f t="shared" ref="AX18:AX20" si="69">+AO18+AR18+AU18</f>
        <v>0</v>
      </c>
      <c r="AY18" s="19">
        <f t="shared" ref="AY18:AY20" si="70">+IFERROR(AX18/AW18,"")</f>
        <v>0</v>
      </c>
      <c r="AZ18" s="21">
        <f t="shared" ref="AZ18:AZ20" si="71">+AW18+AK18+Y18+M18</f>
        <v>0.08</v>
      </c>
      <c r="BA18" s="21">
        <f t="shared" ref="BA18:BA20" si="72">+AX18+AL18+Z18+N18</f>
        <v>0.04</v>
      </c>
      <c r="BB18" s="63">
        <f t="shared" ref="BB18:BB20" si="73">+IFERROR(BA18/AZ18,"")</f>
        <v>0.5</v>
      </c>
    </row>
    <row r="19" spans="1:61" s="37" customFormat="1" ht="46.5" customHeight="1" thickBot="1" x14ac:dyDescent="0.3">
      <c r="A19" s="32" t="s">
        <v>105</v>
      </c>
      <c r="B19" s="18" t="s">
        <v>104</v>
      </c>
      <c r="C19" s="209"/>
      <c r="D19" s="47"/>
      <c r="E19" s="104"/>
      <c r="F19" s="104" t="str">
        <f t="shared" si="52"/>
        <v/>
      </c>
      <c r="G19" s="88"/>
      <c r="H19" s="88"/>
      <c r="I19" s="88" t="str">
        <f t="shared" si="53"/>
        <v/>
      </c>
      <c r="J19" s="88">
        <v>0.01</v>
      </c>
      <c r="K19" s="88">
        <v>0.01</v>
      </c>
      <c r="L19" s="88">
        <f t="shared" si="54"/>
        <v>1</v>
      </c>
      <c r="M19" s="24">
        <f t="shared" si="55"/>
        <v>0.01</v>
      </c>
      <c r="N19" s="24">
        <f t="shared" si="56"/>
        <v>0.01</v>
      </c>
      <c r="O19" s="24">
        <f t="shared" si="57"/>
        <v>1</v>
      </c>
      <c r="P19" s="48"/>
      <c r="Q19" s="48"/>
      <c r="R19" s="48" t="str">
        <f t="shared" si="4"/>
        <v/>
      </c>
      <c r="S19" s="48"/>
      <c r="T19" s="48"/>
      <c r="U19" s="48" t="str">
        <f t="shared" si="58"/>
        <v/>
      </c>
      <c r="V19" s="88">
        <v>0.01</v>
      </c>
      <c r="W19" s="88"/>
      <c r="X19" s="88">
        <v>0.01</v>
      </c>
      <c r="Y19" s="24">
        <f t="shared" si="59"/>
        <v>0.01</v>
      </c>
      <c r="Z19" s="24">
        <v>0.01</v>
      </c>
      <c r="AA19" s="24">
        <f t="shared" si="60"/>
        <v>1</v>
      </c>
      <c r="AB19" s="48"/>
      <c r="AC19" s="48"/>
      <c r="AD19" s="48" t="str">
        <f t="shared" si="37"/>
        <v/>
      </c>
      <c r="AE19" s="48"/>
      <c r="AF19" s="48"/>
      <c r="AG19" s="48" t="str">
        <f t="shared" si="61"/>
        <v/>
      </c>
      <c r="AH19" s="88">
        <v>0.01</v>
      </c>
      <c r="AI19" s="88"/>
      <c r="AJ19" s="88">
        <f t="shared" si="39"/>
        <v>0</v>
      </c>
      <c r="AK19" s="24">
        <f t="shared" si="62"/>
        <v>0.01</v>
      </c>
      <c r="AL19" s="24">
        <f t="shared" si="63"/>
        <v>0</v>
      </c>
      <c r="AM19" s="24">
        <f t="shared" si="64"/>
        <v>0</v>
      </c>
      <c r="AN19" s="88"/>
      <c r="AO19" s="88"/>
      <c r="AP19" s="88" t="str">
        <f t="shared" si="65"/>
        <v/>
      </c>
      <c r="AQ19" s="88"/>
      <c r="AR19" s="88"/>
      <c r="AS19" s="88" t="str">
        <f t="shared" si="66"/>
        <v/>
      </c>
      <c r="AT19" s="88">
        <v>0.01</v>
      </c>
      <c r="AU19" s="97"/>
      <c r="AV19" s="97">
        <f t="shared" si="67"/>
        <v>0</v>
      </c>
      <c r="AW19" s="24">
        <f t="shared" si="68"/>
        <v>0.01</v>
      </c>
      <c r="AX19" s="24">
        <f t="shared" si="69"/>
        <v>0</v>
      </c>
      <c r="AY19" s="24">
        <f t="shared" si="70"/>
        <v>0</v>
      </c>
      <c r="AZ19" s="26">
        <f t="shared" si="71"/>
        <v>0.04</v>
      </c>
      <c r="BA19" s="26">
        <f t="shared" si="72"/>
        <v>0.02</v>
      </c>
      <c r="BB19" s="65">
        <f t="shared" si="73"/>
        <v>0.5</v>
      </c>
    </row>
    <row r="20" spans="1:61" s="37" customFormat="1" ht="33.75" customHeight="1" thickBot="1" x14ac:dyDescent="0.3">
      <c r="A20" s="33" t="s">
        <v>68</v>
      </c>
      <c r="B20" s="18" t="s">
        <v>104</v>
      </c>
      <c r="C20" s="210"/>
      <c r="D20" s="105"/>
      <c r="E20" s="106"/>
      <c r="F20" s="106" t="str">
        <f t="shared" si="52"/>
        <v/>
      </c>
      <c r="G20" s="100"/>
      <c r="H20" s="100"/>
      <c r="I20" s="100" t="str">
        <f t="shared" si="53"/>
        <v/>
      </c>
      <c r="J20" s="100">
        <v>0.02</v>
      </c>
      <c r="K20" s="100">
        <v>0.02</v>
      </c>
      <c r="L20" s="100">
        <f t="shared" si="54"/>
        <v>1</v>
      </c>
      <c r="M20" s="28">
        <f t="shared" si="55"/>
        <v>0.02</v>
      </c>
      <c r="N20" s="28">
        <f t="shared" si="56"/>
        <v>0.02</v>
      </c>
      <c r="O20" s="28">
        <f t="shared" si="57"/>
        <v>1</v>
      </c>
      <c r="P20" s="56"/>
      <c r="Q20" s="56"/>
      <c r="R20" s="56" t="str">
        <f t="shared" si="4"/>
        <v/>
      </c>
      <c r="S20" s="56"/>
      <c r="T20" s="56"/>
      <c r="U20" s="56" t="str">
        <f t="shared" si="58"/>
        <v/>
      </c>
      <c r="V20" s="100">
        <v>0.02</v>
      </c>
      <c r="W20" s="100"/>
      <c r="X20" s="100">
        <v>0.02</v>
      </c>
      <c r="Y20" s="28">
        <f t="shared" si="59"/>
        <v>0.02</v>
      </c>
      <c r="Z20" s="28">
        <v>0.02</v>
      </c>
      <c r="AA20" s="28">
        <f t="shared" si="60"/>
        <v>1</v>
      </c>
      <c r="AB20" s="56"/>
      <c r="AC20" s="56"/>
      <c r="AD20" s="56" t="str">
        <f t="shared" si="37"/>
        <v/>
      </c>
      <c r="AE20" s="56"/>
      <c r="AF20" s="56"/>
      <c r="AG20" s="56" t="str">
        <f t="shared" si="61"/>
        <v/>
      </c>
      <c r="AH20" s="100">
        <v>0.02</v>
      </c>
      <c r="AI20" s="100"/>
      <c r="AJ20" s="100">
        <f t="shared" si="39"/>
        <v>0</v>
      </c>
      <c r="AK20" s="28">
        <f t="shared" si="62"/>
        <v>0.02</v>
      </c>
      <c r="AL20" s="28">
        <f t="shared" si="63"/>
        <v>0</v>
      </c>
      <c r="AM20" s="28">
        <f t="shared" si="64"/>
        <v>0</v>
      </c>
      <c r="AN20" s="100"/>
      <c r="AO20" s="100"/>
      <c r="AP20" s="100" t="str">
        <f t="shared" si="65"/>
        <v/>
      </c>
      <c r="AQ20" s="100"/>
      <c r="AR20" s="100"/>
      <c r="AS20" s="100" t="str">
        <f t="shared" si="66"/>
        <v/>
      </c>
      <c r="AT20" s="100">
        <v>0.02</v>
      </c>
      <c r="AU20" s="101"/>
      <c r="AV20" s="101">
        <f t="shared" si="67"/>
        <v>0</v>
      </c>
      <c r="AW20" s="28">
        <f t="shared" si="68"/>
        <v>0.02</v>
      </c>
      <c r="AX20" s="28">
        <f t="shared" si="69"/>
        <v>0</v>
      </c>
      <c r="AY20" s="28">
        <f t="shared" si="70"/>
        <v>0</v>
      </c>
      <c r="AZ20" s="30">
        <f t="shared" si="71"/>
        <v>0.08</v>
      </c>
      <c r="BA20" s="30">
        <f t="shared" si="72"/>
        <v>0.04</v>
      </c>
      <c r="BB20" s="67">
        <f t="shared" si="73"/>
        <v>0.5</v>
      </c>
    </row>
    <row r="21" spans="1:61" s="58" customFormat="1" ht="19.5" thickBot="1" x14ac:dyDescent="0.3">
      <c r="A21" s="211" t="s">
        <v>25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3"/>
    </row>
    <row r="22" spans="1:61" s="37" customFormat="1" ht="29.25" customHeight="1" thickBot="1" x14ac:dyDescent="0.3">
      <c r="A22" s="17" t="s">
        <v>69</v>
      </c>
      <c r="B22" s="18" t="s">
        <v>104</v>
      </c>
      <c r="C22" s="214">
        <v>5</v>
      </c>
      <c r="D22" s="107"/>
      <c r="E22" s="108"/>
      <c r="F22" s="108" t="str">
        <f t="shared" ref="F22:F25" si="74">+IFERROR(E22/D22,"")</f>
        <v/>
      </c>
      <c r="G22" s="109"/>
      <c r="H22" s="109"/>
      <c r="I22" s="109" t="str">
        <f t="shared" ref="I22:I25" si="75">+IFERROR(H22/G22,"")</f>
        <v/>
      </c>
      <c r="J22" s="109"/>
      <c r="K22" s="109"/>
      <c r="L22" s="109" t="str">
        <f t="shared" ref="L22:L25" si="76">+IFERROR(K22/J22,"")</f>
        <v/>
      </c>
      <c r="M22" s="19">
        <f t="shared" ref="M22:M25" si="77">+D22+G22+J22</f>
        <v>0</v>
      </c>
      <c r="N22" s="19">
        <f t="shared" ref="N22:N25" si="78">+E22+H22+K22</f>
        <v>0</v>
      </c>
      <c r="O22" s="19" t="str">
        <f t="shared" ref="O22:O25" si="79">+IFERROR(N22/M22,"")</f>
        <v/>
      </c>
      <c r="P22" s="57"/>
      <c r="Q22" s="57"/>
      <c r="R22" s="57" t="str">
        <f t="shared" si="4"/>
        <v/>
      </c>
      <c r="S22" s="109"/>
      <c r="T22" s="109"/>
      <c r="U22" s="109" t="str">
        <f t="shared" ref="U22:U25" si="80">+IFERROR(T22/S22,"")</f>
        <v/>
      </c>
      <c r="V22" s="109"/>
      <c r="W22" s="57"/>
      <c r="X22" s="57" t="str">
        <f t="shared" si="6"/>
        <v/>
      </c>
      <c r="Y22" s="19">
        <f t="shared" ref="Y22:Y25" si="81">+P22+S22+V22</f>
        <v>0</v>
      </c>
      <c r="Z22" s="19">
        <f t="shared" ref="Z22:Z25" si="82">+Q22+T22+W22</f>
        <v>0</v>
      </c>
      <c r="AA22" s="19" t="str">
        <f t="shared" ref="AA22:AA25" si="83">+IFERROR(Z22/Y22,"")</f>
        <v/>
      </c>
      <c r="AB22" s="57"/>
      <c r="AC22" s="57"/>
      <c r="AD22" s="57" t="str">
        <f t="shared" si="37"/>
        <v/>
      </c>
      <c r="AE22" s="57"/>
      <c r="AF22" s="110"/>
      <c r="AG22" s="110" t="str">
        <f t="shared" ref="AG22:AG25" si="84">+IFERROR(AF22/AE22,"")</f>
        <v/>
      </c>
      <c r="AH22" s="94">
        <v>5.0000000000000001E-3</v>
      </c>
      <c r="AI22" s="94"/>
      <c r="AJ22" s="94">
        <f t="shared" si="39"/>
        <v>0</v>
      </c>
      <c r="AK22" s="19">
        <f t="shared" ref="AK22:AK25" si="85">+AB22+AE22+AH22</f>
        <v>5.0000000000000001E-3</v>
      </c>
      <c r="AL22" s="19">
        <f t="shared" ref="AL22:AL25" si="86">+AC22+AF22+AI22</f>
        <v>0</v>
      </c>
      <c r="AM22" s="19">
        <f t="shared" ref="AM22:AM25" si="87">+IFERROR(AL22/AK22,"")</f>
        <v>0</v>
      </c>
      <c r="AN22" s="94">
        <v>5.0000000000000001E-3</v>
      </c>
      <c r="AO22" s="94"/>
      <c r="AP22" s="94">
        <f t="shared" ref="AP22:AP25" si="88">+IFERROR(AO22/AN22,"")</f>
        <v>0</v>
      </c>
      <c r="AQ22" s="94">
        <v>5.0000000000000001E-3</v>
      </c>
      <c r="AR22" s="94"/>
      <c r="AS22" s="94">
        <f t="shared" ref="AS22:AS25" si="89">+IFERROR(AR22/AQ22,"")</f>
        <v>0</v>
      </c>
      <c r="AT22" s="94">
        <v>5.0000000000000001E-3</v>
      </c>
      <c r="AU22" s="94"/>
      <c r="AV22" s="94">
        <f t="shared" ref="AV22:AV25" si="90">+IFERROR(AU22/AT22,"")</f>
        <v>0</v>
      </c>
      <c r="AW22" s="19">
        <f t="shared" ref="AW22:AW25" si="91">+AN22+AQ22+AT22</f>
        <v>1.4999999999999999E-2</v>
      </c>
      <c r="AX22" s="19">
        <f t="shared" ref="AX22:AX25" si="92">+AO22+AR22+AU22</f>
        <v>0</v>
      </c>
      <c r="AY22" s="19">
        <f t="shared" ref="AY22:AY25" si="93">+IFERROR(AX22/AW22,"")</f>
        <v>0</v>
      </c>
      <c r="AZ22" s="21">
        <f t="shared" ref="AZ22:AZ25" si="94">+AW22+AK22+Y22+M22</f>
        <v>0.02</v>
      </c>
      <c r="BA22" s="21">
        <f t="shared" ref="BA22:BA25" si="95">+AX22+AL22+Z22+N22</f>
        <v>0</v>
      </c>
      <c r="BB22" s="63">
        <f t="shared" ref="BB22:BB25" si="96">+IFERROR(BA22/AZ22,"")</f>
        <v>0</v>
      </c>
    </row>
    <row r="23" spans="1:61" s="37" customFormat="1" ht="48" thickBot="1" x14ac:dyDescent="0.3">
      <c r="A23" s="22" t="s">
        <v>70</v>
      </c>
      <c r="B23" s="18" t="s">
        <v>104</v>
      </c>
      <c r="C23" s="215"/>
      <c r="D23" s="49"/>
      <c r="E23" s="50"/>
      <c r="F23" s="50" t="str">
        <f t="shared" si="74"/>
        <v/>
      </c>
      <c r="G23" s="111"/>
      <c r="H23" s="111"/>
      <c r="I23" s="111" t="str">
        <f t="shared" si="75"/>
        <v/>
      </c>
      <c r="J23" s="111"/>
      <c r="K23" s="111"/>
      <c r="L23" s="111" t="str">
        <f t="shared" si="76"/>
        <v/>
      </c>
      <c r="M23" s="24">
        <f t="shared" si="77"/>
        <v>0</v>
      </c>
      <c r="N23" s="24">
        <f t="shared" si="78"/>
        <v>0</v>
      </c>
      <c r="O23" s="24" t="str">
        <f t="shared" si="79"/>
        <v/>
      </c>
      <c r="P23" s="50"/>
      <c r="Q23" s="50"/>
      <c r="R23" s="50" t="str">
        <f t="shared" si="4"/>
        <v/>
      </c>
      <c r="S23" s="112"/>
      <c r="T23" s="112"/>
      <c r="U23" s="112" t="str">
        <f t="shared" si="80"/>
        <v/>
      </c>
      <c r="V23" s="112">
        <v>0.02</v>
      </c>
      <c r="W23" s="50"/>
      <c r="X23" s="112">
        <v>0.02</v>
      </c>
      <c r="Y23" s="24">
        <f t="shared" si="81"/>
        <v>0.02</v>
      </c>
      <c r="Z23" s="24">
        <v>0.02</v>
      </c>
      <c r="AA23" s="24">
        <f t="shared" si="83"/>
        <v>1</v>
      </c>
      <c r="AB23" s="50"/>
      <c r="AC23" s="50"/>
      <c r="AD23" s="50" t="str">
        <f t="shared" si="37"/>
        <v/>
      </c>
      <c r="AE23" s="50"/>
      <c r="AF23" s="50"/>
      <c r="AG23" s="50" t="str">
        <f t="shared" si="84"/>
        <v/>
      </c>
      <c r="AH23" s="87"/>
      <c r="AI23" s="87"/>
      <c r="AJ23" s="87" t="str">
        <f t="shared" si="39"/>
        <v/>
      </c>
      <c r="AK23" s="24">
        <f t="shared" si="85"/>
        <v>0</v>
      </c>
      <c r="AL23" s="24">
        <f t="shared" si="86"/>
        <v>0</v>
      </c>
      <c r="AM23" s="24" t="str">
        <f t="shared" si="87"/>
        <v/>
      </c>
      <c r="AN23" s="87"/>
      <c r="AO23" s="87"/>
      <c r="AP23" s="87" t="str">
        <f t="shared" si="88"/>
        <v/>
      </c>
      <c r="AQ23" s="87"/>
      <c r="AR23" s="87"/>
      <c r="AS23" s="87" t="str">
        <f t="shared" si="89"/>
        <v/>
      </c>
      <c r="AT23" s="87"/>
      <c r="AU23" s="89"/>
      <c r="AV23" s="89" t="str">
        <f t="shared" si="90"/>
        <v/>
      </c>
      <c r="AW23" s="24">
        <f t="shared" si="91"/>
        <v>0</v>
      </c>
      <c r="AX23" s="24">
        <f t="shared" si="92"/>
        <v>0</v>
      </c>
      <c r="AY23" s="24" t="str">
        <f t="shared" si="93"/>
        <v/>
      </c>
      <c r="AZ23" s="26">
        <f t="shared" si="94"/>
        <v>0.02</v>
      </c>
      <c r="BA23" s="26">
        <f t="shared" si="95"/>
        <v>0.02</v>
      </c>
      <c r="BB23" s="65">
        <f t="shared" si="96"/>
        <v>1</v>
      </c>
    </row>
    <row r="24" spans="1:61" s="37" customFormat="1" ht="48" thickBot="1" x14ac:dyDescent="0.3">
      <c r="A24" s="22" t="s">
        <v>106</v>
      </c>
      <c r="B24" s="18" t="s">
        <v>104</v>
      </c>
      <c r="C24" s="215"/>
      <c r="D24" s="49"/>
      <c r="E24" s="113"/>
      <c r="F24" s="113" t="str">
        <f t="shared" si="74"/>
        <v/>
      </c>
      <c r="G24" s="111"/>
      <c r="H24" s="111"/>
      <c r="I24" s="111" t="str">
        <f t="shared" si="75"/>
        <v/>
      </c>
      <c r="J24" s="111"/>
      <c r="K24" s="111"/>
      <c r="L24" s="111" t="str">
        <f t="shared" si="76"/>
        <v/>
      </c>
      <c r="M24" s="24">
        <f t="shared" si="77"/>
        <v>0</v>
      </c>
      <c r="N24" s="24">
        <f t="shared" si="78"/>
        <v>0</v>
      </c>
      <c r="O24" s="24" t="str">
        <f t="shared" si="79"/>
        <v/>
      </c>
      <c r="P24" s="50"/>
      <c r="Q24" s="50"/>
      <c r="R24" s="50" t="str">
        <f t="shared" si="4"/>
        <v/>
      </c>
      <c r="S24" s="111"/>
      <c r="T24" s="111"/>
      <c r="U24" s="111" t="str">
        <f t="shared" si="80"/>
        <v/>
      </c>
      <c r="V24" s="111"/>
      <c r="W24" s="50"/>
      <c r="X24" s="50" t="str">
        <f t="shared" si="6"/>
        <v/>
      </c>
      <c r="Y24" s="24">
        <f t="shared" si="81"/>
        <v>0</v>
      </c>
      <c r="Z24" s="24">
        <f t="shared" si="82"/>
        <v>0</v>
      </c>
      <c r="AA24" s="24" t="str">
        <f t="shared" si="83"/>
        <v/>
      </c>
      <c r="AB24" s="111"/>
      <c r="AC24" s="111"/>
      <c r="AD24" s="111" t="str">
        <f t="shared" si="37"/>
        <v/>
      </c>
      <c r="AE24" s="111"/>
      <c r="AF24" s="114"/>
      <c r="AG24" s="114" t="str">
        <f t="shared" si="84"/>
        <v/>
      </c>
      <c r="AH24" s="97">
        <v>5.0000000000000001E-3</v>
      </c>
      <c r="AI24" s="97"/>
      <c r="AJ24" s="97">
        <f t="shared" si="39"/>
        <v>0</v>
      </c>
      <c r="AK24" s="24">
        <f t="shared" si="85"/>
        <v>5.0000000000000001E-3</v>
      </c>
      <c r="AL24" s="24">
        <f t="shared" si="86"/>
        <v>0</v>
      </c>
      <c r="AM24" s="24">
        <f t="shared" si="87"/>
        <v>0</v>
      </c>
      <c r="AN24" s="97">
        <v>5.0000000000000001E-3</v>
      </c>
      <c r="AO24" s="97"/>
      <c r="AP24" s="97">
        <f t="shared" si="88"/>
        <v>0</v>
      </c>
      <c r="AQ24" s="97">
        <v>5.0000000000000001E-3</v>
      </c>
      <c r="AR24" s="97"/>
      <c r="AS24" s="97">
        <f t="shared" si="89"/>
        <v>0</v>
      </c>
      <c r="AT24" s="97">
        <v>5.0000000000000001E-3</v>
      </c>
      <c r="AU24" s="97"/>
      <c r="AV24" s="97">
        <f t="shared" si="90"/>
        <v>0</v>
      </c>
      <c r="AW24" s="24">
        <f t="shared" si="91"/>
        <v>1.4999999999999999E-2</v>
      </c>
      <c r="AX24" s="24">
        <f t="shared" si="92"/>
        <v>0</v>
      </c>
      <c r="AY24" s="24">
        <f t="shared" si="93"/>
        <v>0</v>
      </c>
      <c r="AZ24" s="26">
        <f t="shared" si="94"/>
        <v>0.02</v>
      </c>
      <c r="BA24" s="26">
        <f t="shared" si="95"/>
        <v>0</v>
      </c>
      <c r="BB24" s="65">
        <f t="shared" si="96"/>
        <v>0</v>
      </c>
    </row>
    <row r="25" spans="1:61" s="37" customFormat="1" ht="63.75" thickBot="1" x14ac:dyDescent="0.3">
      <c r="A25" s="27" t="s">
        <v>107</v>
      </c>
      <c r="B25" s="18" t="s">
        <v>104</v>
      </c>
      <c r="C25" s="216"/>
      <c r="D25" s="51"/>
      <c r="E25" s="115"/>
      <c r="F25" s="115" t="str">
        <f t="shared" si="74"/>
        <v/>
      </c>
      <c r="G25" s="116"/>
      <c r="H25" s="116"/>
      <c r="I25" s="116" t="str">
        <f t="shared" si="75"/>
        <v/>
      </c>
      <c r="J25" s="116"/>
      <c r="K25" s="116"/>
      <c r="L25" s="116" t="str">
        <f t="shared" si="76"/>
        <v/>
      </c>
      <c r="M25" s="28">
        <f t="shared" si="77"/>
        <v>0</v>
      </c>
      <c r="N25" s="28">
        <f t="shared" si="78"/>
        <v>0</v>
      </c>
      <c r="O25" s="28" t="str">
        <f t="shared" si="79"/>
        <v/>
      </c>
      <c r="P25" s="52"/>
      <c r="Q25" s="52"/>
      <c r="R25" s="52" t="str">
        <f t="shared" si="4"/>
        <v/>
      </c>
      <c r="S25" s="52"/>
      <c r="T25" s="52"/>
      <c r="U25" s="52" t="str">
        <f t="shared" si="80"/>
        <v/>
      </c>
      <c r="V25" s="52"/>
      <c r="W25" s="52"/>
      <c r="X25" s="52" t="str">
        <f t="shared" si="6"/>
        <v/>
      </c>
      <c r="Y25" s="28">
        <f t="shared" si="81"/>
        <v>0</v>
      </c>
      <c r="Z25" s="28">
        <f t="shared" si="82"/>
        <v>0</v>
      </c>
      <c r="AA25" s="28" t="str">
        <f t="shared" si="83"/>
        <v/>
      </c>
      <c r="AB25" s="117">
        <v>0.02</v>
      </c>
      <c r="AC25" s="117"/>
      <c r="AD25" s="117">
        <f t="shared" si="37"/>
        <v>0</v>
      </c>
      <c r="AE25" s="117"/>
      <c r="AF25" s="118"/>
      <c r="AG25" s="118" t="str">
        <f t="shared" si="84"/>
        <v/>
      </c>
      <c r="AH25" s="101">
        <v>5.0000000000000001E-3</v>
      </c>
      <c r="AI25" s="101"/>
      <c r="AJ25" s="101">
        <f t="shared" si="39"/>
        <v>0</v>
      </c>
      <c r="AK25" s="28">
        <f t="shared" si="85"/>
        <v>2.5000000000000001E-2</v>
      </c>
      <c r="AL25" s="28">
        <f t="shared" si="86"/>
        <v>0</v>
      </c>
      <c r="AM25" s="28">
        <f t="shared" si="87"/>
        <v>0</v>
      </c>
      <c r="AN25" s="101">
        <v>5.0000000000000001E-3</v>
      </c>
      <c r="AO25" s="101"/>
      <c r="AP25" s="101">
        <f t="shared" si="88"/>
        <v>0</v>
      </c>
      <c r="AQ25" s="101">
        <v>5.0000000000000001E-3</v>
      </c>
      <c r="AR25" s="101"/>
      <c r="AS25" s="101">
        <f t="shared" si="89"/>
        <v>0</v>
      </c>
      <c r="AT25" s="101">
        <v>5.0000000000000001E-3</v>
      </c>
      <c r="AU25" s="101"/>
      <c r="AV25" s="101">
        <f t="shared" si="90"/>
        <v>0</v>
      </c>
      <c r="AW25" s="28">
        <f t="shared" si="91"/>
        <v>1.4999999999999999E-2</v>
      </c>
      <c r="AX25" s="28">
        <f t="shared" si="92"/>
        <v>0</v>
      </c>
      <c r="AY25" s="28">
        <f t="shared" si="93"/>
        <v>0</v>
      </c>
      <c r="AZ25" s="30">
        <f t="shared" si="94"/>
        <v>0.04</v>
      </c>
      <c r="BA25" s="30">
        <f t="shared" si="95"/>
        <v>0</v>
      </c>
      <c r="BB25" s="67">
        <f t="shared" si="96"/>
        <v>0</v>
      </c>
      <c r="BI25" s="37">
        <f>10/5</f>
        <v>2</v>
      </c>
    </row>
    <row r="26" spans="1:61" s="58" customFormat="1" ht="19.5" thickBot="1" x14ac:dyDescent="0.3">
      <c r="A26" s="211" t="s">
        <v>26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3"/>
    </row>
    <row r="27" spans="1:61" s="37" customFormat="1" ht="50.25" customHeight="1" x14ac:dyDescent="0.25">
      <c r="A27" s="31" t="s">
        <v>108</v>
      </c>
      <c r="B27" s="23" t="s">
        <v>101</v>
      </c>
      <c r="C27" s="206">
        <v>5</v>
      </c>
      <c r="D27" s="107"/>
      <c r="E27" s="57"/>
      <c r="F27" s="57" t="str">
        <f t="shared" ref="F27:F29" si="97">+IFERROR(E27/D27,"")</f>
        <v/>
      </c>
      <c r="G27" s="109"/>
      <c r="H27" s="109"/>
      <c r="I27" s="109" t="str">
        <f t="shared" ref="I27:I29" si="98">+IFERROR(H27/G27,"")</f>
        <v/>
      </c>
      <c r="J27" s="82">
        <v>0.02</v>
      </c>
      <c r="K27" s="82">
        <v>0.02</v>
      </c>
      <c r="L27" s="82">
        <f t="shared" ref="L27:L29" si="99">+IFERROR(K27/J27,"")</f>
        <v>1</v>
      </c>
      <c r="M27" s="19">
        <f t="shared" ref="M27:M28" si="100">+D27+G27+J27</f>
        <v>0.02</v>
      </c>
      <c r="N27" s="19">
        <f t="shared" ref="N27:N28" si="101">+E27+H27+K27</f>
        <v>0.02</v>
      </c>
      <c r="O27" s="19">
        <f t="shared" ref="O27:O29" si="102">+IFERROR(N27/M27,"")</f>
        <v>1</v>
      </c>
      <c r="P27" s="119"/>
      <c r="Q27" s="119"/>
      <c r="R27" s="119" t="str">
        <f t="shared" si="4"/>
        <v/>
      </c>
      <c r="S27" s="119"/>
      <c r="T27" s="119"/>
      <c r="U27" s="119" t="str">
        <f t="shared" ref="U27:U29" si="103">+IFERROR(T27/S27,"")</f>
        <v/>
      </c>
      <c r="V27" s="119"/>
      <c r="W27" s="119"/>
      <c r="X27" s="119" t="str">
        <f t="shared" si="6"/>
        <v/>
      </c>
      <c r="Y27" s="19">
        <f t="shared" ref="Y27:Y28" si="104">+P27+S27+V27</f>
        <v>0</v>
      </c>
      <c r="Z27" s="19">
        <f t="shared" ref="Z27" si="105">+Q27+T27+W27</f>
        <v>0</v>
      </c>
      <c r="AA27" s="19" t="str">
        <f t="shared" ref="AA27:AA29" si="106">+IFERROR(Z27/Y27,"")</f>
        <v/>
      </c>
      <c r="AB27" s="119"/>
      <c r="AC27" s="119"/>
      <c r="AD27" s="119" t="str">
        <f t="shared" si="37"/>
        <v/>
      </c>
      <c r="AE27" s="82">
        <v>0.02</v>
      </c>
      <c r="AF27" s="82"/>
      <c r="AG27" s="82">
        <f t="shared" ref="AG27:AG29" si="107">+IFERROR(AF27/AE27,"")</f>
        <v>0</v>
      </c>
      <c r="AH27" s="119"/>
      <c r="AI27" s="119"/>
      <c r="AJ27" s="119" t="str">
        <f t="shared" si="39"/>
        <v/>
      </c>
      <c r="AK27" s="19">
        <f t="shared" ref="AK27:AK28" si="108">+AB27+AE27+AH27</f>
        <v>0.02</v>
      </c>
      <c r="AL27" s="19">
        <f t="shared" ref="AL27:AL28" si="109">+AC27+AF27+AI27</f>
        <v>0</v>
      </c>
      <c r="AM27" s="19">
        <f t="shared" ref="AM27:AM29" si="110">+IFERROR(AL27/AK27,"")</f>
        <v>0</v>
      </c>
      <c r="AN27" s="119"/>
      <c r="AO27" s="119"/>
      <c r="AP27" s="119" t="str">
        <f t="shared" ref="AP27:AP29" si="111">+IFERROR(AO27/AN27,"")</f>
        <v/>
      </c>
      <c r="AQ27" s="119"/>
      <c r="AR27" s="119"/>
      <c r="AS27" s="119" t="str">
        <f t="shared" ref="AS27:AS29" si="112">+IFERROR(AR27/AQ27,"")</f>
        <v/>
      </c>
      <c r="AT27" s="119">
        <v>0.02</v>
      </c>
      <c r="AU27" s="119"/>
      <c r="AV27" s="119">
        <f t="shared" ref="AV27:AV29" si="113">+IFERROR(AU27/AT27,"")</f>
        <v>0</v>
      </c>
      <c r="AW27" s="19">
        <f t="shared" ref="AW27:AW28" si="114">+AN27+AQ27+AT27</f>
        <v>0.02</v>
      </c>
      <c r="AX27" s="19">
        <f t="shared" ref="AX27:AX28" si="115">+AO27+AR27+AU27</f>
        <v>0</v>
      </c>
      <c r="AY27" s="19">
        <f t="shared" ref="AY27:AY29" si="116">+IFERROR(AX27/AW27,"")</f>
        <v>0</v>
      </c>
      <c r="AZ27" s="21">
        <f t="shared" ref="AZ27:AZ28" si="117">+AW27+AK27+Y27+M27</f>
        <v>0.06</v>
      </c>
      <c r="BA27" s="21">
        <f>+AX27+AL27+Z27+N27</f>
        <v>0.02</v>
      </c>
      <c r="BB27" s="63">
        <f t="shared" ref="BB27:BB29" si="118">+IFERROR(BA27/AZ27,"")</f>
        <v>0.33333333333333337</v>
      </c>
      <c r="BI27" s="74">
        <f>10/6</f>
        <v>1.6666666666666667</v>
      </c>
    </row>
    <row r="28" spans="1:61" s="37" customFormat="1" ht="48" thickBot="1" x14ac:dyDescent="0.3">
      <c r="A28" s="27" t="s">
        <v>109</v>
      </c>
      <c r="B28" s="23" t="s">
        <v>101</v>
      </c>
      <c r="C28" s="207"/>
      <c r="D28" s="51"/>
      <c r="E28" s="52"/>
      <c r="F28" s="52" t="str">
        <f t="shared" si="97"/>
        <v/>
      </c>
      <c r="G28" s="116"/>
      <c r="H28" s="116"/>
      <c r="I28" s="116" t="str">
        <f t="shared" si="98"/>
        <v/>
      </c>
      <c r="J28" s="117"/>
      <c r="K28" s="117"/>
      <c r="L28" s="117" t="str">
        <f t="shared" si="99"/>
        <v/>
      </c>
      <c r="M28" s="28">
        <f t="shared" si="100"/>
        <v>0</v>
      </c>
      <c r="N28" s="28">
        <f t="shared" si="101"/>
        <v>0</v>
      </c>
      <c r="O28" s="28" t="str">
        <f t="shared" si="102"/>
        <v/>
      </c>
      <c r="P28" s="117"/>
      <c r="Q28" s="117"/>
      <c r="R28" s="117" t="str">
        <f t="shared" si="4"/>
        <v/>
      </c>
      <c r="S28" s="116"/>
      <c r="T28" s="116"/>
      <c r="U28" s="116" t="str">
        <f t="shared" si="103"/>
        <v/>
      </c>
      <c r="V28" s="117">
        <v>0.02</v>
      </c>
      <c r="W28" s="117"/>
      <c r="X28" s="117">
        <v>0.02</v>
      </c>
      <c r="Y28" s="28">
        <f t="shared" si="104"/>
        <v>0.02</v>
      </c>
      <c r="Z28" s="28">
        <v>0.02</v>
      </c>
      <c r="AA28" s="28">
        <f t="shared" si="106"/>
        <v>1</v>
      </c>
      <c r="AB28" s="117"/>
      <c r="AC28" s="117"/>
      <c r="AD28" s="117" t="str">
        <f t="shared" si="37"/>
        <v/>
      </c>
      <c r="AE28" s="117"/>
      <c r="AF28" s="117"/>
      <c r="AG28" s="117" t="str">
        <f t="shared" si="107"/>
        <v/>
      </c>
      <c r="AH28" s="117"/>
      <c r="AI28" s="117"/>
      <c r="AJ28" s="117" t="str">
        <f t="shared" si="39"/>
        <v/>
      </c>
      <c r="AK28" s="28">
        <f t="shared" si="108"/>
        <v>0</v>
      </c>
      <c r="AL28" s="28">
        <f t="shared" si="109"/>
        <v>0</v>
      </c>
      <c r="AM28" s="28" t="str">
        <f t="shared" si="110"/>
        <v/>
      </c>
      <c r="AN28" s="117">
        <v>0.02</v>
      </c>
      <c r="AO28" s="117"/>
      <c r="AP28" s="117">
        <f t="shared" si="111"/>
        <v>0</v>
      </c>
      <c r="AQ28" s="117"/>
      <c r="AR28" s="117"/>
      <c r="AS28" s="117" t="str">
        <f t="shared" si="112"/>
        <v/>
      </c>
      <c r="AT28" s="117"/>
      <c r="AU28" s="117"/>
      <c r="AV28" s="117" t="str">
        <f t="shared" si="113"/>
        <v/>
      </c>
      <c r="AW28" s="28">
        <f t="shared" si="114"/>
        <v>0.02</v>
      </c>
      <c r="AX28" s="28">
        <f t="shared" si="115"/>
        <v>0</v>
      </c>
      <c r="AY28" s="28">
        <f t="shared" si="116"/>
        <v>0</v>
      </c>
      <c r="AZ28" s="30">
        <f t="shared" si="117"/>
        <v>0.04</v>
      </c>
      <c r="BA28" s="30">
        <f>+AX28+AL28+Z28+N28</f>
        <v>0.02</v>
      </c>
      <c r="BB28" s="67">
        <f t="shared" si="118"/>
        <v>0.5</v>
      </c>
    </row>
    <row r="29" spans="1:61" s="37" customFormat="1" ht="19.5" thickBot="1" x14ac:dyDescent="0.3">
      <c r="A29" s="176" t="s">
        <v>85</v>
      </c>
      <c r="B29" s="177"/>
      <c r="C29" s="121">
        <f>+C7+C8+C9+C11+C12+C13+C14+C15+C16+C18+C19+C20+C22+C23+C24+C25+C27+C28</f>
        <v>47</v>
      </c>
      <c r="D29" s="76">
        <f>+D7+D8+D9+D11+D12+D13+D14+D15+D16+D18+D19+D20+D22+D23+D24+D25+D27+D28</f>
        <v>7.0000000000000007E-2</v>
      </c>
      <c r="E29" s="76">
        <f>+E7+E8+E9+E11+E12+E13+E14+E15+E16+E18+E19+E20+E22+E23+E24+E25+E27+E28</f>
        <v>7.0000000000000007E-2</v>
      </c>
      <c r="F29" s="77">
        <f t="shared" si="97"/>
        <v>1</v>
      </c>
      <c r="G29" s="76">
        <f>+G7+G8+G9+G11+G12+G13+G14+G15+G16+G18+G19+G20+G22+G23+G24+G25+G27+G28</f>
        <v>6.0000000000000005E-2</v>
      </c>
      <c r="H29" s="76">
        <f>+H7+H8+H9+H11+H12+H13+H14+H15+H16+H18+H19+H20+H22+H23+H24+H25+H27+H28</f>
        <v>6.0000000000000005E-2</v>
      </c>
      <c r="I29" s="77">
        <f t="shared" si="98"/>
        <v>1</v>
      </c>
      <c r="J29" s="76">
        <f>+J7+J8+J9+J11+J12+J13+J14+J15+J16+J18+J19+J20+J22+J23+J24+J25+J27+J28</f>
        <v>0.13</v>
      </c>
      <c r="K29" s="76">
        <f>+K7+K8+K9+K11+K12+K13+K14+K15+K16+K18+K19+K20+K22+K23+K24+K25+K27+K28</f>
        <v>0.13</v>
      </c>
      <c r="L29" s="77">
        <f t="shared" si="99"/>
        <v>1</v>
      </c>
      <c r="M29" s="76">
        <f>+M7+M8+M9+M11+M12+M13+M14+M15+M16+M18+M19+M20+M22+M23+M24+M25+M27+M28</f>
        <v>0.26</v>
      </c>
      <c r="N29" s="76">
        <f>+N7+N8+N9+N11+N12+N13+N14+N15+N16+N18+N19+N20+N22+N23+N24+N25+N27+N28</f>
        <v>0.26</v>
      </c>
      <c r="O29" s="77">
        <f t="shared" si="102"/>
        <v>1</v>
      </c>
      <c r="P29" s="76">
        <f>+P7+P8+P9+P11+P12+P13+P14+P15+P16+P18+P19+P20+P22+P23+P24+P25+P27+P28</f>
        <v>7.0000000000000007E-2</v>
      </c>
      <c r="Q29" s="76">
        <f>+Q7+Q8+Q9+Q11+Q12+Q13+Q14+Q15+Q16+Q18+Q19+Q20+Q22+Q23+Q24+Q25+Q27+Q28</f>
        <v>7.0000000000000007E-2</v>
      </c>
      <c r="R29" s="77">
        <f t="shared" si="4"/>
        <v>1</v>
      </c>
      <c r="S29" s="76">
        <f>+S7+S8+S9+S11+S12+S13+S14+S15+S16+S18+S19+S20+S22+S23+S24+S25+S27+S28</f>
        <v>0</v>
      </c>
      <c r="T29" s="76">
        <f>+T7+T8+T9+T11+T12+T13+T14+T15+T16+T18+T19+T20+T22+T23+T24+T25+T27+T28</f>
        <v>0</v>
      </c>
      <c r="U29" s="77" t="str">
        <f t="shared" si="103"/>
        <v/>
      </c>
      <c r="V29" s="76">
        <f>+V7+V8+V9+V11+V12+V13+V14+V15+V16+V18+V19+V20+V22+V23+V24+V25+V27+V28</f>
        <v>0.16</v>
      </c>
      <c r="W29" s="76">
        <f>+W7+W8+W9+W11+W12+W13+W14+W15+W16+W18+W19+W20+W22+W23+W24+W25+W27+W28</f>
        <v>0</v>
      </c>
      <c r="X29" s="77">
        <f t="shared" si="6"/>
        <v>0</v>
      </c>
      <c r="Y29" s="76">
        <f>+Y7+Y8+Y9+Y11+Y12+Y13+Y14+Y15+Y16+Y18+Y19+Y20+Y22+Y23+Y24+Y25+Y27+Y28</f>
        <v>0.22999999999999998</v>
      </c>
      <c r="Z29" s="76">
        <f>+Z7+Z8+Z9+Z11+Z12+Z13+Z14+Z15+Z16+Z18+Z19+Z20+Z22+Z23+Z24+Z25+Z27+Z28</f>
        <v>0.22999999999999998</v>
      </c>
      <c r="AA29" s="77">
        <f t="shared" si="106"/>
        <v>1</v>
      </c>
      <c r="AB29" s="76">
        <f>+AB7+AB8+AB9+AB11+AB12+AB13+AB14+AB15+AB16+AB18+AB19+AB20+AB22+AB23+AB24+AB25+AB27+AB28</f>
        <v>0.04</v>
      </c>
      <c r="AC29" s="76">
        <f>+AC7+AC8+AC9+AC11+AC12+AC13+AC14+AC15+AC16+AC18+AC19+AC20+AC22+AC23+AC24+AC25+AC27+AC28</f>
        <v>0</v>
      </c>
      <c r="AD29" s="77">
        <f t="shared" si="37"/>
        <v>0</v>
      </c>
      <c r="AE29" s="76">
        <f>+AE7+AE8+AE9+AE11+AE12+AE13+AE14+AE15+AE16+AE18+AE19+AE20+AE22+AE23+AE24+AE25+AE27+AE28</f>
        <v>0.03</v>
      </c>
      <c r="AF29" s="76">
        <f>+AF7+AF8+AF9+AF11+AF12+AF13+AF14+AF15+AF16+AF18+AF19+AF20+AF22+AF23+AF24+AF25+AF27+AF28</f>
        <v>0</v>
      </c>
      <c r="AG29" s="77">
        <f t="shared" si="107"/>
        <v>0</v>
      </c>
      <c r="AH29" s="76">
        <f>+AH7+AH8+AH9+AH11+AH12+AH13+AH14+AH15+AH16+AH18+AH19+AH20+AH22+AH23+AH24+AH25+AH27+AH28</f>
        <v>6.5000000000000002E-2</v>
      </c>
      <c r="AI29" s="76">
        <f>+AI7+AI8+AI9+AI11+AI12+AI13+AI14+AI15+AI16+AI18+AI19+AI20+AI22+AI23+AI24+AI25+AI27+AI28</f>
        <v>0</v>
      </c>
      <c r="AJ29" s="77">
        <f t="shared" si="39"/>
        <v>0</v>
      </c>
      <c r="AK29" s="76">
        <f>+AK7+AK8+AK9+AK11+AK12+AK13+AK14+AK15+AK16+AK18+AK19+AK20+AK22+AK23+AK24+AK25+AK27+AK28</f>
        <v>0.13500000000000001</v>
      </c>
      <c r="AL29" s="76">
        <f>+AL7+AL8+AL9+AL11+AL12+AL13+AL14+AL15+AL16+AL18+AL19+AL20+AL22+AL23+AL24+AL25+AL27+AL28</f>
        <v>0</v>
      </c>
      <c r="AM29" s="77">
        <f t="shared" si="110"/>
        <v>0</v>
      </c>
      <c r="AN29" s="76">
        <f>+AN7+AN8+AN9+AN11+AN12+AN13+AN14+AN15+AN16+AN18+AN19+AN20+AN22+AN23+AN24+AN25+AN27+AN28</f>
        <v>8.5000000000000006E-2</v>
      </c>
      <c r="AO29" s="76">
        <f>+AO7+AO8+AO9+AO11+AO12+AO13+AO14+AO15+AO16+AO18+AO19+AO20+AO22+AO23+AO24+AO25+AO27+AO28</f>
        <v>0</v>
      </c>
      <c r="AP29" s="77">
        <f t="shared" si="111"/>
        <v>0</v>
      </c>
      <c r="AQ29" s="76">
        <f>+AQ7+AQ8+AQ9+AQ11+AQ12+AQ13+AQ14+AQ15+AQ16+AQ18+AQ19+AQ20+AQ22+AQ23+AQ24+AQ25+AQ27+AQ28</f>
        <v>0.18500000000000005</v>
      </c>
      <c r="AR29" s="76">
        <f>+AR7+AR8+AR9+AR11+AR12+AR13+AR14+AR15+AR16+AR18+AR19+AR20+AR22+AR23+AR24+AR25+AR27+AR28</f>
        <v>0</v>
      </c>
      <c r="AS29" s="77">
        <f t="shared" si="112"/>
        <v>0</v>
      </c>
      <c r="AT29" s="76">
        <f>+AT7+AT8+AT9+AT11+AT12+AT13+AT14+AT15+AT16+AT18+AT19+AT20+AT22+AT23+AT24+AT25+AT27+AT28</f>
        <v>0.10500000000000002</v>
      </c>
      <c r="AU29" s="76">
        <f>+AU7+AU8+AU9+AU11+AU12+AU13+AU14+AU15+AU16+AU18+AU19+AU20+AU22+AU23+AU24+AU25+AU27+AU28</f>
        <v>0</v>
      </c>
      <c r="AV29" s="77">
        <f t="shared" si="113"/>
        <v>0</v>
      </c>
      <c r="AW29" s="76">
        <f>+AW7+AW8+AW9+AW11+AW12+AW13+AW14+AW15+AW16+AW18+AW19+AW20+AW22+AW23+AW24+AW25+AW27+AW28</f>
        <v>0.37500000000000011</v>
      </c>
      <c r="AX29" s="76">
        <f>+AX7+AX8+AX9+AX11+AX12+AX13+AX14+AX15+AX16+AX18+AX19+AX20+AX22+AX23+AX24+AX25+AX27+AX28</f>
        <v>0</v>
      </c>
      <c r="AY29" s="77">
        <f t="shared" si="116"/>
        <v>0</v>
      </c>
      <c r="AZ29" s="76">
        <f>+AZ7+AZ8+AZ9+AZ11+AZ12+AZ13+AZ14+AZ15+AZ16+AZ18+AZ19+AZ20+AZ22+AZ23+AZ24+AZ25+AZ27+AZ28</f>
        <v>1.0000000000000002</v>
      </c>
      <c r="BA29" s="76">
        <f>+BA7+BA8+BA9+BA11+BA12+BA13+BA14+BA15+BA16+BA18+BA19+BA20+BA22+BA23+BA24+BA25+BA27+BA28</f>
        <v>0.4900000000000001</v>
      </c>
      <c r="BB29" s="77">
        <f t="shared" si="118"/>
        <v>0.49</v>
      </c>
    </row>
    <row r="30" spans="1:61" x14ac:dyDescent="0.25">
      <c r="C30" s="38"/>
    </row>
  </sheetData>
  <mergeCells count="32">
    <mergeCell ref="A29:B29"/>
    <mergeCell ref="M4:O4"/>
    <mergeCell ref="Y4:AA4"/>
    <mergeCell ref="AK4:AM4"/>
    <mergeCell ref="AW4:AY4"/>
    <mergeCell ref="C27:C28"/>
    <mergeCell ref="C18:C20"/>
    <mergeCell ref="A21:BB21"/>
    <mergeCell ref="C22:C25"/>
    <mergeCell ref="A26:BB26"/>
    <mergeCell ref="C7:C9"/>
    <mergeCell ref="A10:BB10"/>
    <mergeCell ref="C11:C16"/>
    <mergeCell ref="A17:BB17"/>
    <mergeCell ref="A6:BB6"/>
    <mergeCell ref="AT4:AV4"/>
    <mergeCell ref="AZ4:BB4"/>
    <mergeCell ref="A3:A5"/>
    <mergeCell ref="B3:B5"/>
    <mergeCell ref="C3:C5"/>
    <mergeCell ref="D3:BB3"/>
    <mergeCell ref="D4:F4"/>
    <mergeCell ref="G4:I4"/>
    <mergeCell ref="J4:L4"/>
    <mergeCell ref="P4:R4"/>
    <mergeCell ref="S4:U4"/>
    <mergeCell ref="V4:X4"/>
    <mergeCell ref="AB4:AD4"/>
    <mergeCell ref="AE4:AG4"/>
    <mergeCell ref="AH4:AJ4"/>
    <mergeCell ref="AN4:AP4"/>
    <mergeCell ref="AQ4:AS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showGridLines="0" tabSelected="1" zoomScale="70" zoomScaleNormal="70" workbookViewId="0">
      <selection activeCell="G24" sqref="G24"/>
    </sheetView>
  </sheetViews>
  <sheetFormatPr baseColWidth="10" defaultRowHeight="15.75" x14ac:dyDescent="0.25"/>
  <cols>
    <col min="1" max="1" width="46.7109375" style="37" customWidth="1"/>
    <col min="2" max="2" width="31.7109375" style="37" customWidth="1"/>
    <col min="3" max="3" width="11.28515625" style="37" customWidth="1"/>
    <col min="4" max="6" width="8.7109375" style="37" customWidth="1"/>
    <col min="7" max="7" width="32.5703125" style="37" customWidth="1"/>
    <col min="8" max="10" width="8.7109375" style="37" customWidth="1"/>
    <col min="11" max="11" width="27" style="37" customWidth="1"/>
    <col min="12" max="14" width="8.7109375" style="37" customWidth="1"/>
    <col min="15" max="15" width="27.85546875" style="37" customWidth="1"/>
    <col min="16" max="18" width="8.7109375" style="37" customWidth="1"/>
    <col min="19" max="19" width="26.7109375" style="37" customWidth="1"/>
    <col min="20" max="20" width="15" style="37" bestFit="1" customWidth="1"/>
    <col min="21" max="22" width="8.7109375" style="37" customWidth="1"/>
    <col min="23" max="31" width="3.7109375" style="37" customWidth="1"/>
    <col min="32" max="16384" width="11.42578125" style="37"/>
  </cols>
  <sheetData>
    <row r="1" spans="1:30" s="58" customFormat="1" ht="18.75" customHeight="1" x14ac:dyDescent="0.25">
      <c r="A1" s="39" t="s">
        <v>111</v>
      </c>
      <c r="B1" s="40"/>
      <c r="C1" s="1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30" s="58" customFormat="1" ht="18.75" customHeight="1" thickBot="1" x14ac:dyDescent="0.3">
      <c r="A2" s="60"/>
      <c r="B2" s="61"/>
      <c r="C2" s="1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30" s="58" customFormat="1" ht="19.5" customHeight="1" x14ac:dyDescent="0.25">
      <c r="A3" s="174" t="s">
        <v>0</v>
      </c>
      <c r="B3" s="155" t="s">
        <v>82</v>
      </c>
      <c r="C3" s="228" t="s">
        <v>64</v>
      </c>
      <c r="D3" s="231" t="s">
        <v>84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/>
    </row>
    <row r="4" spans="1:30" s="58" customFormat="1" ht="19.5" customHeight="1" x14ac:dyDescent="0.25">
      <c r="A4" s="227"/>
      <c r="B4" s="198"/>
      <c r="C4" s="229"/>
      <c r="D4" s="223" t="s">
        <v>75</v>
      </c>
      <c r="E4" s="224"/>
      <c r="F4" s="224"/>
      <c r="G4" s="225"/>
      <c r="H4" s="226" t="s">
        <v>76</v>
      </c>
      <c r="I4" s="224"/>
      <c r="J4" s="224"/>
      <c r="K4" s="225"/>
      <c r="L4" s="226" t="s">
        <v>77</v>
      </c>
      <c r="M4" s="224"/>
      <c r="N4" s="224"/>
      <c r="O4" s="225"/>
      <c r="P4" s="226" t="s">
        <v>78</v>
      </c>
      <c r="Q4" s="224"/>
      <c r="R4" s="224"/>
      <c r="S4" s="225"/>
      <c r="T4" s="193" t="s">
        <v>79</v>
      </c>
      <c r="U4" s="193"/>
      <c r="V4" s="194"/>
    </row>
    <row r="5" spans="1:30" s="45" customFormat="1" ht="38.25" thickBot="1" x14ac:dyDescent="0.3">
      <c r="A5" s="175"/>
      <c r="B5" s="156"/>
      <c r="C5" s="230"/>
      <c r="D5" s="70" t="s">
        <v>73</v>
      </c>
      <c r="E5" s="71" t="s">
        <v>74</v>
      </c>
      <c r="F5" s="71" t="s">
        <v>72</v>
      </c>
      <c r="G5" s="59" t="s">
        <v>83</v>
      </c>
      <c r="H5" s="71" t="s">
        <v>73</v>
      </c>
      <c r="I5" s="71" t="s">
        <v>74</v>
      </c>
      <c r="J5" s="71" t="s">
        <v>72</v>
      </c>
      <c r="K5" s="59" t="s">
        <v>83</v>
      </c>
      <c r="L5" s="71" t="s">
        <v>73</v>
      </c>
      <c r="M5" s="71" t="s">
        <v>74</v>
      </c>
      <c r="N5" s="71" t="s">
        <v>72</v>
      </c>
      <c r="O5" s="59" t="s">
        <v>83</v>
      </c>
      <c r="P5" s="71" t="s">
        <v>73</v>
      </c>
      <c r="Q5" s="71" t="s">
        <v>74</v>
      </c>
      <c r="R5" s="71" t="s">
        <v>72</v>
      </c>
      <c r="S5" s="59" t="s">
        <v>83</v>
      </c>
      <c r="T5" s="72" t="s">
        <v>73</v>
      </c>
      <c r="U5" s="72" t="s">
        <v>74</v>
      </c>
      <c r="V5" s="73" t="s">
        <v>72</v>
      </c>
    </row>
    <row r="6" spans="1:30" s="58" customFormat="1" ht="19.5" customHeight="1" thickBot="1" x14ac:dyDescent="0.3">
      <c r="A6" s="211" t="s">
        <v>15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1:30" ht="47.25" x14ac:dyDescent="0.25">
      <c r="A7" s="22" t="s">
        <v>66</v>
      </c>
      <c r="B7" s="23" t="s">
        <v>93</v>
      </c>
      <c r="C7" s="232">
        <v>10</v>
      </c>
      <c r="D7" s="19">
        <f>+'Sgmto mensual PESV'!M7</f>
        <v>0.15000000000000002</v>
      </c>
      <c r="E7" s="19">
        <f>+'Sgmto mensual PESV'!N7</f>
        <v>0.15000000000000002</v>
      </c>
      <c r="F7" s="19">
        <f t="shared" ref="F7:F9" si="0">+IFERROR(E7/D7,"")</f>
        <v>1</v>
      </c>
      <c r="G7" s="145" t="s">
        <v>117</v>
      </c>
      <c r="H7" s="19">
        <f>+'Sgmto mensual PESV'!Y7</f>
        <v>0.05</v>
      </c>
      <c r="I7" s="19">
        <f>+'Sgmto mensual PESV'!Z7</f>
        <v>0.05</v>
      </c>
      <c r="J7" s="19">
        <f t="shared" ref="J7:J9" si="1">+IFERROR(I7/H7,"")</f>
        <v>1</v>
      </c>
      <c r="K7" s="145" t="s">
        <v>122</v>
      </c>
      <c r="L7" s="19">
        <f>+'Sgmto mensual PESV'!AK7</f>
        <v>0</v>
      </c>
      <c r="M7" s="19">
        <f>+'Sgmto mensual PESV'!AL7</f>
        <v>0</v>
      </c>
      <c r="N7" s="19" t="str">
        <f t="shared" ref="N7:N9" si="2">+IFERROR(M7/L7,"")</f>
        <v/>
      </c>
      <c r="O7" s="19"/>
      <c r="P7" s="19">
        <f>+'Sgmto mensual PESV'!AW7</f>
        <v>0</v>
      </c>
      <c r="Q7" s="19">
        <f>+'Sgmto mensual PESV'!AX7</f>
        <v>0</v>
      </c>
      <c r="R7" s="19" t="str">
        <f t="shared" ref="R7:R9" si="3">+IFERROR(Q7/P7,"")</f>
        <v/>
      </c>
      <c r="S7" s="20"/>
      <c r="T7" s="21">
        <f t="shared" ref="T7:U9" si="4">+P7+L7+H7+D7</f>
        <v>0.2</v>
      </c>
      <c r="U7" s="21">
        <f t="shared" si="4"/>
        <v>0.2</v>
      </c>
      <c r="V7" s="21">
        <f t="shared" ref="V7:V9" si="5">+IFERROR(U7/T7,"")</f>
        <v>1</v>
      </c>
    </row>
    <row r="8" spans="1:30" ht="63" x14ac:dyDescent="0.25">
      <c r="A8" s="22" t="s">
        <v>94</v>
      </c>
      <c r="B8" s="23" t="s">
        <v>93</v>
      </c>
      <c r="C8" s="233"/>
      <c r="D8" s="24">
        <f>+'Sgmto mensual PESV'!M8</f>
        <v>0.02</v>
      </c>
      <c r="E8" s="24">
        <f>+'Sgmto mensual PESV'!N8</f>
        <v>0.02</v>
      </c>
      <c r="F8" s="24">
        <f t="shared" si="0"/>
        <v>1</v>
      </c>
      <c r="G8" s="146" t="s">
        <v>118</v>
      </c>
      <c r="H8" s="24">
        <f>+'Sgmto mensual PESV'!Y8</f>
        <v>0.02</v>
      </c>
      <c r="I8" s="24">
        <f>+'Sgmto mensual PESV'!Z8</f>
        <v>0.02</v>
      </c>
      <c r="J8" s="24">
        <f t="shared" si="1"/>
        <v>1</v>
      </c>
      <c r="K8" s="146" t="s">
        <v>112</v>
      </c>
      <c r="L8" s="24">
        <f>+'Sgmto mensual PESV'!AK8</f>
        <v>0.02</v>
      </c>
      <c r="M8" s="24">
        <v>0.02</v>
      </c>
      <c r="N8" s="24">
        <f t="shared" si="2"/>
        <v>1</v>
      </c>
      <c r="O8" s="146" t="s">
        <v>124</v>
      </c>
      <c r="P8" s="24">
        <f>+'Sgmto mensual PESV'!AW8</f>
        <v>0.02</v>
      </c>
      <c r="Q8" s="24">
        <f>+'Sgmto mensual PESV'!AX8</f>
        <v>0</v>
      </c>
      <c r="R8" s="24">
        <f t="shared" si="3"/>
        <v>0</v>
      </c>
      <c r="S8" s="25"/>
      <c r="T8" s="26">
        <f t="shared" si="4"/>
        <v>0.08</v>
      </c>
      <c r="U8" s="26">
        <f t="shared" si="4"/>
        <v>0.06</v>
      </c>
      <c r="V8" s="26">
        <f t="shared" si="5"/>
        <v>0.75</v>
      </c>
    </row>
    <row r="9" spans="1:30" ht="63.75" thickBot="1" x14ac:dyDescent="0.3">
      <c r="A9" s="27" t="s">
        <v>95</v>
      </c>
      <c r="B9" s="23" t="s">
        <v>93</v>
      </c>
      <c r="C9" s="234"/>
      <c r="D9" s="28">
        <f>+'Sgmto mensual PESV'!M9</f>
        <v>0</v>
      </c>
      <c r="E9" s="28">
        <f>+'Sgmto mensual PESV'!N9</f>
        <v>0</v>
      </c>
      <c r="F9" s="28" t="str">
        <f t="shared" si="0"/>
        <v/>
      </c>
      <c r="G9" s="28"/>
      <c r="H9" s="28">
        <f>+'Sgmto mensual PESV'!Y9</f>
        <v>0</v>
      </c>
      <c r="I9" s="28">
        <f>+'Sgmto mensual PESV'!Z9</f>
        <v>0</v>
      </c>
      <c r="J9" s="28" t="str">
        <f t="shared" si="1"/>
        <v/>
      </c>
      <c r="K9" s="28"/>
      <c r="L9" s="28">
        <f>+'Sgmto mensual PESV'!AK9</f>
        <v>0</v>
      </c>
      <c r="M9" s="28">
        <f>+'Sgmto mensual PESV'!AL9</f>
        <v>0</v>
      </c>
      <c r="N9" s="28" t="str">
        <f t="shared" si="2"/>
        <v/>
      </c>
      <c r="O9" s="28"/>
      <c r="P9" s="28">
        <f>+'Sgmto mensual PESV'!AW9</f>
        <v>0.02</v>
      </c>
      <c r="Q9" s="28">
        <f>+'Sgmto mensual PESV'!AX9</f>
        <v>0</v>
      </c>
      <c r="R9" s="28">
        <f t="shared" si="3"/>
        <v>0</v>
      </c>
      <c r="S9" s="29"/>
      <c r="T9" s="30">
        <f t="shared" si="4"/>
        <v>0.02</v>
      </c>
      <c r="U9" s="30">
        <f t="shared" si="4"/>
        <v>0</v>
      </c>
      <c r="V9" s="30">
        <f t="shared" si="5"/>
        <v>0</v>
      </c>
    </row>
    <row r="10" spans="1:30" s="58" customFormat="1" ht="19.5" thickBot="1" x14ac:dyDescent="0.3">
      <c r="A10" s="176" t="s">
        <v>39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</row>
    <row r="11" spans="1:30" ht="47.25" x14ac:dyDescent="0.25">
      <c r="A11" s="17" t="s">
        <v>96</v>
      </c>
      <c r="B11" s="23" t="s">
        <v>93</v>
      </c>
      <c r="C11" s="217">
        <v>15</v>
      </c>
      <c r="D11" s="19">
        <f>+'Sgmto mensual PESV'!M11</f>
        <v>0</v>
      </c>
      <c r="E11" s="19">
        <f>+'Sgmto mensual PESV'!N11</f>
        <v>0</v>
      </c>
      <c r="F11" s="19" t="str">
        <f t="shared" ref="F11:F16" si="6">+IFERROR(E11/D11,"")</f>
        <v/>
      </c>
      <c r="G11" s="19"/>
      <c r="H11" s="19">
        <f>+'Sgmto mensual PESV'!Y11</f>
        <v>0</v>
      </c>
      <c r="I11" s="19">
        <f>+'Sgmto mensual PESV'!Z11</f>
        <v>0</v>
      </c>
      <c r="J11" s="19" t="str">
        <f t="shared" ref="J11:J16" si="7">+IFERROR(I11/H11,"")</f>
        <v/>
      </c>
      <c r="K11" s="19"/>
      <c r="L11" s="19">
        <f>+'Sgmto mensual PESV'!AK11</f>
        <v>0</v>
      </c>
      <c r="M11" s="19">
        <f>+'Sgmto mensual PESV'!AL11</f>
        <v>0</v>
      </c>
      <c r="N11" s="19" t="str">
        <f t="shared" ref="N11:N16" si="8">+IFERROR(M11/L11,"")</f>
        <v/>
      </c>
      <c r="O11" s="19"/>
      <c r="P11" s="19">
        <f>+'Sgmto mensual PESV'!AW11</f>
        <v>0.1</v>
      </c>
      <c r="Q11" s="19">
        <f>+'Sgmto mensual PESV'!AX11</f>
        <v>0</v>
      </c>
      <c r="R11" s="19">
        <f t="shared" ref="R11:R16" si="9">+IFERROR(Q11/P11,"")</f>
        <v>0</v>
      </c>
      <c r="S11" s="20"/>
      <c r="T11" s="21">
        <f t="shared" ref="T11:U16" si="10">+P11+L11+H11+D11</f>
        <v>0.1</v>
      </c>
      <c r="U11" s="21">
        <f t="shared" si="10"/>
        <v>0</v>
      </c>
      <c r="V11" s="21">
        <f t="shared" ref="V11:V16" si="11">+IFERROR(U11/T11,"")</f>
        <v>0</v>
      </c>
    </row>
    <row r="12" spans="1:30" ht="78.75" x14ac:dyDescent="0.25">
      <c r="A12" s="22" t="s">
        <v>97</v>
      </c>
      <c r="B12" s="23" t="s">
        <v>93</v>
      </c>
      <c r="C12" s="218"/>
      <c r="D12" s="24">
        <f>+'Sgmto mensual PESV'!M12</f>
        <v>0</v>
      </c>
      <c r="E12" s="24">
        <f>+'Sgmto mensual PESV'!N12</f>
        <v>0</v>
      </c>
      <c r="F12" s="24" t="str">
        <f t="shared" si="6"/>
        <v/>
      </c>
      <c r="G12" s="24"/>
      <c r="H12" s="24">
        <f>+'Sgmto mensual PESV'!Y12</f>
        <v>0.05</v>
      </c>
      <c r="I12" s="24">
        <v>0.05</v>
      </c>
      <c r="J12" s="24">
        <f t="shared" si="7"/>
        <v>1</v>
      </c>
      <c r="K12" s="146" t="s">
        <v>115</v>
      </c>
      <c r="L12" s="24">
        <f>+'Sgmto mensual PESV'!AK12</f>
        <v>0</v>
      </c>
      <c r="M12" s="24">
        <f>+'Sgmto mensual PESV'!AL12</f>
        <v>0</v>
      </c>
      <c r="N12" s="24" t="str">
        <f t="shared" si="8"/>
        <v/>
      </c>
      <c r="O12" s="24"/>
      <c r="P12" s="24">
        <f>+'Sgmto mensual PESV'!AW12</f>
        <v>0.05</v>
      </c>
      <c r="Q12" s="24">
        <f>+'Sgmto mensual PESV'!AX12</f>
        <v>0</v>
      </c>
      <c r="R12" s="24">
        <f t="shared" si="9"/>
        <v>0</v>
      </c>
      <c r="S12" s="25"/>
      <c r="T12" s="26">
        <f t="shared" si="10"/>
        <v>0.1</v>
      </c>
      <c r="U12" s="26">
        <f t="shared" si="10"/>
        <v>0.05</v>
      </c>
      <c r="V12" s="26">
        <f t="shared" si="11"/>
        <v>0.5</v>
      </c>
    </row>
    <row r="13" spans="1:30" ht="47.25" x14ac:dyDescent="0.25">
      <c r="A13" s="22" t="s">
        <v>98</v>
      </c>
      <c r="B13" s="23" t="s">
        <v>99</v>
      </c>
      <c r="C13" s="218"/>
      <c r="D13" s="24">
        <f>+'Sgmto mensual PESV'!M13</f>
        <v>0.01</v>
      </c>
      <c r="E13" s="24">
        <f>+'Sgmto mensual PESV'!N13</f>
        <v>0.01</v>
      </c>
      <c r="F13" s="24">
        <f t="shared" si="6"/>
        <v>1</v>
      </c>
      <c r="G13" s="146" t="s">
        <v>119</v>
      </c>
      <c r="H13" s="24">
        <f>+'Sgmto mensual PESV'!Y13</f>
        <v>0.01</v>
      </c>
      <c r="I13" s="24">
        <v>0.01</v>
      </c>
      <c r="J13" s="24">
        <f t="shared" si="7"/>
        <v>1</v>
      </c>
      <c r="K13" s="146" t="s">
        <v>123</v>
      </c>
      <c r="L13" s="24">
        <f>+'Sgmto mensual PESV'!AK13</f>
        <v>0</v>
      </c>
      <c r="M13" s="24">
        <f>+'Sgmto mensual PESV'!AL13</f>
        <v>0</v>
      </c>
      <c r="N13" s="24" t="str">
        <f t="shared" si="8"/>
        <v/>
      </c>
      <c r="O13" s="24"/>
      <c r="P13" s="24">
        <f>+'Sgmto mensual PESV'!AW13</f>
        <v>0.01</v>
      </c>
      <c r="Q13" s="24">
        <f>+'Sgmto mensual PESV'!AX13</f>
        <v>0</v>
      </c>
      <c r="R13" s="24">
        <f t="shared" si="9"/>
        <v>0</v>
      </c>
      <c r="S13" s="25"/>
      <c r="T13" s="26">
        <f t="shared" si="10"/>
        <v>0.03</v>
      </c>
      <c r="U13" s="26">
        <f t="shared" si="10"/>
        <v>0.02</v>
      </c>
      <c r="V13" s="26">
        <f t="shared" si="11"/>
        <v>0.66666666666666674</v>
      </c>
    </row>
    <row r="14" spans="1:30" ht="63" x14ac:dyDescent="0.25">
      <c r="A14" s="22" t="s">
        <v>100</v>
      </c>
      <c r="B14" s="23" t="s">
        <v>101</v>
      </c>
      <c r="C14" s="218"/>
      <c r="D14" s="24">
        <f>+'Sgmto mensual PESV'!M14</f>
        <v>0</v>
      </c>
      <c r="E14" s="24">
        <f>+'Sgmto mensual PESV'!N14</f>
        <v>0</v>
      </c>
      <c r="F14" s="24" t="str">
        <f t="shared" si="6"/>
        <v/>
      </c>
      <c r="G14" s="24"/>
      <c r="H14" s="24">
        <f>+'Sgmto mensual PESV'!Y14</f>
        <v>0</v>
      </c>
      <c r="I14" s="24">
        <f>+'Sgmto mensual PESV'!Z14</f>
        <v>0</v>
      </c>
      <c r="J14" s="24" t="str">
        <f t="shared" si="7"/>
        <v/>
      </c>
      <c r="K14" s="24"/>
      <c r="L14" s="24">
        <f>+'Sgmto mensual PESV'!AK14</f>
        <v>0.01</v>
      </c>
      <c r="M14" s="24">
        <v>0.01</v>
      </c>
      <c r="N14" s="24">
        <f t="shared" si="8"/>
        <v>1</v>
      </c>
      <c r="O14" s="146" t="s">
        <v>125</v>
      </c>
      <c r="P14" s="24">
        <f>+'Sgmto mensual PESV'!AW14</f>
        <v>0.01</v>
      </c>
      <c r="Q14" s="24">
        <f>+'Sgmto mensual PESV'!AX14</f>
        <v>0</v>
      </c>
      <c r="R14" s="24">
        <f t="shared" si="9"/>
        <v>0</v>
      </c>
      <c r="S14" s="25"/>
      <c r="T14" s="26">
        <f t="shared" si="10"/>
        <v>0.02</v>
      </c>
      <c r="U14" s="26">
        <f t="shared" si="10"/>
        <v>0.01</v>
      </c>
      <c r="V14" s="26">
        <f t="shared" si="11"/>
        <v>0.5</v>
      </c>
    </row>
    <row r="15" spans="1:30" ht="47.25" x14ac:dyDescent="0.25">
      <c r="A15" s="22" t="s">
        <v>102</v>
      </c>
      <c r="B15" s="23" t="s">
        <v>101</v>
      </c>
      <c r="C15" s="218"/>
      <c r="D15" s="24">
        <f>+'Sgmto mensual PESV'!M15</f>
        <v>0</v>
      </c>
      <c r="E15" s="24">
        <f>+'Sgmto mensual PESV'!N15</f>
        <v>0</v>
      </c>
      <c r="F15" s="24" t="str">
        <f t="shared" si="6"/>
        <v/>
      </c>
      <c r="G15" s="24"/>
      <c r="H15" s="24">
        <f>+'Sgmto mensual PESV'!Y15</f>
        <v>0</v>
      </c>
      <c r="I15" s="24">
        <f>+'Sgmto mensual PESV'!Z15</f>
        <v>0</v>
      </c>
      <c r="J15" s="24" t="str">
        <f t="shared" si="7"/>
        <v/>
      </c>
      <c r="K15" s="24"/>
      <c r="L15" s="24">
        <f>+'Sgmto mensual PESV'!AK15</f>
        <v>0</v>
      </c>
      <c r="M15" s="24">
        <f>+'Sgmto mensual PESV'!AL15</f>
        <v>0</v>
      </c>
      <c r="N15" s="24" t="str">
        <f t="shared" si="8"/>
        <v/>
      </c>
      <c r="O15" s="24"/>
      <c r="P15" s="24">
        <f>+'Sgmto mensual PESV'!AW15</f>
        <v>0.01</v>
      </c>
      <c r="Q15" s="24">
        <f>+'Sgmto mensual PESV'!AX15</f>
        <v>0</v>
      </c>
      <c r="R15" s="24">
        <f t="shared" si="9"/>
        <v>0</v>
      </c>
      <c r="S15" s="25"/>
      <c r="T15" s="26">
        <f t="shared" si="10"/>
        <v>0.01</v>
      </c>
      <c r="U15" s="26">
        <f t="shared" si="10"/>
        <v>0</v>
      </c>
      <c r="V15" s="26">
        <f t="shared" si="11"/>
        <v>0</v>
      </c>
    </row>
    <row r="16" spans="1:30" ht="48" thickBot="1" x14ac:dyDescent="0.3">
      <c r="A16" s="27" t="s">
        <v>103</v>
      </c>
      <c r="B16" s="23" t="s">
        <v>101</v>
      </c>
      <c r="C16" s="219"/>
      <c r="D16" s="28">
        <f>+'Sgmto mensual PESV'!M16</f>
        <v>0.01</v>
      </c>
      <c r="E16" s="28">
        <f>+'Sgmto mensual PESV'!N16</f>
        <v>0.01</v>
      </c>
      <c r="F16" s="28">
        <f t="shared" si="6"/>
        <v>1</v>
      </c>
      <c r="G16" s="147" t="s">
        <v>120</v>
      </c>
      <c r="H16" s="28">
        <f>+'Sgmto mensual PESV'!Y16</f>
        <v>0.01</v>
      </c>
      <c r="I16" s="28">
        <v>0.01</v>
      </c>
      <c r="J16" s="28">
        <f t="shared" si="7"/>
        <v>1</v>
      </c>
      <c r="K16" s="147" t="s">
        <v>116</v>
      </c>
      <c r="L16" s="28">
        <f>+'Sgmto mensual PESV'!AK16</f>
        <v>0</v>
      </c>
      <c r="M16" s="28">
        <f>+'Sgmto mensual PESV'!AL16</f>
        <v>0</v>
      </c>
      <c r="N16" s="28" t="str">
        <f t="shared" si="8"/>
        <v/>
      </c>
      <c r="O16" s="28"/>
      <c r="P16" s="28">
        <f>+'Sgmto mensual PESV'!AW16</f>
        <v>0.02</v>
      </c>
      <c r="Q16" s="28">
        <f>+'Sgmto mensual PESV'!AX16</f>
        <v>0</v>
      </c>
      <c r="R16" s="28">
        <f t="shared" si="9"/>
        <v>0</v>
      </c>
      <c r="S16" s="29"/>
      <c r="T16" s="30">
        <f t="shared" si="10"/>
        <v>0.04</v>
      </c>
      <c r="U16" s="30">
        <f t="shared" si="10"/>
        <v>0.02</v>
      </c>
      <c r="V16" s="30">
        <f t="shared" si="11"/>
        <v>0.5</v>
      </c>
      <c r="AD16" s="74">
        <f>10/14</f>
        <v>0.7142857142857143</v>
      </c>
    </row>
    <row r="17" spans="1:29" s="58" customFormat="1" ht="19.5" thickBot="1" x14ac:dyDescent="0.3">
      <c r="A17" s="211" t="s">
        <v>24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</row>
    <row r="18" spans="1:29" ht="48" thickBot="1" x14ac:dyDescent="0.3">
      <c r="A18" s="31" t="s">
        <v>67</v>
      </c>
      <c r="B18" s="18" t="s">
        <v>104</v>
      </c>
      <c r="C18" s="208">
        <v>12</v>
      </c>
      <c r="D18" s="19">
        <f>+'Sgmto mensual PESV'!M18</f>
        <v>0.02</v>
      </c>
      <c r="E18" s="19">
        <f>+'Sgmto mensual PESV'!N18</f>
        <v>0.02</v>
      </c>
      <c r="F18" s="19">
        <f t="shared" ref="F18:F20" si="12">+IFERROR(E18/D18,"")</f>
        <v>1</v>
      </c>
      <c r="G18" s="19"/>
      <c r="H18" s="19">
        <f>+'Sgmto mensual PESV'!Y18</f>
        <v>0.02</v>
      </c>
      <c r="I18" s="19">
        <v>0.02</v>
      </c>
      <c r="J18" s="19">
        <f t="shared" ref="J18:J20" si="13">+IFERROR(I18/H18,"")</f>
        <v>1</v>
      </c>
      <c r="K18" s="19"/>
      <c r="L18" s="19">
        <f>+'Sgmto mensual PESV'!AK18</f>
        <v>0.02</v>
      </c>
      <c r="M18" s="19">
        <v>0.02</v>
      </c>
      <c r="N18" s="19">
        <f t="shared" ref="N18:N20" si="14">+IFERROR(M18/L18,"")</f>
        <v>1</v>
      </c>
      <c r="O18" s="145" t="s">
        <v>126</v>
      </c>
      <c r="P18" s="19">
        <f>+'Sgmto mensual PESV'!AW18</f>
        <v>0.02</v>
      </c>
      <c r="Q18" s="19">
        <f>+'Sgmto mensual PESV'!AX18</f>
        <v>0</v>
      </c>
      <c r="R18" s="19">
        <f t="shared" ref="R18:R20" si="15">+IFERROR(Q18/P18,"")</f>
        <v>0</v>
      </c>
      <c r="S18" s="20"/>
      <c r="T18" s="21">
        <f t="shared" ref="T18:U20" si="16">+P18+L18+H18+D18</f>
        <v>0.08</v>
      </c>
      <c r="U18" s="21">
        <f t="shared" si="16"/>
        <v>0.06</v>
      </c>
      <c r="V18" s="21">
        <f t="shared" ref="V18:V20" si="17">+IFERROR(U18/T18,"")</f>
        <v>0.75</v>
      </c>
    </row>
    <row r="19" spans="1:29" ht="48" thickBot="1" x14ac:dyDescent="0.3">
      <c r="A19" s="32" t="s">
        <v>105</v>
      </c>
      <c r="B19" s="18" t="s">
        <v>104</v>
      </c>
      <c r="C19" s="209"/>
      <c r="D19" s="24">
        <f>+'Sgmto mensual PESV'!M19</f>
        <v>0.01</v>
      </c>
      <c r="E19" s="24">
        <f>+'Sgmto mensual PESV'!N19</f>
        <v>0.01</v>
      </c>
      <c r="F19" s="24">
        <f t="shared" si="12"/>
        <v>1</v>
      </c>
      <c r="G19" s="24"/>
      <c r="H19" s="24">
        <f>+'Sgmto mensual PESV'!Y19</f>
        <v>0.01</v>
      </c>
      <c r="I19" s="24">
        <v>0.01</v>
      </c>
      <c r="J19" s="24">
        <f t="shared" si="13"/>
        <v>1</v>
      </c>
      <c r="K19" s="24"/>
      <c r="L19" s="24">
        <f>+'Sgmto mensual PESV'!AK19</f>
        <v>0.01</v>
      </c>
      <c r="M19" s="24">
        <v>0.01</v>
      </c>
      <c r="N19" s="24">
        <f t="shared" si="14"/>
        <v>1</v>
      </c>
      <c r="O19" s="145" t="s">
        <v>126</v>
      </c>
      <c r="P19" s="24">
        <f>+'Sgmto mensual PESV'!AW19</f>
        <v>0.01</v>
      </c>
      <c r="Q19" s="24">
        <f>+'Sgmto mensual PESV'!AX19</f>
        <v>0</v>
      </c>
      <c r="R19" s="24">
        <f t="shared" si="15"/>
        <v>0</v>
      </c>
      <c r="S19" s="25"/>
      <c r="T19" s="26">
        <f t="shared" si="16"/>
        <v>0.04</v>
      </c>
      <c r="U19" s="26">
        <f t="shared" si="16"/>
        <v>0.03</v>
      </c>
      <c r="V19" s="26">
        <f t="shared" si="17"/>
        <v>0.75</v>
      </c>
    </row>
    <row r="20" spans="1:29" ht="48" thickBot="1" x14ac:dyDescent="0.3">
      <c r="A20" s="33" t="s">
        <v>68</v>
      </c>
      <c r="B20" s="18" t="s">
        <v>104</v>
      </c>
      <c r="C20" s="210"/>
      <c r="D20" s="28">
        <f>+'Sgmto mensual PESV'!M20</f>
        <v>0.02</v>
      </c>
      <c r="E20" s="28">
        <f>+'Sgmto mensual PESV'!N20</f>
        <v>0.02</v>
      </c>
      <c r="F20" s="28">
        <f t="shared" si="12"/>
        <v>1</v>
      </c>
      <c r="G20" s="28"/>
      <c r="H20" s="28">
        <f>+'Sgmto mensual PESV'!Y20</f>
        <v>0.02</v>
      </c>
      <c r="I20" s="28">
        <v>0.02</v>
      </c>
      <c r="J20" s="28">
        <f t="shared" si="13"/>
        <v>1</v>
      </c>
      <c r="K20" s="28"/>
      <c r="L20" s="28">
        <f>+'Sgmto mensual PESV'!AK20</f>
        <v>0.02</v>
      </c>
      <c r="M20" s="28">
        <v>0.02</v>
      </c>
      <c r="N20" s="28">
        <f t="shared" si="14"/>
        <v>1</v>
      </c>
      <c r="O20" s="145" t="s">
        <v>126</v>
      </c>
      <c r="P20" s="28">
        <f>+'Sgmto mensual PESV'!AW20</f>
        <v>0.02</v>
      </c>
      <c r="Q20" s="28">
        <f>+'Sgmto mensual PESV'!AX20</f>
        <v>0</v>
      </c>
      <c r="R20" s="28">
        <f t="shared" si="15"/>
        <v>0</v>
      </c>
      <c r="S20" s="29"/>
      <c r="T20" s="30">
        <f t="shared" si="16"/>
        <v>0.08</v>
      </c>
      <c r="U20" s="30">
        <f t="shared" si="16"/>
        <v>0.06</v>
      </c>
      <c r="V20" s="30">
        <f t="shared" si="17"/>
        <v>0.75</v>
      </c>
    </row>
    <row r="21" spans="1:29" s="58" customFormat="1" ht="19.5" thickBot="1" x14ac:dyDescent="0.3">
      <c r="A21" s="211" t="s">
        <v>25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</row>
    <row r="22" spans="1:29" ht="79.5" thickBot="1" x14ac:dyDescent="0.3">
      <c r="A22" s="17" t="s">
        <v>69</v>
      </c>
      <c r="B22" s="18" t="s">
        <v>104</v>
      </c>
      <c r="C22" s="208">
        <v>5</v>
      </c>
      <c r="D22" s="62">
        <f>+'Sgmto mensual PESV'!M22</f>
        <v>0</v>
      </c>
      <c r="E22" s="19">
        <f>+'Sgmto mensual PESV'!N22</f>
        <v>0</v>
      </c>
      <c r="F22" s="19" t="str">
        <f t="shared" ref="F22:F25" si="18">+IFERROR(E22/D22,"")</f>
        <v/>
      </c>
      <c r="G22" s="19"/>
      <c r="H22" s="19">
        <f>+'Sgmto mensual PESV'!Y22</f>
        <v>0</v>
      </c>
      <c r="I22" s="19">
        <f>+'Sgmto mensual PESV'!Z22</f>
        <v>0</v>
      </c>
      <c r="J22" s="19" t="str">
        <f t="shared" ref="J22:J25" si="19">+IFERROR(I22/H22,"")</f>
        <v/>
      </c>
      <c r="K22" s="19"/>
      <c r="L22" s="19">
        <f>+'Sgmto mensual PESV'!AK22</f>
        <v>5.0000000000000001E-3</v>
      </c>
      <c r="M22" s="19">
        <v>5.0000000000000001E-3</v>
      </c>
      <c r="N22" s="19">
        <f t="shared" ref="N22:N25" si="20">+IFERROR(M22/L22,"")</f>
        <v>1</v>
      </c>
      <c r="O22" s="145" t="s">
        <v>127</v>
      </c>
      <c r="P22" s="19">
        <f>+'Sgmto mensual PESV'!AW22</f>
        <v>1.4999999999999999E-2</v>
      </c>
      <c r="Q22" s="19">
        <f>+'Sgmto mensual PESV'!AX22</f>
        <v>0</v>
      </c>
      <c r="R22" s="19">
        <f t="shared" ref="R22:R25" si="21">+IFERROR(Q22/P22,"")</f>
        <v>0</v>
      </c>
      <c r="S22" s="20"/>
      <c r="T22" s="21">
        <f t="shared" ref="T22:U25" si="22">+P22+L22+H22+D22</f>
        <v>0.02</v>
      </c>
      <c r="U22" s="21">
        <f t="shared" si="22"/>
        <v>5.0000000000000001E-3</v>
      </c>
      <c r="V22" s="63">
        <f t="shared" ref="V22:V25" si="23">+IFERROR(U22/T22,"")</f>
        <v>0.25</v>
      </c>
    </row>
    <row r="23" spans="1:29" ht="79.5" thickBot="1" x14ac:dyDescent="0.3">
      <c r="A23" s="22" t="s">
        <v>70</v>
      </c>
      <c r="B23" s="18" t="s">
        <v>104</v>
      </c>
      <c r="C23" s="209"/>
      <c r="D23" s="64">
        <f>+'Sgmto mensual PESV'!M23</f>
        <v>0</v>
      </c>
      <c r="E23" s="24">
        <f>+'Sgmto mensual PESV'!N23</f>
        <v>0</v>
      </c>
      <c r="F23" s="24" t="str">
        <f t="shared" si="18"/>
        <v/>
      </c>
      <c r="G23" s="24"/>
      <c r="H23" s="24">
        <f>+'Sgmto mensual PESV'!Y23</f>
        <v>0.02</v>
      </c>
      <c r="I23" s="24">
        <v>0.02</v>
      </c>
      <c r="J23" s="24">
        <f t="shared" si="19"/>
        <v>1</v>
      </c>
      <c r="K23" s="146" t="s">
        <v>113</v>
      </c>
      <c r="L23" s="24">
        <f>+'Sgmto mensual PESV'!AK23</f>
        <v>0</v>
      </c>
      <c r="M23" s="24">
        <f>+'Sgmto mensual PESV'!AL23</f>
        <v>0</v>
      </c>
      <c r="N23" s="24" t="str">
        <f t="shared" si="20"/>
        <v/>
      </c>
      <c r="O23" s="24"/>
      <c r="P23" s="24">
        <f>+'Sgmto mensual PESV'!AW23</f>
        <v>0</v>
      </c>
      <c r="Q23" s="24">
        <f>+'Sgmto mensual PESV'!AX23</f>
        <v>0</v>
      </c>
      <c r="R23" s="24" t="str">
        <f t="shared" si="21"/>
        <v/>
      </c>
      <c r="S23" s="25"/>
      <c r="T23" s="26">
        <f t="shared" si="22"/>
        <v>0.02</v>
      </c>
      <c r="U23" s="26">
        <f t="shared" si="22"/>
        <v>0.02</v>
      </c>
      <c r="V23" s="65">
        <f t="shared" si="23"/>
        <v>1</v>
      </c>
    </row>
    <row r="24" spans="1:29" ht="79.5" thickBot="1" x14ac:dyDescent="0.3">
      <c r="A24" s="22" t="s">
        <v>106</v>
      </c>
      <c r="B24" s="18" t="s">
        <v>104</v>
      </c>
      <c r="C24" s="209"/>
      <c r="D24" s="64">
        <f>+'Sgmto mensual PESV'!M24</f>
        <v>0</v>
      </c>
      <c r="E24" s="24">
        <f>+'Sgmto mensual PESV'!N24</f>
        <v>0</v>
      </c>
      <c r="F24" s="24" t="str">
        <f t="shared" si="18"/>
        <v/>
      </c>
      <c r="G24" s="24"/>
      <c r="H24" s="24">
        <f>+'Sgmto mensual PESV'!Y24</f>
        <v>0</v>
      </c>
      <c r="I24" s="24">
        <f>+'Sgmto mensual PESV'!Z24</f>
        <v>0</v>
      </c>
      <c r="J24" s="24" t="str">
        <f t="shared" si="19"/>
        <v/>
      </c>
      <c r="K24" s="24"/>
      <c r="L24" s="24">
        <f>+'Sgmto mensual PESV'!AK24</f>
        <v>5.0000000000000001E-3</v>
      </c>
      <c r="M24" s="24">
        <v>5.0000000000000001E-3</v>
      </c>
      <c r="N24" s="24">
        <f t="shared" si="20"/>
        <v>1</v>
      </c>
      <c r="O24" s="146" t="s">
        <v>128</v>
      </c>
      <c r="P24" s="24">
        <f>+'Sgmto mensual PESV'!AW24</f>
        <v>1.4999999999999999E-2</v>
      </c>
      <c r="Q24" s="24">
        <f>+'Sgmto mensual PESV'!AX24</f>
        <v>0</v>
      </c>
      <c r="R24" s="24">
        <f t="shared" si="21"/>
        <v>0</v>
      </c>
      <c r="S24" s="25"/>
      <c r="T24" s="26">
        <f t="shared" si="22"/>
        <v>0.02</v>
      </c>
      <c r="U24" s="26">
        <f t="shared" si="22"/>
        <v>5.0000000000000001E-3</v>
      </c>
      <c r="V24" s="65">
        <f t="shared" si="23"/>
        <v>0.25</v>
      </c>
    </row>
    <row r="25" spans="1:29" ht="79.5" thickBot="1" x14ac:dyDescent="0.3">
      <c r="A25" s="27" t="s">
        <v>107</v>
      </c>
      <c r="B25" s="18" t="s">
        <v>104</v>
      </c>
      <c r="C25" s="210"/>
      <c r="D25" s="66">
        <f>+'Sgmto mensual PESV'!M25</f>
        <v>0</v>
      </c>
      <c r="E25" s="28">
        <f>+'Sgmto mensual PESV'!N25</f>
        <v>0</v>
      </c>
      <c r="F25" s="28" t="str">
        <f t="shared" si="18"/>
        <v/>
      </c>
      <c r="G25" s="28"/>
      <c r="H25" s="28">
        <f>+'Sgmto mensual PESV'!Y25</f>
        <v>0</v>
      </c>
      <c r="I25" s="28">
        <f>+'Sgmto mensual PESV'!Z25</f>
        <v>0</v>
      </c>
      <c r="J25" s="28" t="str">
        <f t="shared" si="19"/>
        <v/>
      </c>
      <c r="K25" s="28"/>
      <c r="L25" s="28">
        <f>+'Sgmto mensual PESV'!AK25</f>
        <v>2.5000000000000001E-2</v>
      </c>
      <c r="M25" s="28">
        <v>2.5000000000000001E-2</v>
      </c>
      <c r="N25" s="28">
        <f t="shared" si="20"/>
        <v>1</v>
      </c>
      <c r="O25" s="147" t="s">
        <v>129</v>
      </c>
      <c r="P25" s="28">
        <f>+'Sgmto mensual PESV'!AW25</f>
        <v>1.4999999999999999E-2</v>
      </c>
      <c r="Q25" s="28">
        <f>+'Sgmto mensual PESV'!AX25</f>
        <v>0</v>
      </c>
      <c r="R25" s="28">
        <f t="shared" si="21"/>
        <v>0</v>
      </c>
      <c r="S25" s="29"/>
      <c r="T25" s="30">
        <f t="shared" si="22"/>
        <v>0.04</v>
      </c>
      <c r="U25" s="30">
        <f t="shared" si="22"/>
        <v>2.5000000000000001E-2</v>
      </c>
      <c r="V25" s="67">
        <f t="shared" si="23"/>
        <v>0.625</v>
      </c>
    </row>
    <row r="26" spans="1:29" s="58" customFormat="1" ht="19.5" thickBot="1" x14ac:dyDescent="0.3">
      <c r="A26" s="211" t="s">
        <v>26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</row>
    <row r="27" spans="1:29" ht="78.75" x14ac:dyDescent="0.25">
      <c r="A27" s="31" t="s">
        <v>108</v>
      </c>
      <c r="B27" s="23" t="s">
        <v>101</v>
      </c>
      <c r="C27" s="217">
        <v>5</v>
      </c>
      <c r="D27" s="62">
        <f>+'Sgmto mensual PESV'!M27</f>
        <v>0.02</v>
      </c>
      <c r="E27" s="19">
        <f>+'Sgmto mensual PESV'!N27</f>
        <v>0.02</v>
      </c>
      <c r="F27" s="19">
        <f t="shared" ref="F27:F29" si="24">+IFERROR(E27/D27,"")</f>
        <v>1</v>
      </c>
      <c r="G27" s="145" t="s">
        <v>121</v>
      </c>
      <c r="H27" s="19">
        <f>+'Sgmto mensual PESV'!Y27</f>
        <v>0</v>
      </c>
      <c r="I27" s="19">
        <f>+'Sgmto mensual PESV'!Z27</f>
        <v>0</v>
      </c>
      <c r="J27" s="19" t="str">
        <f t="shared" ref="J27:J29" si="25">+IFERROR(I27/H27,"")</f>
        <v/>
      </c>
      <c r="K27" s="19"/>
      <c r="L27" s="19">
        <f>+'Sgmto mensual PESV'!AK27</f>
        <v>0.02</v>
      </c>
      <c r="M27" s="19">
        <v>0.02</v>
      </c>
      <c r="N27" s="19">
        <f t="shared" ref="N27:N29" si="26">+IFERROR(M27/L27,"")</f>
        <v>1</v>
      </c>
      <c r="O27" s="145" t="s">
        <v>130</v>
      </c>
      <c r="P27" s="19">
        <f>+'Sgmto mensual PESV'!AW27</f>
        <v>0.02</v>
      </c>
      <c r="Q27" s="19">
        <f>+'Sgmto mensual PESV'!AX27</f>
        <v>0</v>
      </c>
      <c r="R27" s="19">
        <f t="shared" ref="R27:R29" si="27">+IFERROR(Q27/P27,"")</f>
        <v>0</v>
      </c>
      <c r="S27" s="20"/>
      <c r="T27" s="21">
        <f>+P27+L27+H27+D27</f>
        <v>0.06</v>
      </c>
      <c r="U27" s="21">
        <f>+Q27+M27+I27+E27</f>
        <v>0.04</v>
      </c>
      <c r="V27" s="63">
        <f t="shared" ref="V27:V29" si="28">+IFERROR(U27/T27,"")</f>
        <v>0.66666666666666674</v>
      </c>
      <c r="AC27" s="74"/>
    </row>
    <row r="28" spans="1:29" ht="48" thickBot="1" x14ac:dyDescent="0.3">
      <c r="A28" s="27" t="s">
        <v>109</v>
      </c>
      <c r="B28" s="23" t="s">
        <v>101</v>
      </c>
      <c r="C28" s="219"/>
      <c r="D28" s="68">
        <f>+'Sgmto mensual PESV'!M28</f>
        <v>0</v>
      </c>
      <c r="E28" s="34">
        <f>+'Sgmto mensual PESV'!N28</f>
        <v>0</v>
      </c>
      <c r="F28" s="34" t="str">
        <f t="shared" si="24"/>
        <v/>
      </c>
      <c r="G28" s="34"/>
      <c r="H28" s="34">
        <f>+'Sgmto mensual PESV'!Y28</f>
        <v>0.02</v>
      </c>
      <c r="I28" s="34">
        <v>0.02</v>
      </c>
      <c r="J28" s="34">
        <f t="shared" si="25"/>
        <v>1</v>
      </c>
      <c r="K28" s="148" t="s">
        <v>114</v>
      </c>
      <c r="L28" s="34">
        <f>+'Sgmto mensual PESV'!AK28</f>
        <v>0</v>
      </c>
      <c r="M28" s="34">
        <f>+'Sgmto mensual PESV'!AL28</f>
        <v>0</v>
      </c>
      <c r="N28" s="34" t="str">
        <f t="shared" si="26"/>
        <v/>
      </c>
      <c r="O28" s="34"/>
      <c r="P28" s="34">
        <f>+'Sgmto mensual PESV'!AW28</f>
        <v>0.02</v>
      </c>
      <c r="Q28" s="34">
        <f>+'Sgmto mensual PESV'!AX28</f>
        <v>0</v>
      </c>
      <c r="R28" s="34">
        <f t="shared" si="27"/>
        <v>0</v>
      </c>
      <c r="S28" s="35"/>
      <c r="T28" s="36">
        <f>+P28+L28+H28+D28</f>
        <v>0.04</v>
      </c>
      <c r="U28" s="36">
        <f>+Q28+M28+I28+E28</f>
        <v>0.02</v>
      </c>
      <c r="V28" s="69">
        <f t="shared" si="28"/>
        <v>0.5</v>
      </c>
    </row>
    <row r="29" spans="1:29" s="41" customFormat="1" ht="19.5" thickBot="1" x14ac:dyDescent="0.3">
      <c r="A29" s="176" t="s">
        <v>85</v>
      </c>
      <c r="B29" s="177"/>
      <c r="C29" s="80">
        <f>+C27+C22+C7+C11+C18</f>
        <v>47</v>
      </c>
      <c r="D29" s="76">
        <f>+D7+D8+D9+D11+D12+D13+D14+D15+D16+D18+D19+D20+D22+D23+D24+D25+D27+D28</f>
        <v>0.26</v>
      </c>
      <c r="E29" s="76">
        <f>+E7+E8+E9+E11+E12+E13+E14+E15+E16+E18+E19+E20+E22+E23+E24+E25+E27+E28</f>
        <v>0.26</v>
      </c>
      <c r="F29" s="77">
        <f t="shared" si="24"/>
        <v>1</v>
      </c>
      <c r="G29" s="75"/>
      <c r="H29" s="76">
        <f>+H7+H8+H9+H11+H12+H13+H14+H15+H16+H18+H19+H20+H22+H23+H24+H25+H27+H28</f>
        <v>0.22999999999999998</v>
      </c>
      <c r="I29" s="76">
        <f>+I7+I8+I9+I11+I12+I13+I14+I15+I16+I18+I19+I20+I22+I23+I24+I25+I27+I28</f>
        <v>0.22999999999999998</v>
      </c>
      <c r="J29" s="77">
        <f t="shared" si="25"/>
        <v>1</v>
      </c>
      <c r="K29" s="75"/>
      <c r="L29" s="76">
        <f>+L7+L8+L9+L11+L12+L13+L14+L15+L16+L18+L19+L20+L22+L23+L24+L25+L27+L28</f>
        <v>0.13500000000000001</v>
      </c>
      <c r="M29" s="76">
        <f>+M7+M8+M9+M11+M12+M13+M14+M15+M16+M18+M19+M20+M22+M23+M24+M25+M27+M28</f>
        <v>0.13500000000000001</v>
      </c>
      <c r="N29" s="77">
        <f t="shared" si="26"/>
        <v>1</v>
      </c>
      <c r="O29" s="75"/>
      <c r="P29" s="76">
        <f>+P7+P8+P9+P11+P12+P13+P14+P15+P16+P18+P19+P20+P22+P23+P24+P25+P27+P28</f>
        <v>0.37500000000000011</v>
      </c>
      <c r="Q29" s="76">
        <f>+Q7+Q8+Q9+Q11+Q12+Q13+Q14+Q15+Q16+Q18+Q19+Q20+Q22+Q23+Q24+Q25+Q27+Q28</f>
        <v>0</v>
      </c>
      <c r="R29" s="77">
        <f t="shared" si="27"/>
        <v>0</v>
      </c>
      <c r="S29" s="75"/>
      <c r="T29" s="76">
        <f>+T7+T8+T9+T11+T12+T13+T14+T15+T16+T18+T19+T20+T22+T23+T24+T25+T27+T28</f>
        <v>1.0000000000000002</v>
      </c>
      <c r="U29" s="76">
        <f>+U7+U8+U9+U11+U12+U13+U14+U15+U16+U18+U19+U20+U22+U23+U24+U25+U27+U28</f>
        <v>0.62500000000000011</v>
      </c>
      <c r="V29" s="78">
        <f t="shared" si="28"/>
        <v>0.625</v>
      </c>
    </row>
    <row r="30" spans="1:29" ht="16.5" thickBot="1" x14ac:dyDescent="0.3">
      <c r="C30" s="79"/>
    </row>
    <row r="31" spans="1:29" ht="16.5" thickBot="1" x14ac:dyDescent="0.3">
      <c r="A31" s="187" t="s">
        <v>86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9"/>
    </row>
    <row r="32" spans="1:29" ht="30" customHeight="1" x14ac:dyDescent="0.25">
      <c r="A32" s="124" t="s">
        <v>87</v>
      </c>
      <c r="B32" s="236" t="s">
        <v>88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8"/>
    </row>
    <row r="33" spans="1:22" x14ac:dyDescent="0.25">
      <c r="A33" s="124" t="s">
        <v>89</v>
      </c>
      <c r="B33" s="236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8"/>
    </row>
    <row r="34" spans="1:22" x14ac:dyDescent="0.25">
      <c r="A34" s="124" t="s">
        <v>90</v>
      </c>
      <c r="B34" s="236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8"/>
    </row>
    <row r="35" spans="1:22" x14ac:dyDescent="0.25">
      <c r="A35" s="124" t="s">
        <v>91</v>
      </c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8"/>
    </row>
    <row r="36" spans="1:22" ht="16.5" thickBot="1" x14ac:dyDescent="0.3">
      <c r="A36" s="125" t="s">
        <v>92</v>
      </c>
      <c r="B36" s="239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1"/>
    </row>
  </sheetData>
  <mergeCells count="22">
    <mergeCell ref="A31:V31"/>
    <mergeCell ref="B32:V36"/>
    <mergeCell ref="C22:C25"/>
    <mergeCell ref="A26:V26"/>
    <mergeCell ref="C27:C28"/>
    <mergeCell ref="A29:B29"/>
    <mergeCell ref="A21:V21"/>
    <mergeCell ref="T4:V4"/>
    <mergeCell ref="A6:V6"/>
    <mergeCell ref="D4:G4"/>
    <mergeCell ref="H4:K4"/>
    <mergeCell ref="L4:O4"/>
    <mergeCell ref="P4:S4"/>
    <mergeCell ref="A3:A5"/>
    <mergeCell ref="B3:B5"/>
    <mergeCell ref="C3:C5"/>
    <mergeCell ref="D3:V3"/>
    <mergeCell ref="C7:C9"/>
    <mergeCell ref="A10:V10"/>
    <mergeCell ref="C11:C16"/>
    <mergeCell ref="A17:V17"/>
    <mergeCell ref="C18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Cronograma</vt:lpstr>
      <vt:lpstr>Plan PESV 2020</vt:lpstr>
      <vt:lpstr>Sgmto mensual PESV</vt:lpstr>
      <vt:lpstr>Publicaciòn Sgmto tri PESV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Clara Marín Gallego</dc:creator>
  <cp:lastModifiedBy>Edwin Moreno</cp:lastModifiedBy>
  <cp:lastPrinted>2020-02-11T13:54:42Z</cp:lastPrinted>
  <dcterms:created xsi:type="dcterms:W3CDTF">2020-01-30T20:10:41Z</dcterms:created>
  <dcterms:modified xsi:type="dcterms:W3CDTF">2020-10-27T20:30:21Z</dcterms:modified>
</cp:coreProperties>
</file>