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jpedraza\Downloads\"/>
    </mc:Choice>
  </mc:AlternateContent>
  <xr:revisionPtr revIDLastSave="0" documentId="13_ncr:1_{73637D2B-0541-45C7-9009-E11104739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PESV 2022 trimestral" sheetId="1" r:id="rId1"/>
  </sheets>
  <definedNames>
    <definedName name="_xlnm._FilterDatabase" localSheetId="0" hidden="1">'Plan PESV 2022 trimestral'!$A$4:$AG$26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" i="1" l="1"/>
  <c r="Y26" i="1"/>
  <c r="AE26" i="1" s="1"/>
  <c r="X26" i="1"/>
  <c r="W26" i="1"/>
  <c r="V26" i="1"/>
  <c r="S26" i="1"/>
  <c r="T26" i="1" s="1"/>
  <c r="R26" i="1"/>
  <c r="Q26" i="1"/>
  <c r="P26" i="1"/>
  <c r="M26" i="1"/>
  <c r="N26" i="1" s="1"/>
  <c r="L26" i="1"/>
  <c r="K26" i="1"/>
  <c r="J26" i="1"/>
  <c r="H26" i="1"/>
  <c r="G26" i="1"/>
  <c r="F26" i="1"/>
  <c r="E26" i="1"/>
  <c r="D26" i="1"/>
  <c r="C26" i="1"/>
  <c r="AE25" i="1"/>
  <c r="AF25" i="1" s="1"/>
  <c r="AD25" i="1"/>
  <c r="AC25" i="1"/>
  <c r="AB25" i="1"/>
  <c r="AF24" i="1"/>
  <c r="AE24" i="1"/>
  <c r="AD24" i="1"/>
  <c r="AC24" i="1"/>
  <c r="AG24" i="1" s="1"/>
  <c r="AB24" i="1"/>
  <c r="AE22" i="1"/>
  <c r="AF22" i="1" s="1"/>
  <c r="AD22" i="1"/>
  <c r="AC22" i="1"/>
  <c r="AB22" i="1"/>
  <c r="AE21" i="1"/>
  <c r="AF21" i="1" s="1"/>
  <c r="AD21" i="1"/>
  <c r="AC21" i="1"/>
  <c r="AB21" i="1"/>
  <c r="AF20" i="1"/>
  <c r="AE20" i="1"/>
  <c r="AD20" i="1"/>
  <c r="AC20" i="1"/>
  <c r="AG20" i="1" s="1"/>
  <c r="AB20" i="1"/>
  <c r="AE18" i="1"/>
  <c r="AF18" i="1" s="1"/>
  <c r="AD18" i="1"/>
  <c r="AC18" i="1"/>
  <c r="AB18" i="1"/>
  <c r="AE17" i="1"/>
  <c r="AF17" i="1" s="1"/>
  <c r="AD17" i="1"/>
  <c r="AC17" i="1"/>
  <c r="AG17" i="1" s="1"/>
  <c r="AB17" i="1"/>
  <c r="AF15" i="1"/>
  <c r="AE15" i="1"/>
  <c r="AD15" i="1"/>
  <c r="AC15" i="1"/>
  <c r="AB15" i="1"/>
  <c r="AE14" i="1"/>
  <c r="AF14" i="1" s="1"/>
  <c r="AD14" i="1"/>
  <c r="AC14" i="1"/>
  <c r="AB14" i="1"/>
  <c r="AE13" i="1"/>
  <c r="AF13" i="1" s="1"/>
  <c r="AD13" i="1"/>
  <c r="AC13" i="1"/>
  <c r="AB13" i="1"/>
  <c r="AE12" i="1"/>
  <c r="AF12" i="1" s="1"/>
  <c r="AD12" i="1"/>
  <c r="AC12" i="1"/>
  <c r="AB12" i="1"/>
  <c r="AF11" i="1"/>
  <c r="AE11" i="1"/>
  <c r="AD11" i="1"/>
  <c r="AC11" i="1"/>
  <c r="AB11" i="1"/>
  <c r="AB26" i="1" s="1"/>
  <c r="AE10" i="1"/>
  <c r="AF10" i="1" s="1"/>
  <c r="AD10" i="1"/>
  <c r="AC10" i="1"/>
  <c r="AG10" i="1" s="1"/>
  <c r="AB10" i="1"/>
  <c r="AE8" i="1"/>
  <c r="AF8" i="1" s="1"/>
  <c r="AD8" i="1"/>
  <c r="AC8" i="1"/>
  <c r="AB8" i="1"/>
  <c r="AE7" i="1"/>
  <c r="AD7" i="1"/>
  <c r="AD26" i="1" s="1"/>
  <c r="AF7" i="1"/>
  <c r="AB7" i="1"/>
  <c r="AG7" i="1" l="1"/>
  <c r="AG26" i="1" s="1"/>
  <c r="AC26" i="1"/>
  <c r="Z26" i="1"/>
</calcChain>
</file>

<file path=xl/sharedStrings.xml><?xml version="1.0" encoding="utf-8"?>
<sst xmlns="http://schemas.openxmlformats.org/spreadsheetml/2006/main" count="88" uniqueCount="54">
  <si>
    <t>PLAN DE ACCIÓN ANUAL - PLAN ESTRATÉGICO DE SEGURIDAD VIAL 2022</t>
  </si>
  <si>
    <t>DESCRIPCION DE LA ACTIVIDAD</t>
  </si>
  <si>
    <t>RESPONSABLE</t>
  </si>
  <si>
    <t># actividades Vigencia</t>
  </si>
  <si>
    <t>SEGUIMIENTO TRIMESTRAL PESV 2022</t>
  </si>
  <si>
    <t>Acumulado Trimestre 1</t>
  </si>
  <si>
    <t>Acumulado Trimestre 2</t>
  </si>
  <si>
    <t>Acumulado Trimestre 3</t>
  </si>
  <si>
    <t>Acumulado Trimestre 4</t>
  </si>
  <si>
    <t>Acumulado Anual</t>
  </si>
  <si>
    <t>PESO PILAR %</t>
  </si>
  <si>
    <t>Programado</t>
  </si>
  <si>
    <t>Ejecutado</t>
  </si>
  <si>
    <t>%Ejec</t>
  </si>
  <si>
    <t>Observaciones</t>
  </si>
  <si>
    <t>%Ejec Act.</t>
  </si>
  <si>
    <t>FORTALECIMIENTO DE LA GESTIÓN INSTITUCIONAL -30%</t>
  </si>
  <si>
    <t>Desarrollar actividades de concientización sobre los alcances del PESV y las responsabilidades de los actores viales.</t>
  </si>
  <si>
    <t>Dirección Administrativa y Financiera</t>
  </si>
  <si>
    <t>Presentar la Gestión realizada en el trimestre del Plan Estratégico de Seguridad Vial ante el equipo de trabajo del PESV.</t>
  </si>
  <si>
    <t>COMPORTAMIENTO HUMANO -30%</t>
  </si>
  <si>
    <t>Realizar capacitación a conductores en temas de Seguridad Vial de manera trimestral</t>
  </si>
  <si>
    <t>Dirección Administrativa y Financiera
Dirección de Talento Humano</t>
  </si>
  <si>
    <t>Se adelantó capacitación a los conductores de la entidad, en temas como socialización del protocolo de pruebas de alcoholemia y conductas seguras en la vía.</t>
  </si>
  <si>
    <t>Elaborar y socializar una cartilla de seguridad vial para conductores de la entidad</t>
  </si>
  <si>
    <t>Realizar capacitación en conducción y aplicar las pruebas teórico - prácticas dirigido a Conductores de la entidad</t>
  </si>
  <si>
    <t>Con apoyo de la ARL Positiva, se adelantaron pruebas teórico prácticas, dirigidas a los conductores de los vehículos de la entidad.</t>
  </si>
  <si>
    <t>Consolidar y socializar el informe sobre verificación de comparendos, comportamiento de conductores y chequeos preoperacionales</t>
  </si>
  <si>
    <t>Aplicar pruebas aleatorias de alcoholemia a los conductores</t>
  </si>
  <si>
    <t>En el mes de marzo se realizó una jornada de aplicación de pruebas de control de alcoholemia, con el apoyo de la IPS Evalúa Salud y con participación de 11 conductores</t>
  </si>
  <si>
    <t>Revisar la documentación de las hojas de vida de los conductores, para verificar que contengan la información mínima requerida, según la Res. 1565 de 2014</t>
  </si>
  <si>
    <t>VEHICULOS SEGUROS -20%</t>
  </si>
  <si>
    <t>Revisar el cumplimiento de lo establecido en la Res. 1565 de 2014, para la empresa de transporte contratada</t>
  </si>
  <si>
    <t>Dirección Administrativa y Financiera
Subdirección de Servicios Administrativos</t>
  </si>
  <si>
    <t>Realizar seguimiento a las actividades de mejoramiento de funcionalidades del aplicativo Sistema de Hoja de vida de Vehículos SHV de la entidad</t>
  </si>
  <si>
    <t>INFRAESTRUCTURA SEGURA -10%</t>
  </si>
  <si>
    <t>Socializar el  mapa de calor de accidentalidad vial de Bogotá a los conductores de la entidad.</t>
  </si>
  <si>
    <t>ATENCIÓN A VÍCTIMAS -10%</t>
  </si>
  <si>
    <t>Actualizar la matriz de riesgos PESV en alineación con la norma GTC45 para la vigencia 2022</t>
  </si>
  <si>
    <t>Elaborar y socializar el informe de seguimiento a los accidentes de tránsito de la vigencia 2022 y lecciones aprendidas</t>
  </si>
  <si>
    <t>TOTALES</t>
  </si>
  <si>
    <t>PONDERACIÓN PILARES</t>
  </si>
  <si>
    <t>1. FORTALECIMIENTO GESTIÓN INSTITUCIONAL -30%</t>
  </si>
  <si>
    <t>El porcentaje correspondiente a cada pilar del plan estratégico de seguridad vial fue determinado de acuerdo con la Ley 1503 de 2011 y la Resolución No 1565 de 2014, las cuales indican los pesos que se debe determinar en cada uno</t>
  </si>
  <si>
    <t>2. COMPORTAMIENTO HUMANO -30%</t>
  </si>
  <si>
    <t>3. VEHÍCULOS SEGUROS -20%</t>
  </si>
  <si>
    <t>4. INFRAESTRUCTURA SEGURA -10%</t>
  </si>
  <si>
    <t>5. ATENCIÓN A VÍCTIMAS -10%</t>
  </si>
  <si>
    <t>En articulación con el IDRD se desarrolló un taller práctico para concientizar a los servidores sobre el PESV, la seguridad vial y nuestras responsabilidades como actores viales</t>
  </si>
  <si>
    <t>Realizar actividades necesarias para incrementar en un 25% los cupos de los bici parqueaderos de la entidad y fomentar su uso</t>
  </si>
  <si>
    <t>Realizar actividades para fomentar el uso de los bici parqueaderos  de la entidad</t>
  </si>
  <si>
    <t>Se realizó la presentación del Informe de Gestión correspondiente al cuarto trimestre de 2021, los resultados finales de la vigencia y la programación para el 2022</t>
  </si>
  <si>
    <t>N.A.</t>
  </si>
  <si>
    <t>En coordinación con SST y la ARL se actualizó la Matriz de Riesgos y se elaboró un cronograma de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</si>
</sst>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9" fontId="1" fillId="2" borderId="22" xfId="1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9" fontId="1" fillId="2" borderId="25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9" fontId="1" fillId="2" borderId="27" xfId="1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166" fontId="2" fillId="3" borderId="25" xfId="2" applyNumberFormat="1" applyFont="1" applyFill="1" applyBorder="1" applyAlignment="1">
      <alignment horizontal="center" vertical="center"/>
    </xf>
    <xf numFmtId="166" fontId="2" fillId="3" borderId="39" xfId="2" applyNumberFormat="1" applyFont="1" applyFill="1" applyBorder="1" applyAlignment="1">
      <alignment horizontal="center" vertical="center"/>
    </xf>
    <xf numFmtId="9" fontId="2" fillId="3" borderId="39" xfId="1" applyFont="1" applyFill="1" applyBorder="1" applyAlignment="1">
      <alignment horizontal="center" vertical="center"/>
    </xf>
    <xf numFmtId="9" fontId="2" fillId="3" borderId="39" xfId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9" fontId="1" fillId="0" borderId="24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9" fontId="1" fillId="2" borderId="22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9" fontId="1" fillId="2" borderId="25" xfId="1" applyNumberFormat="1" applyFont="1" applyFill="1" applyBorder="1" applyAlignment="1">
      <alignment horizontal="center" vertical="center"/>
    </xf>
    <xf numFmtId="9" fontId="1" fillId="2" borderId="27" xfId="1" applyNumberFormat="1" applyFont="1" applyFill="1" applyBorder="1" applyAlignment="1">
      <alignment horizontal="center" vertical="center"/>
    </xf>
    <xf numFmtId="9" fontId="1" fillId="2" borderId="22" xfId="1" applyNumberFormat="1" applyFont="1" applyFill="1" applyBorder="1" applyAlignment="1">
      <alignment horizontal="justify" vertical="center" wrapText="1"/>
    </xf>
    <xf numFmtId="9" fontId="1" fillId="2" borderId="25" xfId="1" applyNumberFormat="1" applyFont="1" applyFill="1" applyBorder="1" applyAlignment="1">
      <alignment horizontal="justify" vertical="center" wrapText="1"/>
    </xf>
    <xf numFmtId="9" fontId="1" fillId="2" borderId="27" xfId="1" applyNumberFormat="1" applyFont="1" applyFill="1" applyBorder="1" applyAlignment="1">
      <alignment horizontal="justify" vertical="center" wrapText="1"/>
    </xf>
    <xf numFmtId="9" fontId="1" fillId="2" borderId="22" xfId="1" applyNumberFormat="1" applyFont="1" applyFill="1" applyBorder="1" applyAlignment="1">
      <alignment horizontal="center" vertical="center" wrapText="1"/>
    </xf>
    <xf numFmtId="9" fontId="5" fillId="2" borderId="22" xfId="1" applyNumberFormat="1" applyFont="1" applyFill="1" applyBorder="1" applyAlignment="1">
      <alignment horizontal="center" vertical="center"/>
    </xf>
    <xf numFmtId="9" fontId="1" fillId="2" borderId="23" xfId="1" applyNumberFormat="1" applyFont="1" applyFill="1" applyBorder="1" applyAlignment="1">
      <alignment horizontal="center" vertical="center"/>
    </xf>
    <xf numFmtId="164" fontId="1" fillId="2" borderId="23" xfId="1" applyNumberFormat="1" applyFont="1" applyFill="1" applyBorder="1" applyAlignment="1">
      <alignment horizontal="center" vertical="center"/>
    </xf>
    <xf numFmtId="9" fontId="1" fillId="2" borderId="25" xfId="1" applyNumberFormat="1" applyFont="1" applyFill="1" applyBorder="1" applyAlignment="1">
      <alignment horizontal="center" vertical="center" wrapText="1"/>
    </xf>
    <xf numFmtId="9" fontId="5" fillId="2" borderId="9" xfId="1" applyNumberFormat="1" applyFont="1" applyFill="1" applyBorder="1" applyAlignment="1">
      <alignment horizontal="center" vertical="center"/>
    </xf>
    <xf numFmtId="9" fontId="1" fillId="2" borderId="26" xfId="1" applyNumberFormat="1" applyFont="1" applyFill="1" applyBorder="1" applyAlignment="1">
      <alignment horizontal="center" vertical="center"/>
    </xf>
    <xf numFmtId="164" fontId="1" fillId="2" borderId="26" xfId="1" applyNumberFormat="1" applyFont="1" applyFill="1" applyBorder="1" applyAlignment="1">
      <alignment horizontal="center" vertical="center"/>
    </xf>
    <xf numFmtId="9" fontId="1" fillId="2" borderId="27" xfId="1" applyNumberFormat="1" applyFont="1" applyFill="1" applyBorder="1" applyAlignment="1">
      <alignment horizontal="center" vertical="center" wrapText="1"/>
    </xf>
    <xf numFmtId="9" fontId="1" fillId="2" borderId="28" xfId="1" applyNumberFormat="1" applyFont="1" applyFill="1" applyBorder="1" applyAlignment="1">
      <alignment horizontal="center" vertical="center"/>
    </xf>
    <xf numFmtId="164" fontId="1" fillId="2" borderId="28" xfId="1" applyNumberFormat="1" applyFont="1" applyFill="1" applyBorder="1" applyAlignment="1">
      <alignment horizontal="center" vertical="center"/>
    </xf>
    <xf numFmtId="164" fontId="1" fillId="2" borderId="22" xfId="1" applyNumberFormat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 wrapText="1"/>
    </xf>
    <xf numFmtId="0" fontId="7" fillId="4" borderId="43" xfId="0" applyFont="1" applyFill="1" applyBorder="1" applyAlignment="1">
      <alignment vertical="center" wrapText="1"/>
    </xf>
    <xf numFmtId="0" fontId="7" fillId="4" borderId="44" xfId="0" applyFont="1" applyFill="1" applyBorder="1" applyAlignment="1">
      <alignment vertical="center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showGridLines="0" tabSelected="1" zoomScale="77" zoomScaleNormal="77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5.75" x14ac:dyDescent="0.25"/>
  <cols>
    <col min="1" max="1" width="49.85546875" style="41" customWidth="1"/>
    <col min="2" max="2" width="31.85546875" style="25" customWidth="1"/>
    <col min="3" max="3" width="15.140625" style="42" customWidth="1"/>
    <col min="4" max="4" width="7.28515625" style="42" customWidth="1"/>
    <col min="5" max="8" width="7.28515625" style="41" customWidth="1"/>
    <col min="9" max="9" width="37.7109375" style="41" customWidth="1"/>
    <col min="10" max="14" width="7.28515625" style="41" customWidth="1"/>
    <col min="15" max="15" width="37.7109375" style="41" customWidth="1"/>
    <col min="16" max="20" width="7.28515625" style="41" customWidth="1"/>
    <col min="21" max="21" width="37.7109375" style="41" customWidth="1"/>
    <col min="22" max="26" width="7.28515625" style="41" customWidth="1"/>
    <col min="27" max="27" width="37.7109375" style="41" customWidth="1"/>
    <col min="28" max="31" width="7.28515625" style="41" customWidth="1"/>
    <col min="32" max="32" width="8.28515625" style="41" customWidth="1"/>
    <col min="33" max="33" width="15" style="41" customWidth="1"/>
    <col min="34" max="34" width="11.42578125" style="41" customWidth="1"/>
    <col min="35" max="16384" width="11.42578125" style="41"/>
  </cols>
  <sheetData>
    <row r="1" spans="1:33" s="5" customFormat="1" ht="18.75" x14ac:dyDescent="0.3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s="5" customFormat="1" ht="19.5" thickBot="1" x14ac:dyDescent="0.35">
      <c r="A2" s="6"/>
      <c r="B2" s="7"/>
      <c r="C2" s="8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s="10" customFormat="1" ht="19.5" customHeight="1" x14ac:dyDescent="0.25">
      <c r="A3" s="72" t="s">
        <v>1</v>
      </c>
      <c r="B3" s="74" t="s">
        <v>2</v>
      </c>
      <c r="C3" s="74" t="s">
        <v>3</v>
      </c>
      <c r="D3" s="9"/>
      <c r="E3" s="76" t="s">
        <v>4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7"/>
    </row>
    <row r="4" spans="1:33" s="10" customFormat="1" ht="29.25" customHeight="1" thickBot="1" x14ac:dyDescent="0.3">
      <c r="A4" s="73"/>
      <c r="B4" s="75"/>
      <c r="C4" s="75"/>
      <c r="D4" s="78" t="s">
        <v>5</v>
      </c>
      <c r="E4" s="79"/>
      <c r="F4" s="79"/>
      <c r="G4" s="79"/>
      <c r="H4" s="79"/>
      <c r="I4" s="80"/>
      <c r="J4" s="78" t="s">
        <v>6</v>
      </c>
      <c r="K4" s="79"/>
      <c r="L4" s="79"/>
      <c r="M4" s="79"/>
      <c r="N4" s="79"/>
      <c r="O4" s="80"/>
      <c r="P4" s="78" t="s">
        <v>7</v>
      </c>
      <c r="Q4" s="79"/>
      <c r="R4" s="79"/>
      <c r="S4" s="79"/>
      <c r="T4" s="79"/>
      <c r="U4" s="80"/>
      <c r="V4" s="78" t="s">
        <v>8</v>
      </c>
      <c r="W4" s="79"/>
      <c r="X4" s="79"/>
      <c r="Y4" s="79"/>
      <c r="Z4" s="79"/>
      <c r="AA4" s="80"/>
      <c r="AB4" s="78" t="s">
        <v>9</v>
      </c>
      <c r="AC4" s="79"/>
      <c r="AD4" s="79"/>
      <c r="AE4" s="79"/>
      <c r="AF4" s="80"/>
      <c r="AG4" s="11" t="s">
        <v>10</v>
      </c>
    </row>
    <row r="5" spans="1:33" s="10" customFormat="1" ht="42.75" customHeight="1" thickBot="1" x14ac:dyDescent="0.3">
      <c r="A5" s="12"/>
      <c r="B5" s="13"/>
      <c r="C5" s="13"/>
      <c r="D5" s="69" t="s">
        <v>11</v>
      </c>
      <c r="E5" s="69"/>
      <c r="F5" s="69" t="s">
        <v>12</v>
      </c>
      <c r="G5" s="69"/>
      <c r="H5" s="14" t="s">
        <v>13</v>
      </c>
      <c r="I5" s="15" t="s">
        <v>14</v>
      </c>
      <c r="J5" s="69" t="s">
        <v>11</v>
      </c>
      <c r="K5" s="69"/>
      <c r="L5" s="69" t="s">
        <v>12</v>
      </c>
      <c r="M5" s="69"/>
      <c r="N5" s="14" t="s">
        <v>13</v>
      </c>
      <c r="O5" s="15" t="s">
        <v>14</v>
      </c>
      <c r="P5" s="69" t="s">
        <v>11</v>
      </c>
      <c r="Q5" s="69"/>
      <c r="R5" s="69" t="s">
        <v>12</v>
      </c>
      <c r="S5" s="69"/>
      <c r="T5" s="14" t="s">
        <v>13</v>
      </c>
      <c r="U5" s="15" t="s">
        <v>14</v>
      </c>
      <c r="V5" s="69" t="s">
        <v>11</v>
      </c>
      <c r="W5" s="69"/>
      <c r="X5" s="69" t="s">
        <v>12</v>
      </c>
      <c r="Y5" s="69"/>
      <c r="Z5" s="14" t="s">
        <v>13</v>
      </c>
      <c r="AA5" s="15" t="s">
        <v>14</v>
      </c>
      <c r="AB5" s="70" t="s">
        <v>11</v>
      </c>
      <c r="AC5" s="71"/>
      <c r="AD5" s="70" t="s">
        <v>12</v>
      </c>
      <c r="AE5" s="71"/>
      <c r="AF5" s="14" t="s">
        <v>15</v>
      </c>
      <c r="AG5" s="16"/>
    </row>
    <row r="6" spans="1:33" s="5" customFormat="1" ht="21" customHeight="1" x14ac:dyDescent="0.3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3"/>
    </row>
    <row r="7" spans="1:33" s="5" customFormat="1" ht="94.5" customHeight="1" x14ac:dyDescent="0.3">
      <c r="A7" s="17" t="s">
        <v>17</v>
      </c>
      <c r="B7" s="18" t="s">
        <v>18</v>
      </c>
      <c r="C7" s="19">
        <v>2</v>
      </c>
      <c r="D7" s="81">
        <v>1</v>
      </c>
      <c r="E7" s="82">
        <v>0.09</v>
      </c>
      <c r="F7" s="81">
        <v>1</v>
      </c>
      <c r="G7" s="82">
        <v>0.09</v>
      </c>
      <c r="H7" s="82">
        <v>1</v>
      </c>
      <c r="I7" s="86" t="s">
        <v>48</v>
      </c>
      <c r="J7" s="81">
        <v>1</v>
      </c>
      <c r="K7" s="82">
        <v>0.09</v>
      </c>
      <c r="L7" s="81">
        <v>0</v>
      </c>
      <c r="M7" s="82">
        <v>0</v>
      </c>
      <c r="N7" s="82">
        <v>1</v>
      </c>
      <c r="O7" s="20"/>
      <c r="P7" s="81">
        <v>0</v>
      </c>
      <c r="Q7" s="82">
        <v>0</v>
      </c>
      <c r="R7" s="81">
        <v>0</v>
      </c>
      <c r="S7" s="82">
        <v>0</v>
      </c>
      <c r="T7" s="82">
        <v>0</v>
      </c>
      <c r="U7" s="89"/>
      <c r="V7" s="81">
        <v>0</v>
      </c>
      <c r="W7" s="82">
        <v>0</v>
      </c>
      <c r="X7" s="81">
        <v>0</v>
      </c>
      <c r="Y7" s="82">
        <v>0</v>
      </c>
      <c r="Z7" s="82">
        <v>0</v>
      </c>
      <c r="AA7" s="89"/>
      <c r="AB7" s="81">
        <f t="shared" ref="AB7:AD8" si="0">+D7+J7+P7+V7</f>
        <v>2</v>
      </c>
      <c r="AC7" s="90">
        <f>+E7+K7+Q7+W7</f>
        <v>0.18</v>
      </c>
      <c r="AD7" s="81">
        <f t="shared" si="0"/>
        <v>1</v>
      </c>
      <c r="AE7" s="91">
        <f>+Y7+S7+M7+G7</f>
        <v>0.09</v>
      </c>
      <c r="AF7" s="92">
        <f>+IFERROR(AE7/AC7,"")</f>
        <v>0.5</v>
      </c>
      <c r="AG7" s="64">
        <f>+AC7+AC8</f>
        <v>0.3</v>
      </c>
    </row>
    <row r="8" spans="1:33" s="25" customFormat="1" ht="95.25" customHeight="1" thickBot="1" x14ac:dyDescent="0.3">
      <c r="A8" s="21" t="s">
        <v>19</v>
      </c>
      <c r="B8" s="22" t="s">
        <v>18</v>
      </c>
      <c r="C8" s="23">
        <v>4</v>
      </c>
      <c r="D8" s="83">
        <v>1</v>
      </c>
      <c r="E8" s="84">
        <v>0.03</v>
      </c>
      <c r="F8" s="83">
        <v>1</v>
      </c>
      <c r="G8" s="84">
        <v>0.03</v>
      </c>
      <c r="H8" s="84">
        <v>1</v>
      </c>
      <c r="I8" s="87" t="s">
        <v>51</v>
      </c>
      <c r="J8" s="83">
        <v>1</v>
      </c>
      <c r="K8" s="84">
        <v>0.03</v>
      </c>
      <c r="L8" s="83">
        <v>0</v>
      </c>
      <c r="M8" s="84">
        <v>0</v>
      </c>
      <c r="N8" s="84">
        <v>1</v>
      </c>
      <c r="O8" s="24"/>
      <c r="P8" s="83">
        <v>1</v>
      </c>
      <c r="Q8" s="84">
        <v>0.03</v>
      </c>
      <c r="R8" s="83">
        <v>0</v>
      </c>
      <c r="S8" s="84">
        <v>0</v>
      </c>
      <c r="T8" s="84">
        <v>0</v>
      </c>
      <c r="U8" s="93"/>
      <c r="V8" s="83">
        <v>1</v>
      </c>
      <c r="W8" s="84">
        <v>0.03</v>
      </c>
      <c r="X8" s="83">
        <v>0</v>
      </c>
      <c r="Y8" s="84">
        <v>0</v>
      </c>
      <c r="Z8" s="84">
        <v>0</v>
      </c>
      <c r="AA8" s="93"/>
      <c r="AB8" s="83">
        <f t="shared" si="0"/>
        <v>4</v>
      </c>
      <c r="AC8" s="94">
        <f t="shared" si="0"/>
        <v>0.12</v>
      </c>
      <c r="AD8" s="83">
        <f t="shared" si="0"/>
        <v>1</v>
      </c>
      <c r="AE8" s="95">
        <f>+Y8+S8+M8+G8</f>
        <v>0.03</v>
      </c>
      <c r="AF8" s="96">
        <f>+IFERROR(AE8/AC8,"")</f>
        <v>0.25</v>
      </c>
      <c r="AG8" s="65"/>
    </row>
    <row r="9" spans="1:33" s="10" customFormat="1" ht="21" customHeight="1" x14ac:dyDescent="0.25">
      <c r="A9" s="61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3"/>
    </row>
    <row r="10" spans="1:33" s="25" customFormat="1" ht="94.5" customHeight="1" x14ac:dyDescent="0.25">
      <c r="A10" s="17" t="s">
        <v>21</v>
      </c>
      <c r="B10" s="18" t="s">
        <v>22</v>
      </c>
      <c r="C10" s="19">
        <v>4</v>
      </c>
      <c r="D10" s="81">
        <v>1</v>
      </c>
      <c r="E10" s="82">
        <v>0.02</v>
      </c>
      <c r="F10" s="81">
        <v>1</v>
      </c>
      <c r="G10" s="82">
        <v>0.02</v>
      </c>
      <c r="H10" s="82">
        <v>1</v>
      </c>
      <c r="I10" s="86" t="s">
        <v>23</v>
      </c>
      <c r="J10" s="81">
        <v>1</v>
      </c>
      <c r="K10" s="82">
        <v>0.02</v>
      </c>
      <c r="L10" s="81">
        <v>0</v>
      </c>
      <c r="M10" s="82">
        <v>0</v>
      </c>
      <c r="N10" s="82">
        <v>0</v>
      </c>
      <c r="O10" s="20"/>
      <c r="P10" s="81">
        <v>1</v>
      </c>
      <c r="Q10" s="82">
        <v>0.02</v>
      </c>
      <c r="R10" s="81">
        <v>0</v>
      </c>
      <c r="S10" s="82">
        <v>0</v>
      </c>
      <c r="T10" s="82">
        <v>0</v>
      </c>
      <c r="U10" s="89"/>
      <c r="V10" s="81">
        <v>1</v>
      </c>
      <c r="W10" s="82">
        <v>0.02</v>
      </c>
      <c r="X10" s="81">
        <v>0</v>
      </c>
      <c r="Y10" s="82">
        <v>0</v>
      </c>
      <c r="Z10" s="82">
        <v>0</v>
      </c>
      <c r="AA10" s="89"/>
      <c r="AB10" s="81">
        <f t="shared" ref="AB10:AD15" si="1">+D10+J10+P10+V10</f>
        <v>4</v>
      </c>
      <c r="AC10" s="90">
        <f t="shared" si="1"/>
        <v>0.08</v>
      </c>
      <c r="AD10" s="81">
        <f t="shared" si="1"/>
        <v>1</v>
      </c>
      <c r="AE10" s="91">
        <f t="shared" ref="AE10:AE15" si="2">+Y10+S10+M10+G10</f>
        <v>0.02</v>
      </c>
      <c r="AF10" s="92">
        <f t="shared" ref="AF10:AF15" si="3">+IFERROR(AE10/AC10,"")</f>
        <v>0.25</v>
      </c>
      <c r="AG10" s="64">
        <f>+AC10+AC11+AC12+AC13+AC14+AC15</f>
        <v>0.30000000000000004</v>
      </c>
    </row>
    <row r="11" spans="1:33" s="25" customFormat="1" ht="45.75" customHeight="1" x14ac:dyDescent="0.25">
      <c r="A11" s="17" t="s">
        <v>24</v>
      </c>
      <c r="B11" s="26" t="s">
        <v>18</v>
      </c>
      <c r="C11" s="19">
        <v>1</v>
      </c>
      <c r="D11" s="81">
        <v>0</v>
      </c>
      <c r="E11" s="85">
        <v>0</v>
      </c>
      <c r="F11" s="81">
        <v>0</v>
      </c>
      <c r="G11" s="85">
        <v>0</v>
      </c>
      <c r="H11" s="85">
        <v>0</v>
      </c>
      <c r="I11" s="97" t="s">
        <v>52</v>
      </c>
      <c r="J11" s="81">
        <v>1</v>
      </c>
      <c r="K11" s="85">
        <v>0.02</v>
      </c>
      <c r="L11" s="81">
        <v>0</v>
      </c>
      <c r="M11" s="85">
        <v>0</v>
      </c>
      <c r="N11" s="85">
        <v>0</v>
      </c>
      <c r="O11" s="27"/>
      <c r="P11" s="81">
        <v>0</v>
      </c>
      <c r="Q11" s="85">
        <v>0</v>
      </c>
      <c r="R11" s="81">
        <v>0</v>
      </c>
      <c r="S11" s="85">
        <v>0</v>
      </c>
      <c r="T11" s="85">
        <v>0</v>
      </c>
      <c r="U11" s="97"/>
      <c r="V11" s="81">
        <v>0</v>
      </c>
      <c r="W11" s="85">
        <v>0</v>
      </c>
      <c r="X11" s="81">
        <v>0</v>
      </c>
      <c r="Y11" s="85">
        <v>0</v>
      </c>
      <c r="Z11" s="85">
        <v>0</v>
      </c>
      <c r="AA11" s="97"/>
      <c r="AB11" s="81">
        <f t="shared" si="1"/>
        <v>1</v>
      </c>
      <c r="AC11" s="90">
        <f t="shared" si="1"/>
        <v>0.02</v>
      </c>
      <c r="AD11" s="81">
        <f t="shared" si="1"/>
        <v>0</v>
      </c>
      <c r="AE11" s="98">
        <f t="shared" si="2"/>
        <v>0</v>
      </c>
      <c r="AF11" s="99">
        <f t="shared" si="3"/>
        <v>0</v>
      </c>
      <c r="AG11" s="64"/>
    </row>
    <row r="12" spans="1:33" s="25" customFormat="1" ht="77.25" customHeight="1" x14ac:dyDescent="0.25">
      <c r="A12" s="17" t="s">
        <v>25</v>
      </c>
      <c r="B12" s="26" t="s">
        <v>22</v>
      </c>
      <c r="C12" s="19">
        <v>1</v>
      </c>
      <c r="D12" s="81">
        <v>1</v>
      </c>
      <c r="E12" s="85">
        <v>0.03</v>
      </c>
      <c r="F12" s="81">
        <v>1</v>
      </c>
      <c r="G12" s="85">
        <v>0.03</v>
      </c>
      <c r="H12" s="85">
        <v>1</v>
      </c>
      <c r="I12" s="88" t="s">
        <v>26</v>
      </c>
      <c r="J12" s="81">
        <v>0</v>
      </c>
      <c r="K12" s="85">
        <v>0</v>
      </c>
      <c r="L12" s="81">
        <v>0</v>
      </c>
      <c r="M12" s="85">
        <v>0</v>
      </c>
      <c r="N12" s="85">
        <v>0</v>
      </c>
      <c r="O12" s="27"/>
      <c r="P12" s="81">
        <v>0</v>
      </c>
      <c r="Q12" s="85">
        <v>0</v>
      </c>
      <c r="R12" s="81">
        <v>0</v>
      </c>
      <c r="S12" s="85">
        <v>0</v>
      </c>
      <c r="T12" s="85">
        <v>0</v>
      </c>
      <c r="U12" s="97"/>
      <c r="V12" s="81">
        <v>0</v>
      </c>
      <c r="W12" s="85">
        <v>0</v>
      </c>
      <c r="X12" s="81">
        <v>0</v>
      </c>
      <c r="Y12" s="85">
        <v>0</v>
      </c>
      <c r="Z12" s="85">
        <v>0</v>
      </c>
      <c r="AA12" s="97"/>
      <c r="AB12" s="81">
        <f t="shared" si="1"/>
        <v>1</v>
      </c>
      <c r="AC12" s="90">
        <f t="shared" si="1"/>
        <v>0.03</v>
      </c>
      <c r="AD12" s="81">
        <f t="shared" si="1"/>
        <v>1</v>
      </c>
      <c r="AE12" s="98">
        <f t="shared" si="2"/>
        <v>0.03</v>
      </c>
      <c r="AF12" s="98">
        <f t="shared" si="3"/>
        <v>1</v>
      </c>
      <c r="AG12" s="64"/>
    </row>
    <row r="13" spans="1:33" s="25" customFormat="1" ht="67.5" customHeight="1" x14ac:dyDescent="0.25">
      <c r="A13" s="28" t="s">
        <v>27</v>
      </c>
      <c r="B13" s="26" t="s">
        <v>18</v>
      </c>
      <c r="C13" s="19">
        <v>3</v>
      </c>
      <c r="D13" s="81">
        <v>0</v>
      </c>
      <c r="E13" s="85">
        <v>0</v>
      </c>
      <c r="F13" s="81">
        <v>0</v>
      </c>
      <c r="G13" s="85">
        <v>0</v>
      </c>
      <c r="H13" s="85">
        <v>0</v>
      </c>
      <c r="I13" s="97" t="s">
        <v>52</v>
      </c>
      <c r="J13" s="81">
        <v>1</v>
      </c>
      <c r="K13" s="85">
        <v>0.01</v>
      </c>
      <c r="L13" s="81">
        <v>0</v>
      </c>
      <c r="M13" s="85">
        <v>0</v>
      </c>
      <c r="N13" s="85">
        <v>0</v>
      </c>
      <c r="O13" s="27"/>
      <c r="P13" s="81">
        <v>1</v>
      </c>
      <c r="Q13" s="85">
        <v>0.01</v>
      </c>
      <c r="R13" s="81">
        <v>0</v>
      </c>
      <c r="S13" s="85">
        <v>0</v>
      </c>
      <c r="T13" s="85">
        <v>0</v>
      </c>
      <c r="U13" s="97"/>
      <c r="V13" s="81">
        <v>1</v>
      </c>
      <c r="W13" s="85">
        <v>0.01</v>
      </c>
      <c r="X13" s="81">
        <v>0</v>
      </c>
      <c r="Y13" s="85">
        <v>0</v>
      </c>
      <c r="Z13" s="85">
        <v>0</v>
      </c>
      <c r="AA13" s="97"/>
      <c r="AB13" s="81">
        <f t="shared" si="1"/>
        <v>3</v>
      </c>
      <c r="AC13" s="90">
        <f t="shared" si="1"/>
        <v>0.03</v>
      </c>
      <c r="AD13" s="81">
        <f t="shared" si="1"/>
        <v>0</v>
      </c>
      <c r="AE13" s="98">
        <f t="shared" si="2"/>
        <v>0</v>
      </c>
      <c r="AF13" s="99">
        <f t="shared" si="3"/>
        <v>0</v>
      </c>
      <c r="AG13" s="64"/>
    </row>
    <row r="14" spans="1:33" s="25" customFormat="1" ht="90" customHeight="1" x14ac:dyDescent="0.25">
      <c r="A14" s="28" t="s">
        <v>28</v>
      </c>
      <c r="B14" s="26" t="s">
        <v>22</v>
      </c>
      <c r="C14" s="19">
        <v>6</v>
      </c>
      <c r="D14" s="81">
        <v>1</v>
      </c>
      <c r="E14" s="85">
        <v>0.02</v>
      </c>
      <c r="F14" s="81">
        <v>1</v>
      </c>
      <c r="G14" s="85">
        <v>0.02</v>
      </c>
      <c r="H14" s="85">
        <v>1</v>
      </c>
      <c r="I14" s="88" t="s">
        <v>29</v>
      </c>
      <c r="J14" s="81">
        <v>2</v>
      </c>
      <c r="K14" s="85">
        <v>0.04</v>
      </c>
      <c r="L14" s="81">
        <v>0</v>
      </c>
      <c r="M14" s="85">
        <v>0</v>
      </c>
      <c r="N14" s="85">
        <v>0</v>
      </c>
      <c r="O14" s="27"/>
      <c r="P14" s="81">
        <v>1</v>
      </c>
      <c r="Q14" s="85">
        <v>0.02</v>
      </c>
      <c r="R14" s="81">
        <v>0</v>
      </c>
      <c r="S14" s="85">
        <v>0</v>
      </c>
      <c r="T14" s="85">
        <v>0</v>
      </c>
      <c r="U14" s="97"/>
      <c r="V14" s="81">
        <v>2</v>
      </c>
      <c r="W14" s="85">
        <v>0.04</v>
      </c>
      <c r="X14" s="81">
        <v>0</v>
      </c>
      <c r="Y14" s="85">
        <v>0</v>
      </c>
      <c r="Z14" s="85">
        <v>0</v>
      </c>
      <c r="AA14" s="97"/>
      <c r="AB14" s="81">
        <f t="shared" si="1"/>
        <v>6</v>
      </c>
      <c r="AC14" s="90">
        <f t="shared" si="1"/>
        <v>0.12</v>
      </c>
      <c r="AD14" s="81">
        <f t="shared" si="1"/>
        <v>1</v>
      </c>
      <c r="AE14" s="98">
        <f t="shared" si="2"/>
        <v>0.02</v>
      </c>
      <c r="AF14" s="99">
        <f t="shared" si="3"/>
        <v>0.16666666666666669</v>
      </c>
      <c r="AG14" s="64"/>
    </row>
    <row r="15" spans="1:33" s="25" customFormat="1" ht="75" customHeight="1" thickBot="1" x14ac:dyDescent="0.3">
      <c r="A15" s="29" t="s">
        <v>30</v>
      </c>
      <c r="B15" s="22" t="s">
        <v>22</v>
      </c>
      <c r="C15" s="23">
        <v>2</v>
      </c>
      <c r="D15" s="83">
        <v>0</v>
      </c>
      <c r="E15" s="84">
        <v>0</v>
      </c>
      <c r="F15" s="83">
        <v>0</v>
      </c>
      <c r="G15" s="84">
        <v>0</v>
      </c>
      <c r="H15" s="84">
        <v>0</v>
      </c>
      <c r="I15" s="93" t="s">
        <v>52</v>
      </c>
      <c r="J15" s="83">
        <v>1</v>
      </c>
      <c r="K15" s="84">
        <v>0.01</v>
      </c>
      <c r="L15" s="83">
        <v>0</v>
      </c>
      <c r="M15" s="84">
        <v>0</v>
      </c>
      <c r="N15" s="84">
        <v>0</v>
      </c>
      <c r="O15" s="24"/>
      <c r="P15" s="83">
        <v>0</v>
      </c>
      <c r="Q15" s="84">
        <v>0</v>
      </c>
      <c r="R15" s="83">
        <v>0</v>
      </c>
      <c r="S15" s="84">
        <v>0</v>
      </c>
      <c r="T15" s="84">
        <v>0</v>
      </c>
      <c r="U15" s="93"/>
      <c r="V15" s="83">
        <v>1</v>
      </c>
      <c r="W15" s="84">
        <v>0.01</v>
      </c>
      <c r="X15" s="83">
        <v>0</v>
      </c>
      <c r="Y15" s="84">
        <v>0</v>
      </c>
      <c r="Z15" s="84">
        <v>0</v>
      </c>
      <c r="AA15" s="93"/>
      <c r="AB15" s="83">
        <f t="shared" si="1"/>
        <v>2</v>
      </c>
      <c r="AC15" s="94">
        <f t="shared" si="1"/>
        <v>0.02</v>
      </c>
      <c r="AD15" s="83">
        <f t="shared" si="1"/>
        <v>0</v>
      </c>
      <c r="AE15" s="95">
        <f t="shared" si="2"/>
        <v>0</v>
      </c>
      <c r="AF15" s="96">
        <f t="shared" si="3"/>
        <v>0</v>
      </c>
      <c r="AG15" s="65"/>
    </row>
    <row r="16" spans="1:33" s="10" customFormat="1" ht="21" customHeight="1" x14ac:dyDescent="0.25">
      <c r="A16" s="61" t="s">
        <v>31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</row>
    <row r="17" spans="1:33" s="25" customFormat="1" ht="68.25" customHeight="1" x14ac:dyDescent="0.25">
      <c r="A17" s="17" t="s">
        <v>32</v>
      </c>
      <c r="B17" s="30" t="s">
        <v>33</v>
      </c>
      <c r="C17" s="31">
        <v>2</v>
      </c>
      <c r="D17" s="81">
        <v>0</v>
      </c>
      <c r="E17" s="82">
        <v>0</v>
      </c>
      <c r="F17" s="81">
        <v>0</v>
      </c>
      <c r="G17" s="82">
        <v>0</v>
      </c>
      <c r="H17" s="82">
        <v>0</v>
      </c>
      <c r="I17" s="89" t="s">
        <v>52</v>
      </c>
      <c r="J17" s="81">
        <v>1</v>
      </c>
      <c r="K17" s="82">
        <v>0.05</v>
      </c>
      <c r="L17" s="81">
        <v>0</v>
      </c>
      <c r="M17" s="82">
        <v>0</v>
      </c>
      <c r="N17" s="82">
        <v>0</v>
      </c>
      <c r="O17" s="89"/>
      <c r="P17" s="81">
        <v>0</v>
      </c>
      <c r="Q17" s="82">
        <v>0</v>
      </c>
      <c r="R17" s="81">
        <v>0</v>
      </c>
      <c r="S17" s="82">
        <v>0</v>
      </c>
      <c r="T17" s="82">
        <v>0</v>
      </c>
      <c r="U17" s="89"/>
      <c r="V17" s="81">
        <v>1</v>
      </c>
      <c r="W17" s="82">
        <v>0.05</v>
      </c>
      <c r="X17" s="81">
        <v>0</v>
      </c>
      <c r="Y17" s="82">
        <v>0</v>
      </c>
      <c r="Z17" s="82">
        <v>0</v>
      </c>
      <c r="AA17" s="89"/>
      <c r="AB17" s="81">
        <f t="shared" ref="AB17:AD18" si="4">+D17+J17+P17+V17</f>
        <v>2</v>
      </c>
      <c r="AC17" s="90">
        <f t="shared" si="4"/>
        <v>0.1</v>
      </c>
      <c r="AD17" s="81">
        <f t="shared" si="4"/>
        <v>0</v>
      </c>
      <c r="AE17" s="91">
        <f>+Y17+S17+M17+G17</f>
        <v>0</v>
      </c>
      <c r="AF17" s="92">
        <f>+IFERROR(AE17/AC17,"")</f>
        <v>0</v>
      </c>
      <c r="AG17" s="64">
        <f>+AC17+AC18</f>
        <v>0.2</v>
      </c>
    </row>
    <row r="18" spans="1:33" s="25" customFormat="1" ht="79.5" customHeight="1" thickBot="1" x14ac:dyDescent="0.3">
      <c r="A18" s="21" t="s">
        <v>34</v>
      </c>
      <c r="B18" s="32" t="s">
        <v>33</v>
      </c>
      <c r="C18" s="33">
        <v>2</v>
      </c>
      <c r="D18" s="83">
        <v>0</v>
      </c>
      <c r="E18" s="84">
        <v>0</v>
      </c>
      <c r="F18" s="83">
        <v>0</v>
      </c>
      <c r="G18" s="84">
        <v>0</v>
      </c>
      <c r="H18" s="84">
        <v>0</v>
      </c>
      <c r="I18" s="93" t="s">
        <v>52</v>
      </c>
      <c r="J18" s="83">
        <v>1</v>
      </c>
      <c r="K18" s="84">
        <v>0.05</v>
      </c>
      <c r="L18" s="83">
        <v>0</v>
      </c>
      <c r="M18" s="84">
        <v>0</v>
      </c>
      <c r="N18" s="84">
        <v>0</v>
      </c>
      <c r="O18" s="93"/>
      <c r="P18" s="83">
        <v>1</v>
      </c>
      <c r="Q18" s="84">
        <v>0.05</v>
      </c>
      <c r="R18" s="83">
        <v>0</v>
      </c>
      <c r="S18" s="84">
        <v>0</v>
      </c>
      <c r="T18" s="84">
        <v>0</v>
      </c>
      <c r="U18" s="93"/>
      <c r="V18" s="83">
        <v>0</v>
      </c>
      <c r="W18" s="84">
        <v>0</v>
      </c>
      <c r="X18" s="83">
        <v>0</v>
      </c>
      <c r="Y18" s="84">
        <v>0</v>
      </c>
      <c r="Z18" s="84">
        <v>0</v>
      </c>
      <c r="AA18" s="93"/>
      <c r="AB18" s="83">
        <f t="shared" si="4"/>
        <v>2</v>
      </c>
      <c r="AC18" s="94">
        <f t="shared" si="4"/>
        <v>0.1</v>
      </c>
      <c r="AD18" s="83">
        <f t="shared" si="4"/>
        <v>0</v>
      </c>
      <c r="AE18" s="95">
        <f>+Y18+S18+M18+G18</f>
        <v>0</v>
      </c>
      <c r="AF18" s="96">
        <f>+IFERROR(AE18/AC18,"")</f>
        <v>0</v>
      </c>
      <c r="AG18" s="65"/>
    </row>
    <row r="19" spans="1:33" s="10" customFormat="1" ht="18.75" x14ac:dyDescent="0.25">
      <c r="A19" s="61" t="s">
        <v>35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</row>
    <row r="20" spans="1:33" s="10" customFormat="1" ht="75" x14ac:dyDescent="0.25">
      <c r="A20" s="17" t="s">
        <v>49</v>
      </c>
      <c r="B20" s="18" t="s">
        <v>18</v>
      </c>
      <c r="C20" s="31">
        <v>1</v>
      </c>
      <c r="D20" s="81">
        <v>0</v>
      </c>
      <c r="E20" s="82">
        <v>0</v>
      </c>
      <c r="F20" s="81">
        <v>0</v>
      </c>
      <c r="G20" s="82">
        <v>0</v>
      </c>
      <c r="H20" s="82">
        <v>0</v>
      </c>
      <c r="I20" s="89" t="s">
        <v>52</v>
      </c>
      <c r="J20" s="81">
        <v>1</v>
      </c>
      <c r="K20" s="82">
        <v>0.04</v>
      </c>
      <c r="L20" s="81">
        <v>0</v>
      </c>
      <c r="M20" s="82">
        <v>0</v>
      </c>
      <c r="N20" s="82">
        <v>0</v>
      </c>
      <c r="O20" s="89"/>
      <c r="P20" s="81">
        <v>0</v>
      </c>
      <c r="Q20" s="82">
        <v>0</v>
      </c>
      <c r="R20" s="81">
        <v>0</v>
      </c>
      <c r="S20" s="82">
        <v>0</v>
      </c>
      <c r="T20" s="82">
        <v>0</v>
      </c>
      <c r="U20" s="89"/>
      <c r="V20" s="81">
        <v>0</v>
      </c>
      <c r="W20" s="82">
        <v>0</v>
      </c>
      <c r="X20" s="81">
        <v>0</v>
      </c>
      <c r="Y20" s="82">
        <v>0</v>
      </c>
      <c r="Z20" s="82">
        <v>0</v>
      </c>
      <c r="AA20" s="89"/>
      <c r="AB20" s="81">
        <f t="shared" ref="AB20:AD22" si="5">+D20+J20+P20+V20</f>
        <v>1</v>
      </c>
      <c r="AC20" s="90">
        <f t="shared" si="5"/>
        <v>0.04</v>
      </c>
      <c r="AD20" s="81">
        <f t="shared" si="5"/>
        <v>0</v>
      </c>
      <c r="AE20" s="91">
        <f>+Y20+S20+M20+G20</f>
        <v>0</v>
      </c>
      <c r="AF20" s="100">
        <f>+IFERROR(AE20/AC20,"")</f>
        <v>0</v>
      </c>
      <c r="AG20" s="66">
        <f>+AC20+AC21+AC22</f>
        <v>0.1</v>
      </c>
    </row>
    <row r="21" spans="1:33" s="10" customFormat="1" ht="41.25" customHeight="1" x14ac:dyDescent="0.25">
      <c r="A21" s="17" t="s">
        <v>50</v>
      </c>
      <c r="B21" s="34" t="s">
        <v>18</v>
      </c>
      <c r="C21" s="31">
        <v>1</v>
      </c>
      <c r="D21" s="81">
        <v>0</v>
      </c>
      <c r="E21" s="85">
        <v>0</v>
      </c>
      <c r="F21" s="81">
        <v>0</v>
      </c>
      <c r="G21" s="85">
        <v>0</v>
      </c>
      <c r="H21" s="85">
        <v>0</v>
      </c>
      <c r="I21" s="97" t="s">
        <v>52</v>
      </c>
      <c r="J21" s="81">
        <v>0</v>
      </c>
      <c r="K21" s="85">
        <v>0</v>
      </c>
      <c r="L21" s="81">
        <v>0</v>
      </c>
      <c r="M21" s="85">
        <v>0</v>
      </c>
      <c r="N21" s="85">
        <v>0</v>
      </c>
      <c r="O21" s="97"/>
      <c r="P21" s="81">
        <v>1</v>
      </c>
      <c r="Q21" s="85">
        <v>0.03</v>
      </c>
      <c r="R21" s="81">
        <v>0</v>
      </c>
      <c r="S21" s="85">
        <v>0</v>
      </c>
      <c r="T21" s="85">
        <v>0</v>
      </c>
      <c r="U21" s="97"/>
      <c r="V21" s="81">
        <v>0</v>
      </c>
      <c r="W21" s="85">
        <v>0</v>
      </c>
      <c r="X21" s="81">
        <v>0</v>
      </c>
      <c r="Y21" s="85">
        <v>0</v>
      </c>
      <c r="Z21" s="85">
        <v>0</v>
      </c>
      <c r="AA21" s="97"/>
      <c r="AB21" s="81">
        <f t="shared" si="5"/>
        <v>1</v>
      </c>
      <c r="AC21" s="90">
        <f t="shared" si="5"/>
        <v>0.03</v>
      </c>
      <c r="AD21" s="81">
        <f t="shared" si="5"/>
        <v>0</v>
      </c>
      <c r="AE21" s="98">
        <f>+Y21+S21+M21+G21</f>
        <v>0</v>
      </c>
      <c r="AF21" s="100">
        <f>+IFERROR(AE21/AC21,"")</f>
        <v>0</v>
      </c>
      <c r="AG21" s="67"/>
    </row>
    <row r="22" spans="1:33" s="25" customFormat="1" ht="52.5" customHeight="1" thickBot="1" x14ac:dyDescent="0.3">
      <c r="A22" s="29" t="s">
        <v>36</v>
      </c>
      <c r="B22" s="22" t="s">
        <v>18</v>
      </c>
      <c r="C22" s="33">
        <v>1</v>
      </c>
      <c r="D22" s="83">
        <v>0</v>
      </c>
      <c r="E22" s="84">
        <v>0</v>
      </c>
      <c r="F22" s="83">
        <v>0</v>
      </c>
      <c r="G22" s="84">
        <v>0</v>
      </c>
      <c r="H22" s="84">
        <v>0</v>
      </c>
      <c r="I22" s="93" t="s">
        <v>52</v>
      </c>
      <c r="J22" s="83">
        <v>0</v>
      </c>
      <c r="K22" s="84">
        <v>0</v>
      </c>
      <c r="L22" s="83">
        <v>0</v>
      </c>
      <c r="M22" s="84">
        <v>0</v>
      </c>
      <c r="N22" s="84">
        <v>0</v>
      </c>
      <c r="O22" s="93"/>
      <c r="P22" s="83">
        <v>1</v>
      </c>
      <c r="Q22" s="84">
        <v>0.03</v>
      </c>
      <c r="R22" s="83">
        <v>0</v>
      </c>
      <c r="S22" s="84">
        <v>0</v>
      </c>
      <c r="T22" s="84">
        <v>0</v>
      </c>
      <c r="U22" s="93"/>
      <c r="V22" s="83">
        <v>0</v>
      </c>
      <c r="W22" s="84">
        <v>0</v>
      </c>
      <c r="X22" s="83">
        <v>0</v>
      </c>
      <c r="Y22" s="84">
        <v>0</v>
      </c>
      <c r="Z22" s="84">
        <v>0</v>
      </c>
      <c r="AA22" s="93"/>
      <c r="AB22" s="83">
        <f t="shared" si="5"/>
        <v>1</v>
      </c>
      <c r="AC22" s="94">
        <f t="shared" si="5"/>
        <v>0.03</v>
      </c>
      <c r="AD22" s="83">
        <f t="shared" si="5"/>
        <v>0</v>
      </c>
      <c r="AE22" s="95">
        <f>+Y22+S22+M22+G22</f>
        <v>0</v>
      </c>
      <c r="AF22" s="101">
        <f>+IFERROR(AE22/AC22,"")</f>
        <v>0</v>
      </c>
      <c r="AG22" s="68"/>
    </row>
    <row r="23" spans="1:33" s="10" customFormat="1" ht="21" customHeight="1" x14ac:dyDescent="0.25">
      <c r="A23" s="43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1:33" s="25" customFormat="1" ht="68.25" customHeight="1" x14ac:dyDescent="0.25">
      <c r="A24" s="17" t="s">
        <v>38</v>
      </c>
      <c r="B24" s="18" t="s">
        <v>22</v>
      </c>
      <c r="C24" s="35">
        <v>1</v>
      </c>
      <c r="D24" s="81">
        <v>1</v>
      </c>
      <c r="E24" s="82">
        <v>0.05</v>
      </c>
      <c r="F24" s="81">
        <v>1</v>
      </c>
      <c r="G24" s="82">
        <v>0.05</v>
      </c>
      <c r="H24" s="82">
        <v>1</v>
      </c>
      <c r="I24" s="86" t="s">
        <v>53</v>
      </c>
      <c r="J24" s="81">
        <v>0</v>
      </c>
      <c r="K24" s="82">
        <v>0</v>
      </c>
      <c r="L24" s="81">
        <v>0</v>
      </c>
      <c r="M24" s="82">
        <v>0</v>
      </c>
      <c r="N24" s="82">
        <v>0</v>
      </c>
      <c r="O24" s="89"/>
      <c r="P24" s="81">
        <v>0</v>
      </c>
      <c r="Q24" s="82">
        <v>0</v>
      </c>
      <c r="R24" s="81">
        <v>0</v>
      </c>
      <c r="S24" s="82">
        <v>0</v>
      </c>
      <c r="T24" s="82">
        <v>0</v>
      </c>
      <c r="U24" s="89"/>
      <c r="V24" s="81">
        <v>0</v>
      </c>
      <c r="W24" s="82">
        <v>0</v>
      </c>
      <c r="X24" s="81">
        <v>0</v>
      </c>
      <c r="Y24" s="82">
        <v>0</v>
      </c>
      <c r="Z24" s="82">
        <v>0</v>
      </c>
      <c r="AA24" s="89"/>
      <c r="AB24" s="81">
        <f t="shared" ref="AB24:AD25" si="6">+D24+J24+P24+V24</f>
        <v>1</v>
      </c>
      <c r="AC24" s="90">
        <f t="shared" si="6"/>
        <v>0.05</v>
      </c>
      <c r="AD24" s="81">
        <f t="shared" si="6"/>
        <v>1</v>
      </c>
      <c r="AE24" s="91">
        <f>+Y24+S24+M24+G24</f>
        <v>0.05</v>
      </c>
      <c r="AF24" s="92">
        <f>+IFERROR(AE24/AC24,"")</f>
        <v>1</v>
      </c>
      <c r="AG24" s="46">
        <f>+AC24+AC25</f>
        <v>0.1</v>
      </c>
    </row>
    <row r="25" spans="1:33" s="25" customFormat="1" ht="61.5" customHeight="1" thickBot="1" x14ac:dyDescent="0.3">
      <c r="A25" s="36" t="s">
        <v>39</v>
      </c>
      <c r="B25" s="26" t="s">
        <v>22</v>
      </c>
      <c r="C25" s="35">
        <v>1</v>
      </c>
      <c r="D25" s="81">
        <v>0</v>
      </c>
      <c r="E25" s="85">
        <v>0</v>
      </c>
      <c r="F25" s="81">
        <v>0</v>
      </c>
      <c r="G25" s="85">
        <v>0</v>
      </c>
      <c r="H25" s="85">
        <v>0</v>
      </c>
      <c r="I25" s="97" t="s">
        <v>52</v>
      </c>
      <c r="J25" s="81">
        <v>0</v>
      </c>
      <c r="K25" s="85">
        <v>0</v>
      </c>
      <c r="L25" s="81">
        <v>0</v>
      </c>
      <c r="M25" s="85">
        <v>0</v>
      </c>
      <c r="N25" s="85">
        <v>1</v>
      </c>
      <c r="O25" s="97"/>
      <c r="P25" s="81">
        <v>0</v>
      </c>
      <c r="Q25" s="85">
        <v>0</v>
      </c>
      <c r="R25" s="81">
        <v>0</v>
      </c>
      <c r="S25" s="85">
        <v>0</v>
      </c>
      <c r="T25" s="85">
        <v>0</v>
      </c>
      <c r="U25" s="97"/>
      <c r="V25" s="81">
        <v>1</v>
      </c>
      <c r="W25" s="85">
        <v>0.05</v>
      </c>
      <c r="X25" s="81">
        <v>0</v>
      </c>
      <c r="Y25" s="85">
        <v>0</v>
      </c>
      <c r="Z25" s="85">
        <v>0</v>
      </c>
      <c r="AA25" s="97"/>
      <c r="AB25" s="81">
        <f t="shared" si="6"/>
        <v>1</v>
      </c>
      <c r="AC25" s="90">
        <f t="shared" si="6"/>
        <v>0.05</v>
      </c>
      <c r="AD25" s="81">
        <f t="shared" si="6"/>
        <v>0</v>
      </c>
      <c r="AE25" s="98">
        <f>+Y25+S25+M25+G25</f>
        <v>0</v>
      </c>
      <c r="AF25" s="99">
        <f>+IFERROR(AE25/AC25,"")</f>
        <v>0</v>
      </c>
      <c r="AG25" s="46"/>
    </row>
    <row r="26" spans="1:33" ht="27.75" customHeight="1" thickBot="1" x14ac:dyDescent="0.3">
      <c r="A26" s="47" t="s">
        <v>40</v>
      </c>
      <c r="B26" s="48"/>
      <c r="C26" s="37">
        <f>+SUM(C7:C25)</f>
        <v>32</v>
      </c>
      <c r="D26" s="38">
        <f>+SUM(D7:D25)</f>
        <v>6</v>
      </c>
      <c r="E26" s="39">
        <f>+SUM(E7:E25)</f>
        <v>0.24</v>
      </c>
      <c r="F26" s="38">
        <f>+SUM(F7:F25)</f>
        <v>6</v>
      </c>
      <c r="G26" s="39">
        <f>+SUM(G7:G25)</f>
        <v>0.24</v>
      </c>
      <c r="H26" s="40">
        <f t="shared" ref="H26" si="7">+IFERROR(G26/E26,"")</f>
        <v>1</v>
      </c>
      <c r="I26" s="40"/>
      <c r="J26" s="38">
        <f>+SUM(J7:J25)</f>
        <v>11</v>
      </c>
      <c r="K26" s="39">
        <f>+SUM(K7:K25)</f>
        <v>0.36</v>
      </c>
      <c r="L26" s="38">
        <f>+SUM(L7:L25)</f>
        <v>0</v>
      </c>
      <c r="M26" s="39">
        <f>+SUM(M7:M25)</f>
        <v>0</v>
      </c>
      <c r="N26" s="40">
        <f t="shared" ref="N26" si="8">+IFERROR(M26/K26,"")</f>
        <v>0</v>
      </c>
      <c r="O26" s="40"/>
      <c r="P26" s="38">
        <f>+SUM(P7:P25)</f>
        <v>7</v>
      </c>
      <c r="Q26" s="39">
        <f>+SUM(Q7:Q25)</f>
        <v>0.19</v>
      </c>
      <c r="R26" s="38">
        <f>+SUM(R7:R25)</f>
        <v>0</v>
      </c>
      <c r="S26" s="39">
        <f>+SUM(S7:S25)</f>
        <v>0</v>
      </c>
      <c r="T26" s="39">
        <f t="shared" ref="T26" si="9">+IFERROR(S26/Q26,"")</f>
        <v>0</v>
      </c>
      <c r="U26" s="39"/>
      <c r="V26" s="38">
        <f>+SUM(V7:V25)</f>
        <v>8</v>
      </c>
      <c r="W26" s="39">
        <f>+SUM(W7:W25)</f>
        <v>0.21000000000000002</v>
      </c>
      <c r="X26" s="38">
        <f>+SUM(X7:X25)</f>
        <v>0</v>
      </c>
      <c r="Y26" s="39">
        <f>+SUM(Y7:Y25)</f>
        <v>0</v>
      </c>
      <c r="Z26" s="39">
        <f t="shared" ref="Z26" si="10">+IFERROR(Y26/W26,"")</f>
        <v>0</v>
      </c>
      <c r="AA26" s="39"/>
      <c r="AB26" s="38">
        <f>+SUM(AB7:AB25)</f>
        <v>32</v>
      </c>
      <c r="AC26" s="39">
        <f>+SUM(AC7:AC25)</f>
        <v>1.0000000000000002</v>
      </c>
      <c r="AD26" s="38">
        <f>+SUM(AD7:AD25)</f>
        <v>6</v>
      </c>
      <c r="AE26" s="39">
        <f>+Y26+S26+M26+G26</f>
        <v>0.24</v>
      </c>
      <c r="AF26" s="39"/>
      <c r="AG26" s="39">
        <f>+AG7+AG10+AG17+AG20+AG24</f>
        <v>1</v>
      </c>
    </row>
    <row r="28" spans="1:33" ht="9.75" customHeight="1" thickBot="1" x14ac:dyDescent="0.3"/>
    <row r="29" spans="1:33" ht="28.5" customHeight="1" thickBot="1" x14ac:dyDescent="0.35">
      <c r="A29" s="49" t="s">
        <v>41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1:33" ht="30" customHeight="1" x14ac:dyDescent="0.25">
      <c r="A30" s="102" t="s">
        <v>42</v>
      </c>
      <c r="B30" s="52" t="s">
        <v>43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4"/>
    </row>
    <row r="31" spans="1:33" x14ac:dyDescent="0.25">
      <c r="A31" s="103" t="s">
        <v>44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7"/>
    </row>
    <row r="32" spans="1:33" x14ac:dyDescent="0.25">
      <c r="A32" s="103" t="s">
        <v>45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7"/>
    </row>
    <row r="33" spans="1:33" x14ac:dyDescent="0.25">
      <c r="A33" s="103" t="s">
        <v>46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7"/>
    </row>
    <row r="34" spans="1:33" ht="16.5" thickBot="1" x14ac:dyDescent="0.3">
      <c r="A34" s="104" t="s">
        <v>47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60"/>
    </row>
  </sheetData>
  <mergeCells count="32">
    <mergeCell ref="A3:A4"/>
    <mergeCell ref="B3:B4"/>
    <mergeCell ref="C3:C4"/>
    <mergeCell ref="E3:AG3"/>
    <mergeCell ref="D4:I4"/>
    <mergeCell ref="J4:O4"/>
    <mergeCell ref="P4:U4"/>
    <mergeCell ref="V4:AA4"/>
    <mergeCell ref="AB4:AF4"/>
    <mergeCell ref="AG20:AG22"/>
    <mergeCell ref="V5:W5"/>
    <mergeCell ref="X5:Y5"/>
    <mergeCell ref="AB5:AC5"/>
    <mergeCell ref="AD5:AE5"/>
    <mergeCell ref="A6:AG6"/>
    <mergeCell ref="AG7:AG8"/>
    <mergeCell ref="D5:E5"/>
    <mergeCell ref="F5:G5"/>
    <mergeCell ref="J5:K5"/>
    <mergeCell ref="L5:M5"/>
    <mergeCell ref="P5:Q5"/>
    <mergeCell ref="R5:S5"/>
    <mergeCell ref="A9:AG9"/>
    <mergeCell ref="AG10:AG15"/>
    <mergeCell ref="A16:AG16"/>
    <mergeCell ref="AG17:AG18"/>
    <mergeCell ref="A19:AG19"/>
    <mergeCell ref="A23:AG23"/>
    <mergeCell ref="AG24:AG25"/>
    <mergeCell ref="A26:B26"/>
    <mergeCell ref="A29:AG29"/>
    <mergeCell ref="B30:AG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2022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Martin Julian Pedraza Galindo</cp:lastModifiedBy>
  <dcterms:created xsi:type="dcterms:W3CDTF">2022-06-07T16:59:30Z</dcterms:created>
  <dcterms:modified xsi:type="dcterms:W3CDTF">2022-06-16T17:16:28Z</dcterms:modified>
</cp:coreProperties>
</file>