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FGR\Documentos W\documentos 2020\Seguimiento PETI\"/>
    </mc:Choice>
  </mc:AlternateContent>
  <xr:revisionPtr revIDLastSave="0" documentId="13_ncr:1_{81471D5B-4832-40DD-94AE-3E067CFCD2B7}" xr6:coauthVersionLast="44" xr6:coauthVersionMax="44" xr10:uidLastSave="{00000000-0000-0000-0000-000000000000}"/>
  <bookViews>
    <workbookView xWindow="-120" yWindow="-120" windowWidth="24240" windowHeight="13140" xr2:uid="{1EA4DB2A-C91F-42C7-BF4F-6CF2034F4B0E}"/>
  </bookViews>
  <sheets>
    <sheet name="1y2 trim  2020" sheetId="1" r:id="rId1"/>
  </sheets>
  <definedNames>
    <definedName name="_xlnm.Print_Titles" localSheetId="0">'1y2 trim  2020'!$1:$4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 i="1" l="1"/>
  <c r="J34" i="1"/>
  <c r="H33" i="1" l="1"/>
  <c r="H12" i="1" l="1"/>
  <c r="J79" i="1" l="1"/>
  <c r="H79" i="1" l="1"/>
  <c r="H78" i="1"/>
  <c r="H34" i="1" l="1"/>
  <c r="H26" i="1" l="1"/>
  <c r="H25" i="1"/>
  <c r="H62" i="1" l="1"/>
  <c r="H43" i="1" l="1"/>
  <c r="H32" i="1" l="1"/>
  <c r="H30" i="1"/>
  <c r="F32" i="1" l="1"/>
  <c r="E32" i="1"/>
  <c r="F44" i="1"/>
  <c r="E44" i="1"/>
  <c r="E24" i="1"/>
  <c r="F24" i="1"/>
  <c r="F13" i="1"/>
  <c r="H55" i="1" l="1"/>
  <c r="H58" i="1"/>
  <c r="H57" i="1"/>
  <c r="E38" i="1"/>
  <c r="H23" i="1"/>
  <c r="H21" i="1"/>
  <c r="H19" i="1"/>
  <c r="H15" i="1"/>
  <c r="H14" i="1"/>
  <c r="E13" i="1"/>
  <c r="H45" i="1" l="1"/>
  <c r="H46" i="1"/>
</calcChain>
</file>

<file path=xl/sharedStrings.xml><?xml version="1.0" encoding="utf-8"?>
<sst xmlns="http://schemas.openxmlformats.org/spreadsheetml/2006/main" count="163" uniqueCount="86">
  <si>
    <t>No</t>
  </si>
  <si>
    <t>Objetivo Estrategico al que aporta</t>
  </si>
  <si>
    <t>Responsable /
Dependencia
Radicado avance</t>
  </si>
  <si>
    <t>PROYECTO ALTO COMPONENTE TIC / HITOS IMPORTANTES A DESARROLLAR</t>
  </si>
  <si>
    <t>META CUATRIENIO 2016-2020</t>
  </si>
  <si>
    <t>Programación/Ejecución</t>
  </si>
  <si>
    <t>1er Trim</t>
  </si>
  <si>
    <t>2do Trim</t>
  </si>
  <si>
    <t>3er Trim</t>
  </si>
  <si>
    <t>4to Trim</t>
  </si>
  <si>
    <t>P201: Mejorar la experiencia de la ciudadanía, con enfoque diferencial y preferencial, en su relación con la Administración Distrital.</t>
  </si>
  <si>
    <t>Programado</t>
  </si>
  <si>
    <t>Terminado</t>
  </si>
  <si>
    <t>Ejecutado</t>
  </si>
  <si>
    <t>Presupuesto asociado</t>
  </si>
  <si>
    <t>Girado</t>
  </si>
  <si>
    <t>P502:  Mejorar consistentemente la satisfacción de los servidores públicos y los ciudadanos frente a la información divulgada en materia de acciones, decisiones y resultados de la gestión del distrito capital.</t>
  </si>
  <si>
    <t>Software que evidencie el proceso de producción</t>
  </si>
  <si>
    <t>Software actualizado para el CTP Kodak</t>
  </si>
  <si>
    <t>Software o aplicativo para el Registro Distrital. 
(para 2019 falta paso a producción y entrega del proyecto)</t>
  </si>
  <si>
    <t xml:space="preserve">P102 y P204: Fortalecer la capacidad de formulación, implementación, seguimiento, evaluación y coordinación de la política pública de competencia de la Secretaria General.  
P301. Lograr la excelencia en procesos de gestión y convertir a la Secretaria General en referente distrital.  
</t>
  </si>
  <si>
    <t>Actualizar el sistema de Información de Victimas del Conflicto Armado – SIVIC Bogotá</t>
  </si>
  <si>
    <t>Arquitectura del sistema con sus distintas vistas de los diferentes módulos 
construidos</t>
  </si>
  <si>
    <t>100% Constante</t>
  </si>
  <si>
    <t>Módulos de software transaccionales y de gestión del conocimiento desarrollados</t>
  </si>
  <si>
    <t>Servicios web implementados</t>
  </si>
  <si>
    <t>P201: Mejorar la experiencia de la ciudadanía, con enfoque diferencial y preferencial, en su relación con la Administración Distrital</t>
  </si>
  <si>
    <t>Fortalecer la infraestructura tecnológica de la entidad, mediante la ampliación y actualización de soluciones de la Infraestructura tecnológica de la entidad.</t>
  </si>
  <si>
    <t>Soluciones de la infraestructura ampliadas o actualizadas</t>
  </si>
  <si>
    <t>Carlos Alberto Sanchez R   /
Oficina de Tecnologías de Información y las Comunicaciones</t>
  </si>
  <si>
    <t>P301: Lograr la excelencia en procesos de gestión y convertir a la Secretaría General en referente distrital</t>
  </si>
  <si>
    <t>Disponer de una herramienta que permita implementar el sistema integrado de gestión y sus componentes de conformidad con la normatividad vigente.</t>
  </si>
  <si>
    <t>Modulo o funcionalidades que cumplen funciones de los Subsistema que componen el SIG</t>
  </si>
  <si>
    <t xml:space="preserve">De comun acuerdo con la oficina asesora de planeación se elimina </t>
  </si>
  <si>
    <t xml:space="preserve">P201:  Mejorar la experiencia de la ciudadanía, con enfoque diferencial y preferencial, en su relación con la Administración Distrital 
P501;  Convertir la Secretaria General en un gran lugar para trabajar.
</t>
  </si>
  <si>
    <t>Ampliar la seguridad de la información en la entidad, gestionando e implementando herramientas tecnológicas.</t>
  </si>
  <si>
    <t>Buscador Inteligente de Trámites/Servicios</t>
  </si>
  <si>
    <t>Entregables de Planeación:
- Plan de trabajo del proyecto
- Cronograma de actividades y recursos
- Plan de aseguramiento de calidad del proyecto</t>
  </si>
  <si>
    <t>Entregables de Levantamiento de información y propuesta de integración:
- Documento de propuesta de integración del servicio de búsqueda en los canales virtuales: SuperCade Virtual y Guía de Trámites y Servicios. Debe incluir:
   -Inventario, descripción y adecuación de las fuentes de información. 
   -Diseño gráfico de barra de búsqueda y página de resultados web y móvil</t>
  </si>
  <si>
    <t>Entregables de Integración y pruebas:
- Informe de validación funcional y técnico del servicio de búsqueda en los canales virtuales: SuperCade Virtual y Guía de Trámites y Servicios en ambiente controlado.
- Informe de validación funcional y técnico del servicio de búsqueda en los canales virtuales: SuperCade Virtual y Guía de Trámites y Servicios en ambiente de producción.
- Documentación de entrega a la Oficina TIC</t>
  </si>
  <si>
    <t>Cierre del proyecto:
- Certificado de prestación del servicio y soporte técnico por el período de un año , el cual será contado a partir de la puesta en marcha del  servicio en los sistemas productivos.
- Soportes que acrediten la transferencia de conocimiento especificado en el Anexo Técnico; con sus respectivos soportes: registro de asistencia, certificado de participación y material de estudio.
- Informe de actividades y seguimiento a los compromisos según el plan de trabajo aprobado.
- Documento plan de soporte del servicio de búsqueda</t>
  </si>
  <si>
    <t>Consolidar a 2020 una cultura de visión y actuación ética, integra y transparente.</t>
  </si>
  <si>
    <t>Actualización y migración de hardware y software de la plataforma LMS del programa de formación virtual de la Secretaría General.</t>
  </si>
  <si>
    <t>Servidor instalado y configurado con la última versión de plataforma LMS Moodle estable.</t>
  </si>
  <si>
    <t>Informe de migración de información de la plataforma LMS Moodel 3.0 que tiene la Secretaría General a la plataforma LMS instalada.</t>
  </si>
  <si>
    <t>Manual de instalación de plataforma LMS instalada.</t>
  </si>
  <si>
    <t>Manual de usuario de plataforma LMS instalada.</t>
  </si>
  <si>
    <t>Manual de administración de plataforma LMS instalada.</t>
  </si>
  <si>
    <t>Manual de instalación del sistema operativo del servidor.</t>
  </si>
  <si>
    <t>Manual de configuración de base de datos para la plataforma LMS instalada.</t>
  </si>
  <si>
    <t>Informe de pruebas de carga a la plataforma LMS instalada.</t>
  </si>
  <si>
    <t>Fecha:</t>
  </si>
  <si>
    <t>EJECUCÓN ACUMULADA A DIC 2019</t>
  </si>
  <si>
    <t>Firma Elaboro:</t>
  </si>
  <si>
    <t>Firma Jefe Dependencia</t>
  </si>
  <si>
    <t>Nombre Elaboro:</t>
  </si>
  <si>
    <t>Nombre Dependencia</t>
  </si>
  <si>
    <t>Nombre del Jefe</t>
  </si>
  <si>
    <t xml:space="preserve">Firma del Jefe: </t>
  </si>
  <si>
    <t>AVANCES DE CADA HOTO / OBSERVACION - 2020</t>
  </si>
  <si>
    <t>Realizar actividades orientadas a ampliar la seguridad de la información en la entidad</t>
  </si>
  <si>
    <t>El proceso se de compra se lleva a cabo mediante subasta inversa por lo cual no se utilizaran todos los recursos programados.</t>
  </si>
  <si>
    <t xml:space="preserve">Oscar Javier Asprilla C   /
Oficina de Tecnologías de Información y las Comunicaciones
</t>
  </si>
  <si>
    <t>Oscar Javier Asprilla C  /
Oficina de Tecnologías de Información y las Comunicaciones</t>
  </si>
  <si>
    <t>Fanny Gonzalez R</t>
  </si>
  <si>
    <t>Oscar Javier Asprilla C</t>
  </si>
  <si>
    <t>NOTA:  no se publican parciales….</t>
  </si>
  <si>
    <t>En el primer trimestre:
1.Se estima realizar el consumo de las 6 horas excedentes de la orden de compra ( 1 hora capacitación técnica + 5 horas de soporte) durante los meses de abril y mayo de acuerdo a los requerimientos del gestor funcional asignado a Guía de Tramites y Servicios y SuperCADE Virtual para la optimización del buscador de acuerdo a las estadísticas de uso de los ciudadanos recopiladas hasta el momento. Esta capacitación implicaría una ejecución del presupuesto asignado de $3.020.885 para el segundo trimestre. Cumpliendo así la cabalidad de estos dos items de la orden de compra.
2. Es importante indicar, que la facturación de este servicio se realiza con base a su consumo, es decir, al número de consultas que los ciudadanos realizan empleando el buscador en el portal web Guía de Trámites y Servicios y SuperCADE Virtual. Este número se ve reflejado en la facturación mensual (mes vencido) como el número de consultas hechas al API de Google custom search del servicio contratado. Actualmente, la prorroga de la orden de compra iria hasta el 31 de julio del 2020, sin embargo, de acuerdo con las estimaciones realizadas del consumo del API empleando las cifras históricas de las búsquedas realizadas por los ciudadanos hasta el momento en Guía de Trámites y Servicios y SuperCADE Virtual se prevee que a Julio de 2020, no se realizará el consumo total de unidades contratadas en este item.
Actividades realizadas durante el 1er trimestre de 2020
- Se realiza la revisión y gestion con el area financiera de la facturación correspodiente al consumo del servicio durante los meses de diciembre, enero y febrero.
- Se realiza la prórroga de la orden de compra del proveedor para el consumo del API Servicio Google Custom Search hasta el mes de julio del 2020
Nota: El proyecto se ejecutó tecnicamente conforme lo programado en un 100%, sin embargo, el consumo mensual del API  se realiza por demanda, lo que podría ocacionar que no sean consumidos en un 100% el total de los recursos asignados
Durante el segundo trimestre reportado se realiza el consumo del API Google Custom Search sin reportarte de incidentes por parte del gestor funcional de Guía de Trámites y Servicios o SuperCADE Virtual 
La Subsecretaría de Servicio a la Ciudadanía y la Oficina de las Tecnologías de la Información y las Comunicaciones acuerdan dar continuidad al servicio Google Custom Search. Para ello se inicia un nuevo proceso de contratación a través del portal de compras Colombia Compra Eficiente. Se estima que este nuevo proceso tardará un mes después del vencimiento de la orden de compra actual. 
Se acuerdo con el tiempo requerido para iniciar un nuevo proceso a través de Colombia Compra Eficiente se elabora la documentación para la prorroga No. 3 del servicio Google Custum Search 
Se realiza el consumo de una hora de capacitación para dar a conocer esta herramienta entre los nuevos funcionarios de la Dirección del Sistema Distrital de Servicio a la Ciudadanía y reforzar su uso. 
Se gestiona con el proveedor propuesta de acciones de mejora sobre el buscador. Se estima el consumo de 5 horas de soporte para realizar los ajustes. El proveedor realizará las actividades en el mes de julio. 
Beneficios del periodo Durante el segundo trimestre del año 2020 el número de consultas al API en las búsquedas realizadas por los ciudadanos en Guía de Trámites y servicios y SuperCADE Virtual se incrementó en un 75% respecto al mismo periodo del año anterior. El porcentaje de abandonos después de una búsqueda disminuyó, pasado del 17% al 14% en comparación al mismo periodo de análisis para el año 2019. Además, el tiempo después de una búsqueda aumentó, pasado 2:54min en 2019 a 4,53 min para 2020, lo que evidencia contenidos más acertados para los ciudadanos una vez realizan sus consultas.</t>
  </si>
  <si>
    <t xml:space="preserve">En el primer trimestre:
Se elaboró el documento RFC que contine el detalle de la configuración e instalción del software necesario para la puesta en marcha de la plataforma de formación virtual en su última versión, en el servidor adquirido. Este documento fue enviado al referente técnico para su revisión, una vez se cuente con el aval del mismo se realizará la instalación.
En el 2do trimestre:
Se realizó la gestión para la instalación y configuraciónde la plataforma en la versión 3,9 que es la última estable, esta instalación se realiza en el servidor DELL POWEREDGE R440. </t>
  </si>
  <si>
    <t>En el priemr trimestre:
Por la emergencia sanitaria ocasionada por el COVID-19 no ha sido posible recibir a satisfacción equipos adicionales adquiridos, por lo tanto no se ha girado el resto del presupuesto.
En el segundo Trimestre:
Ya se cancelo la totalidad del presupuesto programado</t>
  </si>
  <si>
    <t>Este software se adquirió en el año 2016 mediante el contrato de compraventa No. 2213300-865-2016 suscrito con la UNION TEMPORAL &amp; E SOLUCIONES, por un valor de $217.202.646.</t>
  </si>
  <si>
    <t>Esta actualización se realizó mediante el contrato de prestación de servicios profesionales No. 4211200-703-2017 suscrito con la firma DISPAPELES S.A.S., por un valor de $137.984.854, en el componente de inversión.</t>
  </si>
  <si>
    <t>Durante el primer trimestre: 
Se recibió a satisfacción la herramienta poe el doctor Francisco Alfonso Soler Bejarano el 7 de febrero de 2020 y puesto en producción.
Durante el segundo Trimestre:
Este software se implementó mediante los contratos  4211200-820-2018 y 4211200-554-2018. El primero suscrito con MANTENIMIENTOS AVANZADOS LTDA, por un valor de $48.000.000 cuyo objeto fue la migración de la totalidad de la información existente en el Registro Distrital y el segundo suscrito con la firma SOFTMANAGEMENT SA por un valor de $488.450.719 cuyo objeto fue el análisis, diseño, desarrollo e implementación de un software especializado para el sistema de Registro Distrital. 
La herramienta fue recibida a satisfacción por los supervisores del contrato de conformidad con el acta de entrega de revisión y recibo a satisfacción de bienes – contrato de consultoría de código No. 4211200-554-2020 de fecha 07 de febrero de 2020, estando pendiente el último pago  por valor de $44.049.786.
En el segundo trimestre de 2020, la plataforma operó a satisfacción permitiendo durante ese tiempo, recibir las solicitudes de publicación de los actos y documentos administrativos expedidos por las diferentes entidades, organismos y órganos de control del Distrito Capital, para ser publicados en el Registro Distrital, así:
Abril: 98 actos o documentos administrativos publicados en 26 ejemplares del Registro Distrital.
Mayo: 101 actos o documentos administrativos publicados en 29 ejemplares del Registro Distrital.
Junio: 152 actos o documentos administrativos publicados en 23 ejemplares del Registro Distrital.</t>
  </si>
  <si>
    <t>Durante el primer trimestre se adquirieron 3 solucion:
1.  Se contrato el soporte y actualización de la Base de Datos ORACLE, se realiza el contrato y la Secretaria General cuenta con los siguientes  productos: 8 licencias Oracle Internet Developer Suite – Named User Plus Perpetual, 4 licencias de Oracle Real Application Clusters Processor Perpetual, 5 licencias de Oracle WebLogic Suite Processor Perpetual y 5 licencias de Oracle Database Enterprise Edition – Proceessor Perpetual.
2. Renovaron licencias  herramientas office 365 y correo electronico: Se  adquirieron 614 licencias Microsoft E3  (contiene correo y herramientas de office 365), 736 licencias Microsoft E1 (solo Correo - exchange Online).
3. Se adquieron  cuatro Tokens de Microsoft Azure Site Recovery,  dos Tokens Microsoft Logic Apps y soporte técnico proactiva y reactivo, con estos Token se garantiza el tener accesibilidad en la nube a los siguientes aplicativos:  Guía de Trámites, 	CMS Bogotá Te Escucha, Supercade Virtual, Portal Bogotá Actual, Portal Bogotá Beta, Portal Archivo Bogotá, Portal Víctimas, Portal Bogotá Internacional
Durante el segundo trimestre se adquirieron:
1. Servicio de Correo Masivo: En el mes de mayo y una vez se elaboró el estudio de mercado se definió que el proceso es de mínima cuantía,  y se envió a aprobación por parte de financiera y de contratos, se publicó el proceso el  dia 20 de Mayo del 2020 se realiza la presentación de las ofertas por parte de los proponentes y se abre la oferta mas baja , allí la empresa con la oferta más baja y valida es la empresa Software Colombia SAS la cual es la ganadora del proyecto, este servicio sera usado por la Oficina consejera de comunicaciones 
2. Solucion de imprsion, por medio de la tienda virtual del estado colombiano se realizaron 3 ordenes de compra para el  Suministro de consumibles de impresión originales, a través del Acuerdo Marco de Precios No. CCE-538-1-AMP-2017, para las diferentes dependencias de la Secretaría General de la Alcaldía Mayor de Bogotá D.C.</t>
  </si>
  <si>
    <t>1er trimestre
1.  Se registraron y Publicación de Bases de Datos de la entidad ante la Superintendencia de Industrial y Comercio.
2. Se realiza la publicacón en la pagina web de la entidad la Políticas de protección de datos personales.
2do trimestre:
1. Se identificaron los requisitos comunes entre la norma ISO 27001, Modelo de Seguridad y Privacidad de Ia Información (MSPI); y la Política de Seguridad Digital.
2. Por medio del plan de acción correspondiente a los resultados del diagnóstico (2019) NTC ISO 27001 - Seguridad de la Información, se cuenta con el seguimiento a las actividades y fechas de cumplimiento en relación a los controles que presentan brechas de seguridad.
Adicionalmente se logró responder las preguntas de la herramienta diagnóstico Política de Gobierno Digital correspondiente al habilitador de Seguridad.</t>
  </si>
  <si>
    <t>Queda soldos por pagar de los ultimos dias del mes de julio que se pagan la primera quincena de agosto.</t>
  </si>
  <si>
    <t>Durante el primer trimestre de 2020 en el marco del proceso de mejora continua y de construcción de la versión PAS que estamos realizando de SIVIC, se crearon y/o actualizaron los siguientes módulos:
- Transaccionales
Se agregó la funcionalidad en el sistema SIVIC para agregar una persona a la conformación del grupo familiar registrado en Vivanto, de manera que aunque una persona NO haga parte del grupo familiar conformado en la declaración (FUD) registrado en Vivanto, el sistema SIVIC permitirá agregar dicha persona al grupo familiar, justificando la respectiva razón de agregarla.
Se actualizaron las tasaciones de arriendo en el sistema SIVIC
Se cambiaron los logos en el sistema SIVIC.
- Gestión de conocimiento
Se realizaron adecuaciones al sistema Avanti para que en un corte específico, los cortes anteriores no se vean afectados respecto al avance en el cumplimento en la meta PAD, ni en el avance presupuestal, ni en ninguna otra cifra. Para ver mas detalles se adjunta el archivo "PETI - Avances 2020-Trim1.pdf"
Durante el segundo  trimestre de 2020 en el marco del proceso de mejora continua de SIVIC, se crearon y/o actualizaron los siguientes módulos:
- Transaccionales
En el marco del PAS de subsistencia mínima se construyó la funcionalidad para agregar un nuevo integrante al sistema familiar. La idea es agregar integrantes que no se encuentren en el sistema familiar de acuerdo al FUD que reposa en Vivanto. Adicionalmente, se actualizó parte del manual de SIVIC en formato de video tutoriales.
Se implementó respuesta automática para las ocasiones en que en las medidas de Alojamiento transitorio modalidad albergue, arriendo y unidades de redención, requiera informar cambios al operador AHI y al apoyo a la supervisión. Se realizaron adecuaciones en el módulo de medidas AHI respecto a unidades de redención.
Se construyó la funcionalidad respecto a valores numéricos en medidas de arriendo y prórrogas de arriendo. Se encuentra en una fase de pruebas de aceptación por parte del cliente y preparado para ser cargado a un ambiente de producción.
Por otro lado, dado que nos encontramos en un momento coyuntural por cuarentena, desde el Equipo de Estrategia, Seguimiento y Evaluación de la ACDVPR nos ideamos una manera de capturar la información de la población víctima del conflicto armado que manifieste necesidades de ayudas en categorías como Salud, Transporte, entre otras. Es así como nació la herramienta Extiende Tu Mano, permitiendo el registro de información de potenciales colaboradores en las categorías mencionadas anteriormente. Posterior al registro de información, se procederá a hacer un match de las personas que necesitan ayuda con las personas que pueden colaborar.
Cabe aclarar que el sistema se construyó de manera responsive para cubrir mejor visualización en navegadores de la gran mayoría de dispositivos móviles. Actualmente, elsistema se encuentra en producción en la siguiente URL:https://extiendetumano.bogota.gov.co.
- Gestión de conocimiento
Respecto a Avanti, con ocasión de la necesidad de incluir nuevas entidades en el seguimiento al PAD en el marco de la Política Pública de Víctimas y que el sistema se pensó inicialmente para solo las 18 entidades que hacían parte del SDARIV en la vigencia 2017, fue necesario rediseñar la arquitectura del sistema Avanti para que soportara la inclusión de nuevas entidades sin que se afecten las cifras reportadas en cortes de vigencias anteriores.</t>
  </si>
  <si>
    <t>Durante el primer trimestre de 2020 se realizaron cambios en SIVIC respecto a la interoperabilidad con el web service de Vivanto en la UARIV, dado que el nuevo operador contratista de la UARIV cambió los endpoints del web service que estaba expuesto.
Durante el Segundo trimestre de 2020 se creo  la nueva versión del sistema Avanti se implementó un componente back-end, el cual expone toda la lógica de negocio del sistema mediante servicios web a través de Rest
Controllers. De igual manera, se realizó para la nueva herramienta Extiende Tu Mano.</t>
  </si>
  <si>
    <t>Durante el primer trimestre de 2020 se crearon y/o ajustaron las siguientes vistas de arquitectura:
1. Vista de contexto
- Modelo de contexto ​propuesto​ para SIVIC. Ver archivo: ​SIVIC3 - Contexto.jpg 2. Vista funcional
- Modelo de componentes ​propuesto para SIVIC. Ver archivos: ​SIVIC3 - Estructura funcional​, SIVIC3 - Microservicios.jpg​, SIVIC3 - Micorservicio individual.jpg
3. Vista de despliegue
- Modelo de despliegue ​propuesto para SIVIC. Ver archivo: ​SIVIC3 - Despliegue.jpg
Durante el segundo  trimestre de 2020 se crearon y/o ajustaron las siguientes vistas de arquitectura:
De acuerdo a lo anterior, durante el segundo trimestre de 2020 se crearon y/o ajustaron las
siguientes vistas de arquitectura:
1 Avanti
  -  Vista de contexto:  Modelo de contexto
  -  Vista funcional: Modelo de componentes
  - Vista de información: Modelo de clases, Modelo relacional, 
 -  Vista de despliegue:  Modelo de despliegue
2 SIVIC MIR
  - Vista de contexto: Modelo de contexto
  - Vista funcional:  Modelo de componentes
  - Vista de información:  Modelo de clases, Modelo relacional
   - Vista de despliegue: Modelo de despliegue
3 Extiende Tu Mano
  - Vista de contexto: Modelo de contexto
   - Vista funcional: Modelo de componentes
    - Vista de información: Modelo de clases,   Modelo relacional
     - Vista de despliegue: Modelo de despliegue</t>
  </si>
  <si>
    <t>Victoria Forero Polo
Dependencia:  Subdirección de Imprenta Distrital
Solicita avance marzo:
3-2020-9150
Rta Avance a marzo: 
3-2020-9677
Solicita avance junio:
3-2020-15939
Rta Avance a junio: 
3-2020-16781</t>
  </si>
  <si>
    <t xml:space="preserve">Carlos Vladimir Rodriguez Valencia /
Alta Consejería para los Derechos de las Víctimas, la Paz y la Reconciliación
Solicita avance marzo:
3-2020-9152
Rta Avance a marzo: Memorando no fue recibido en OTIC
Solicita avance junio:
3-2020-15937
Rta Avance a junio: 
3-2020-17238
</t>
  </si>
  <si>
    <t>Oscar Guillermo Niño
Dirección Distrital de Desarrollo Institucional
Solicita avance marzo:
3-2020-9151
Rta Avance a marzo: 
3-2020- 9667
Solicita avance junio:
3-2020-15940
Rta Avance a junio: 
3-2020-17234</t>
  </si>
  <si>
    <t>Diana Marcela Velasco R /
Subsecretaría de Servicio a la Ciudadanía
Solicita avance marzo:
3-2020-9153
Rta Avance a marzo: Memorando no fue recibido en OTIC
Solicita avance junio:
3-2020-15968
Rta Avance a junio: 
3-2020-17268</t>
  </si>
  <si>
    <r>
      <t>Fortalecimiento de la Imprenta Distrital</t>
    </r>
    <r>
      <rPr>
        <sz val="12"/>
        <rFont val="Arial"/>
        <family val="2"/>
      </rPr>
      <t>:</t>
    </r>
  </si>
  <si>
    <t>PLAN ESTRATÉGICO DE TECNOLOGÍA DE INFORMACIÓN  PETI 2016 - 2020
VIGENCIA 2020
PROGRAMACIÓN / EJECUCIÓN 
Seguimiento al 30 de Junio</t>
  </si>
  <si>
    <t>Durante el primer trimestre:
Se efectuará radicación del acta de liquidación en el transcurso del mes de mayo, toda vez que dicha acta deberá ser revisada por la Dirección de Contratación y suscrita por los supervisores, Jefe de la Oficina de TIC y la Subdirectora de la Imprenta Distrital.
En el segundo trimestre: El 28 de mayo de 2020 mediante memorando 3-2020-11647 se solicitó a la Oficina Asesora de Planeación la modificación presupuestal del Proyecto de Inversión 1125 con el fin de viabilizar el pago de $44.049.786 que se constituyó como pasivo exigible.
El 29 de mayo de 2020 con memorando 3-2020-11789 la Oficina Asesora de Planeación informó la imposibilidad de atender el requerimiento teniendo en cuenta que el trámite de homologación de las fuentes de financiación por parte de la Secretaría Distrital de Hacienda, tomaba un término mayor al inicio del proceso de armonización presupuestal y cargue del Nuevo Plan de Desarrollo.
Por lo tanto, se solicitó el inicio del trámite del pasivo exigible el 22 de julio de 2020 con memorando 3-2020-16340 con alcance del 24 de julio mediante memorando 3-2020-16578.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</si>
</sst>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dd/mm/yyyy;@"/>
  </numFmts>
  <fonts count="21" x14ac:knownFonts="1">
    <font>
      <sz val="11"/>
      <color theme="1"/>
      <name val="Calibri"/>
      <family val="2"/>
      <scheme val="minor"/>
    </font>
    <font>
      <sz val="11"/>
      <color theme="1"/>
      <name val="Calibri"/>
      <family val="2"/>
      <scheme val="minor"/>
    </font>
    <font>
      <b/>
      <sz val="14"/>
      <name val="Arial"/>
      <family val="2"/>
    </font>
    <font>
      <sz val="11"/>
      <name val="Calibri"/>
      <family val="2"/>
      <scheme val="minor"/>
    </font>
    <font>
      <sz val="10"/>
      <name val="Calibri"/>
      <family val="2"/>
      <scheme val="minor"/>
    </font>
    <font>
      <sz val="9"/>
      <name val="Calibri"/>
      <family val="2"/>
      <scheme val="minor"/>
    </font>
    <font>
      <sz val="8"/>
      <name val="Calibri"/>
      <family val="2"/>
      <scheme val="minor"/>
    </font>
    <font>
      <b/>
      <sz val="9"/>
      <name val="Calibri"/>
      <family val="2"/>
      <scheme val="minor"/>
    </font>
    <font>
      <b/>
      <sz val="10"/>
      <name val="Arial"/>
      <family val="2"/>
    </font>
    <font>
      <b/>
      <sz val="9"/>
      <name val="Arial"/>
      <family val="2"/>
    </font>
    <font>
      <b/>
      <sz val="8"/>
      <name val="Arial"/>
      <family val="2"/>
    </font>
    <font>
      <sz val="9"/>
      <name val="Arial"/>
      <family val="2"/>
    </font>
    <font>
      <sz val="10"/>
      <name val="Arial"/>
      <family val="2"/>
    </font>
    <font>
      <sz val="8"/>
      <name val="Arial"/>
      <family val="2"/>
    </font>
    <font>
      <b/>
      <sz val="12"/>
      <name val="Arial"/>
      <family val="2"/>
    </font>
    <font>
      <b/>
      <sz val="10"/>
      <name val="Calibri"/>
      <family val="2"/>
      <scheme val="minor"/>
    </font>
    <font>
      <sz val="10"/>
      <color theme="0"/>
      <name val="Calibri"/>
      <family val="2"/>
      <scheme val="minor"/>
    </font>
    <font>
      <b/>
      <sz val="8"/>
      <name val="Calibri"/>
      <family val="2"/>
      <scheme val="minor"/>
    </font>
    <font>
      <sz val="9"/>
      <name val="Arial"/>
      <family val="2"/>
      <charset val="1"/>
    </font>
    <font>
      <sz val="12"/>
      <name val="Arial"/>
      <family val="2"/>
    </font>
    <font>
      <sz val="8"/>
      <color theme="0" tint="-0.34998626667073579"/>
      <name val="Calibri"/>
      <family val="2"/>
      <scheme val="minor"/>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0" fontId="6" fillId="0" borderId="0" xfId="0" applyFont="1"/>
    <xf numFmtId="0" fontId="4" fillId="0" borderId="0" xfId="0" applyFont="1"/>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9" fillId="0" borderId="16"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0" borderId="19" xfId="0" applyFont="1" applyBorder="1" applyAlignment="1">
      <alignment vertical="center" wrapText="1"/>
    </xf>
    <xf numFmtId="0" fontId="8" fillId="0" borderId="20" xfId="0" applyFont="1" applyBorder="1" applyAlignment="1">
      <alignment vertical="center" wrapText="1"/>
    </xf>
    <xf numFmtId="0" fontId="11" fillId="0" borderId="22" xfId="0" applyFont="1" applyBorder="1" applyAlignment="1">
      <alignment horizontal="left" vertical="center" wrapText="1"/>
    </xf>
    <xf numFmtId="164" fontId="9" fillId="0" borderId="22" xfId="1" applyNumberFormat="1" applyFont="1" applyBorder="1" applyAlignment="1">
      <alignment horizontal="center" vertical="center" wrapText="1"/>
    </xf>
    <xf numFmtId="164" fontId="11" fillId="0" borderId="22" xfId="1" applyNumberFormat="1" applyFont="1" applyBorder="1" applyAlignment="1">
      <alignment horizontal="center" vertical="center" wrapText="1"/>
    </xf>
    <xf numFmtId="164" fontId="9" fillId="0" borderId="12" xfId="1" applyNumberFormat="1" applyFont="1" applyBorder="1" applyAlignment="1">
      <alignment horizontal="center" vertical="center" wrapText="1"/>
    </xf>
    <xf numFmtId="0" fontId="11" fillId="0" borderId="12" xfId="0" applyFont="1" applyBorder="1" applyAlignment="1">
      <alignment horizontal="left" vertical="center" wrapText="1"/>
    </xf>
    <xf numFmtId="164" fontId="11" fillId="0" borderId="12" xfId="1" applyNumberFormat="1" applyFont="1" applyBorder="1" applyAlignment="1">
      <alignment horizontal="center" vertical="center" wrapText="1"/>
    </xf>
    <xf numFmtId="0" fontId="8" fillId="0" borderId="19" xfId="0" applyFont="1" applyBorder="1" applyAlignment="1">
      <alignment vertical="center" wrapText="1"/>
    </xf>
    <xf numFmtId="0" fontId="3" fillId="0" borderId="0" xfId="0" applyFont="1" applyAlignment="1">
      <alignment vertical="top"/>
    </xf>
    <xf numFmtId="164" fontId="7" fillId="0" borderId="12" xfId="0" applyNumberFormat="1" applyFont="1" applyBorder="1" applyAlignment="1">
      <alignment horizontal="center"/>
    </xf>
    <xf numFmtId="0" fontId="9" fillId="0" borderId="22" xfId="0" applyFont="1" applyBorder="1" applyAlignment="1">
      <alignment horizontal="center" vertical="center" wrapText="1"/>
    </xf>
    <xf numFmtId="0" fontId="4" fillId="0" borderId="32" xfId="0" applyFont="1" applyBorder="1"/>
    <xf numFmtId="0" fontId="4" fillId="0" borderId="33" xfId="0" applyFont="1" applyBorder="1"/>
    <xf numFmtId="0" fontId="7" fillId="0" borderId="22" xfId="0" applyFont="1" applyBorder="1" applyAlignment="1">
      <alignment horizontal="center" vertical="center"/>
    </xf>
    <xf numFmtId="0" fontId="5" fillId="0" borderId="22" xfId="0" applyFont="1" applyBorder="1" applyAlignment="1">
      <alignment horizontal="center" vertical="center"/>
    </xf>
    <xf numFmtId="164" fontId="9" fillId="0" borderId="22" xfId="1" applyNumberFormat="1" applyFont="1" applyBorder="1" applyAlignment="1">
      <alignment horizontal="left" vertical="center" wrapText="1"/>
    </xf>
    <xf numFmtId="164" fontId="11" fillId="0" borderId="22" xfId="1" applyNumberFormat="1" applyFont="1" applyBorder="1" applyAlignment="1">
      <alignment horizontal="left" vertical="center" wrapText="1"/>
    </xf>
    <xf numFmtId="0" fontId="3" fillId="0" borderId="0" xfId="0" applyFont="1" applyAlignment="1">
      <alignment horizontal="left"/>
    </xf>
    <xf numFmtId="164" fontId="9" fillId="0" borderId="12" xfId="1" applyNumberFormat="1" applyFont="1" applyBorder="1" applyAlignment="1">
      <alignment horizontal="left" vertical="center" wrapText="1"/>
    </xf>
    <xf numFmtId="164" fontId="5" fillId="0" borderId="12" xfId="1" applyNumberFormat="1" applyFont="1" applyBorder="1" applyAlignment="1">
      <alignment horizontal="left"/>
    </xf>
    <xf numFmtId="164" fontId="7" fillId="0" borderId="22" xfId="0" applyNumberFormat="1" applyFont="1" applyBorder="1" applyAlignment="1">
      <alignment horizontal="center"/>
    </xf>
    <xf numFmtId="164" fontId="5" fillId="0" borderId="22" xfId="1" applyNumberFormat="1" applyFont="1" applyBorder="1" applyAlignment="1">
      <alignment horizontal="center"/>
    </xf>
    <xf numFmtId="164" fontId="5" fillId="0" borderId="12" xfId="1" applyNumberFormat="1" applyFont="1" applyBorder="1" applyAlignment="1">
      <alignment horizontal="center"/>
    </xf>
    <xf numFmtId="0" fontId="4" fillId="0" borderId="34" xfId="0" applyFont="1" applyBorder="1"/>
    <xf numFmtId="0" fontId="5" fillId="2" borderId="0" xfId="0" applyFont="1" applyFill="1" applyAlignment="1">
      <alignment horizontal="center"/>
    </xf>
    <xf numFmtId="0" fontId="9" fillId="2" borderId="16" xfId="0" applyFont="1" applyFill="1" applyBorder="1" applyAlignment="1">
      <alignment horizontal="center" vertical="center" wrapText="1"/>
    </xf>
    <xf numFmtId="0" fontId="11" fillId="2" borderId="0" xfId="0" applyFont="1" applyFill="1" applyAlignment="1">
      <alignment horizontal="center" vertical="center" wrapText="1"/>
    </xf>
    <xf numFmtId="0" fontId="9" fillId="2" borderId="19" xfId="0" applyFont="1" applyFill="1" applyBorder="1" applyAlignment="1">
      <alignment vertical="center" wrapText="1"/>
    </xf>
    <xf numFmtId="164" fontId="11" fillId="2" borderId="22" xfId="1"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164" fontId="11" fillId="2" borderId="12" xfId="1" applyNumberFormat="1" applyFont="1" applyFill="1" applyBorder="1" applyAlignment="1">
      <alignment horizontal="center" vertical="center" wrapText="1"/>
    </xf>
    <xf numFmtId="0" fontId="5" fillId="2" borderId="22" xfId="0" applyFont="1" applyFill="1" applyBorder="1" applyAlignment="1">
      <alignment horizontal="center" vertical="center"/>
    </xf>
    <xf numFmtId="164" fontId="11" fillId="2" borderId="22" xfId="1" applyNumberFormat="1" applyFont="1" applyFill="1" applyBorder="1" applyAlignment="1">
      <alignment horizontal="left" vertical="center" wrapText="1"/>
    </xf>
    <xf numFmtId="164" fontId="5" fillId="2" borderId="12" xfId="1" applyNumberFormat="1" applyFont="1" applyFill="1" applyBorder="1" applyAlignment="1">
      <alignment horizontal="left"/>
    </xf>
    <xf numFmtId="164" fontId="5" fillId="2" borderId="12" xfId="0" applyNumberFormat="1" applyFont="1" applyFill="1" applyBorder="1" applyAlignment="1">
      <alignment horizontal="left"/>
    </xf>
    <xf numFmtId="9" fontId="5" fillId="2" borderId="22" xfId="2" applyFont="1" applyFill="1" applyBorder="1" applyAlignment="1">
      <alignment horizontal="center" vertical="center"/>
    </xf>
    <xf numFmtId="164" fontId="5" fillId="2" borderId="22" xfId="1" applyNumberFormat="1" applyFont="1" applyFill="1" applyBorder="1" applyAlignment="1">
      <alignment horizontal="center"/>
    </xf>
    <xf numFmtId="164" fontId="5" fillId="2" borderId="12" xfId="1" applyNumberFormat="1" applyFont="1" applyFill="1" applyBorder="1" applyAlignment="1">
      <alignment horizontal="center"/>
    </xf>
    <xf numFmtId="164" fontId="3" fillId="0" borderId="0" xfId="0" applyNumberFormat="1" applyFont="1"/>
    <xf numFmtId="0" fontId="4" fillId="0" borderId="34" xfId="0" applyFont="1" applyBorder="1" applyAlignment="1">
      <alignment horizontal="center"/>
    </xf>
    <xf numFmtId="0" fontId="16" fillId="0" borderId="0" xfId="0" applyFont="1" applyAlignment="1">
      <alignment horizontal="left" vertical="top" wrapText="1"/>
    </xf>
    <xf numFmtId="0" fontId="15" fillId="0" borderId="0" xfId="0" applyFont="1" applyAlignment="1">
      <alignment horizontal="center"/>
    </xf>
    <xf numFmtId="0" fontId="6" fillId="0" borderId="34" xfId="0" applyFont="1" applyBorder="1"/>
    <xf numFmtId="0" fontId="5" fillId="0" borderId="34" xfId="0" applyFont="1" applyBorder="1"/>
    <xf numFmtId="0" fontId="4" fillId="0" borderId="0" xfId="0" applyFont="1" applyAlignment="1">
      <alignment horizontal="right"/>
    </xf>
    <xf numFmtId="0" fontId="13" fillId="0" borderId="22" xfId="0" applyFont="1" applyBorder="1" applyAlignment="1">
      <alignment horizontal="left" vertical="center" wrapText="1"/>
    </xf>
    <xf numFmtId="9" fontId="17" fillId="0" borderId="22" xfId="0" applyNumberFormat="1" applyFont="1" applyBorder="1" applyAlignment="1">
      <alignment horizontal="center" vertical="center"/>
    </xf>
    <xf numFmtId="9" fontId="6" fillId="0" borderId="22" xfId="2" applyFont="1" applyBorder="1" applyAlignment="1">
      <alignment horizontal="center" vertical="center"/>
    </xf>
    <xf numFmtId="9" fontId="6" fillId="2" borderId="22" xfId="2" applyFont="1" applyFill="1" applyBorder="1" applyAlignment="1">
      <alignment horizontal="center" vertical="center"/>
    </xf>
    <xf numFmtId="0" fontId="11" fillId="0" borderId="22" xfId="0" applyFont="1" applyBorder="1" applyAlignment="1">
      <alignment horizontal="center" vertical="center" wrapText="1"/>
    </xf>
    <xf numFmtId="0" fontId="11" fillId="0" borderId="26" xfId="0" applyFont="1" applyBorder="1" applyAlignment="1">
      <alignment horizontal="center" vertical="center" wrapText="1"/>
    </xf>
    <xf numFmtId="9" fontId="9" fillId="0" borderId="22" xfId="0" applyNumberFormat="1" applyFont="1" applyBorder="1" applyAlignment="1">
      <alignment horizontal="center" vertical="center" wrapText="1"/>
    </xf>
    <xf numFmtId="9" fontId="18" fillId="0" borderId="22" xfId="0" applyNumberFormat="1" applyFont="1" applyBorder="1" applyAlignment="1">
      <alignment horizontal="center" vertical="center" wrapText="1"/>
    </xf>
    <xf numFmtId="9" fontId="18" fillId="2" borderId="22" xfId="0" applyNumberFormat="1" applyFont="1" applyFill="1" applyBorder="1" applyAlignment="1">
      <alignment horizontal="center" vertical="center" wrapText="1"/>
    </xf>
    <xf numFmtId="164" fontId="5" fillId="0" borderId="12" xfId="0" applyNumberFormat="1" applyFont="1" applyBorder="1" applyAlignment="1">
      <alignment horizontal="center"/>
    </xf>
    <xf numFmtId="164" fontId="5" fillId="2" borderId="12" xfId="0" applyNumberFormat="1"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22"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2" fillId="0" borderId="22" xfId="0" applyFont="1" applyBorder="1" applyAlignment="1">
      <alignment horizontal="left" vertical="center" wrapText="1" indent="4"/>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9" fontId="12" fillId="0" borderId="23" xfId="0" applyNumberFormat="1" applyFont="1" applyBorder="1" applyAlignment="1">
      <alignment horizontal="center" vertical="center"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164" fontId="11" fillId="0" borderId="23" xfId="1" applyNumberFormat="1" applyFont="1" applyBorder="1" applyAlignment="1">
      <alignment horizontal="center" vertical="center" wrapText="1"/>
    </xf>
    <xf numFmtId="164" fontId="11" fillId="0" borderId="26" xfId="1" applyNumberFormat="1" applyFont="1" applyBorder="1" applyAlignment="1">
      <alignment horizontal="center" vertical="center" wrapText="1"/>
    </xf>
    <xf numFmtId="164" fontId="11" fillId="0" borderId="14" xfId="1" applyNumberFormat="1" applyFont="1" applyBorder="1" applyAlignment="1">
      <alignment horizontal="center" vertical="center"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30" xfId="0" applyFont="1" applyBorder="1" applyAlignment="1">
      <alignment horizontal="center"/>
    </xf>
    <xf numFmtId="0" fontId="4" fillId="0" borderId="2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31" xfId="0" applyFont="1" applyBorder="1" applyAlignment="1">
      <alignment horizontal="center" vertical="center" wrapText="1"/>
    </xf>
    <xf numFmtId="164" fontId="11" fillId="0" borderId="23"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0" borderId="14" xfId="0" applyFont="1" applyBorder="1" applyAlignment="1">
      <alignment horizontal="center" vertical="center" wrapText="1"/>
    </xf>
    <xf numFmtId="9" fontId="13" fillId="0" borderId="23" xfId="2" applyFont="1" applyBorder="1" applyAlignment="1">
      <alignment horizontal="center" vertical="center" wrapText="1"/>
    </xf>
    <xf numFmtId="9" fontId="13" fillId="0" borderId="24" xfId="2" applyFont="1" applyBorder="1" applyAlignment="1">
      <alignment horizontal="center" vertical="center" wrapText="1"/>
    </xf>
    <xf numFmtId="0" fontId="6" fillId="0" borderId="27" xfId="0" applyFont="1" applyBorder="1" applyAlignment="1">
      <alignment horizontal="left" vertical="top" wrapText="1"/>
    </xf>
    <xf numFmtId="0" fontId="6" fillId="0" borderId="31" xfId="0" applyFont="1" applyBorder="1" applyAlignment="1">
      <alignment horizontal="left" vertical="top" wrapText="1"/>
    </xf>
    <xf numFmtId="0" fontId="13" fillId="0" borderId="22" xfId="0" applyFont="1" applyBorder="1" applyAlignment="1">
      <alignment horizontal="left" vertical="center" wrapText="1" indent="4"/>
    </xf>
    <xf numFmtId="0" fontId="4" fillId="0" borderId="27" xfId="0" applyFont="1" applyBorder="1" applyAlignment="1">
      <alignment horizontal="left" vertical="top" wrapText="1"/>
    </xf>
    <xf numFmtId="0" fontId="4" fillId="0" borderId="31" xfId="0" applyFont="1" applyBorder="1" applyAlignment="1">
      <alignment horizontal="left" vertical="top" wrapText="1"/>
    </xf>
    <xf numFmtId="9" fontId="12" fillId="0" borderId="23" xfId="2" applyFont="1" applyBorder="1" applyAlignment="1">
      <alignment horizontal="center" vertical="center" wrapText="1"/>
    </xf>
    <xf numFmtId="9" fontId="12" fillId="0" borderId="24" xfId="2"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4" fillId="0" borderId="28" xfId="0" applyFont="1" applyBorder="1" applyAlignment="1">
      <alignment horizontal="left" vertical="top" wrapText="1"/>
    </xf>
    <xf numFmtId="0" fontId="11"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31" xfId="0" applyFont="1" applyBorder="1" applyAlignment="1">
      <alignment horizontal="left" vertical="center" wrapText="1"/>
    </xf>
    <xf numFmtId="9" fontId="13" fillId="0" borderId="23"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4" fillId="0" borderId="31" xfId="0" applyFont="1" applyBorder="1" applyAlignment="1">
      <alignment horizontal="left" vertical="top"/>
    </xf>
    <xf numFmtId="0" fontId="5" fillId="0" borderId="22" xfId="0" applyFont="1" applyBorder="1" applyAlignment="1">
      <alignment horizontal="center"/>
    </xf>
    <xf numFmtId="0" fontId="12" fillId="0" borderId="22" xfId="0" applyFont="1" applyBorder="1" applyAlignment="1">
      <alignment horizontal="left" vertical="top" wrapText="1"/>
    </xf>
    <xf numFmtId="9" fontId="12" fillId="0" borderId="23" xfId="0" applyNumberFormat="1" applyFont="1" applyBorder="1" applyAlignment="1">
      <alignment horizontal="center" vertical="top" wrapText="1"/>
    </xf>
    <xf numFmtId="0" fontId="11" fillId="0" borderId="22" xfId="0" applyFont="1" applyBorder="1" applyAlignment="1">
      <alignment horizontal="left" vertical="top" wrapText="1"/>
    </xf>
    <xf numFmtId="9" fontId="9" fillId="0" borderId="22" xfId="0" applyNumberFormat="1" applyFont="1" applyBorder="1" applyAlignment="1">
      <alignment horizontal="center" vertical="top" wrapText="1"/>
    </xf>
    <xf numFmtId="9" fontId="11" fillId="0" borderId="22" xfId="0" applyNumberFormat="1" applyFont="1" applyBorder="1" applyAlignment="1">
      <alignment horizontal="center" vertical="top"/>
    </xf>
    <xf numFmtId="9" fontId="11" fillId="2" borderId="22" xfId="0" applyNumberFormat="1" applyFont="1" applyFill="1" applyBorder="1" applyAlignment="1">
      <alignment horizontal="center" vertical="top"/>
    </xf>
    <xf numFmtId="0" fontId="12" fillId="0" borderId="24" xfId="0" applyFont="1" applyBorder="1" applyAlignment="1">
      <alignment horizontal="center" vertical="top" wrapText="1"/>
    </xf>
    <xf numFmtId="9" fontId="7" fillId="0" borderId="22" xfId="0" applyNumberFormat="1" applyFont="1" applyBorder="1" applyAlignment="1">
      <alignment horizontal="center" vertical="top"/>
    </xf>
    <xf numFmtId="164" fontId="11" fillId="0" borderId="22" xfId="1" applyNumberFormat="1" applyFont="1" applyBorder="1" applyAlignment="1">
      <alignment horizontal="center" vertical="center"/>
    </xf>
    <xf numFmtId="164" fontId="11" fillId="2" borderId="22" xfId="1" applyNumberFormat="1" applyFont="1" applyFill="1" applyBorder="1" applyAlignment="1">
      <alignment horizontal="center" vertical="center"/>
    </xf>
    <xf numFmtId="0" fontId="4" fillId="0" borderId="30" xfId="0" applyFont="1" applyBorder="1" applyAlignment="1">
      <alignment horizontal="left" vertical="top" wrapText="1"/>
    </xf>
    <xf numFmtId="0" fontId="12" fillId="0" borderId="26" xfId="0" applyFont="1" applyBorder="1" applyAlignment="1">
      <alignment horizontal="center" vertical="center" wrapText="1"/>
    </xf>
    <xf numFmtId="164" fontId="9" fillId="0" borderId="19" xfId="0" applyNumberFormat="1" applyFont="1" applyBorder="1" applyAlignment="1">
      <alignment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164" fontId="11" fillId="0" borderId="23" xfId="0" applyNumberFormat="1" applyFont="1" applyBorder="1" applyAlignment="1">
      <alignment horizontal="left" vertical="center" wrapText="1"/>
    </xf>
    <xf numFmtId="0" fontId="11" fillId="0" borderId="26" xfId="0" applyFont="1" applyBorder="1" applyAlignment="1">
      <alignment horizontal="left" vertical="center" wrapText="1"/>
    </xf>
    <xf numFmtId="0" fontId="11" fillId="0" borderId="14" xfId="0" applyFont="1" applyBorder="1" applyAlignment="1">
      <alignment horizontal="left" vertical="center" wrapText="1"/>
    </xf>
    <xf numFmtId="9" fontId="7" fillId="0" borderId="22" xfId="0" applyNumberFormat="1" applyFont="1" applyBorder="1" applyAlignment="1">
      <alignment horizontal="center" vertical="center"/>
    </xf>
    <xf numFmtId="9" fontId="5" fillId="0" borderId="22" xfId="2" applyFont="1" applyFill="1" applyBorder="1" applyAlignment="1">
      <alignment horizontal="center" vertical="center"/>
    </xf>
    <xf numFmtId="164" fontId="9" fillId="0" borderId="22" xfId="1" applyNumberFormat="1" applyFont="1" applyFill="1" applyBorder="1" applyAlignment="1">
      <alignment horizontal="center" vertical="center" wrapText="1"/>
    </xf>
    <xf numFmtId="164" fontId="11" fillId="0" borderId="22" xfId="1" applyNumberFormat="1" applyFont="1" applyFill="1" applyBorder="1" applyAlignment="1">
      <alignment horizontal="center" vertical="center" wrapText="1"/>
    </xf>
    <xf numFmtId="164" fontId="5" fillId="0" borderId="22" xfId="1" applyNumberFormat="1" applyFont="1" applyFill="1" applyBorder="1" applyAlignment="1">
      <alignment horizontal="center"/>
    </xf>
    <xf numFmtId="164" fontId="5" fillId="0" borderId="12" xfId="1" applyNumberFormat="1" applyFont="1" applyFill="1" applyBorder="1" applyAlignment="1">
      <alignment horizontal="center"/>
    </xf>
    <xf numFmtId="0" fontId="4" fillId="0" borderId="32" xfId="0" applyFont="1" applyBorder="1" applyAlignment="1">
      <alignment horizontal="left" vertical="top" wrapText="1"/>
    </xf>
    <xf numFmtId="165" fontId="4" fillId="0" borderId="34" xfId="0" applyNumberFormat="1" applyFont="1" applyFill="1" applyBorder="1" applyAlignment="1">
      <alignment horizontal="center"/>
    </xf>
    <xf numFmtId="0" fontId="12"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0" borderId="16" xfId="0" applyFont="1" applyBorder="1" applyAlignment="1">
      <alignment horizontal="center" vertical="center" wrapText="1"/>
    </xf>
    <xf numFmtId="0" fontId="8" fillId="0" borderId="15"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164" fontId="7" fillId="0" borderId="0" xfId="0" applyNumberFormat="1" applyFont="1" applyBorder="1" applyAlignment="1">
      <alignment horizontal="center"/>
    </xf>
    <xf numFmtId="164" fontId="11" fillId="0" borderId="34" xfId="1" applyNumberFormat="1" applyFont="1" applyBorder="1" applyAlignment="1">
      <alignment horizontal="center" vertical="center"/>
    </xf>
    <xf numFmtId="164" fontId="11" fillId="2" borderId="34" xfId="1" applyNumberFormat="1" applyFont="1" applyFill="1" applyBorder="1" applyAlignment="1">
      <alignment horizontal="center" vertical="center"/>
    </xf>
    <xf numFmtId="0" fontId="4" fillId="0" borderId="0" xfId="0" applyFont="1" applyBorder="1" applyAlignment="1">
      <alignment horizontal="left" vertical="top" wrapText="1"/>
    </xf>
    <xf numFmtId="0" fontId="12" fillId="0" borderId="37" xfId="0" applyFont="1" applyBorder="1" applyAlignment="1">
      <alignment horizontal="center" vertical="center" wrapText="1"/>
    </xf>
    <xf numFmtId="0" fontId="13" fillId="0" borderId="26" xfId="0" applyFont="1" applyBorder="1" applyAlignment="1">
      <alignment horizontal="center" vertical="center" wrapText="1"/>
    </xf>
    <xf numFmtId="164" fontId="5" fillId="0" borderId="0" xfId="1" applyNumberFormat="1" applyFont="1" applyBorder="1" applyAlignment="1">
      <alignment horizontal="center"/>
    </xf>
    <xf numFmtId="164" fontId="5" fillId="2" borderId="0" xfId="1" applyNumberFormat="1" applyFont="1" applyFill="1" applyBorder="1" applyAlignment="1">
      <alignment horizontal="center"/>
    </xf>
    <xf numFmtId="0" fontId="4" fillId="0" borderId="0" xfId="0" applyFont="1" applyBorder="1"/>
    <xf numFmtId="0" fontId="6" fillId="0" borderId="0" xfId="0" applyFont="1" applyAlignment="1">
      <alignment horizontal="center" vertical="center"/>
    </xf>
    <xf numFmtId="0" fontId="17" fillId="0" borderId="0" xfId="0" applyFont="1" applyAlignment="1">
      <alignment horizontal="center"/>
    </xf>
    <xf numFmtId="0" fontId="20" fillId="0" borderId="0" xfId="0"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62A-B4DC-4D08-AEAD-F4C628D14D37}">
  <dimension ref="A1:N88"/>
  <sheetViews>
    <sheetView tabSelected="1" topLeftCell="A3" zoomScale="70" zoomScaleNormal="70" workbookViewId="0">
      <pane xSplit="3" ySplit="3" topLeftCell="D6" activePane="bottomRight" state="frozen"/>
      <selection activeCell="A3" sqref="A3"/>
      <selection pane="topRight" activeCell="D3" sqref="D3"/>
      <selection pane="bottomLeft" activeCell="A6" sqref="A6"/>
      <selection pane="bottomRight" activeCell="B87" sqref="B87"/>
    </sheetView>
  </sheetViews>
  <sheetFormatPr baseColWidth="10" defaultRowHeight="15" x14ac:dyDescent="0.25"/>
  <cols>
    <col min="1" max="1" width="3.42578125" style="2" bestFit="1" customWidth="1"/>
    <col min="2" max="2" width="21.5703125" style="3" customWidth="1"/>
    <col min="3" max="3" width="15.7109375" style="4" customWidth="1"/>
    <col min="4" max="4" width="38" style="5" customWidth="1"/>
    <col min="5" max="5" width="16.42578125" style="5" customWidth="1"/>
    <col min="6" max="6" width="16.7109375" style="5" customWidth="1"/>
    <col min="7" max="7" width="11.28515625" style="3" customWidth="1"/>
    <col min="8" max="8" width="17.85546875" style="6" customWidth="1"/>
    <col min="9" max="9" width="15" style="7" customWidth="1"/>
    <col min="10" max="10" width="16" style="7" customWidth="1"/>
    <col min="11" max="11" width="15.85546875" style="39" hidden="1" customWidth="1"/>
    <col min="12" max="12" width="14.85546875" style="39" hidden="1" customWidth="1"/>
    <col min="13" max="13" width="69.85546875" style="5" customWidth="1"/>
    <col min="14" max="14" width="13.42578125" style="1" bestFit="1" customWidth="1"/>
    <col min="15" max="16384" width="11.42578125" style="1"/>
  </cols>
  <sheetData>
    <row r="1" spans="1:14" ht="74.25" customHeight="1" thickBot="1" x14ac:dyDescent="0.3">
      <c r="A1" s="71" t="s">
        <v>84</v>
      </c>
      <c r="B1" s="72"/>
      <c r="C1" s="72"/>
      <c r="D1" s="72"/>
      <c r="E1" s="72"/>
      <c r="F1" s="72"/>
      <c r="G1" s="72"/>
      <c r="H1" s="72"/>
      <c r="I1" s="72"/>
      <c r="J1" s="72"/>
      <c r="K1" s="72"/>
      <c r="L1" s="72"/>
      <c r="M1" s="73"/>
    </row>
    <row r="2" spans="1:14" ht="9" customHeight="1" thickBot="1" x14ac:dyDescent="0.3"/>
    <row r="3" spans="1:14" s="8" customFormat="1" ht="33" customHeight="1" x14ac:dyDescent="0.25">
      <c r="A3" s="74" t="s">
        <v>0</v>
      </c>
      <c r="B3" s="76" t="s">
        <v>1</v>
      </c>
      <c r="C3" s="78" t="s">
        <v>2</v>
      </c>
      <c r="D3" s="80" t="s">
        <v>3</v>
      </c>
      <c r="E3" s="82" t="s">
        <v>4</v>
      </c>
      <c r="F3" s="82" t="s">
        <v>52</v>
      </c>
      <c r="G3" s="80" t="s">
        <v>5</v>
      </c>
      <c r="H3" s="84"/>
      <c r="I3" s="84"/>
      <c r="J3" s="84"/>
      <c r="K3" s="84"/>
      <c r="L3" s="85"/>
      <c r="M3" s="86" t="s">
        <v>59</v>
      </c>
    </row>
    <row r="4" spans="1:14" s="8" customFormat="1" ht="15.75" thickBot="1" x14ac:dyDescent="0.3">
      <c r="A4" s="75"/>
      <c r="B4" s="77"/>
      <c r="C4" s="79"/>
      <c r="D4" s="81"/>
      <c r="E4" s="83"/>
      <c r="F4" s="83"/>
      <c r="G4" s="88">
        <v>2020</v>
      </c>
      <c r="H4" s="89"/>
      <c r="I4" s="9" t="s">
        <v>6</v>
      </c>
      <c r="J4" s="9" t="s">
        <v>7</v>
      </c>
      <c r="K4" s="40" t="s">
        <v>8</v>
      </c>
      <c r="L4" s="40" t="s">
        <v>9</v>
      </c>
      <c r="M4" s="87"/>
    </row>
    <row r="5" spans="1:14" s="8" customFormat="1" ht="11.25" customHeight="1" thickBot="1" x14ac:dyDescent="0.3">
      <c r="A5" s="10"/>
      <c r="B5" s="11"/>
      <c r="C5" s="12"/>
      <c r="D5" s="10"/>
      <c r="E5" s="11"/>
      <c r="F5" s="11"/>
      <c r="G5" s="11"/>
      <c r="H5" s="11"/>
      <c r="I5" s="13"/>
      <c r="J5" s="13"/>
      <c r="K5" s="41"/>
      <c r="L5" s="41"/>
      <c r="M5" s="10"/>
    </row>
    <row r="6" spans="1:14" ht="69" customHeight="1" x14ac:dyDescent="0.25">
      <c r="A6" s="90">
        <v>8</v>
      </c>
      <c r="B6" s="94" t="s">
        <v>16</v>
      </c>
      <c r="C6" s="98" t="s">
        <v>79</v>
      </c>
      <c r="D6" s="106" t="s">
        <v>83</v>
      </c>
      <c r="E6" s="107"/>
      <c r="F6" s="107"/>
      <c r="G6" s="14"/>
      <c r="H6" s="14"/>
      <c r="I6" s="14"/>
      <c r="J6" s="14"/>
      <c r="K6" s="42"/>
      <c r="L6" s="42"/>
      <c r="M6" s="22"/>
    </row>
    <row r="7" spans="1:14" ht="27.75" customHeight="1" x14ac:dyDescent="0.25">
      <c r="A7" s="91"/>
      <c r="B7" s="95"/>
      <c r="C7" s="99"/>
      <c r="D7" s="108" t="s">
        <v>17</v>
      </c>
      <c r="E7" s="150">
        <v>1</v>
      </c>
      <c r="F7" s="150">
        <v>1</v>
      </c>
      <c r="G7" s="16" t="s">
        <v>11</v>
      </c>
      <c r="H7" s="64" t="s">
        <v>12</v>
      </c>
      <c r="I7" s="64"/>
      <c r="J7" s="64"/>
      <c r="K7" s="44"/>
      <c r="L7" s="44"/>
      <c r="M7" s="134" t="s">
        <v>70</v>
      </c>
    </row>
    <row r="8" spans="1:14" ht="27.75" customHeight="1" x14ac:dyDescent="0.25">
      <c r="A8" s="91"/>
      <c r="B8" s="95"/>
      <c r="C8" s="99"/>
      <c r="D8" s="108"/>
      <c r="E8" s="151"/>
      <c r="F8" s="151"/>
      <c r="G8" s="16" t="s">
        <v>13</v>
      </c>
      <c r="H8" s="64" t="s">
        <v>12</v>
      </c>
      <c r="I8" s="64"/>
      <c r="J8" s="64"/>
      <c r="K8" s="44"/>
      <c r="L8" s="44"/>
      <c r="M8" s="152"/>
    </row>
    <row r="9" spans="1:14" ht="36" customHeight="1" x14ac:dyDescent="0.25">
      <c r="A9" s="91"/>
      <c r="B9" s="95"/>
      <c r="C9" s="99"/>
      <c r="D9" s="108" t="s">
        <v>18</v>
      </c>
      <c r="E9" s="150">
        <v>1</v>
      </c>
      <c r="F9" s="150">
        <v>1</v>
      </c>
      <c r="G9" s="16" t="s">
        <v>11</v>
      </c>
      <c r="H9" s="64" t="s">
        <v>12</v>
      </c>
      <c r="I9" s="153"/>
      <c r="J9" s="153"/>
      <c r="K9" s="44"/>
      <c r="L9" s="44"/>
      <c r="M9" s="134" t="s">
        <v>71</v>
      </c>
    </row>
    <row r="10" spans="1:14" ht="36" customHeight="1" x14ac:dyDescent="0.25">
      <c r="A10" s="91"/>
      <c r="B10" s="95"/>
      <c r="C10" s="99"/>
      <c r="D10" s="108"/>
      <c r="E10" s="151"/>
      <c r="F10" s="151"/>
      <c r="G10" s="16" t="s">
        <v>13</v>
      </c>
      <c r="H10" s="64" t="s">
        <v>12</v>
      </c>
      <c r="I10" s="153"/>
      <c r="J10" s="153"/>
      <c r="K10" s="44"/>
      <c r="L10" s="44"/>
      <c r="M10" s="152"/>
    </row>
    <row r="11" spans="1:14" s="23" customFormat="1" ht="195" customHeight="1" x14ac:dyDescent="0.25">
      <c r="A11" s="91"/>
      <c r="B11" s="95"/>
      <c r="C11" s="99"/>
      <c r="D11" s="154" t="s">
        <v>19</v>
      </c>
      <c r="E11" s="155">
        <v>1</v>
      </c>
      <c r="F11" s="155">
        <v>0.98</v>
      </c>
      <c r="G11" s="156" t="s">
        <v>11</v>
      </c>
      <c r="H11" s="157">
        <v>0.02</v>
      </c>
      <c r="I11" s="158">
        <v>0.02</v>
      </c>
      <c r="J11" s="158"/>
      <c r="K11" s="159"/>
      <c r="L11" s="159"/>
      <c r="M11" s="134" t="s">
        <v>72</v>
      </c>
    </row>
    <row r="12" spans="1:14" s="23" customFormat="1" ht="195" customHeight="1" x14ac:dyDescent="0.25">
      <c r="A12" s="91"/>
      <c r="B12" s="95"/>
      <c r="C12" s="99"/>
      <c r="D12" s="154"/>
      <c r="E12" s="160"/>
      <c r="F12" s="160"/>
      <c r="G12" s="156" t="s">
        <v>13</v>
      </c>
      <c r="H12" s="161">
        <f>SUM(I12:J12)</f>
        <v>0.02</v>
      </c>
      <c r="I12" s="158">
        <v>0.02</v>
      </c>
      <c r="J12" s="158"/>
      <c r="K12" s="159"/>
      <c r="L12" s="159"/>
      <c r="M12" s="152"/>
    </row>
    <row r="13" spans="1:14" ht="85.5" customHeight="1" x14ac:dyDescent="0.25">
      <c r="A13" s="91"/>
      <c r="B13" s="95"/>
      <c r="C13" s="99"/>
      <c r="D13" s="114" t="s">
        <v>14</v>
      </c>
      <c r="E13" s="126">
        <f>217202646+137984854+569384297</f>
        <v>924571797</v>
      </c>
      <c r="F13" s="126">
        <f>217202646+137984854+488170154+0</f>
        <v>843357654</v>
      </c>
      <c r="G13" s="16" t="s">
        <v>11</v>
      </c>
      <c r="H13" s="17">
        <v>44049786</v>
      </c>
      <c r="I13" s="162">
        <v>0</v>
      </c>
      <c r="J13" s="162">
        <v>0</v>
      </c>
      <c r="K13" s="163"/>
      <c r="L13" s="163"/>
      <c r="M13" s="134" t="s">
        <v>85</v>
      </c>
    </row>
    <row r="14" spans="1:14" ht="85.5" customHeight="1" x14ac:dyDescent="0.25">
      <c r="A14" s="92"/>
      <c r="B14" s="96"/>
      <c r="C14" s="99"/>
      <c r="D14" s="114"/>
      <c r="E14" s="127"/>
      <c r="F14" s="127"/>
      <c r="G14" s="16" t="s">
        <v>13</v>
      </c>
      <c r="H14" s="17">
        <f>SUM(I14:L14)</f>
        <v>0</v>
      </c>
      <c r="I14" s="162">
        <v>0</v>
      </c>
      <c r="J14" s="162">
        <v>0</v>
      </c>
      <c r="K14" s="163">
        <v>0</v>
      </c>
      <c r="L14" s="163"/>
      <c r="M14" s="145"/>
      <c r="N14" s="53"/>
    </row>
    <row r="15" spans="1:14" ht="85.5" customHeight="1" thickBot="1" x14ac:dyDescent="0.3">
      <c r="A15" s="93"/>
      <c r="B15" s="97"/>
      <c r="C15" s="100"/>
      <c r="D15" s="115"/>
      <c r="E15" s="128"/>
      <c r="F15" s="128"/>
      <c r="G15" s="20" t="s">
        <v>15</v>
      </c>
      <c r="H15" s="24">
        <f>SUM(I15:L15)</f>
        <v>0</v>
      </c>
      <c r="I15" s="162">
        <v>0</v>
      </c>
      <c r="J15" s="162">
        <v>0</v>
      </c>
      <c r="K15" s="163">
        <v>0</v>
      </c>
      <c r="L15" s="163"/>
      <c r="M15" s="164"/>
    </row>
    <row r="16" spans="1:14" ht="85.5" customHeight="1" thickBot="1" x14ac:dyDescent="0.3">
      <c r="A16" s="180"/>
      <c r="B16" s="181"/>
      <c r="C16" s="182"/>
      <c r="D16" s="183"/>
      <c r="E16" s="184"/>
      <c r="F16" s="184"/>
      <c r="G16" s="185"/>
      <c r="H16" s="186"/>
      <c r="I16" s="187"/>
      <c r="J16" s="187"/>
      <c r="K16" s="188"/>
      <c r="L16" s="188"/>
      <c r="M16" s="189"/>
    </row>
    <row r="17" spans="1:13" ht="58.5" customHeight="1" x14ac:dyDescent="0.25">
      <c r="A17" s="101">
        <v>10</v>
      </c>
      <c r="B17" s="102" t="s">
        <v>20</v>
      </c>
      <c r="C17" s="103" t="s">
        <v>80</v>
      </c>
      <c r="D17" s="106" t="s">
        <v>21</v>
      </c>
      <c r="E17" s="107"/>
      <c r="F17" s="107"/>
      <c r="G17" s="14"/>
      <c r="H17" s="14"/>
      <c r="I17" s="14"/>
      <c r="J17" s="14"/>
      <c r="K17" s="42"/>
      <c r="L17" s="42"/>
      <c r="M17" s="22"/>
    </row>
    <row r="18" spans="1:13" ht="186" customHeight="1" x14ac:dyDescent="0.25">
      <c r="A18" s="101"/>
      <c r="B18" s="102"/>
      <c r="C18" s="104"/>
      <c r="D18" s="108" t="s">
        <v>22</v>
      </c>
      <c r="E18" s="109" t="s">
        <v>23</v>
      </c>
      <c r="F18" s="111">
        <v>1</v>
      </c>
      <c r="G18" s="16" t="s">
        <v>11</v>
      </c>
      <c r="H18" s="66">
        <v>1</v>
      </c>
      <c r="I18" s="67">
        <v>0.6</v>
      </c>
      <c r="J18" s="67">
        <v>0.4</v>
      </c>
      <c r="K18" s="68"/>
      <c r="L18" s="68"/>
      <c r="M18" s="122" t="s">
        <v>78</v>
      </c>
    </row>
    <row r="19" spans="1:13" ht="236.25" customHeight="1" x14ac:dyDescent="0.25">
      <c r="A19" s="101"/>
      <c r="B19" s="102"/>
      <c r="C19" s="104"/>
      <c r="D19" s="108"/>
      <c r="E19" s="110"/>
      <c r="F19" s="110"/>
      <c r="G19" s="16" t="s">
        <v>13</v>
      </c>
      <c r="H19" s="66">
        <f>SUM(I19:L19)</f>
        <v>1</v>
      </c>
      <c r="I19" s="67">
        <v>0.6</v>
      </c>
      <c r="J19" s="67">
        <v>0.4</v>
      </c>
      <c r="K19" s="68"/>
      <c r="L19" s="68"/>
      <c r="M19" s="123"/>
    </row>
    <row r="20" spans="1:13" ht="278.25" customHeight="1" x14ac:dyDescent="0.25">
      <c r="A20" s="101"/>
      <c r="B20" s="102"/>
      <c r="C20" s="104"/>
      <c r="D20" s="108" t="s">
        <v>24</v>
      </c>
      <c r="E20" s="109" t="s">
        <v>23</v>
      </c>
      <c r="F20" s="111">
        <v>1</v>
      </c>
      <c r="G20" s="16" t="s">
        <v>11</v>
      </c>
      <c r="H20" s="66">
        <v>1</v>
      </c>
      <c r="I20" s="67">
        <v>0.6</v>
      </c>
      <c r="J20" s="67">
        <v>0.4</v>
      </c>
      <c r="K20" s="68"/>
      <c r="L20" s="68"/>
      <c r="M20" s="112" t="s">
        <v>76</v>
      </c>
    </row>
    <row r="21" spans="1:13" ht="278.25" customHeight="1" x14ac:dyDescent="0.25">
      <c r="A21" s="101"/>
      <c r="B21" s="102"/>
      <c r="C21" s="104"/>
      <c r="D21" s="108"/>
      <c r="E21" s="110"/>
      <c r="F21" s="110"/>
      <c r="G21" s="16" t="s">
        <v>13</v>
      </c>
      <c r="H21" s="66">
        <f>SUM(I21:L21)</f>
        <v>1</v>
      </c>
      <c r="I21" s="67">
        <v>0.6</v>
      </c>
      <c r="J21" s="67">
        <v>0.4</v>
      </c>
      <c r="K21" s="68"/>
      <c r="L21" s="68"/>
      <c r="M21" s="113"/>
    </row>
    <row r="22" spans="1:13" ht="66.75" customHeight="1" x14ac:dyDescent="0.25">
      <c r="A22" s="101"/>
      <c r="B22" s="102"/>
      <c r="C22" s="104"/>
      <c r="D22" s="108" t="s">
        <v>25</v>
      </c>
      <c r="E22" s="109" t="s">
        <v>23</v>
      </c>
      <c r="F22" s="111">
        <v>1</v>
      </c>
      <c r="G22" s="16" t="s">
        <v>11</v>
      </c>
      <c r="H22" s="66">
        <v>1</v>
      </c>
      <c r="I22" s="67">
        <v>0.8</v>
      </c>
      <c r="J22" s="67">
        <v>0.2</v>
      </c>
      <c r="K22" s="68"/>
      <c r="L22" s="68"/>
      <c r="M22" s="112" t="s">
        <v>77</v>
      </c>
    </row>
    <row r="23" spans="1:13" ht="66.75" customHeight="1" x14ac:dyDescent="0.25">
      <c r="A23" s="101"/>
      <c r="B23" s="102"/>
      <c r="C23" s="104"/>
      <c r="D23" s="108"/>
      <c r="E23" s="110"/>
      <c r="F23" s="110"/>
      <c r="G23" s="16" t="s">
        <v>13</v>
      </c>
      <c r="H23" s="66">
        <f>SUM(I23:L23)</f>
        <v>1</v>
      </c>
      <c r="I23" s="67">
        <v>0.8</v>
      </c>
      <c r="J23" s="67">
        <v>0.2</v>
      </c>
      <c r="K23" s="68"/>
      <c r="L23" s="68"/>
      <c r="M23" s="113"/>
    </row>
    <row r="24" spans="1:13" ht="17.25" customHeight="1" x14ac:dyDescent="0.25">
      <c r="A24" s="101"/>
      <c r="B24" s="102"/>
      <c r="C24" s="104"/>
      <c r="D24" s="114" t="s">
        <v>14</v>
      </c>
      <c r="E24" s="116">
        <f>114550161+121308528+130413528+72330616+301546275</f>
        <v>740149108</v>
      </c>
      <c r="F24" s="116">
        <f>114550161+121308528+432714764</f>
        <v>668573453</v>
      </c>
      <c r="G24" s="16" t="s">
        <v>11</v>
      </c>
      <c r="H24" s="17">
        <v>140948990</v>
      </c>
      <c r="I24" s="18">
        <v>70474495</v>
      </c>
      <c r="J24" s="18">
        <v>70474495</v>
      </c>
      <c r="K24" s="43"/>
      <c r="L24" s="43"/>
      <c r="M24" s="119"/>
    </row>
    <row r="25" spans="1:13" ht="19.5" customHeight="1" x14ac:dyDescent="0.25">
      <c r="A25" s="101"/>
      <c r="B25" s="102"/>
      <c r="C25" s="104"/>
      <c r="D25" s="114"/>
      <c r="E25" s="117"/>
      <c r="F25" s="117"/>
      <c r="G25" s="16" t="s">
        <v>13</v>
      </c>
      <c r="H25" s="17">
        <f>SUM(I25:J25)</f>
        <v>0</v>
      </c>
      <c r="I25" s="18"/>
      <c r="J25" s="18"/>
      <c r="K25" s="43"/>
      <c r="L25" s="43"/>
      <c r="M25" s="120"/>
    </row>
    <row r="26" spans="1:13" ht="15.75" thickBot="1" x14ac:dyDescent="0.3">
      <c r="A26" s="101"/>
      <c r="B26" s="102"/>
      <c r="C26" s="105"/>
      <c r="D26" s="115"/>
      <c r="E26" s="118"/>
      <c r="F26" s="118"/>
      <c r="G26" s="20" t="s">
        <v>15</v>
      </c>
      <c r="H26" s="17">
        <f>SUM(I26:J26)</f>
        <v>0</v>
      </c>
      <c r="I26" s="69"/>
      <c r="J26" s="69"/>
      <c r="K26" s="70"/>
      <c r="L26" s="43"/>
      <c r="M26" s="121"/>
    </row>
    <row r="27" spans="1:13" ht="69" customHeight="1" x14ac:dyDescent="0.25">
      <c r="A27" s="90">
        <v>16</v>
      </c>
      <c r="B27" s="94" t="s">
        <v>26</v>
      </c>
      <c r="C27" s="98" t="s">
        <v>62</v>
      </c>
      <c r="D27" s="106" t="s">
        <v>27</v>
      </c>
      <c r="E27" s="107"/>
      <c r="F27" s="107"/>
      <c r="G27" s="14"/>
      <c r="H27" s="14"/>
      <c r="I27" s="14"/>
      <c r="J27" s="14"/>
      <c r="K27" s="42"/>
      <c r="L27" s="42"/>
      <c r="M27" s="15"/>
    </row>
    <row r="28" spans="1:13" ht="102" customHeight="1" x14ac:dyDescent="0.25">
      <c r="A28" s="91"/>
      <c r="B28" s="95"/>
      <c r="C28" s="99"/>
      <c r="D28" s="109" t="s">
        <v>28</v>
      </c>
      <c r="E28" s="109">
        <v>23</v>
      </c>
      <c r="F28" s="109">
        <v>19</v>
      </c>
      <c r="G28" s="96" t="s">
        <v>11</v>
      </c>
      <c r="H28" s="147">
        <v>5</v>
      </c>
      <c r="I28" s="96">
        <v>3</v>
      </c>
      <c r="J28" s="96">
        <v>2</v>
      </c>
      <c r="K28" s="143"/>
      <c r="L28" s="143"/>
      <c r="M28" s="134" t="s">
        <v>73</v>
      </c>
    </row>
    <row r="29" spans="1:13" ht="102" customHeight="1" x14ac:dyDescent="0.25">
      <c r="A29" s="91"/>
      <c r="B29" s="95"/>
      <c r="C29" s="99"/>
      <c r="D29" s="165"/>
      <c r="E29" s="165"/>
      <c r="F29" s="165"/>
      <c r="G29" s="146"/>
      <c r="H29" s="148"/>
      <c r="I29" s="146"/>
      <c r="J29" s="146"/>
      <c r="K29" s="144"/>
      <c r="L29" s="144"/>
      <c r="M29" s="145"/>
    </row>
    <row r="30" spans="1:13" ht="102" customHeight="1" x14ac:dyDescent="0.25">
      <c r="A30" s="91"/>
      <c r="B30" s="95"/>
      <c r="C30" s="99"/>
      <c r="D30" s="165"/>
      <c r="E30" s="165"/>
      <c r="F30" s="165"/>
      <c r="G30" s="96" t="s">
        <v>13</v>
      </c>
      <c r="H30" s="147">
        <f>SUM(I30:J31)</f>
        <v>5</v>
      </c>
      <c r="I30" s="96">
        <v>3</v>
      </c>
      <c r="J30" s="96">
        <v>2</v>
      </c>
      <c r="K30" s="143"/>
      <c r="L30" s="143"/>
      <c r="M30" s="145"/>
    </row>
    <row r="31" spans="1:13" ht="102" customHeight="1" x14ac:dyDescent="0.25">
      <c r="A31" s="91"/>
      <c r="B31" s="95"/>
      <c r="C31" s="99"/>
      <c r="D31" s="110"/>
      <c r="E31" s="110"/>
      <c r="F31" s="110"/>
      <c r="G31" s="146"/>
      <c r="H31" s="148"/>
      <c r="I31" s="146"/>
      <c r="J31" s="146"/>
      <c r="K31" s="144"/>
      <c r="L31" s="144"/>
      <c r="M31" s="135"/>
    </row>
    <row r="32" spans="1:13" ht="26.1" customHeight="1" x14ac:dyDescent="0.25">
      <c r="A32" s="91"/>
      <c r="B32" s="95"/>
      <c r="C32" s="99"/>
      <c r="D32" s="114" t="s">
        <v>14</v>
      </c>
      <c r="E32" s="126">
        <f>1656311550+2180680900+2257200000+890000000</f>
        <v>6984192450</v>
      </c>
      <c r="F32" s="126">
        <f>1656311550+2180680900+2093871878</f>
        <v>5930864328</v>
      </c>
      <c r="G32" s="16" t="s">
        <v>11</v>
      </c>
      <c r="H32" s="17">
        <f>2686000000-973000000</f>
        <v>1713000000</v>
      </c>
      <c r="I32" s="18"/>
      <c r="J32" s="18"/>
      <c r="K32" s="43"/>
      <c r="L32" s="43"/>
      <c r="M32" s="124"/>
    </row>
    <row r="33" spans="1:13" ht="26.1" customHeight="1" x14ac:dyDescent="0.25">
      <c r="A33" s="91"/>
      <c r="B33" s="95"/>
      <c r="C33" s="99"/>
      <c r="D33" s="114"/>
      <c r="E33" s="127"/>
      <c r="F33" s="127"/>
      <c r="G33" s="16" t="s">
        <v>13</v>
      </c>
      <c r="H33" s="17">
        <f>SUM(I33:J33)</f>
        <v>990556268</v>
      </c>
      <c r="I33" s="18">
        <v>871583863</v>
      </c>
      <c r="J33" s="18">
        <v>118972405</v>
      </c>
      <c r="K33" s="43"/>
      <c r="L33" s="43"/>
      <c r="M33" s="138"/>
    </row>
    <row r="34" spans="1:13" ht="26.1" customHeight="1" thickBot="1" x14ac:dyDescent="0.3">
      <c r="A34" s="93"/>
      <c r="B34" s="97"/>
      <c r="C34" s="100"/>
      <c r="D34" s="115"/>
      <c r="E34" s="128"/>
      <c r="F34" s="128"/>
      <c r="G34" s="20" t="s">
        <v>15</v>
      </c>
      <c r="H34" s="19">
        <f>SUM(I34:J34)</f>
        <v>881737149</v>
      </c>
      <c r="I34" s="21">
        <v>251583863</v>
      </c>
      <c r="J34" s="21">
        <f>617353318+11315318+1484650</f>
        <v>630153286</v>
      </c>
      <c r="K34" s="45"/>
      <c r="L34" s="45"/>
      <c r="M34" s="139"/>
    </row>
    <row r="35" spans="1:13" ht="69" hidden="1" customHeight="1" x14ac:dyDescent="0.25">
      <c r="A35" s="90"/>
      <c r="B35" s="94" t="s">
        <v>30</v>
      </c>
      <c r="C35" s="98" t="s">
        <v>29</v>
      </c>
      <c r="D35" s="106" t="s">
        <v>31</v>
      </c>
      <c r="E35" s="107"/>
      <c r="F35" s="107"/>
      <c r="G35" s="14"/>
      <c r="H35" s="14"/>
      <c r="I35" s="14"/>
      <c r="J35" s="14"/>
      <c r="K35" s="42"/>
      <c r="L35" s="42"/>
      <c r="M35" s="22"/>
    </row>
    <row r="36" spans="1:13" ht="44.25" hidden="1" customHeight="1" x14ac:dyDescent="0.25">
      <c r="A36" s="91"/>
      <c r="B36" s="95"/>
      <c r="C36" s="99"/>
      <c r="D36" s="108" t="s">
        <v>32</v>
      </c>
      <c r="E36" s="109">
        <v>8</v>
      </c>
      <c r="F36" s="109">
        <v>0</v>
      </c>
      <c r="G36" s="16" t="s">
        <v>11</v>
      </c>
      <c r="H36" s="25">
        <v>5</v>
      </c>
      <c r="I36" s="64"/>
      <c r="J36" s="64"/>
      <c r="K36" s="44"/>
      <c r="L36" s="44"/>
      <c r="M36" s="124" t="s">
        <v>33</v>
      </c>
    </row>
    <row r="37" spans="1:13" ht="44.25" hidden="1" customHeight="1" x14ac:dyDescent="0.25">
      <c r="A37" s="91"/>
      <c r="B37" s="95"/>
      <c r="C37" s="99"/>
      <c r="D37" s="108"/>
      <c r="E37" s="110"/>
      <c r="F37" s="110"/>
      <c r="G37" s="16" t="s">
        <v>13</v>
      </c>
      <c r="H37" s="25"/>
      <c r="I37" s="64"/>
      <c r="J37" s="64"/>
      <c r="K37" s="44"/>
      <c r="L37" s="44"/>
      <c r="M37" s="125"/>
    </row>
    <row r="38" spans="1:13" ht="15.75" hidden="1" thickBot="1" x14ac:dyDescent="0.3">
      <c r="A38" s="91"/>
      <c r="B38" s="95"/>
      <c r="C38" s="99"/>
      <c r="D38" s="114" t="s">
        <v>14</v>
      </c>
      <c r="E38" s="126">
        <f>SUM(H38:L38)</f>
        <v>180000000</v>
      </c>
      <c r="F38" s="96">
        <v>0</v>
      </c>
      <c r="G38" s="16" t="s">
        <v>11</v>
      </c>
      <c r="H38" s="17">
        <v>40000000</v>
      </c>
      <c r="I38" s="18"/>
      <c r="J38" s="18"/>
      <c r="K38" s="43">
        <v>60000000</v>
      </c>
      <c r="L38" s="43">
        <v>80000000</v>
      </c>
      <c r="M38" s="26"/>
    </row>
    <row r="39" spans="1:13" ht="15.75" hidden="1" thickBot="1" x14ac:dyDescent="0.3">
      <c r="A39" s="91"/>
      <c r="B39" s="95"/>
      <c r="C39" s="99"/>
      <c r="D39" s="114"/>
      <c r="E39" s="127"/>
      <c r="F39" s="127"/>
      <c r="G39" s="16" t="s">
        <v>13</v>
      </c>
      <c r="H39" s="17"/>
      <c r="I39" s="18"/>
      <c r="J39" s="18"/>
      <c r="K39" s="43"/>
      <c r="L39" s="43"/>
      <c r="M39" s="26"/>
    </row>
    <row r="40" spans="1:13" ht="15.75" hidden="1" thickBot="1" x14ac:dyDescent="0.3">
      <c r="A40" s="93"/>
      <c r="B40" s="97"/>
      <c r="C40" s="100"/>
      <c r="D40" s="115"/>
      <c r="E40" s="128"/>
      <c r="F40" s="128"/>
      <c r="G40" s="20" t="s">
        <v>15</v>
      </c>
      <c r="H40" s="19"/>
      <c r="I40" s="21"/>
      <c r="J40" s="21"/>
      <c r="K40" s="45"/>
      <c r="L40" s="45"/>
      <c r="M40" s="27"/>
    </row>
    <row r="41" spans="1:13" ht="69" customHeight="1" x14ac:dyDescent="0.25">
      <c r="A41" s="90">
        <v>18</v>
      </c>
      <c r="B41" s="94" t="s">
        <v>34</v>
      </c>
      <c r="C41" s="98" t="s">
        <v>63</v>
      </c>
      <c r="D41" s="106" t="s">
        <v>35</v>
      </c>
      <c r="E41" s="107"/>
      <c r="F41" s="107"/>
      <c r="G41" s="14"/>
      <c r="H41" s="166"/>
      <c r="I41" s="14"/>
      <c r="J41" s="14"/>
      <c r="K41" s="42"/>
      <c r="L41" s="42"/>
      <c r="M41" s="15"/>
    </row>
    <row r="42" spans="1:13" ht="99.75" customHeight="1" x14ac:dyDescent="0.25">
      <c r="A42" s="91"/>
      <c r="B42" s="95"/>
      <c r="C42" s="99"/>
      <c r="D42" s="108" t="s">
        <v>60</v>
      </c>
      <c r="E42" s="167">
        <v>12</v>
      </c>
      <c r="F42" s="109">
        <v>8</v>
      </c>
      <c r="G42" s="16" t="s">
        <v>11</v>
      </c>
      <c r="H42" s="28">
        <v>4</v>
      </c>
      <c r="I42" s="29">
        <v>2</v>
      </c>
      <c r="J42" s="29">
        <v>2</v>
      </c>
      <c r="K42" s="46"/>
      <c r="L42" s="46"/>
      <c r="M42" s="134" t="s">
        <v>74</v>
      </c>
    </row>
    <row r="43" spans="1:13" ht="99.75" customHeight="1" x14ac:dyDescent="0.25">
      <c r="A43" s="91"/>
      <c r="B43" s="95"/>
      <c r="C43" s="99"/>
      <c r="D43" s="108"/>
      <c r="E43" s="168"/>
      <c r="F43" s="110"/>
      <c r="G43" s="16" t="s">
        <v>13</v>
      </c>
      <c r="H43" s="28">
        <f>SUM(I43:J43)</f>
        <v>4</v>
      </c>
      <c r="I43" s="29">
        <v>2</v>
      </c>
      <c r="J43" s="29">
        <v>2</v>
      </c>
      <c r="K43" s="46"/>
      <c r="L43" s="46"/>
      <c r="M43" s="135"/>
    </row>
    <row r="44" spans="1:13" s="32" customFormat="1" ht="17.25" customHeight="1" x14ac:dyDescent="0.25">
      <c r="A44" s="91"/>
      <c r="B44" s="95"/>
      <c r="C44" s="99"/>
      <c r="D44" s="114" t="s">
        <v>14</v>
      </c>
      <c r="E44" s="169">
        <f>224194847+916494527+368362250+1500444472+511000000</f>
        <v>3520496096</v>
      </c>
      <c r="F44" s="169">
        <f>224194847+916494527+1859274011</f>
        <v>2999963385</v>
      </c>
      <c r="G44" s="16" t="s">
        <v>11</v>
      </c>
      <c r="H44" s="30">
        <v>1369705000</v>
      </c>
      <c r="I44" s="31"/>
      <c r="J44" s="31"/>
      <c r="K44" s="47"/>
      <c r="L44" s="47"/>
      <c r="M44" s="140" t="s">
        <v>75</v>
      </c>
    </row>
    <row r="45" spans="1:13" s="32" customFormat="1" ht="17.25" customHeight="1" x14ac:dyDescent="0.25">
      <c r="A45" s="91"/>
      <c r="B45" s="95"/>
      <c r="C45" s="99"/>
      <c r="D45" s="114"/>
      <c r="E45" s="170"/>
      <c r="F45" s="170"/>
      <c r="G45" s="16" t="s">
        <v>13</v>
      </c>
      <c r="H45" s="30">
        <f t="shared" ref="H45:H46" si="0">SUM(I45:L45)</f>
        <v>316360783</v>
      </c>
      <c r="I45" s="31">
        <v>316360783</v>
      </c>
      <c r="J45" s="31">
        <v>0</v>
      </c>
      <c r="K45" s="47"/>
      <c r="L45" s="47"/>
      <c r="M45" s="141"/>
    </row>
    <row r="46" spans="1:13" s="32" customFormat="1" ht="17.25" customHeight="1" thickBot="1" x14ac:dyDescent="0.3">
      <c r="A46" s="93"/>
      <c r="B46" s="97"/>
      <c r="C46" s="100"/>
      <c r="D46" s="115"/>
      <c r="E46" s="171"/>
      <c r="F46" s="171"/>
      <c r="G46" s="20" t="s">
        <v>15</v>
      </c>
      <c r="H46" s="33">
        <f t="shared" si="0"/>
        <v>272139975</v>
      </c>
      <c r="I46" s="34">
        <v>46853924</v>
      </c>
      <c r="J46" s="34">
        <f>272139975-I46</f>
        <v>225286051</v>
      </c>
      <c r="K46" s="48"/>
      <c r="L46" s="49"/>
      <c r="M46" s="142"/>
    </row>
    <row r="47" spans="1:13" ht="43.5" customHeight="1" x14ac:dyDescent="0.25">
      <c r="A47" s="90">
        <v>19</v>
      </c>
      <c r="B47" s="94" t="s">
        <v>10</v>
      </c>
      <c r="C47" s="98" t="s">
        <v>82</v>
      </c>
      <c r="D47" s="106" t="s">
        <v>36</v>
      </c>
      <c r="E47" s="107"/>
      <c r="F47" s="107"/>
      <c r="G47" s="14"/>
      <c r="H47" s="166"/>
      <c r="I47" s="14"/>
      <c r="J47" s="14"/>
      <c r="K47" s="42"/>
      <c r="L47" s="42"/>
      <c r="M47" s="22"/>
    </row>
    <row r="48" spans="1:13" s="4" customFormat="1" ht="28.5" customHeight="1" x14ac:dyDescent="0.2">
      <c r="A48" s="91"/>
      <c r="B48" s="95"/>
      <c r="C48" s="99"/>
      <c r="D48" s="133" t="s">
        <v>37</v>
      </c>
      <c r="E48" s="129">
        <v>1</v>
      </c>
      <c r="F48" s="129">
        <v>1</v>
      </c>
      <c r="G48" s="60" t="s">
        <v>11</v>
      </c>
      <c r="H48" s="64" t="s">
        <v>12</v>
      </c>
      <c r="I48" s="62"/>
      <c r="J48" s="62"/>
      <c r="K48" s="63"/>
      <c r="L48" s="63"/>
      <c r="M48" s="131"/>
    </row>
    <row r="49" spans="1:13" s="4" customFormat="1" ht="28.5" customHeight="1" x14ac:dyDescent="0.2">
      <c r="A49" s="91"/>
      <c r="B49" s="95"/>
      <c r="C49" s="99"/>
      <c r="D49" s="133"/>
      <c r="E49" s="130"/>
      <c r="F49" s="130"/>
      <c r="G49" s="60" t="s">
        <v>13</v>
      </c>
      <c r="H49" s="64" t="s">
        <v>12</v>
      </c>
      <c r="I49" s="62"/>
      <c r="J49" s="62"/>
      <c r="K49" s="63"/>
      <c r="L49" s="63"/>
      <c r="M49" s="132"/>
    </row>
    <row r="50" spans="1:13" s="4" customFormat="1" ht="61.5" customHeight="1" x14ac:dyDescent="0.2">
      <c r="A50" s="91"/>
      <c r="B50" s="95"/>
      <c r="C50" s="99"/>
      <c r="D50" s="133" t="s">
        <v>38</v>
      </c>
      <c r="E50" s="129">
        <v>1</v>
      </c>
      <c r="F50" s="129">
        <v>1</v>
      </c>
      <c r="G50" s="60" t="s">
        <v>11</v>
      </c>
      <c r="H50" s="64" t="s">
        <v>12</v>
      </c>
      <c r="I50" s="62"/>
      <c r="J50" s="62"/>
      <c r="K50" s="63"/>
      <c r="L50" s="63"/>
      <c r="M50" s="131"/>
    </row>
    <row r="51" spans="1:13" s="4" customFormat="1" ht="61.5" customHeight="1" x14ac:dyDescent="0.2">
      <c r="A51" s="91"/>
      <c r="B51" s="95"/>
      <c r="C51" s="99"/>
      <c r="D51" s="133"/>
      <c r="E51" s="130"/>
      <c r="F51" s="130"/>
      <c r="G51" s="60" t="s">
        <v>13</v>
      </c>
      <c r="H51" s="64" t="s">
        <v>12</v>
      </c>
      <c r="I51" s="62"/>
      <c r="J51" s="62"/>
      <c r="K51" s="63"/>
      <c r="L51" s="63"/>
      <c r="M51" s="132"/>
    </row>
    <row r="52" spans="1:13" s="4" customFormat="1" ht="74.25" customHeight="1" x14ac:dyDescent="0.2">
      <c r="A52" s="91"/>
      <c r="B52" s="95"/>
      <c r="C52" s="99"/>
      <c r="D52" s="133" t="s">
        <v>39</v>
      </c>
      <c r="E52" s="129">
        <v>1</v>
      </c>
      <c r="F52" s="129">
        <v>1</v>
      </c>
      <c r="G52" s="60" t="s">
        <v>11</v>
      </c>
      <c r="H52" s="64" t="s">
        <v>12</v>
      </c>
      <c r="I52" s="62"/>
      <c r="J52" s="62"/>
      <c r="K52" s="63"/>
      <c r="L52" s="63"/>
      <c r="M52" s="131"/>
    </row>
    <row r="53" spans="1:13" s="4" customFormat="1" ht="74.25" customHeight="1" x14ac:dyDescent="0.2">
      <c r="A53" s="91"/>
      <c r="B53" s="95"/>
      <c r="C53" s="99"/>
      <c r="D53" s="133"/>
      <c r="E53" s="130"/>
      <c r="F53" s="130"/>
      <c r="G53" s="60" t="s">
        <v>13</v>
      </c>
      <c r="H53" s="64" t="s">
        <v>12</v>
      </c>
      <c r="I53" s="62"/>
      <c r="J53" s="62"/>
      <c r="K53" s="63"/>
      <c r="L53" s="63"/>
      <c r="M53" s="132"/>
    </row>
    <row r="54" spans="1:13" ht="406.5" customHeight="1" x14ac:dyDescent="0.25">
      <c r="A54" s="91"/>
      <c r="B54" s="95"/>
      <c r="C54" s="99"/>
      <c r="D54" s="108" t="s">
        <v>40</v>
      </c>
      <c r="E54" s="136">
        <v>1</v>
      </c>
      <c r="F54" s="136">
        <v>0.9</v>
      </c>
      <c r="G54" s="16" t="s">
        <v>11</v>
      </c>
      <c r="H54" s="172">
        <v>0.1</v>
      </c>
      <c r="I54" s="173">
        <v>0.04</v>
      </c>
      <c r="J54" s="173">
        <v>0.06</v>
      </c>
      <c r="K54" s="50"/>
      <c r="L54" s="50"/>
      <c r="M54" s="134" t="s">
        <v>67</v>
      </c>
    </row>
    <row r="55" spans="1:13" ht="406.5" customHeight="1" x14ac:dyDescent="0.25">
      <c r="A55" s="91"/>
      <c r="B55" s="95"/>
      <c r="C55" s="99"/>
      <c r="D55" s="108"/>
      <c r="E55" s="137"/>
      <c r="F55" s="137"/>
      <c r="G55" s="16" t="s">
        <v>13</v>
      </c>
      <c r="H55" s="172">
        <f>SUM(I55:L55)</f>
        <v>0.09</v>
      </c>
      <c r="I55" s="173">
        <v>0.04</v>
      </c>
      <c r="J55" s="173">
        <v>0.05</v>
      </c>
      <c r="K55" s="50"/>
      <c r="L55" s="50"/>
      <c r="M55" s="135"/>
    </row>
    <row r="56" spans="1:13" ht="21" customHeight="1" x14ac:dyDescent="0.25">
      <c r="A56" s="91"/>
      <c r="B56" s="95"/>
      <c r="C56" s="99"/>
      <c r="D56" s="114" t="s">
        <v>14</v>
      </c>
      <c r="E56" s="126">
        <v>511000000</v>
      </c>
      <c r="F56" s="126">
        <v>68262019</v>
      </c>
      <c r="G56" s="16" t="s">
        <v>11</v>
      </c>
      <c r="H56" s="17">
        <v>8791268</v>
      </c>
      <c r="I56" s="18"/>
      <c r="J56" s="18"/>
      <c r="K56" s="43"/>
      <c r="L56" s="43"/>
      <c r="M56" s="26"/>
    </row>
    <row r="57" spans="1:13" ht="21" customHeight="1" x14ac:dyDescent="0.25">
      <c r="A57" s="91"/>
      <c r="B57" s="95"/>
      <c r="C57" s="99"/>
      <c r="D57" s="114"/>
      <c r="E57" s="127"/>
      <c r="F57" s="127"/>
      <c r="G57" s="16" t="s">
        <v>13</v>
      </c>
      <c r="H57" s="35">
        <f>SUM(I57:L57)</f>
        <v>10583610</v>
      </c>
      <c r="I57" s="36">
        <v>4587765</v>
      </c>
      <c r="J57" s="36">
        <v>5995845</v>
      </c>
      <c r="K57" s="51"/>
      <c r="L57" s="51"/>
      <c r="M57" s="26"/>
    </row>
    <row r="58" spans="1:13" ht="21" customHeight="1" thickBot="1" x14ac:dyDescent="0.3">
      <c r="A58" s="93"/>
      <c r="B58" s="97"/>
      <c r="C58" s="100"/>
      <c r="D58" s="115"/>
      <c r="E58" s="128"/>
      <c r="F58" s="128"/>
      <c r="G58" s="20" t="s">
        <v>15</v>
      </c>
      <c r="H58" s="24">
        <f>SUM(I58:L58)</f>
        <v>8196944</v>
      </c>
      <c r="I58" s="37">
        <v>4587765</v>
      </c>
      <c r="J58" s="37">
        <v>3609179</v>
      </c>
      <c r="K58" s="52"/>
      <c r="L58" s="52"/>
      <c r="M58" s="27"/>
    </row>
    <row r="59" spans="1:13" ht="48.75" customHeight="1" thickBot="1" x14ac:dyDescent="0.3">
      <c r="A59" s="190"/>
      <c r="B59" s="65"/>
      <c r="C59" s="191"/>
      <c r="D59" s="183"/>
      <c r="E59" s="184"/>
      <c r="F59" s="184"/>
      <c r="G59" s="185"/>
      <c r="H59" s="186"/>
      <c r="I59" s="192"/>
      <c r="J59" s="192"/>
      <c r="K59" s="193"/>
      <c r="L59" s="193"/>
      <c r="M59" s="194"/>
    </row>
    <row r="60" spans="1:13" ht="51" customHeight="1" x14ac:dyDescent="0.25">
      <c r="A60" s="90">
        <v>21</v>
      </c>
      <c r="B60" s="94" t="s">
        <v>41</v>
      </c>
      <c r="C60" s="98" t="s">
        <v>81</v>
      </c>
      <c r="D60" s="106" t="s">
        <v>42</v>
      </c>
      <c r="E60" s="107"/>
      <c r="F60" s="107"/>
      <c r="G60" s="14"/>
      <c r="H60" s="14"/>
      <c r="I60" s="14"/>
      <c r="J60" s="14"/>
      <c r="K60" s="42"/>
      <c r="L60" s="42"/>
      <c r="M60" s="22"/>
    </row>
    <row r="61" spans="1:13" ht="75" customHeight="1" x14ac:dyDescent="0.25">
      <c r="A61" s="91"/>
      <c r="B61" s="95"/>
      <c r="C61" s="99"/>
      <c r="D61" s="108" t="s">
        <v>43</v>
      </c>
      <c r="E61" s="136">
        <v>1</v>
      </c>
      <c r="F61" s="136">
        <v>0.5</v>
      </c>
      <c r="G61" s="16" t="s">
        <v>11</v>
      </c>
      <c r="H61" s="172">
        <v>1</v>
      </c>
      <c r="I61" s="173">
        <v>0.5</v>
      </c>
      <c r="J61" s="173">
        <v>0.5</v>
      </c>
      <c r="K61" s="173"/>
      <c r="L61" s="173"/>
      <c r="M61" s="112" t="s">
        <v>68</v>
      </c>
    </row>
    <row r="62" spans="1:13" ht="75" customHeight="1" x14ac:dyDescent="0.25">
      <c r="A62" s="91"/>
      <c r="B62" s="95"/>
      <c r="C62" s="99"/>
      <c r="D62" s="108"/>
      <c r="E62" s="137"/>
      <c r="F62" s="137"/>
      <c r="G62" s="16" t="s">
        <v>13</v>
      </c>
      <c r="H62" s="172">
        <f>SUM(I62:L62)</f>
        <v>1</v>
      </c>
      <c r="I62" s="173">
        <v>0.5</v>
      </c>
      <c r="J62" s="173">
        <v>0.5</v>
      </c>
      <c r="K62" s="173"/>
      <c r="L62" s="173"/>
      <c r="M62" s="113"/>
    </row>
    <row r="63" spans="1:13" s="4" customFormat="1" ht="25.5" customHeight="1" x14ac:dyDescent="0.2">
      <c r="A63" s="91"/>
      <c r="B63" s="95"/>
      <c r="C63" s="99"/>
      <c r="D63" s="133" t="s">
        <v>44</v>
      </c>
      <c r="E63" s="129">
        <v>100</v>
      </c>
      <c r="F63" s="129">
        <v>1</v>
      </c>
      <c r="G63" s="60" t="s">
        <v>11</v>
      </c>
      <c r="H63" s="61">
        <v>1</v>
      </c>
      <c r="I63" s="62"/>
      <c r="J63" s="62"/>
      <c r="K63" s="63"/>
      <c r="L63" s="63"/>
      <c r="M63" s="131"/>
    </row>
    <row r="64" spans="1:13" s="4" customFormat="1" ht="25.5" customHeight="1" x14ac:dyDescent="0.2">
      <c r="A64" s="91"/>
      <c r="B64" s="95"/>
      <c r="C64" s="99"/>
      <c r="D64" s="133"/>
      <c r="E64" s="130"/>
      <c r="F64" s="130"/>
      <c r="G64" s="60" t="s">
        <v>13</v>
      </c>
      <c r="H64" s="61">
        <v>1</v>
      </c>
      <c r="I64" s="62"/>
      <c r="J64" s="62"/>
      <c r="K64" s="63"/>
      <c r="L64" s="63"/>
      <c r="M64" s="132"/>
    </row>
    <row r="65" spans="1:13" s="4" customFormat="1" ht="15" customHeight="1" x14ac:dyDescent="0.2">
      <c r="A65" s="91"/>
      <c r="B65" s="95"/>
      <c r="C65" s="99"/>
      <c r="D65" s="133" t="s">
        <v>45</v>
      </c>
      <c r="E65" s="129">
        <v>100</v>
      </c>
      <c r="F65" s="129">
        <v>1</v>
      </c>
      <c r="G65" s="60" t="s">
        <v>11</v>
      </c>
      <c r="H65" s="61">
        <v>1</v>
      </c>
      <c r="I65" s="62"/>
      <c r="J65" s="62"/>
      <c r="K65" s="63"/>
      <c r="L65" s="63"/>
      <c r="M65" s="131"/>
    </row>
    <row r="66" spans="1:13" s="4" customFormat="1" ht="15" customHeight="1" x14ac:dyDescent="0.2">
      <c r="A66" s="91"/>
      <c r="B66" s="95"/>
      <c r="C66" s="99"/>
      <c r="D66" s="133"/>
      <c r="E66" s="130"/>
      <c r="F66" s="130"/>
      <c r="G66" s="60" t="s">
        <v>13</v>
      </c>
      <c r="H66" s="61">
        <v>1</v>
      </c>
      <c r="I66" s="62"/>
      <c r="J66" s="62"/>
      <c r="K66" s="63"/>
      <c r="L66" s="63"/>
      <c r="M66" s="132"/>
    </row>
    <row r="67" spans="1:13" s="4" customFormat="1" ht="13.5" customHeight="1" x14ac:dyDescent="0.2">
      <c r="A67" s="91"/>
      <c r="B67" s="95"/>
      <c r="C67" s="99"/>
      <c r="D67" s="133" t="s">
        <v>46</v>
      </c>
      <c r="E67" s="129">
        <v>100</v>
      </c>
      <c r="F67" s="129">
        <v>1</v>
      </c>
      <c r="G67" s="60" t="s">
        <v>11</v>
      </c>
      <c r="H67" s="61">
        <v>1</v>
      </c>
      <c r="I67" s="62"/>
      <c r="J67" s="62"/>
      <c r="K67" s="63"/>
      <c r="L67" s="63"/>
      <c r="M67" s="131"/>
    </row>
    <row r="68" spans="1:13" s="4" customFormat="1" ht="13.5" customHeight="1" x14ac:dyDescent="0.2">
      <c r="A68" s="91"/>
      <c r="B68" s="95"/>
      <c r="C68" s="99"/>
      <c r="D68" s="133"/>
      <c r="E68" s="130"/>
      <c r="F68" s="130"/>
      <c r="G68" s="60" t="s">
        <v>13</v>
      </c>
      <c r="H68" s="61">
        <v>1</v>
      </c>
      <c r="I68" s="62"/>
      <c r="J68" s="62"/>
      <c r="K68" s="63"/>
      <c r="L68" s="63"/>
      <c r="M68" s="132"/>
    </row>
    <row r="69" spans="1:13" s="4" customFormat="1" ht="18" customHeight="1" x14ac:dyDescent="0.2">
      <c r="A69" s="91"/>
      <c r="B69" s="95"/>
      <c r="C69" s="99"/>
      <c r="D69" s="133" t="s">
        <v>47</v>
      </c>
      <c r="E69" s="129">
        <v>100</v>
      </c>
      <c r="F69" s="129">
        <v>1</v>
      </c>
      <c r="G69" s="60" t="s">
        <v>11</v>
      </c>
      <c r="H69" s="61">
        <v>1</v>
      </c>
      <c r="I69" s="62"/>
      <c r="J69" s="62"/>
      <c r="K69" s="63"/>
      <c r="L69" s="63"/>
      <c r="M69" s="131"/>
    </row>
    <row r="70" spans="1:13" s="4" customFormat="1" ht="18" customHeight="1" x14ac:dyDescent="0.2">
      <c r="A70" s="91"/>
      <c r="B70" s="95"/>
      <c r="C70" s="99"/>
      <c r="D70" s="133"/>
      <c r="E70" s="130"/>
      <c r="F70" s="130"/>
      <c r="G70" s="60" t="s">
        <v>13</v>
      </c>
      <c r="H70" s="61">
        <v>1</v>
      </c>
      <c r="I70" s="62"/>
      <c r="J70" s="62"/>
      <c r="K70" s="63"/>
      <c r="L70" s="63"/>
      <c r="M70" s="132"/>
    </row>
    <row r="71" spans="1:13" s="4" customFormat="1" ht="15" customHeight="1" x14ac:dyDescent="0.2">
      <c r="A71" s="91"/>
      <c r="B71" s="95"/>
      <c r="C71" s="99"/>
      <c r="D71" s="133" t="s">
        <v>48</v>
      </c>
      <c r="E71" s="129">
        <v>100</v>
      </c>
      <c r="F71" s="129">
        <v>1</v>
      </c>
      <c r="G71" s="60" t="s">
        <v>11</v>
      </c>
      <c r="H71" s="61">
        <v>1</v>
      </c>
      <c r="I71" s="62"/>
      <c r="J71" s="62"/>
      <c r="K71" s="63"/>
      <c r="L71" s="63"/>
      <c r="M71" s="131"/>
    </row>
    <row r="72" spans="1:13" s="4" customFormat="1" ht="15" customHeight="1" x14ac:dyDescent="0.2">
      <c r="A72" s="91"/>
      <c r="B72" s="95"/>
      <c r="C72" s="99"/>
      <c r="D72" s="133"/>
      <c r="E72" s="130"/>
      <c r="F72" s="130"/>
      <c r="G72" s="60" t="s">
        <v>13</v>
      </c>
      <c r="H72" s="61">
        <v>1</v>
      </c>
      <c r="I72" s="62"/>
      <c r="J72" s="62"/>
      <c r="K72" s="63"/>
      <c r="L72" s="63"/>
      <c r="M72" s="132"/>
    </row>
    <row r="73" spans="1:13" s="4" customFormat="1" ht="15.75" customHeight="1" x14ac:dyDescent="0.2">
      <c r="A73" s="91"/>
      <c r="B73" s="95"/>
      <c r="C73" s="99"/>
      <c r="D73" s="133" t="s">
        <v>49</v>
      </c>
      <c r="E73" s="129">
        <v>100</v>
      </c>
      <c r="F73" s="129">
        <v>1</v>
      </c>
      <c r="G73" s="60" t="s">
        <v>11</v>
      </c>
      <c r="H73" s="61">
        <v>1</v>
      </c>
      <c r="I73" s="62"/>
      <c r="J73" s="62"/>
      <c r="K73" s="63"/>
      <c r="L73" s="63"/>
      <c r="M73" s="131"/>
    </row>
    <row r="74" spans="1:13" s="4" customFormat="1" ht="15.75" customHeight="1" x14ac:dyDescent="0.2">
      <c r="A74" s="91"/>
      <c r="B74" s="95"/>
      <c r="C74" s="99"/>
      <c r="D74" s="133"/>
      <c r="E74" s="130"/>
      <c r="F74" s="130"/>
      <c r="G74" s="60" t="s">
        <v>13</v>
      </c>
      <c r="H74" s="61">
        <v>1</v>
      </c>
      <c r="I74" s="62"/>
      <c r="J74" s="62"/>
      <c r="K74" s="63"/>
      <c r="L74" s="63"/>
      <c r="M74" s="132"/>
    </row>
    <row r="75" spans="1:13" s="4" customFormat="1" ht="18.75" customHeight="1" x14ac:dyDescent="0.2">
      <c r="A75" s="91"/>
      <c r="B75" s="95"/>
      <c r="C75" s="99"/>
      <c r="D75" s="133" t="s">
        <v>50</v>
      </c>
      <c r="E75" s="129">
        <v>100</v>
      </c>
      <c r="F75" s="129">
        <v>1</v>
      </c>
      <c r="G75" s="60" t="s">
        <v>11</v>
      </c>
      <c r="H75" s="61">
        <v>1</v>
      </c>
      <c r="I75" s="62"/>
      <c r="J75" s="62"/>
      <c r="K75" s="63"/>
      <c r="L75" s="63"/>
      <c r="M75" s="131"/>
    </row>
    <row r="76" spans="1:13" s="4" customFormat="1" ht="18.75" customHeight="1" x14ac:dyDescent="0.2">
      <c r="A76" s="91"/>
      <c r="B76" s="95"/>
      <c r="C76" s="99"/>
      <c r="D76" s="133"/>
      <c r="E76" s="130"/>
      <c r="F76" s="130"/>
      <c r="G76" s="60" t="s">
        <v>13</v>
      </c>
      <c r="H76" s="61">
        <v>1</v>
      </c>
      <c r="I76" s="62"/>
      <c r="J76" s="62"/>
      <c r="K76" s="63"/>
      <c r="L76" s="63"/>
      <c r="M76" s="132"/>
    </row>
    <row r="77" spans="1:13" ht="21" customHeight="1" x14ac:dyDescent="0.25">
      <c r="A77" s="91"/>
      <c r="B77" s="95"/>
      <c r="C77" s="99"/>
      <c r="D77" s="114" t="s">
        <v>14</v>
      </c>
      <c r="E77" s="126">
        <v>123167498</v>
      </c>
      <c r="F77" s="126">
        <v>109293502</v>
      </c>
      <c r="G77" s="16" t="s">
        <v>11</v>
      </c>
      <c r="H77" s="174">
        <v>109293502</v>
      </c>
      <c r="I77" s="175"/>
      <c r="J77" s="18"/>
      <c r="K77" s="43"/>
      <c r="L77" s="43"/>
      <c r="M77" s="140" t="s">
        <v>61</v>
      </c>
    </row>
    <row r="78" spans="1:13" ht="21" customHeight="1" x14ac:dyDescent="0.25">
      <c r="A78" s="91"/>
      <c r="B78" s="95"/>
      <c r="C78" s="99"/>
      <c r="D78" s="114"/>
      <c r="E78" s="127"/>
      <c r="F78" s="127"/>
      <c r="G78" s="16" t="s">
        <v>13</v>
      </c>
      <c r="H78" s="174">
        <f>I78+J78</f>
        <v>109293502</v>
      </c>
      <c r="I78" s="176">
        <v>109293502</v>
      </c>
      <c r="J78" s="36">
        <v>0</v>
      </c>
      <c r="K78" s="51"/>
      <c r="L78" s="51"/>
      <c r="M78" s="149"/>
    </row>
    <row r="79" spans="1:13" ht="87.75" customHeight="1" thickBot="1" x14ac:dyDescent="0.3">
      <c r="A79" s="93"/>
      <c r="B79" s="97"/>
      <c r="C79" s="100"/>
      <c r="D79" s="115"/>
      <c r="E79" s="128"/>
      <c r="F79" s="128"/>
      <c r="G79" s="20" t="s">
        <v>15</v>
      </c>
      <c r="H79" s="174">
        <f>I79+J79</f>
        <v>109293502</v>
      </c>
      <c r="I79" s="177">
        <v>49979604</v>
      </c>
      <c r="J79" s="37">
        <f>I78-I79</f>
        <v>59313898</v>
      </c>
      <c r="K79" s="52"/>
      <c r="L79" s="52"/>
      <c r="M79" s="178" t="s">
        <v>69</v>
      </c>
    </row>
    <row r="81" spans="1:13" ht="9" customHeight="1" x14ac:dyDescent="0.25"/>
    <row r="82" spans="1:13" ht="9" customHeight="1" x14ac:dyDescent="0.25">
      <c r="C82" s="5"/>
    </row>
    <row r="83" spans="1:13" ht="21.75" customHeight="1" x14ac:dyDescent="0.25">
      <c r="B83" s="3" t="s">
        <v>55</v>
      </c>
      <c r="C83" s="38" t="s">
        <v>64</v>
      </c>
      <c r="D83" s="38"/>
      <c r="G83" s="5"/>
      <c r="H83" s="55"/>
      <c r="I83" s="3" t="s">
        <v>57</v>
      </c>
      <c r="J83" s="58" t="s">
        <v>65</v>
      </c>
      <c r="K83" s="58" t="s">
        <v>56</v>
      </c>
      <c r="L83" s="58"/>
      <c r="M83" s="58"/>
    </row>
    <row r="84" spans="1:13" ht="33.75" customHeight="1" x14ac:dyDescent="0.25">
      <c r="B84" s="3" t="s">
        <v>53</v>
      </c>
      <c r="C84" s="57"/>
      <c r="D84" s="38"/>
      <c r="E84" s="59" t="s">
        <v>51</v>
      </c>
      <c r="F84" s="179">
        <v>44053</v>
      </c>
      <c r="G84" s="54"/>
      <c r="H84" s="1"/>
      <c r="I84" s="3" t="s">
        <v>58</v>
      </c>
      <c r="J84" s="58"/>
      <c r="K84" s="58" t="s">
        <v>54</v>
      </c>
      <c r="L84" s="58"/>
      <c r="M84" s="58"/>
    </row>
    <row r="85" spans="1:13" x14ac:dyDescent="0.25">
      <c r="I85" s="3"/>
      <c r="J85" s="3"/>
      <c r="K85" s="3"/>
      <c r="L85" s="3"/>
      <c r="M85" s="3"/>
    </row>
    <row r="86" spans="1:13" x14ac:dyDescent="0.25">
      <c r="G86" s="5"/>
      <c r="H86" s="56"/>
      <c r="I86" s="3"/>
      <c r="J86" s="3"/>
      <c r="K86" s="3"/>
      <c r="L86" s="3"/>
      <c r="M86" s="3"/>
    </row>
    <row r="87" spans="1:13" s="4" customFormat="1" ht="11.25" x14ac:dyDescent="0.2">
      <c r="A87" s="195"/>
      <c r="B87" s="197" t="s">
        <v>66</v>
      </c>
      <c r="H87" s="196"/>
    </row>
    <row r="88" spans="1:13" x14ac:dyDescent="0.25">
      <c r="I88" s="3"/>
      <c r="J88" s="3"/>
      <c r="K88" s="3"/>
      <c r="L88" s="3"/>
      <c r="M88" s="3"/>
    </row>
  </sheetData>
  <mergeCells count="160">
    <mergeCell ref="M73:M74"/>
    <mergeCell ref="D75:D76"/>
    <mergeCell ref="E75:E76"/>
    <mergeCell ref="F75:F76"/>
    <mergeCell ref="M75:M76"/>
    <mergeCell ref="M77:M78"/>
    <mergeCell ref="M67:M68"/>
    <mergeCell ref="D69:D70"/>
    <mergeCell ref="E69:E70"/>
    <mergeCell ref="F69:F70"/>
    <mergeCell ref="M69:M70"/>
    <mergeCell ref="D71:D72"/>
    <mergeCell ref="E71:E72"/>
    <mergeCell ref="F71:F72"/>
    <mergeCell ref="M71:M72"/>
    <mergeCell ref="M61:M62"/>
    <mergeCell ref="D63:D64"/>
    <mergeCell ref="E63:E64"/>
    <mergeCell ref="F63:F64"/>
    <mergeCell ref="M63:M64"/>
    <mergeCell ref="D65:D66"/>
    <mergeCell ref="E65:E66"/>
    <mergeCell ref="F65:F66"/>
    <mergeCell ref="M65:M66"/>
    <mergeCell ref="A60:A79"/>
    <mergeCell ref="B60:B79"/>
    <mergeCell ref="C60:C79"/>
    <mergeCell ref="D60:F60"/>
    <mergeCell ref="D61:D62"/>
    <mergeCell ref="E61:E62"/>
    <mergeCell ref="F61:F62"/>
    <mergeCell ref="D67:D68"/>
    <mergeCell ref="E67:E68"/>
    <mergeCell ref="F67:F68"/>
    <mergeCell ref="D77:D79"/>
    <mergeCell ref="E77:E79"/>
    <mergeCell ref="F77:F79"/>
    <mergeCell ref="D73:D74"/>
    <mergeCell ref="E73:E74"/>
    <mergeCell ref="F73:F74"/>
    <mergeCell ref="M54:M55"/>
    <mergeCell ref="D56:D58"/>
    <mergeCell ref="E56:E58"/>
    <mergeCell ref="F56:F58"/>
    <mergeCell ref="M48:M49"/>
    <mergeCell ref="D50:D51"/>
    <mergeCell ref="E50:E51"/>
    <mergeCell ref="F50:F51"/>
    <mergeCell ref="M50:M51"/>
    <mergeCell ref="D52:D53"/>
    <mergeCell ref="E52:E53"/>
    <mergeCell ref="F52:F53"/>
    <mergeCell ref="M52:M53"/>
    <mergeCell ref="A47:A58"/>
    <mergeCell ref="B47:B58"/>
    <mergeCell ref="C47:C58"/>
    <mergeCell ref="D47:F47"/>
    <mergeCell ref="D48:D49"/>
    <mergeCell ref="E48:E49"/>
    <mergeCell ref="F48:F49"/>
    <mergeCell ref="D54:D55"/>
    <mergeCell ref="E54:E55"/>
    <mergeCell ref="F54:F55"/>
    <mergeCell ref="M42:M43"/>
    <mergeCell ref="D44:D46"/>
    <mergeCell ref="E44:E46"/>
    <mergeCell ref="F44:F46"/>
    <mergeCell ref="M44:M46"/>
    <mergeCell ref="M36:M37"/>
    <mergeCell ref="D38:D40"/>
    <mergeCell ref="E38:E40"/>
    <mergeCell ref="F38:F40"/>
    <mergeCell ref="I28:I29"/>
    <mergeCell ref="J28:J29"/>
    <mergeCell ref="K28:K29"/>
    <mergeCell ref="L28:L29"/>
    <mergeCell ref="A41:A46"/>
    <mergeCell ref="B41:B46"/>
    <mergeCell ref="C41:C46"/>
    <mergeCell ref="D41:F41"/>
    <mergeCell ref="D42:D43"/>
    <mergeCell ref="E42:E43"/>
    <mergeCell ref="A35:A40"/>
    <mergeCell ref="B35:B40"/>
    <mergeCell ref="C35:C40"/>
    <mergeCell ref="D35:F35"/>
    <mergeCell ref="D36:D37"/>
    <mergeCell ref="E36:E37"/>
    <mergeCell ref="F36:F37"/>
    <mergeCell ref="F42:F43"/>
    <mergeCell ref="D20:D21"/>
    <mergeCell ref="E20:E21"/>
    <mergeCell ref="F20:F21"/>
    <mergeCell ref="M20:M21"/>
    <mergeCell ref="A27:A34"/>
    <mergeCell ref="B27:B34"/>
    <mergeCell ref="C27:C34"/>
    <mergeCell ref="D27:F27"/>
    <mergeCell ref="D28:D31"/>
    <mergeCell ref="E28:E31"/>
    <mergeCell ref="F28:F31"/>
    <mergeCell ref="D32:D34"/>
    <mergeCell ref="E32:E34"/>
    <mergeCell ref="F32:F34"/>
    <mergeCell ref="M32:M34"/>
    <mergeCell ref="M28:M31"/>
    <mergeCell ref="G30:G31"/>
    <mergeCell ref="H30:H31"/>
    <mergeCell ref="I30:I31"/>
    <mergeCell ref="J30:J31"/>
    <mergeCell ref="K30:K31"/>
    <mergeCell ref="L30:L31"/>
    <mergeCell ref="G28:G29"/>
    <mergeCell ref="H28:H29"/>
    <mergeCell ref="A17:A26"/>
    <mergeCell ref="B17:B26"/>
    <mergeCell ref="C17:C26"/>
    <mergeCell ref="D17:F17"/>
    <mergeCell ref="D18:D19"/>
    <mergeCell ref="D11:D12"/>
    <mergeCell ref="E11:E12"/>
    <mergeCell ref="F11:F12"/>
    <mergeCell ref="M11:M12"/>
    <mergeCell ref="D13:D15"/>
    <mergeCell ref="E13:E15"/>
    <mergeCell ref="F13:F15"/>
    <mergeCell ref="M13:M15"/>
    <mergeCell ref="D22:D23"/>
    <mergeCell ref="E22:E23"/>
    <mergeCell ref="F22:F23"/>
    <mergeCell ref="M22:M23"/>
    <mergeCell ref="D24:D26"/>
    <mergeCell ref="E24:E26"/>
    <mergeCell ref="F24:F26"/>
    <mergeCell ref="M24:M26"/>
    <mergeCell ref="E18:E19"/>
    <mergeCell ref="F18:F19"/>
    <mergeCell ref="M18:M19"/>
    <mergeCell ref="E7:E8"/>
    <mergeCell ref="F7:F8"/>
    <mergeCell ref="M7:M8"/>
    <mergeCell ref="D9:D10"/>
    <mergeCell ref="E9:E10"/>
    <mergeCell ref="F9:F10"/>
    <mergeCell ref="M9:M10"/>
    <mergeCell ref="A6:A15"/>
    <mergeCell ref="B6:B15"/>
    <mergeCell ref="C6:C15"/>
    <mergeCell ref="D6:F6"/>
    <mergeCell ref="D7:D8"/>
    <mergeCell ref="A1:M1"/>
    <mergeCell ref="A3:A4"/>
    <mergeCell ref="B3:B4"/>
    <mergeCell ref="C3:C4"/>
    <mergeCell ref="D3:D4"/>
    <mergeCell ref="E3:E4"/>
    <mergeCell ref="F3:F4"/>
    <mergeCell ref="G3:L3"/>
    <mergeCell ref="M3:M4"/>
    <mergeCell ref="G4:H4"/>
  </mergeCells>
  <pageMargins left="0.31496062992125984" right="0.31496062992125984" top="0.35433070866141736" bottom="0.35433070866141736" header="0" footer="0"/>
  <pageSetup scale="53" orientation="landscape" horizontalDpi="300" verticalDpi="300"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1y2 trim  2020</vt:lpstr>
      <vt:lpstr>'1y2 trim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Gonzalez Rodriguez</dc:creator>
  <cp:lastModifiedBy>Fanny Gonzalez Rodriguez</cp:lastModifiedBy>
  <cp:lastPrinted>2020-08-10T15:26:27Z</cp:lastPrinted>
  <dcterms:created xsi:type="dcterms:W3CDTF">2020-04-07T13:15:32Z</dcterms:created>
  <dcterms:modified xsi:type="dcterms:W3CDTF">2020-08-10T15:27:09Z</dcterms:modified>
</cp:coreProperties>
</file>