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Plan PIGA 2021" sheetId="1" r:id="rId1"/>
    <sheet name="Gráfica" sheetId="2" r:id="rId2"/>
    <sheet name="Responsables" sheetId="3" r:id="rId3"/>
  </sheets>
  <definedNames>
    <definedName name="_xlnm._FilterDatabase" localSheetId="0" hidden="1">'Plan PIGA 2021'!$D$5:$AK$45</definedName>
    <definedName name="_xlnm.Print_Area" localSheetId="0">'Plan PIGA 2021'!$A$1:$AN$45</definedName>
  </definedNames>
  <calcPr calcId="14562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0" i="1" l="1"/>
  <c r="E32" i="1"/>
  <c r="E45" i="1"/>
  <c r="B4" i="2"/>
  <c r="H8" i="1"/>
  <c r="H14" i="1"/>
  <c r="H20" i="1"/>
  <c r="H29" i="1"/>
  <c r="H32" i="1"/>
  <c r="H34" i="1"/>
  <c r="H37" i="1"/>
  <c r="H42" i="1"/>
  <c r="H45" i="1"/>
  <c r="C4" i="2"/>
  <c r="K7" i="1"/>
  <c r="K10" i="1"/>
  <c r="K13" i="1"/>
  <c r="K16" i="1"/>
  <c r="K20" i="1"/>
  <c r="K30" i="1"/>
  <c r="K32" i="1"/>
  <c r="K43" i="1"/>
  <c r="K45" i="1"/>
  <c r="D4" i="2"/>
  <c r="N45" i="1"/>
  <c r="E4" i="2"/>
  <c r="Q45" i="1"/>
  <c r="F4" i="2"/>
  <c r="T45" i="1"/>
  <c r="G4" i="2"/>
  <c r="W45" i="1"/>
  <c r="H4" i="2"/>
  <c r="Z45" i="1"/>
  <c r="I4" i="2"/>
  <c r="AC45" i="1"/>
  <c r="J4" i="2"/>
  <c r="K4" i="2"/>
  <c r="AI45" i="1"/>
  <c r="L4" i="2"/>
  <c r="M4" i="2"/>
  <c r="N4" i="2"/>
  <c r="D45" i="1"/>
  <c r="B3" i="2"/>
  <c r="G45" i="1"/>
  <c r="C3" i="2"/>
  <c r="J45" i="1"/>
  <c r="D3" i="2"/>
  <c r="M45" i="1"/>
  <c r="E3" i="2"/>
  <c r="P45" i="1"/>
  <c r="F3" i="2"/>
  <c r="S45" i="1"/>
  <c r="G3" i="2"/>
  <c r="V45" i="1"/>
  <c r="H3" i="2"/>
  <c r="Y45" i="1"/>
  <c r="I3" i="2"/>
  <c r="AB45" i="1"/>
  <c r="J3" i="2"/>
  <c r="AE45" i="1"/>
  <c r="K3" i="2"/>
  <c r="AH45" i="1"/>
  <c r="L3" i="2"/>
  <c r="AK45" i="1"/>
  <c r="M3" i="2"/>
  <c r="N3" i="2"/>
  <c r="N5" i="2"/>
  <c r="M5" i="2"/>
  <c r="L5" i="2"/>
  <c r="K5" i="2"/>
  <c r="J5" i="2"/>
  <c r="I5" i="2"/>
  <c r="H5" i="2"/>
  <c r="G5" i="2"/>
  <c r="F5" i="2"/>
  <c r="E5" i="2"/>
  <c r="D5" i="2"/>
  <c r="C5" i="2"/>
  <c r="B5" i="2"/>
  <c r="L45" i="1"/>
  <c r="AK44" i="1"/>
  <c r="E44" i="1"/>
  <c r="G44" i="1"/>
  <c r="H44" i="1"/>
  <c r="J44" i="1"/>
  <c r="K44" i="1"/>
  <c r="M44" i="1"/>
  <c r="N44" i="1"/>
  <c r="P44" i="1"/>
  <c r="Q44" i="1"/>
  <c r="S44" i="1"/>
  <c r="T44" i="1"/>
  <c r="V44" i="1"/>
  <c r="Y44" i="1"/>
  <c r="Z44" i="1"/>
  <c r="AB44" i="1"/>
  <c r="AC44" i="1"/>
  <c r="AE44" i="1"/>
  <c r="AF44" i="1"/>
  <c r="AH44" i="1"/>
  <c r="AI44" i="1"/>
  <c r="AL44" i="1"/>
  <c r="D44" i="1"/>
  <c r="AF45" i="1"/>
  <c r="W44" i="1"/>
  <c r="C44" i="1"/>
  <c r="AN44" i="1"/>
  <c r="AN45" i="1"/>
  <c r="AM45" i="1"/>
  <c r="AN32" i="1"/>
  <c r="AN29" i="1"/>
  <c r="AN20" i="1"/>
  <c r="AN13" i="1"/>
  <c r="AN7" i="1"/>
</calcChain>
</file>

<file path=xl/sharedStrings.xml><?xml version="1.0" encoding="utf-8"?>
<sst xmlns="http://schemas.openxmlformats.org/spreadsheetml/2006/main" count="360" uniqueCount="158">
  <si>
    <t>DESCRIPCION DE LA ACTIVIDAD</t>
  </si>
  <si>
    <t>RESPONSABLE</t>
  </si>
  <si>
    <t># actividades</t>
  </si>
  <si>
    <t>Enero</t>
  </si>
  <si>
    <t>Febrero</t>
  </si>
  <si>
    <t>Marzo</t>
  </si>
  <si>
    <t>Abril</t>
  </si>
  <si>
    <t>Mayo</t>
  </si>
  <si>
    <t>Junio</t>
  </si>
  <si>
    <t>Julio</t>
  </si>
  <si>
    <t>Agosto</t>
  </si>
  <si>
    <t>Septiembre</t>
  </si>
  <si>
    <t>Octubre</t>
  </si>
  <si>
    <t>Noviembre</t>
  </si>
  <si>
    <t>Diciembre</t>
  </si>
  <si>
    <t xml:space="preserve">Prog. </t>
  </si>
  <si>
    <t xml:space="preserve">Ejec. </t>
  </si>
  <si>
    <t xml:space="preserve">Gestión </t>
  </si>
  <si>
    <t>RESULTADO %</t>
  </si>
  <si>
    <t>Dirección Administrativa y Financiera</t>
  </si>
  <si>
    <t>TOTALES</t>
  </si>
  <si>
    <t>PONDERACIÓN PROGRAMAS</t>
  </si>
  <si>
    <t>El porcentaje correspondiente a cada programa  del plan institucional de gestión ambiental,  fue determinado teniendo en cuenta los criterios de frecuencia y complejidad  los cuales indican los pesos que se debe determinar en cada uno.</t>
  </si>
  <si>
    <t>Implementar una campaña de uso eficiente de agua dirigida a funcionarios y contratistas</t>
  </si>
  <si>
    <t>1. USO EFICIENTE DE AGUA  20%</t>
  </si>
  <si>
    <t>2. USO EFICIENTE DE ENERGIA  20%</t>
  </si>
  <si>
    <t>3. PROGRAMA GESTIÓN INTEGRAL DE RESIDUOS 20%</t>
  </si>
  <si>
    <t xml:space="preserve">EN PROYECTO DE INVERSIÓN </t>
  </si>
  <si>
    <t>Ene</t>
  </si>
  <si>
    <t>Feb</t>
  </si>
  <si>
    <t>Mar</t>
  </si>
  <si>
    <t>Abr</t>
  </si>
  <si>
    <t>May</t>
  </si>
  <si>
    <t>Jun</t>
  </si>
  <si>
    <t>Jul</t>
  </si>
  <si>
    <t>Ago</t>
  </si>
  <si>
    <t>Sep</t>
  </si>
  <si>
    <t>Oct</t>
  </si>
  <si>
    <t>Nov</t>
  </si>
  <si>
    <t>Dic</t>
  </si>
  <si>
    <t>PROGRAMACIÓN ACTIVIDADES PLAN INSTITUCIONAL DE GESTIÓN AMBIENTAL 2022</t>
  </si>
  <si>
    <t>Gestionar mensualmente de manera integral la totalidad de residuos (Aprovechables, RESPEL y/o Especiales) generados por la Secretaría General, con gestores autorizados en cumplimiento de la normatividad vigente</t>
  </si>
  <si>
    <t>Realizar en cada semestre, un informe de análisis de los consumos, identificando las sedes que más ahorran, inventarios hidrosanitarios y fugas (si aplica), con el fin de generar estrategias de disminución en la Secretaría General</t>
  </si>
  <si>
    <t>Realizar cada dos (2) meses, el seguimiento y análisis del consumo de agua en las sedes donde la Entidad realiza el pago del servicio público de acueducto, para generar reconocimiento a las sedes que son ganadoras del pódium</t>
  </si>
  <si>
    <t>Realizar durante la vigencia, cinco (5) actividades para fomentar el ahorro del agua en las tres sedes  con mayor consumo identificadas en el seguimiento bimestral al consumo de agua.</t>
  </si>
  <si>
    <t>Implementar durante la vigencia, una campaña de uso eficiente de la Energía, dirigida a funcionarios y contratistas</t>
  </si>
  <si>
    <t>Realizar durante la vigencia, cinco (5) actividades para fomentar el ahorro de energía en las tres sedes  con mayor consumo identificadas en el seguimiento bimestral al consumo de energía.</t>
  </si>
  <si>
    <t>Implementar durante la vigencia, una campaña de Gestión Integral de Residuos, dirigida a funcionarios y contratistas</t>
  </si>
  <si>
    <t>Actualizar una vez al año, el Plan de Gestión Integral de Residuos Peligrosos- RESPEL de la sede Imprenta Distrital</t>
  </si>
  <si>
    <t>Actualizar una vez al año, el Plan de Gestión Integral de Residuos Peligrosos y RAEE de las sedes</t>
  </si>
  <si>
    <t>Consolidar (2) veces durante la vigencia, la información sobre permisos ambientales, ordenes de servicio, certificados de gestión de residuos peligrosos  y/o especiales, entre otros documentos, generados en la ejecución de los contratos de: plantas eléctricas, ascensores y mantenimiento de vehículos propios.</t>
  </si>
  <si>
    <t>Realizar en cada semestre, una (1) socialización sobre el manejo adecuado de los productos químicos dirigidos a los funcionarios y contratistas que manipulen dichos productos de la Secretaría General.</t>
  </si>
  <si>
    <t>Realizar durante la vigencia, un (1) diagnóstico en las sedes de la Secretaria General sobre la existencia de asbesto en las mismas.</t>
  </si>
  <si>
    <t>Implementar durante la vigencia, tres estrategias para incentivar el uso sostenible y la reducción progresiva de plásticos de un solo uso en cumplimiento del Artículo 9 del Decreto 317 de 2021.</t>
  </si>
  <si>
    <t>Realizar en la vigencia, cinco (5) socializaciones al 20% de los de contratistas de la SG, que generen impacto ambiental significativo para fortalecer la implementación de obligaciones ambientales conforme al contrato suscrito.</t>
  </si>
  <si>
    <t>Realizar en la vigencia, la inclusión de cláusulas ambientales en el 95% de los procesos  contractuales suscritos por la Entidad.</t>
  </si>
  <si>
    <t>Desarrollar de manera mensual,  una estrategia de motivación para fomentar el uso de transporte sostenible en algunas sedes de la Secretaría General.</t>
  </si>
  <si>
    <t>Implementar durante la vigencia, una campaña sobre movilidad sostenible dirigida a funcionarios y contratistas.</t>
  </si>
  <si>
    <t>Incrementar en un 10% la participación de personal en el desarrollo de la Semana Ambiental a realizarse en el mes de junio, teniendo como línea base el año 2021</t>
  </si>
  <si>
    <t>Realizar en cada semestre, una intervención ambiental en cada una de las sedes concertadas</t>
  </si>
  <si>
    <t>Revisar y/o actualizar durante la vigencia, una (1) vez la matriz de aspectos e impactos ambientales, matriz normativa y matriz de riesgos ambientales de la Entidad.</t>
  </si>
  <si>
    <t>Tramitar durante la vigencia, cinco (5) registros de Elementos de Publicidad Exterior Visual, ante la S.D.A.</t>
  </si>
  <si>
    <t>Instalar en la vigencia, un (1) sistema de riego de aguas lluvias en una de las sedes que cuentan con huerta urbana</t>
  </si>
  <si>
    <t>Elaborar en cada semestre, un (1) informe sobre el avance en la gestión realizada para la implementación de fuentes no convencionales de energía en las sedes de la Entidad.</t>
  </si>
  <si>
    <t>Realizar trimestralmente, un (1) seguimiento al estado de las tres (3) huertas urbanas existentes de la Secretaría General.</t>
  </si>
  <si>
    <t>Realizar en cada semestre, retroalimentaciones a los enlaces ambientales para fortalecer los conocimientos en los lineamientos y avances en la implementación del PIGA.</t>
  </si>
  <si>
    <t>Reemplazar el 6 % de los sistemas  hidrosanitarios no ahorradores para alcanzar el  100%   en las sedes concertadas de la Entidad.</t>
  </si>
  <si>
    <t>Implementar en cada semestre, una (1) acción en el marco del cumplimiento de la política cero papel.</t>
  </si>
  <si>
    <t>Realizar en cada semestre, un informe que incluya: el análisis de los consumos, las sedes que más ahorran, inventarios lumínicos, con el fin de generar estrategias de disminución en la Secretaría General</t>
  </si>
  <si>
    <t>Realizar cada dos meses, el seguimiento y análisis del consumo de energía en las sedes donde la Entidad realiza el pago del servicio público, para generar reconocimiento a las sedes que son ganadoras del pódium</t>
  </si>
  <si>
    <t>Instalar en el segundo semestre en 5 sedes de la entidad sensores de presencialidad en algunos de sus baños.</t>
  </si>
  <si>
    <t>Reemplazar el 3 % de los sistemas lumínicos no ahorradores para alcanzar el  100% en las sedes concertadas a las que les aplique el programa.</t>
  </si>
  <si>
    <t>Para este periodo no aplica reporte.</t>
  </si>
  <si>
    <t xml:space="preserve">Para el mes de enero,  Para este período se realizó la programación y recolección de residuos aprovechables en 19 sedes: 19 sedes: Archivo de Bogotá, Manzana Liévano, Centro Memoria, Paz y Reconciliación, SuperCade 20 de Julio, SuperCade Manitas, SuperCadeBosa, SuperCade Suba, SuperCade Américas, SuperCade Engativá, Imprenta Distrital, Centro de Encuentro Rafael Uribe Uribe, Centro de Encuentro Ciudad Bolívar, Centro de Encuentro Bosa, Centro de Encuentro Patio Bonito, Centro de Encuentro Suba, Centro de Encuentro Chapinero, Cade La Victoria, Cade Luceros y Cade La Gaitana; logrando realizar la entrega a la Asociación Puerta de Oro.
Se reportó ante la UAESP el avance al plan de Acción Interno para el Aprovechamiento Eficiente de Residuos Sólidos, mediante Oficio No 2-2020-1869 del 24/01/2022.
Se reportó ante la UAESP la cantidad de material separado y entregado a la Organización de recicladores respectiva durante el cuarto trimestre, mediante Oficio No 2-2022-1673 del 21/01/22.
Reporte como generador de residuos peligrosos del año 2021 para la sede Imprenta Distrital
</t>
  </si>
  <si>
    <t>AGUA</t>
  </si>
  <si>
    <t>BASES</t>
  </si>
  <si>
    <t>Consumo</t>
  </si>
  <si>
    <t>Inventario</t>
  </si>
  <si>
    <t>RESPONSABLE DILIGENCIAMIENTO</t>
  </si>
  <si>
    <t>FECHA 
DILIGENCIAMIENTO</t>
  </si>
  <si>
    <t>FECHA 
REVISIÓN</t>
  </si>
  <si>
    <t>RESPONSABLE 
REVISIÓN</t>
  </si>
  <si>
    <t>10 DE CADA MES</t>
  </si>
  <si>
    <t>NATALIA VIVAS</t>
  </si>
  <si>
    <t>15 DE CADA MES</t>
  </si>
  <si>
    <t>CLAUDIA JARAMILLO</t>
  </si>
  <si>
    <t>ENERGÍA</t>
  </si>
  <si>
    <t>RESPEL</t>
  </si>
  <si>
    <t>BASE ENTREGA</t>
  </si>
  <si>
    <t>25 DE CADA MES</t>
  </si>
  <si>
    <t>LUISA SUÁREZ</t>
  </si>
  <si>
    <t>25 A 30 DE CADA MES</t>
  </si>
  <si>
    <t>DAFNE HUERTAS</t>
  </si>
  <si>
    <t>MEDIA MÓVIL</t>
  </si>
  <si>
    <t>CONSOLIDADO (FER)</t>
  </si>
  <si>
    <t>BITÁCORAS</t>
  </si>
  <si>
    <t>REVISIÓN ENERO</t>
  </si>
  <si>
    <t>ANTES DEL 25 DE FEBRERO</t>
  </si>
  <si>
    <t>ANTES DEL 28 DE FEBRERO</t>
  </si>
  <si>
    <t>CARGUE EN CARPETA</t>
  </si>
  <si>
    <t>7 DE CADA MES</t>
  </si>
  <si>
    <t>ENVIO DE CORREOS</t>
  </si>
  <si>
    <t>DINA</t>
  </si>
  <si>
    <t xml:space="preserve">12 DE CADA MES </t>
  </si>
  <si>
    <t>CARGUE EN BASE</t>
  </si>
  <si>
    <t xml:space="preserve">15 DE CADA MES </t>
  </si>
  <si>
    <t xml:space="preserve">AJUSTES </t>
  </si>
  <si>
    <t xml:space="preserve">12 A 15 DE CADA MES </t>
  </si>
  <si>
    <t xml:space="preserve">20 DE CADA MES </t>
  </si>
  <si>
    <t>APROVECHABLES</t>
  </si>
  <si>
    <t>20 DE CADA MES</t>
  </si>
  <si>
    <t>BASE APROVECHABLES</t>
  </si>
  <si>
    <t>PLAN DE ACCIÓN</t>
  </si>
  <si>
    <t>SI</t>
  </si>
  <si>
    <t>NO</t>
  </si>
  <si>
    <t>CONSUMO SOSTENIBLE</t>
  </si>
  <si>
    <t>TEMAS</t>
  </si>
  <si>
    <t>BASE PRECONTRATUALES</t>
  </si>
  <si>
    <t xml:space="preserve"> BASE CONTRATUALES</t>
  </si>
  <si>
    <t>3 DE CADA MES</t>
  </si>
  <si>
    <t>5 DE CADA MES</t>
  </si>
  <si>
    <t>Para este período no se adelantaron acciones para esta actividad.</t>
  </si>
  <si>
    <t>El 2 de febrero se realizó una sesión de habilidades en Bici en la sede Manzana Liévano, contando con la participación de 26 funcionarios y contratistas.</t>
  </si>
  <si>
    <t>Se realizó acompañamiento a las sedes con huerta Urbana (CE Bosa, CE Suba y Manzana Liévano) con el apoyo del Jardín Botánico José Celestino Mutis (JBB), para verificar el estado de cada una de ellas, dentro de los temas relevantes verificados, se tiene:
1. CE Bosa, el JBB realizará entrega de tierra abonada para adicionarlas en las camas de las huertas; con el apoyo de la cuadrilla de la S.G se realizará la adaptación de riego de agua lluvia, que de acuerdo a la programación se realizará en el mes de agosto.
2. CE Suba, en el mes de marzo iniciaran capacitaciones con el JBB, sobre agricultura urbana para continuar con la huerta e implementar otro espacio, las especies existentes no presentan enfermedades (excepto el frijol, que será tratado).
3.  Manzana Liévano, se realizaron 2 mantenimientos en el mes con el apoyo del JBB, en el que se ha realizado, cosecha, deshierbe y siembra, así como se realizó volteo de la tierra que se encuentra en la caja de compostaje.</t>
  </si>
  <si>
    <t>En la matriz "Seguimiento y análisis de los consumos de energía por sedes", se consolida el consumo de energía del mes de enero de 2022 obteniendo los siguientes resultados:
Se evidencia cumplimiento de la meta establecida en el PIGA 2020-2024 para las sedes concertadas, ya que se consumió 163,091 kW/h. 
En cuanto a las sedes no concertadas se consumió 4.651 kW/h
Adicionalmente, se creó el documento de las reglas del reconocimiento ambiental pódium y presentación en power point el cual se remitió a través de correo electrónico a los enlaces de cada sede.</t>
  </si>
  <si>
    <t xml:space="preserve">Se realizaron 21 intervenciones ambientales a las sedes concertadas y 5 en las sedes no concertadas, logrando identificar las necesidades en material ambiental y el estado actual de la implementación del PIGA en cada una de ellas. Lo cuál permite proyectar acciones de mejora que contribuyan a alcanzar los objetivos trazados. </t>
  </si>
  <si>
    <t>El día 23/02/2022 se realizó la socialización de cláusulas ambientales y la implementación del formato de seguimiento a la gestión de los residuos de aceite lubricante, peligrosos y especiales que se puedan generar en la ejecución de los contratos con las empresas: TK Elevadores, Otis Elevator, Mitsubishi Electric, GPS Electronics, Expertos Ingenieros, Sube Ingeniería, Seguridad Percol y 2F Construcciones.</t>
  </si>
  <si>
    <t>En la matriz "Seguimiento  y análisis de los consumos de agua por sedes", se consolida el consumo de agua de los meses noviembre - diciembre, obteniendo los siguientes resultados:
Se evidencia cumplimiento de la meta establecida en el PIGA 2020 - 2024 para las sedes concertadas, con un consumo de 2700 m3. 
En cuanto a las sedes no concertadas hubo un consumo de 109 m3.
Adicionalmente, se creó el documento de las reglas del reconocimiento ambiental pódium y presentación en power point el cual se remitió a través de correo electrónico a los enlaces de cada sede.</t>
  </si>
  <si>
    <r>
      <rPr>
        <b/>
        <sz val="18"/>
        <color theme="1"/>
        <rFont val="Calibri"/>
        <family val="2"/>
        <scheme val="minor"/>
      </rPr>
      <t xml:space="preserve">RESIDUOS APROVECHABLES, </t>
    </r>
    <r>
      <rPr>
        <sz val="18"/>
        <color theme="1"/>
        <rFont val="Calibri"/>
        <family val="2"/>
        <scheme val="minor"/>
      </rPr>
      <t xml:space="preserve">En el marco de la implementación del PAIAERS de la Secretaría General se realizó:
* La programación de recolección para el mes, en las siguientes sedes: Archivo de Bogotá, Manzana Liévano, CMPR, SuperCade 20 de Julio, CE RUU, Imprenta, Cade La Victoria, CE Ciudad Bolívar, Cade Los Luceros, SuperCade Manitas, SuperCade Bosa, CE Bosa, Cade Patio Bonito, CE Patio Bonito, SuperCade Engativá, Cade La Gaitana, CE Suba, SuperCade Suba, CE Chapinero y SuperCade Américas.
* Se actualizó la base de generación de residuos aprovechables para el mes de enero validándolos con los certificados de aprovechamiento expedidos por la asociación de recicladores.
* Los días 04, 07 y 11 de febrero se realizó la entrega de contenedores para el manejo interno de residuos ordinarios y peligrosos a las sedes: Cade La Victoria, SuperCade 20 de Julio, Centro de Encuentro Patio Bonito, Cade Patio Bonito, Centro de Encuentro Bosa, SuperCade Manitas, Centro de Encuentro Rafael Uribe Uribe, SuperCade Américas, SuperCade Bosa, Centro de Encuentro Ciudad Bolívar, Cade Gaitana, SuperCade Suba, Cade Servitá, SuperCade Calle 13, SuperCade Social, Parqueadero Calle 55, Centro de Encuentro Chapinero, SuperCade Engativá, Centro de Encuentro Suba y SuperCade CAD.
</t>
    </r>
    <r>
      <rPr>
        <b/>
        <sz val="18"/>
        <color theme="1"/>
        <rFont val="Calibri"/>
        <family val="2"/>
        <scheme val="minor"/>
      </rPr>
      <t xml:space="preserve">RESIDUOS PELIGROSOS, </t>
    </r>
    <r>
      <rPr>
        <sz val="18"/>
        <color theme="1"/>
        <rFont val="Calibri"/>
        <family val="2"/>
        <scheme val="minor"/>
      </rPr>
      <t xml:space="preserve">En el marco de la implementación del PGIRESPEL de la Secretaría General se realizó por parte de Serviecológicos S.A.S., la recolección de residuos peligrosos en:
*MANZANA LIÉVANO:  319 Kg
*IMPRENTA DISTRITAL: 484,1 Kg
</t>
    </r>
    <r>
      <rPr>
        <b/>
        <sz val="18"/>
        <color theme="1"/>
        <rFont val="Calibri"/>
        <family val="2"/>
        <scheme val="minor"/>
      </rPr>
      <t xml:space="preserve">RESIDUOS ESPECIALES, </t>
    </r>
    <r>
      <rPr>
        <sz val="18"/>
        <color theme="1"/>
        <rFont val="Calibri"/>
        <family val="2"/>
        <scheme val="minor"/>
      </rPr>
      <t xml:space="preserve">se realizó la gestión de los residuos especiales en:
*SUPERCADE SUBA:  0,5 m3
*SUPERCADE AMÉRICAS: 1,5 m3
*CADE PATIO BONITO: 3 m3
</t>
    </r>
    <r>
      <rPr>
        <b/>
        <sz val="18"/>
        <color theme="1"/>
        <rFont val="Calibri"/>
        <family val="2"/>
        <scheme val="minor"/>
      </rPr>
      <t>OTROS</t>
    </r>
    <r>
      <rPr>
        <sz val="18"/>
        <color theme="1"/>
        <rFont val="Calibri"/>
        <family val="2"/>
        <scheme val="minor"/>
      </rPr>
      <t xml:space="preserve">
* Se realizó el reporte de reencauche 2021 ante la Secretaría Distrital de Ambiente.</t>
    </r>
  </si>
  <si>
    <t>Para lograr la inclusión de las cláusulas ambientales en los procesos contractuales de la entidad, en el mes de febrero se realizó:
* Memorando con radicado 3-2022-5914 del 15/02/2022 estableciendo las fechas de reporte por parte de las dependencias de la Entidad, sobre el seguimiento a las cláusulas ambientales de los procesos contractuales vigentes.
* La inclusión de cláusulas ambientales en 2 procesos contractuales, lo que corresponde al 66,7% de los procesos de contratación en los que era posible incluir este tipo de obligaciones.</t>
  </si>
  <si>
    <r>
      <rPr>
        <sz val="18"/>
        <rFont val="Calibri"/>
        <family val="2"/>
        <scheme val="minor"/>
      </rPr>
      <t>Las actividades adelantadas para lograr la meta establecida fueron:</t>
    </r>
    <r>
      <rPr>
        <sz val="18"/>
        <color theme="1"/>
        <rFont val="Calibri"/>
        <family val="2"/>
        <scheme val="minor"/>
      </rPr>
      <t xml:space="preserve">
* El día 23/02/2022 se realizó mesa de trabajo con la DSDSC y la DAF para presentar los temas pendientes respecto a los avisos publicitarios a los que se les debe tramitar registro de publicidad exterior visual de la Red Cade.
* El día 17/02/2022 se realizó mesa de trabajo con los profesionales Carlos Hernández, Alexandra Sandoval y el Equipo PIGA para definir compromisos respecto a los ítems pendientes solicitados por el IDPC para validar los avisos publicitarios de las sedes Manzana Liévano (Calle 10) y SuperCade CAD (Calle 26)</t>
    </r>
  </si>
  <si>
    <t xml:space="preserve">Se realizó informe de análisis de agua, donde se incluyen los análisis de los consumos, caracterizaciones hídricas las sedes que más ahorran, inventarios hídricos, seguimiento de estrategias del mes de junio y diciembre de 2021 y  se generaron 4 estrategias de disminución en la Secretaría General </t>
  </si>
  <si>
    <t>Se envió la información correspondiente  los consumos y se socializó en la reunión de enlaces las condiciones de participación en el reconocimiento ambiental "PODIUM"</t>
  </si>
  <si>
    <t xml:space="preserve">"En el día de la movilidad sostenible (3 de marzo), se desarrollaron dos actividades para el fomento al uso de medios de transporte sostenibles, con una participación de 106 servidores de la entidad: 
1. Realización de una jornada lúdica de pausas activas en cada una de las dependencias.
2. En articulación con el IDRD se desarrolló un taller práctico sobre cultura de la bici ""Señales manuales del ciclista""."
</t>
  </si>
  <si>
    <t>En el mes de marzo se realizó mantenimiento de la huerta de Manzana Liévano con el apoyo de ocho personas, en la que se incluye el Jardín Botánico y se realizó cosecha, deshierbe y siembra de especies, tales como: cebolla, cubios y salvia.</t>
  </si>
  <si>
    <t>* Se realizó la solicitud de registro como generador de residuos peligrosos ante la Secretaría Distrital de Ambiente de la sede Centro de Encuentro Bosa.
* Se realizó el reporte anual como generador de residuos peligrosos de las sedes: Archivo de Bogotá, Manzana Liévano y Centro de Encuentro Bosa.</t>
  </si>
  <si>
    <t>* El día 14/03/2022 se realizó la socialización del PIGA, las cláusulas ambientales y la implementación del formato de seguimiento a la gestión de los residuos de aceite lubricante, peligrosos y especiales que se puedan generar en la ejecución del contrato 4204000-683-2022 de la OTIC.
* El día 25/03/2022 se realizó la socialización del PIGA y las cláusulas ambientales concernientes al contrato 4220000-1000-2021 FNA de la DSDSC.</t>
  </si>
  <si>
    <t>* Durante el mes, se realizó la inclusión de cláusulas ambientales en 5 procesos contractuales, lo que corresponde al 100% de los procesos de contratación en los que era posible incluir este tipo de obligaciones.
* Se elaboró el I informe de avance de implementación del programa de compras públicas sostenibles. 
* Se realizó la revisión de soportes de seguimiento a las obligaciones ambientales de 16 dependencias y 69 contratos.
* Se realizó la revisión de 14 procesos precontractuales para la inclusión de obligaciones ambientales.
* El día 08/03/2022 se realizó una reunión con personal de la Imprenta Distrital con el ánimo de resolver dudas sobre las cláusulas ambientales y el seguimiento a las mismas, para el contrato 4211200-684—2022 con la empresa HEIDELBERG COLOMBIA SAS.
* El día 17/03/2022 se realizó la primera reunión del Equipo de CPS de la Entidad.</t>
  </si>
  <si>
    <t>Previa aprobación de la Mesa técnica de apoyo Ambiental, se realizó actualización del control operacional dos, del riesgo dos, quedando de la siguiente manera: Realizar el inventario y estado de los individuos arbóreos de las sedes y determinar sus necesidades (podas de equilibro, tala de árboles entre otras) para ejecutar las acciones que minimicen los riesgos, ya que el anterior control no permitía minimizar el riesgo.</t>
  </si>
  <si>
    <t>* El día 16/03/2022 se realizó mesa de trabajo con la DSDSC y la DAF para presentar los avances en las actividades correspondientes a los avisos publicitarios de la Red Cade.
* Se realizó la solicitud de traslado de los avisos publicitarios del Cade Gaitana y Cade Servita al Equipo de Mantenimiento de las Edificaciones.
* El día 29/03/2022 se realizó reunión con la DSDSC, DAF, SDA y la administración del Centro Comercial Sttugart para tratar el tema del aviso publicitario del Cade Toberín.</t>
  </si>
  <si>
    <t>Total</t>
  </si>
  <si>
    <t>Mes</t>
  </si>
  <si>
    <t>Actividades Programadas</t>
  </si>
  <si>
    <t>Actividades Ejecutadas</t>
  </si>
  <si>
    <t>PLAN DE ACCIÓN ANUAL - PLAN INSTITUCIONAL DE GESTIÓN AMBIENTAL- PIGA 2022</t>
  </si>
  <si>
    <t>% Cumplimiento</t>
  </si>
  <si>
    <t>1. PROGRAMA USO EFICIENTE DEL AGUA 20%</t>
  </si>
  <si>
    <t>4. PROGRAMA CONSUMOS SOSTENIBLE 20%</t>
  </si>
  <si>
    <t>5. PROGRAMA PRÁCTICAS SOSTENIBLES 20%</t>
  </si>
  <si>
    <t>En el marco de la celebración del día del agua, en conjunto con la Secretaría Jurídica y la Secretaría de Gobierno, realizó una capacitación el día 22 de marzo, que fue socializada a través de la plataforma SOY 10</t>
  </si>
  <si>
    <t>Se generaron análisis de las tendencia de consumo de agua en las diferentes sedes de la Entidad, estructurando diferentes estrategia, que tienen como fin mantener o disminuir el consumo, para lograr alcanzar las mestas establecidas en el PIGA. Lo anterior, puede ser consultado en el informe denominado "informe de estrategias" .</t>
  </si>
  <si>
    <t xml:space="preserve">Se realizó informe de análisis de energía, donde se incluyen los análisis de los consumos, caracterizaciones lumínicas las sedes que más ahorran, inventarios lumínicos, seguimiento de estrategias del mes de junio y diciembre de 2021 y  se generaron 3 estrategias adicionales , que tienen como fin mantener o disminuir los consumos de energía en la Secretaría General </t>
  </si>
  <si>
    <t>Se generaron análisis de las tendencia de consumo de energía en las diferentes sedes de la Entidad, estructurando diferentes estrategia, que tienen como fin mantener o disminuir el consumo, para lograr alcanzar las mestas establecidas en el PIGA. Lo anterior, puede ser consultado en el informe denominado "informe de estrategias" .</t>
  </si>
  <si>
    <t xml:space="preserve">* Durante el mes de marzo se realizó la programación se realizó la programación de recolección en las siguientes sedes: Archivo de Bogotá, Manzana Liévano, CMPR, SuperCade 20 de Julio, CE RUU, Imprenta, Cade La Victoria, CE Ciudad Bolívar, Cade Los Luceros, SuperCade Manitas, SuperCade Bosa, CE Bosa, Cade Patio Bonito, CE Patio Bonito, SuperCade Engativá, Cade La Gaitana, CE Suba, SuperCade Suba, CE Chapinero, Parqueadero Calle 55 y SuperCade Américas.
* Se actualizó la base de generación de residuos aprovechables para el mes de febrero y se verificaron los certificados de entrega a la asociación de recicladores para ese mismo mes.
Otros:
* Se realizó la revisión de las bitácoras, formato FT-1170 correspondientes al mes de febrero de las sedes de la entidad.
* Para el mes de marzo se realizó la  recolección de residuos peligrosos en las sedes:
Centro de Encuentro Ciudad Bolívar=3,3Kg
Cade La Candelaria=21,5Kg
Cade Los Luceros=20,8 Kg
Cade Muzú=30,4Kg
* La Secretaría General generó durante el primer trimestre de 2022 generó 6 m3 de residuos especiales durante la vigencia 2022:
IMPRENTA = 4m3
CADE LA GAITANA = 2m3
</t>
  </si>
  <si>
    <t>Para el mes de enero, se realizó el día de la Movilidad Sostenible, se adelantó una campaña para invitar a funcionarios y contratistas de la Entidad a llegar a la entidad a pie o en bici, como una manera de fomentar el uso de medios de transporte sostenibles, donde se compartieron  20 de los beneficios de montar en bicicleta, la cual fue socializada por SOY 10</t>
  </si>
  <si>
    <t xml:space="preserve">
 El día 3 de febrero en el marco de la celebración del día de la movilidad sostenible, se desarrolló una rumba aeróbica  en la sede Manzana Liévano, contando con la participación de 20 funcionarios y contratistas.</t>
  </si>
  <si>
    <t>Incrementar durante la vigencia, en un 25% los bici parqueaderos de la Secretaría General, teniendo como la línea base 2021.</t>
  </si>
  <si>
    <t>Se realizó la retroalimentación a los enlaces PIGA de las sedes, con la participación de 39 personas, donde se fortalecieron las siguientes temáticas: Avances en la implementación de las actividades de los diferentes programas que integran el PIGA de la entidad, , socialización de reconocimiento ambiental "PODIUM", diligenciamiento de bitácoras, Publicidad Exterior Visual, Certificados de pago de servicios públicos, intervenciones, ambientales, aforo de residuos y propuesta de semana ambiental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</si>
</sst>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0.0%"/>
    <numFmt numFmtId="166" formatCode="#,##0_ ;\-#,##0\ "/>
  </numFmts>
  <fonts count="13" x14ac:knownFonts="1">
    <font>
      <sz val="11"/>
      <color theme="1"/>
      <name val="Calibri"/>
      <family val="2"/>
      <scheme val="minor"/>
    </font>
    <font>
      <sz val="11"/>
      <color theme="1"/>
      <name val="Calibri"/>
      <family val="2"/>
      <scheme val="minor"/>
    </font>
    <font>
      <b/>
      <sz val="16"/>
      <color theme="1"/>
      <name val="Calibri"/>
      <family val="2"/>
      <scheme val="minor"/>
    </font>
    <font>
      <b/>
      <sz val="18"/>
      <color theme="1"/>
      <name val="Calibri"/>
      <family val="2"/>
      <scheme val="minor"/>
    </font>
    <font>
      <sz val="18"/>
      <color theme="1"/>
      <name val="Calibri"/>
      <family val="2"/>
      <scheme val="minor"/>
    </font>
    <font>
      <sz val="18"/>
      <name val="Calibri"/>
      <family val="2"/>
      <scheme val="minor"/>
    </font>
    <font>
      <sz val="18"/>
      <color rgb="FF000000"/>
      <name val="Calibri"/>
      <family val="2"/>
      <scheme val="minor"/>
    </font>
    <font>
      <b/>
      <sz val="18"/>
      <name val="Calibri"/>
      <family val="2"/>
      <scheme val="minor"/>
    </font>
    <font>
      <b/>
      <sz val="20"/>
      <name val="Calibri"/>
      <family val="2"/>
      <scheme val="minor"/>
    </font>
    <font>
      <sz val="9"/>
      <name val="Arial"/>
      <family val="2"/>
    </font>
    <font>
      <sz val="18"/>
      <color rgb="FFFF0000"/>
      <name val="Calibri"/>
      <family val="2"/>
      <scheme val="minor"/>
    </font>
    <font>
      <sz val="20"/>
      <name val="Calibri"/>
      <family val="2"/>
      <scheme val="minor"/>
    </font>
    <font>
      <b/>
      <sz val="11"/>
      <color theme="1"/>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
      <patternFill patternType="solid">
        <fgColor theme="7"/>
        <bgColor indexed="64"/>
      </patternFill>
    </fill>
    <fill>
      <patternFill patternType="solid">
        <fgColor rgb="FF92D050"/>
        <bgColor indexed="64"/>
      </patternFill>
    </fill>
    <fill>
      <patternFill patternType="solid">
        <fgColor theme="0"/>
        <bgColor indexed="64"/>
      </patternFill>
    </fill>
    <fill>
      <patternFill patternType="solid">
        <fgColor theme="2" tint="-9.9978637043366805E-2"/>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top/>
      <bottom style="thin">
        <color indexed="64"/>
      </bottom>
      <diagonal/>
    </border>
    <border>
      <left style="thin">
        <color indexed="64"/>
      </left>
      <right/>
      <top/>
      <bottom style="thin">
        <color indexed="64"/>
      </bottom>
      <diagonal/>
    </border>
    <border>
      <left style="thin">
        <color rgb="FF000000"/>
      </left>
      <right style="thin">
        <color rgb="FF000000"/>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0">
    <xf numFmtId="0" fontId="0" fillId="0" borderId="0" xfId="0"/>
    <xf numFmtId="0" fontId="4" fillId="0" borderId="0" xfId="0" applyFont="1"/>
    <xf numFmtId="0" fontId="4" fillId="0" borderId="0" xfId="0" applyFont="1" applyAlignment="1">
      <alignment vertical="center"/>
    </xf>
    <xf numFmtId="0" fontId="3" fillId="2" borderId="2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165" fontId="4" fillId="0" borderId="10" xfId="2" applyNumberFormat="1" applyFont="1" applyFill="1" applyBorder="1" applyAlignment="1">
      <alignment vertical="center"/>
    </xf>
    <xf numFmtId="10" fontId="4" fillId="0" borderId="10" xfId="2" applyNumberFormat="1" applyFont="1" applyFill="1" applyBorder="1" applyAlignment="1">
      <alignment vertical="center"/>
    </xf>
    <xf numFmtId="2" fontId="4" fillId="0" borderId="10" xfId="2" applyNumberFormat="1" applyFont="1" applyFill="1" applyBorder="1" applyAlignment="1">
      <alignment vertical="center"/>
    </xf>
    <xf numFmtId="0" fontId="4" fillId="0" borderId="0" xfId="0" applyFont="1" applyAlignment="1">
      <alignment horizontal="center"/>
    </xf>
    <xf numFmtId="0" fontId="4" fillId="0" borderId="0" xfId="0" applyFont="1" applyAlignment="1">
      <alignment wrapText="1"/>
    </xf>
    <xf numFmtId="0" fontId="8" fillId="4" borderId="15" xfId="0" applyFont="1" applyFill="1" applyBorder="1" applyAlignment="1">
      <alignment wrapText="1"/>
    </xf>
    <xf numFmtId="0" fontId="8" fillId="4" borderId="22" xfId="0" applyFont="1" applyFill="1" applyBorder="1" applyAlignment="1">
      <alignment wrapText="1"/>
    </xf>
    <xf numFmtId="165" fontId="4" fillId="0" borderId="27" xfId="2" applyNumberFormat="1" applyFont="1" applyFill="1" applyBorder="1" applyAlignment="1">
      <alignment vertical="center"/>
    </xf>
    <xf numFmtId="0" fontId="4" fillId="0" borderId="29" xfId="0" applyFont="1" applyFill="1" applyBorder="1" applyAlignment="1">
      <alignment horizontal="center"/>
    </xf>
    <xf numFmtId="0" fontId="3" fillId="3" borderId="27" xfId="0" applyFont="1" applyFill="1" applyBorder="1" applyAlignment="1">
      <alignment vertical="center"/>
    </xf>
    <xf numFmtId="165" fontId="4" fillId="0" borderId="0" xfId="0" applyNumberFormat="1" applyFont="1" applyAlignment="1">
      <alignment horizontal="center"/>
    </xf>
    <xf numFmtId="165" fontId="5" fillId="0" borderId="10" xfId="2"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0" fontId="3" fillId="3" borderId="10" xfId="0" applyFont="1" applyFill="1" applyBorder="1" applyAlignment="1">
      <alignment vertical="center"/>
    </xf>
    <xf numFmtId="1" fontId="4" fillId="0" borderId="29" xfId="2" applyNumberFormat="1" applyFont="1" applyFill="1" applyBorder="1" applyAlignment="1">
      <alignment horizontal="center"/>
    </xf>
    <xf numFmtId="1" fontId="4" fillId="0" borderId="29" xfId="0" applyNumberFormat="1" applyFont="1" applyFill="1" applyBorder="1" applyAlignment="1">
      <alignment horizontal="center"/>
    </xf>
    <xf numFmtId="1" fontId="4" fillId="0" borderId="30" xfId="0" applyNumberFormat="1" applyFont="1" applyFill="1" applyBorder="1" applyAlignment="1">
      <alignment horizontal="center"/>
    </xf>
    <xf numFmtId="165" fontId="5" fillId="0" borderId="10" xfId="2" applyNumberFormat="1" applyFont="1" applyFill="1" applyBorder="1" applyAlignment="1">
      <alignment horizontal="center" vertical="center"/>
    </xf>
    <xf numFmtId="165" fontId="4" fillId="0" borderId="0" xfId="0" applyNumberFormat="1" applyFont="1" applyAlignment="1">
      <alignment horizontal="center" vertical="center"/>
    </xf>
    <xf numFmtId="165" fontId="3" fillId="3" borderId="10" xfId="0" applyNumberFormat="1" applyFont="1" applyFill="1" applyBorder="1" applyAlignment="1">
      <alignment horizontal="center" vertical="center"/>
    </xf>
    <xf numFmtId="165" fontId="4" fillId="0" borderId="10" xfId="0" applyNumberFormat="1" applyFont="1" applyBorder="1" applyAlignment="1">
      <alignment horizontal="center" vertical="center"/>
    </xf>
    <xf numFmtId="165" fontId="3" fillId="3" borderId="27" xfId="0" applyNumberFormat="1" applyFont="1" applyFill="1" applyBorder="1" applyAlignment="1">
      <alignment horizontal="center" vertical="center"/>
    </xf>
    <xf numFmtId="1" fontId="9" fillId="5" borderId="10" xfId="0" applyNumberFormat="1" applyFont="1" applyFill="1" applyBorder="1" applyAlignment="1">
      <alignment horizontal="center" vertical="center" wrapText="1"/>
    </xf>
    <xf numFmtId="165" fontId="4" fillId="6" borderId="10" xfId="2" applyNumberFormat="1" applyFont="1" applyFill="1" applyBorder="1" applyAlignment="1">
      <alignment horizontal="center" vertical="center"/>
    </xf>
    <xf numFmtId="0" fontId="4" fillId="0" borderId="10" xfId="0" applyFont="1" applyBorder="1" applyAlignment="1">
      <alignment vertical="center"/>
    </xf>
    <xf numFmtId="2" fontId="4" fillId="0" borderId="10" xfId="2" applyNumberFormat="1" applyFont="1" applyFill="1" applyBorder="1" applyAlignment="1">
      <alignment horizontal="center" vertical="center"/>
    </xf>
    <xf numFmtId="165" fontId="4" fillId="0" borderId="34" xfId="2" applyNumberFormat="1" applyFont="1" applyFill="1" applyBorder="1" applyAlignment="1">
      <alignment horizontal="center" vertical="center" wrapText="1"/>
    </xf>
    <xf numFmtId="165" fontId="4" fillId="0" borderId="34" xfId="2" applyNumberFormat="1" applyFont="1" applyFill="1" applyBorder="1" applyAlignment="1">
      <alignment vertical="center"/>
    </xf>
    <xf numFmtId="166" fontId="2" fillId="3" borderId="31" xfId="1" applyNumberFormat="1" applyFont="1" applyFill="1" applyBorder="1" applyAlignment="1">
      <alignment horizontal="center" vertical="center"/>
    </xf>
    <xf numFmtId="165" fontId="2" fillId="3" borderId="29" xfId="0" applyNumberFormat="1" applyFont="1" applyFill="1" applyBorder="1" applyAlignment="1">
      <alignment horizontal="center" vertical="center"/>
    </xf>
    <xf numFmtId="165" fontId="10" fillId="0" borderId="10" xfId="2" applyNumberFormat="1" applyFont="1" applyFill="1" applyBorder="1" applyAlignment="1">
      <alignment horizontal="center" vertical="center"/>
    </xf>
    <xf numFmtId="0" fontId="7" fillId="3" borderId="10" xfId="0" applyFont="1" applyFill="1" applyBorder="1" applyAlignment="1">
      <alignment vertical="center"/>
    </xf>
    <xf numFmtId="0" fontId="11" fillId="0" borderId="0" xfId="0" applyFont="1"/>
    <xf numFmtId="1" fontId="4" fillId="0" borderId="29" xfId="2" applyNumberFormat="1" applyFont="1" applyFill="1" applyBorder="1" applyAlignment="1">
      <alignment horizontal="center" wrapText="1"/>
    </xf>
    <xf numFmtId="165" fontId="4" fillId="0" borderId="0" xfId="0" applyNumberFormat="1" applyFont="1" applyAlignment="1">
      <alignment wrapText="1"/>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center" vertical="center"/>
    </xf>
    <xf numFmtId="0" fontId="0" fillId="7" borderId="26"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24" xfId="0" applyFill="1"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37" xfId="0" applyBorder="1" applyAlignment="1">
      <alignment horizontal="center" vertical="center"/>
    </xf>
    <xf numFmtId="0" fontId="12" fillId="7" borderId="41"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3" fillId="2" borderId="8" xfId="0" applyFont="1" applyFill="1" applyBorder="1" applyAlignment="1">
      <alignment horizontal="left" vertical="center" wrapText="1"/>
    </xf>
    <xf numFmtId="1" fontId="4" fillId="0" borderId="29" xfId="2" applyNumberFormat="1" applyFont="1" applyFill="1" applyBorder="1" applyAlignment="1">
      <alignment horizontal="left" wrapText="1"/>
    </xf>
    <xf numFmtId="0" fontId="4" fillId="0" borderId="0" xfId="0" applyFont="1" applyAlignment="1">
      <alignment horizontal="left" wrapText="1"/>
    </xf>
    <xf numFmtId="165" fontId="6" fillId="0" borderId="10" xfId="0" applyNumberFormat="1" applyFont="1" applyFill="1" applyBorder="1" applyAlignment="1">
      <alignment horizontal="left" vertical="center" wrapText="1"/>
    </xf>
    <xf numFmtId="165" fontId="4" fillId="0" borderId="10" xfId="2" applyNumberFormat="1" applyFont="1" applyFill="1" applyBorder="1" applyAlignment="1">
      <alignment horizontal="center" vertical="center" wrapText="1"/>
    </xf>
    <xf numFmtId="9" fontId="3" fillId="3" borderId="27" xfId="0" applyNumberFormat="1" applyFont="1" applyFill="1" applyBorder="1" applyAlignment="1">
      <alignment horizontal="center" vertical="center"/>
    </xf>
    <xf numFmtId="9" fontId="2" fillId="3" borderId="29" xfId="0" applyNumberFormat="1" applyFont="1" applyFill="1" applyBorder="1" applyAlignment="1">
      <alignment horizontal="center" vertical="center"/>
    </xf>
    <xf numFmtId="165" fontId="4" fillId="0" borderId="0" xfId="0" applyNumberFormat="1" applyFont="1"/>
    <xf numFmtId="165" fontId="4" fillId="0" borderId="34" xfId="2" applyNumberFormat="1" applyFont="1" applyFill="1" applyBorder="1" applyAlignment="1">
      <alignment horizontal="center" vertical="center"/>
    </xf>
    <xf numFmtId="165" fontId="4" fillId="0" borderId="32" xfId="2" applyNumberFormat="1" applyFont="1" applyFill="1" applyBorder="1" applyAlignment="1">
      <alignment horizontal="center" vertical="center"/>
    </xf>
    <xf numFmtId="165" fontId="4" fillId="0" borderId="10" xfId="2" applyNumberFormat="1" applyFont="1" applyFill="1" applyBorder="1" applyAlignment="1">
      <alignment horizontal="center" vertical="center"/>
    </xf>
    <xf numFmtId="165" fontId="4" fillId="0" borderId="40" xfId="2" applyNumberFormat="1" applyFont="1" applyFill="1" applyBorder="1" applyAlignment="1">
      <alignment horizontal="center" vertical="center"/>
    </xf>
    <xf numFmtId="165" fontId="4" fillId="0" borderId="10" xfId="2" applyNumberFormat="1" applyFont="1" applyFill="1" applyBorder="1" applyAlignment="1">
      <alignment horizontal="left" vertical="center" wrapText="1"/>
    </xf>
    <xf numFmtId="165" fontId="4" fillId="0" borderId="32" xfId="2" applyNumberFormat="1" applyFont="1" applyFill="1" applyBorder="1" applyAlignment="1">
      <alignment horizontal="left" vertical="center" wrapText="1"/>
    </xf>
    <xf numFmtId="165" fontId="4" fillId="0" borderId="10" xfId="0" applyNumberFormat="1" applyFont="1" applyFill="1" applyBorder="1" applyAlignment="1">
      <alignment horizontal="center" vertical="center"/>
    </xf>
    <xf numFmtId="165" fontId="4" fillId="0" borderId="34"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8" fillId="2" borderId="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6"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10" xfId="0" applyFont="1" applyFill="1" applyBorder="1" applyAlignment="1">
      <alignment horizontal="center" vertical="center"/>
    </xf>
    <xf numFmtId="9" fontId="4" fillId="0" borderId="10" xfId="0" applyNumberFormat="1" applyFont="1" applyBorder="1" applyAlignment="1">
      <alignment horizontal="center" vertical="center"/>
    </xf>
    <xf numFmtId="0" fontId="3" fillId="0" borderId="12" xfId="0" applyFont="1" applyFill="1" applyBorder="1" applyAlignment="1">
      <alignment horizontal="center"/>
    </xf>
    <xf numFmtId="0" fontId="3" fillId="0" borderId="31" xfId="0" applyFont="1" applyFill="1" applyBorder="1" applyAlignment="1">
      <alignment horizontal="center"/>
    </xf>
    <xf numFmtId="0" fontId="3" fillId="3" borderId="12" xfId="0" applyFont="1" applyFill="1" applyBorder="1" applyAlignment="1">
      <alignment horizontal="center" vertical="center"/>
    </xf>
    <xf numFmtId="0" fontId="3" fillId="3" borderId="14" xfId="0" applyFont="1" applyFill="1" applyBorder="1" applyAlignment="1">
      <alignment horizontal="center" vertical="center"/>
    </xf>
    <xf numFmtId="0" fontId="4" fillId="0" borderId="34" xfId="0" applyFont="1" applyFill="1" applyBorder="1" applyAlignment="1">
      <alignment horizontal="center" vertical="center"/>
    </xf>
    <xf numFmtId="9" fontId="4" fillId="0" borderId="34" xfId="0" applyNumberFormat="1" applyFont="1" applyBorder="1" applyAlignment="1">
      <alignment horizontal="center" vertical="center"/>
    </xf>
    <xf numFmtId="9" fontId="4" fillId="0" borderId="11" xfId="0" applyNumberFormat="1" applyFont="1" applyBorder="1" applyAlignment="1">
      <alignment horizontal="center" vertical="center"/>
    </xf>
    <xf numFmtId="0" fontId="4" fillId="0" borderId="11" xfId="0" applyFont="1" applyFill="1" applyBorder="1" applyAlignment="1">
      <alignment horizontal="center" vertical="center"/>
    </xf>
    <xf numFmtId="0" fontId="4" fillId="0" borderId="32" xfId="0" applyFont="1" applyFill="1" applyBorder="1" applyAlignment="1">
      <alignment horizontal="center" vertical="center"/>
    </xf>
    <xf numFmtId="9" fontId="4" fillId="0" borderId="32" xfId="0" applyNumberFormat="1" applyFont="1" applyBorder="1" applyAlignment="1">
      <alignment horizontal="center" vertical="center"/>
    </xf>
    <xf numFmtId="0" fontId="7" fillId="4" borderId="12" xfId="0" applyFont="1" applyFill="1" applyBorder="1" applyAlignment="1">
      <alignment horizontal="center" wrapText="1"/>
    </xf>
    <xf numFmtId="0" fontId="7" fillId="4" borderId="13" xfId="0" applyFont="1" applyFill="1" applyBorder="1" applyAlignment="1">
      <alignment horizontal="center" wrapText="1"/>
    </xf>
    <xf numFmtId="0" fontId="7" fillId="4" borderId="14" xfId="0" applyFont="1" applyFill="1" applyBorder="1" applyAlignment="1">
      <alignment horizontal="center" wrapText="1"/>
    </xf>
    <xf numFmtId="9" fontId="4" fillId="0" borderId="39" xfId="0" applyNumberFormat="1" applyFont="1" applyBorder="1" applyAlignment="1">
      <alignment horizontal="center" vertical="center"/>
    </xf>
    <xf numFmtId="9" fontId="4" fillId="0" borderId="28" xfId="0" applyNumberFormat="1" applyFont="1" applyBorder="1" applyAlignment="1">
      <alignment horizontal="center" vertical="center"/>
    </xf>
    <xf numFmtId="9" fontId="4" fillId="0" borderId="33" xfId="0" applyNumberFormat="1" applyFont="1" applyBorder="1" applyAlignment="1">
      <alignment horizontal="center" vertical="center"/>
    </xf>
    <xf numFmtId="165" fontId="4" fillId="0" borderId="32" xfId="2" applyNumberFormat="1" applyFont="1" applyFill="1" applyBorder="1" applyAlignment="1">
      <alignment horizontal="center" vertical="center" wrapText="1"/>
    </xf>
    <xf numFmtId="165" fontId="5" fillId="0" borderId="32" xfId="2" applyNumberFormat="1" applyFont="1" applyFill="1" applyBorder="1" applyAlignment="1">
      <alignment horizontal="center" vertical="center" wrapText="1"/>
    </xf>
    <xf numFmtId="165" fontId="5" fillId="0" borderId="32" xfId="2" applyNumberFormat="1" applyFont="1" applyFill="1" applyBorder="1" applyAlignment="1">
      <alignment horizontal="center" vertical="center"/>
    </xf>
    <xf numFmtId="165" fontId="4" fillId="0" borderId="32" xfId="2" applyNumberFormat="1" applyFont="1" applyFill="1" applyBorder="1" applyAlignment="1">
      <alignment vertical="center"/>
    </xf>
    <xf numFmtId="0" fontId="3" fillId="3" borderId="5" xfId="0" applyFont="1" applyFill="1" applyBorder="1" applyAlignment="1"/>
    <xf numFmtId="0" fontId="3" fillId="3" borderId="5" xfId="0" applyFont="1" applyFill="1" applyBorder="1" applyAlignment="1">
      <alignment wrapText="1"/>
    </xf>
    <xf numFmtId="0" fontId="3" fillId="3" borderId="5" xfId="0" applyFont="1" applyFill="1" applyBorder="1" applyAlignment="1">
      <alignment horizontal="left" wrapText="1"/>
    </xf>
    <xf numFmtId="0" fontId="3" fillId="3" borderId="23" xfId="0" applyFont="1" applyFill="1" applyBorder="1" applyAlignment="1"/>
    <xf numFmtId="0" fontId="3" fillId="3" borderId="6" xfId="0" applyFont="1" applyFill="1" applyBorder="1" applyAlignment="1"/>
    <xf numFmtId="0" fontId="12" fillId="0" borderId="0" xfId="0" applyFont="1" applyAlignment="1">
      <alignment horizontal="center"/>
    </xf>
    <xf numFmtId="0" fontId="12" fillId="0" borderId="10" xfId="0" applyFont="1" applyBorder="1" applyAlignment="1">
      <alignment horizontal="center"/>
    </xf>
    <xf numFmtId="0" fontId="0" fillId="0" borderId="10" xfId="0" applyBorder="1"/>
    <xf numFmtId="1" fontId="0" fillId="0" borderId="10" xfId="0" applyNumberFormat="1" applyBorder="1" applyAlignment="1">
      <alignment horizontal="center"/>
    </xf>
    <xf numFmtId="1" fontId="9" fillId="0" borderId="10" xfId="0" applyNumberFormat="1" applyFont="1" applyFill="1" applyBorder="1" applyAlignment="1">
      <alignment horizontal="center" vertical="center" wrapText="1"/>
    </xf>
    <xf numFmtId="0" fontId="0" fillId="0" borderId="10" xfId="0" applyFill="1" applyBorder="1"/>
    <xf numFmtId="9" fontId="0" fillId="0" borderId="10" xfId="2" applyFont="1" applyBorder="1" applyAlignment="1">
      <alignment horizontal="center"/>
    </xf>
    <xf numFmtId="0" fontId="12" fillId="0" borderId="10" xfId="0" applyFont="1" applyBorder="1" applyAlignment="1">
      <alignment horizontal="center" vertical="center" wrapText="1"/>
    </xf>
    <xf numFmtId="0" fontId="7" fillId="3" borderId="4" xfId="0" applyFont="1" applyFill="1" applyBorder="1" applyAlignment="1">
      <alignment vertical="center"/>
    </xf>
    <xf numFmtId="165" fontId="4" fillId="0" borderId="32" xfId="2" applyNumberFormat="1" applyFont="1" applyFill="1" applyBorder="1" applyAlignment="1">
      <alignment horizontal="justify" vertical="center" wrapText="1"/>
    </xf>
    <xf numFmtId="165" fontId="4" fillId="0" borderId="10" xfId="2" applyNumberFormat="1" applyFont="1" applyFill="1" applyBorder="1" applyAlignment="1">
      <alignment horizontal="justify" vertical="center" wrapText="1"/>
    </xf>
    <xf numFmtId="165" fontId="3" fillId="3" borderId="10" xfId="0" applyNumberFormat="1" applyFont="1" applyFill="1" applyBorder="1" applyAlignment="1">
      <alignment horizontal="justify" vertical="center"/>
    </xf>
    <xf numFmtId="165" fontId="3" fillId="3" borderId="27" xfId="0" applyNumberFormat="1" applyFont="1" applyFill="1" applyBorder="1" applyAlignment="1">
      <alignment horizontal="justify" vertical="center"/>
    </xf>
    <xf numFmtId="165" fontId="3" fillId="3" borderId="10" xfId="0" applyNumberFormat="1" applyFont="1" applyFill="1" applyBorder="1" applyAlignment="1">
      <alignment horizontal="justify" vertical="center" wrapText="1"/>
    </xf>
    <xf numFmtId="165" fontId="3" fillId="3" borderId="27" xfId="0" applyNumberFormat="1" applyFont="1" applyFill="1" applyBorder="1" applyAlignment="1">
      <alignment horizontal="justify" vertical="center" wrapText="1"/>
    </xf>
    <xf numFmtId="165" fontId="4" fillId="0" borderId="40" xfId="2" applyNumberFormat="1" applyFont="1" applyFill="1" applyBorder="1" applyAlignment="1">
      <alignment horizontal="justify" vertical="center" wrapText="1"/>
    </xf>
    <xf numFmtId="165" fontId="4" fillId="0" borderId="34" xfId="2" applyNumberFormat="1" applyFont="1" applyFill="1" applyBorder="1" applyAlignment="1">
      <alignment horizontal="justify" vertical="center" wrapText="1"/>
    </xf>
    <xf numFmtId="0" fontId="5" fillId="0" borderId="38" xfId="0" applyFont="1" applyBorder="1" applyAlignment="1">
      <alignment horizontal="justify" vertical="center" wrapText="1"/>
    </xf>
    <xf numFmtId="0" fontId="6" fillId="0" borderId="33" xfId="0" applyFont="1" applyBorder="1" applyAlignment="1">
      <alignment horizontal="center" vertical="center" wrapText="1"/>
    </xf>
    <xf numFmtId="0" fontId="5" fillId="0" borderId="35" xfId="0" applyFont="1" applyBorder="1" applyAlignment="1">
      <alignment horizontal="justify" vertical="center" wrapText="1"/>
    </xf>
    <xf numFmtId="0" fontId="6" fillId="0" borderId="3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5" fillId="0" borderId="35" xfId="0" applyFont="1" applyBorder="1" applyAlignment="1">
      <alignment horizontal="justify" vertical="top" wrapText="1"/>
    </xf>
    <xf numFmtId="0" fontId="5" fillId="0" borderId="10" xfId="0" applyFont="1" applyBorder="1" applyAlignment="1">
      <alignment horizontal="left" vertical="center" wrapText="1"/>
    </xf>
    <xf numFmtId="0" fontId="5" fillId="0" borderId="10" xfId="0" applyFont="1" applyBorder="1" applyAlignment="1">
      <alignment horizontal="justify" vertical="center" wrapText="1"/>
    </xf>
    <xf numFmtId="0" fontId="5" fillId="0" borderId="35" xfId="0" applyFont="1" applyFill="1" applyBorder="1" applyAlignment="1">
      <alignment horizontal="justify" vertical="center" wrapText="1"/>
    </xf>
    <xf numFmtId="0" fontId="6" fillId="0" borderId="28" xfId="0" applyFont="1" applyBorder="1" applyAlignment="1">
      <alignment horizontal="center" vertical="center" wrapText="1"/>
    </xf>
    <xf numFmtId="0" fontId="0" fillId="0" borderId="0" xfId="0" applyFont="1"/>
  </cellXfs>
  <cellStyles count="3">
    <cellStyle name="Millares" xfId="1" builtinId="3"/>
    <cellStyle name="Normal" xfId="0" builtinId="0"/>
    <cellStyle name="Porcentaje" xfId="2" builtinId="5"/>
  </cellStyles>
  <dxfs count="12">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1"/>
        <color theme="1"/>
        <name val="Calibri"/>
        <scheme val="minor"/>
      </font>
      <fill>
        <patternFill patternType="solid">
          <fgColor indexed="64"/>
          <bgColor theme="2" tint="-9.9978637043366805E-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PROGRAMACIÓN ACTIVIDADES PLAN INSTITUCIONAL DE GESTIÓN AMBIENTAL 2022</a:t>
            </a:r>
          </a:p>
        </c:rich>
      </c:tx>
      <c:layout/>
      <c:overlay val="0"/>
      <c:spPr>
        <a:noFill/>
        <a:ln>
          <a:noFill/>
        </a:ln>
        <a:effectLst/>
      </c:spPr>
    </c:title>
    <c:autoTitleDeleted val="0"/>
    <c:plotArea>
      <c:layout/>
      <c:lineChart>
        <c:grouping val="standard"/>
        <c:varyColors val="0"/>
        <c:ser>
          <c:idx val="0"/>
          <c:order val="0"/>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Gráfica!$B$2:$M$2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Gráfica!$B$3:$M$3</c:f>
              <c:numCache>
                <c:formatCode>0</c:formatCode>
                <c:ptCount val="12"/>
                <c:pt idx="0">
                  <c:v>2</c:v>
                </c:pt>
                <c:pt idx="1">
                  <c:v>8</c:v>
                </c:pt>
                <c:pt idx="2">
                  <c:v>8</c:v>
                </c:pt>
                <c:pt idx="3">
                  <c:v>9</c:v>
                </c:pt>
                <c:pt idx="4">
                  <c:v>12</c:v>
                </c:pt>
                <c:pt idx="5">
                  <c:v>8</c:v>
                </c:pt>
                <c:pt idx="6">
                  <c:v>5</c:v>
                </c:pt>
                <c:pt idx="7">
                  <c:v>11</c:v>
                </c:pt>
                <c:pt idx="8">
                  <c:v>10</c:v>
                </c:pt>
                <c:pt idx="9">
                  <c:v>6</c:v>
                </c:pt>
                <c:pt idx="10">
                  <c:v>10</c:v>
                </c:pt>
                <c:pt idx="11">
                  <c:v>5</c:v>
                </c:pt>
              </c:numCache>
            </c:numRef>
          </c:val>
          <c:smooth val="0"/>
          <c:extLst xmlns:c16r2="http://schemas.microsoft.com/office/drawing/2015/06/chart">
            <c:ext xmlns:c16="http://schemas.microsoft.com/office/drawing/2014/chart" uri="{C3380CC4-5D6E-409C-BE32-E72D297353CC}">
              <c16:uniqueId val="{00000000-9EDE-4DA4-BE21-A3E30F4D2303}"/>
            </c:ext>
          </c:extLst>
        </c:ser>
        <c:ser>
          <c:idx val="1"/>
          <c:order val="1"/>
          <c:spPr>
            <a:ln>
              <a:solidFill>
                <a:schemeClr val="accent1"/>
              </a:solidFill>
            </a:ln>
          </c:spPr>
          <c:marker>
            <c:symbol val="none"/>
          </c:marker>
          <c:cat>
            <c:strRef>
              <c:f>Gráfica!$B$2:$M$2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Gráfica!$B$4:$M$4</c:f>
              <c:numCache>
                <c:formatCode>0</c:formatCode>
                <c:ptCount val="12"/>
                <c:pt idx="0">
                  <c:v>2</c:v>
                </c:pt>
                <c:pt idx="1">
                  <c:v>8</c:v>
                </c:pt>
                <c:pt idx="2">
                  <c:v>8</c:v>
                </c:pt>
                <c:pt idx="3">
                  <c:v>0</c:v>
                </c:pt>
                <c:pt idx="4">
                  <c:v>0</c:v>
                </c:pt>
                <c:pt idx="5">
                  <c:v>0</c:v>
                </c:pt>
                <c:pt idx="6">
                  <c:v>0</c:v>
                </c:pt>
                <c:pt idx="7">
                  <c:v>0</c:v>
                </c:pt>
                <c:pt idx="8">
                  <c:v>0</c:v>
                </c:pt>
                <c:pt idx="9">
                  <c:v>0</c:v>
                </c:pt>
                <c:pt idx="10">
                  <c:v>0</c:v>
                </c:pt>
                <c:pt idx="11">
                  <c:v>0</c:v>
                </c:pt>
              </c:numCache>
            </c:numRef>
          </c:val>
          <c:smooth val="0"/>
        </c:ser>
        <c:dLbls>
          <c:dLblPos val="t"/>
          <c:showLegendKey val="0"/>
          <c:showVal val="1"/>
          <c:showCatName val="0"/>
          <c:showSerName val="0"/>
          <c:showPercent val="0"/>
          <c:showBubbleSize val="0"/>
        </c:dLbls>
        <c:marker val="1"/>
        <c:smooth val="0"/>
        <c:axId val="111491328"/>
        <c:axId val="111502464"/>
      </c:lineChart>
      <c:catAx>
        <c:axId val="111491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1502464"/>
        <c:crosses val="autoZero"/>
        <c:auto val="1"/>
        <c:lblAlgn val="ctr"/>
        <c:lblOffset val="100"/>
        <c:noMultiLvlLbl val="0"/>
      </c:catAx>
      <c:valAx>
        <c:axId val="111502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1491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5</xdr:row>
      <xdr:rowOff>152400</xdr:rowOff>
    </xdr:from>
    <xdr:to>
      <xdr:col>12</xdr:col>
      <xdr:colOff>752475</xdr:colOff>
      <xdr:row>25</xdr:row>
      <xdr:rowOff>0</xdr:rowOff>
    </xdr:to>
    <xdr:graphicFrame macro="">
      <xdr:nvGraphicFramePr>
        <xdr:cNvPr id="2" name="Gráfico 1">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B_PIGA" displayName="B_PIGA" ref="A1:G17" totalsRowShown="0" headerRowDxfId="11" dataDxfId="9" headerRowBorderDxfId="10" tableBorderDxfId="8" totalsRowBorderDxfId="7">
  <autoFilter ref="A1:G17"/>
  <tableColumns count="7">
    <tableColumn id="1" name="TEMAS" dataDxfId="6"/>
    <tableColumn id="2" name="BASES" dataDxfId="5"/>
    <tableColumn id="3" name="FECHA _x000a_DILIGENCIAMIENTO" dataDxfId="4"/>
    <tableColumn id="4" name="RESPONSABLE DILIGENCIAMIENTO" dataDxfId="3"/>
    <tableColumn id="5" name="FECHA _x000a_REVISIÓN" dataDxfId="2"/>
    <tableColumn id="6" name="RESPONSABLE _x000a_REVISIÓN" dataDxfId="1"/>
    <tableColumn id="7" name="PLAN DE ACCIÓN" dataDxfId="0"/>
  </tableColumns>
  <tableStyleInfo name="TableStyleLight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8"/>
  <sheetViews>
    <sheetView showGridLines="0" tabSelected="1" zoomScale="55" zoomScaleNormal="55" zoomScaleSheetLayoutView="80" workbookViewId="0">
      <pane xSplit="1" ySplit="6" topLeftCell="B7" activePane="bottomRight" state="frozen"/>
      <selection pane="topRight" activeCell="B1" sqref="B1"/>
      <selection pane="bottomLeft" activeCell="A7" sqref="A7"/>
      <selection pane="bottomRight" activeCell="A7" sqref="A7"/>
    </sheetView>
  </sheetViews>
  <sheetFormatPr baseColWidth="10" defaultColWidth="11.42578125" defaultRowHeight="26.25" x14ac:dyDescent="0.4"/>
  <cols>
    <col min="1" max="1" width="83" style="38" customWidth="1"/>
    <col min="2" max="2" width="47.5703125" style="2" customWidth="1"/>
    <col min="3" max="3" width="28.85546875" style="1" customWidth="1"/>
    <col min="4" max="4" width="19.85546875" style="1" customWidth="1"/>
    <col min="5" max="5" width="19.140625" style="1" customWidth="1"/>
    <col min="6" max="6" width="48" style="10" customWidth="1"/>
    <col min="7" max="7" width="19" style="1" customWidth="1"/>
    <col min="8" max="8" width="19.140625" style="1" customWidth="1"/>
    <col min="9" max="9" width="130" style="62" customWidth="1"/>
    <col min="10" max="10" width="18" style="1" bestFit="1" customWidth="1"/>
    <col min="11" max="11" width="17" style="9" bestFit="1" customWidth="1"/>
    <col min="12" max="12" width="149.28515625" style="1" customWidth="1"/>
    <col min="13" max="13" width="18" style="1" bestFit="1" customWidth="1"/>
    <col min="14" max="14" width="17" style="1" bestFit="1" customWidth="1"/>
    <col min="15" max="15" width="41.85546875" style="1" customWidth="1"/>
    <col min="16" max="16" width="18" style="1" bestFit="1" customWidth="1"/>
    <col min="17" max="17" width="17" style="1" bestFit="1" customWidth="1"/>
    <col min="18" max="18" width="25.85546875" style="1" customWidth="1"/>
    <col min="19" max="19" width="19" style="1" customWidth="1"/>
    <col min="20" max="20" width="21.85546875" style="1" customWidth="1"/>
    <col min="21" max="21" width="29" style="1" customWidth="1"/>
    <col min="22" max="22" width="19" style="1" bestFit="1" customWidth="1"/>
    <col min="23" max="23" width="18.42578125" style="1" customWidth="1"/>
    <col min="24" max="24" width="24.42578125" style="1" customWidth="1"/>
    <col min="25" max="25" width="19" style="1" bestFit="1" customWidth="1"/>
    <col min="26" max="26" width="18.42578125" style="1" customWidth="1"/>
    <col min="27" max="27" width="22.7109375" style="1" customWidth="1"/>
    <col min="28" max="28" width="19" style="1" bestFit="1" customWidth="1"/>
    <col min="29" max="29" width="18.42578125" style="1" customWidth="1"/>
    <col min="30" max="30" width="21.85546875" style="10" customWidth="1"/>
    <col min="31" max="31" width="28.85546875" style="1" customWidth="1"/>
    <col min="32" max="32" width="18.42578125" style="1" customWidth="1"/>
    <col min="33" max="33" width="22.7109375" style="1" customWidth="1"/>
    <col min="34" max="34" width="41.5703125" style="1" customWidth="1"/>
    <col min="35" max="35" width="18.42578125" style="1" customWidth="1"/>
    <col min="36" max="36" width="22.7109375" style="1" customWidth="1"/>
    <col min="37" max="37" width="39.140625" style="1" customWidth="1"/>
    <col min="38" max="38" width="13.28515625" style="1" bestFit="1" customWidth="1"/>
    <col min="39" max="39" width="13.5703125" style="1" customWidth="1"/>
    <col min="40" max="40" width="22.42578125" style="1" customWidth="1"/>
    <col min="41" max="41" width="19.5703125" style="1" bestFit="1" customWidth="1"/>
    <col min="42" max="16384" width="11.42578125" style="1"/>
  </cols>
  <sheetData>
    <row r="1" spans="1:40" ht="23.25" x14ac:dyDescent="0.35">
      <c r="A1" s="77" t="s">
        <v>144</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row>
    <row r="2" spans="1:40" ht="24" thickBot="1" x14ac:dyDescent="0.4">
      <c r="A2" s="79"/>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row>
    <row r="3" spans="1:40" s="2" customFormat="1" ht="23.25" x14ac:dyDescent="0.25">
      <c r="A3" s="81" t="s">
        <v>0</v>
      </c>
      <c r="B3" s="84" t="s">
        <v>1</v>
      </c>
      <c r="C3" s="84" t="s">
        <v>2</v>
      </c>
      <c r="D3" s="87" t="s">
        <v>40</v>
      </c>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8"/>
      <c r="AM3" s="88"/>
      <c r="AN3" s="89"/>
    </row>
    <row r="4" spans="1:40" s="2" customFormat="1" ht="23.25" x14ac:dyDescent="0.25">
      <c r="A4" s="82"/>
      <c r="B4" s="85"/>
      <c r="C4" s="85"/>
      <c r="D4" s="90" t="s">
        <v>3</v>
      </c>
      <c r="E4" s="91"/>
      <c r="F4" s="92"/>
      <c r="G4" s="90" t="s">
        <v>4</v>
      </c>
      <c r="H4" s="91"/>
      <c r="I4" s="92"/>
      <c r="J4" s="90" t="s">
        <v>5</v>
      </c>
      <c r="K4" s="91"/>
      <c r="L4" s="92"/>
      <c r="M4" s="90" t="s">
        <v>6</v>
      </c>
      <c r="N4" s="91"/>
      <c r="O4" s="92"/>
      <c r="P4" s="90" t="s">
        <v>7</v>
      </c>
      <c r="Q4" s="91"/>
      <c r="R4" s="92"/>
      <c r="S4" s="90" t="s">
        <v>8</v>
      </c>
      <c r="T4" s="91"/>
      <c r="U4" s="92"/>
      <c r="V4" s="90" t="s">
        <v>9</v>
      </c>
      <c r="W4" s="91"/>
      <c r="X4" s="92"/>
      <c r="Y4" s="90" t="s">
        <v>10</v>
      </c>
      <c r="Z4" s="91"/>
      <c r="AA4" s="92"/>
      <c r="AB4" s="90" t="s">
        <v>11</v>
      </c>
      <c r="AC4" s="91"/>
      <c r="AD4" s="92"/>
      <c r="AE4" s="90" t="s">
        <v>12</v>
      </c>
      <c r="AF4" s="91"/>
      <c r="AG4" s="92"/>
      <c r="AH4" s="90" t="s">
        <v>13</v>
      </c>
      <c r="AI4" s="91"/>
      <c r="AJ4" s="92"/>
      <c r="AK4" s="90" t="s">
        <v>14</v>
      </c>
      <c r="AL4" s="91"/>
      <c r="AM4" s="92"/>
      <c r="AN4" s="3"/>
    </row>
    <row r="5" spans="1:40" s="2" customFormat="1" ht="24" thickBot="1" x14ac:dyDescent="0.3">
      <c r="A5" s="83"/>
      <c r="B5" s="86"/>
      <c r="C5" s="86"/>
      <c r="D5" s="4" t="s">
        <v>15</v>
      </c>
      <c r="E5" s="4" t="s">
        <v>16</v>
      </c>
      <c r="F5" s="76" t="s">
        <v>17</v>
      </c>
      <c r="G5" s="4" t="s">
        <v>15</v>
      </c>
      <c r="H5" s="4" t="s">
        <v>16</v>
      </c>
      <c r="I5" s="60" t="s">
        <v>17</v>
      </c>
      <c r="J5" s="4" t="s">
        <v>15</v>
      </c>
      <c r="K5" s="4" t="s">
        <v>16</v>
      </c>
      <c r="L5" s="4" t="s">
        <v>17</v>
      </c>
      <c r="M5" s="4" t="s">
        <v>15</v>
      </c>
      <c r="N5" s="4" t="s">
        <v>16</v>
      </c>
      <c r="O5" s="4" t="s">
        <v>17</v>
      </c>
      <c r="P5" s="4" t="s">
        <v>15</v>
      </c>
      <c r="Q5" s="4" t="s">
        <v>16</v>
      </c>
      <c r="R5" s="4" t="s">
        <v>17</v>
      </c>
      <c r="S5" s="4" t="s">
        <v>15</v>
      </c>
      <c r="T5" s="4" t="s">
        <v>16</v>
      </c>
      <c r="U5" s="4" t="s">
        <v>17</v>
      </c>
      <c r="V5" s="4" t="s">
        <v>15</v>
      </c>
      <c r="W5" s="4" t="s">
        <v>16</v>
      </c>
      <c r="X5" s="4" t="s">
        <v>17</v>
      </c>
      <c r="Y5" s="4" t="s">
        <v>15</v>
      </c>
      <c r="Z5" s="4" t="s">
        <v>16</v>
      </c>
      <c r="AA5" s="4" t="s">
        <v>17</v>
      </c>
      <c r="AB5" s="4" t="s">
        <v>15</v>
      </c>
      <c r="AC5" s="4" t="s">
        <v>16</v>
      </c>
      <c r="AD5" s="76" t="s">
        <v>17</v>
      </c>
      <c r="AE5" s="4" t="s">
        <v>15</v>
      </c>
      <c r="AF5" s="4" t="s">
        <v>16</v>
      </c>
      <c r="AG5" s="4" t="s">
        <v>17</v>
      </c>
      <c r="AH5" s="4" t="s">
        <v>15</v>
      </c>
      <c r="AI5" s="4" t="s">
        <v>16</v>
      </c>
      <c r="AJ5" s="4" t="s">
        <v>17</v>
      </c>
      <c r="AK5" s="4" t="s">
        <v>15</v>
      </c>
      <c r="AL5" s="4" t="s">
        <v>16</v>
      </c>
      <c r="AM5" s="4" t="s">
        <v>17</v>
      </c>
      <c r="AN5" s="5" t="s">
        <v>18</v>
      </c>
    </row>
    <row r="6" spans="1:40" ht="23.25" x14ac:dyDescent="0.35">
      <c r="A6" s="137" t="s">
        <v>146</v>
      </c>
      <c r="B6" s="124"/>
      <c r="C6" s="124"/>
      <c r="D6" s="124"/>
      <c r="E6" s="124"/>
      <c r="F6" s="125"/>
      <c r="G6" s="124"/>
      <c r="H6" s="124"/>
      <c r="I6" s="126"/>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7"/>
      <c r="AM6" s="127"/>
      <c r="AN6" s="128"/>
    </row>
    <row r="7" spans="1:40" s="2" customFormat="1" ht="116.25" x14ac:dyDescent="0.25">
      <c r="A7" s="146" t="s">
        <v>42</v>
      </c>
      <c r="B7" s="147" t="s">
        <v>19</v>
      </c>
      <c r="C7" s="111">
        <v>15</v>
      </c>
      <c r="D7" s="69"/>
      <c r="E7" s="69"/>
      <c r="F7" s="138" t="s">
        <v>72</v>
      </c>
      <c r="G7" s="24"/>
      <c r="H7" s="69"/>
      <c r="I7" s="138" t="s">
        <v>121</v>
      </c>
      <c r="J7" s="69">
        <v>0.02</v>
      </c>
      <c r="K7" s="69">
        <f>+J7</f>
        <v>0.02</v>
      </c>
      <c r="L7" s="138" t="s">
        <v>131</v>
      </c>
      <c r="M7" s="69"/>
      <c r="N7" s="69"/>
      <c r="O7" s="73"/>
      <c r="P7" s="69"/>
      <c r="Q7" s="69"/>
      <c r="R7" s="73"/>
      <c r="S7" s="69"/>
      <c r="T7" s="69"/>
      <c r="U7" s="73"/>
      <c r="V7" s="69"/>
      <c r="W7" s="69"/>
      <c r="X7" s="73"/>
      <c r="Y7" s="69">
        <v>0.02</v>
      </c>
      <c r="Z7" s="69"/>
      <c r="AA7" s="121"/>
      <c r="AB7" s="122"/>
      <c r="AC7" s="69"/>
      <c r="AD7" s="120"/>
      <c r="AE7" s="69"/>
      <c r="AF7" s="69"/>
      <c r="AG7" s="69"/>
      <c r="AH7" s="69"/>
      <c r="AI7" s="69"/>
      <c r="AJ7" s="69"/>
      <c r="AK7" s="69"/>
      <c r="AL7" s="123"/>
      <c r="AM7" s="123"/>
      <c r="AN7" s="110">
        <f>+AK8+AH10+AH11+AE8+AB10+Y8+Y7+V10+S8+P10+M9+M8+J7+J10+G8</f>
        <v>0.1996</v>
      </c>
    </row>
    <row r="8" spans="1:40" s="2" customFormat="1" ht="209.25" x14ac:dyDescent="0.25">
      <c r="A8" s="148" t="s">
        <v>43</v>
      </c>
      <c r="B8" s="147" t="s">
        <v>19</v>
      </c>
      <c r="C8" s="111"/>
      <c r="D8" s="74"/>
      <c r="E8" s="74"/>
      <c r="F8" s="139" t="s">
        <v>72</v>
      </c>
      <c r="G8" s="70">
        <v>6.6E-3</v>
      </c>
      <c r="H8" s="70">
        <f>+G8</f>
        <v>6.6E-3</v>
      </c>
      <c r="I8" s="148" t="s">
        <v>127</v>
      </c>
      <c r="J8" s="74"/>
      <c r="K8" s="74"/>
      <c r="L8" s="139" t="s">
        <v>132</v>
      </c>
      <c r="M8" s="70">
        <v>6.6E-3</v>
      </c>
      <c r="N8" s="74"/>
      <c r="O8" s="72"/>
      <c r="P8" s="74"/>
      <c r="Q8" s="74"/>
      <c r="R8" s="72"/>
      <c r="S8" s="70">
        <v>6.6E-3</v>
      </c>
      <c r="T8" s="74"/>
      <c r="U8" s="72"/>
      <c r="V8" s="74"/>
      <c r="W8" s="74"/>
      <c r="X8" s="72"/>
      <c r="Y8" s="70">
        <v>6.6E-3</v>
      </c>
      <c r="Z8" s="70"/>
      <c r="AA8" s="17"/>
      <c r="AB8" s="74"/>
      <c r="AC8" s="74"/>
      <c r="AD8" s="18"/>
      <c r="AE8" s="70">
        <v>6.6E-3</v>
      </c>
      <c r="AF8" s="70"/>
      <c r="AG8" s="70"/>
      <c r="AH8" s="74"/>
      <c r="AI8" s="74"/>
      <c r="AJ8" s="74"/>
      <c r="AK8" s="70">
        <v>6.6E-3</v>
      </c>
      <c r="AL8" s="6"/>
      <c r="AM8" s="6"/>
      <c r="AN8" s="110"/>
    </row>
    <row r="9" spans="1:40" s="2" customFormat="1" ht="69.75" x14ac:dyDescent="0.25">
      <c r="A9" s="148" t="s">
        <v>23</v>
      </c>
      <c r="B9" s="149" t="s">
        <v>19</v>
      </c>
      <c r="C9" s="111"/>
      <c r="D9" s="70"/>
      <c r="E9" s="70"/>
      <c r="F9" s="139" t="s">
        <v>72</v>
      </c>
      <c r="G9" s="70"/>
      <c r="H9" s="70"/>
      <c r="I9" s="139" t="s">
        <v>121</v>
      </c>
      <c r="J9" s="70"/>
      <c r="K9" s="70"/>
      <c r="L9" s="139" t="s">
        <v>149</v>
      </c>
      <c r="M9" s="70">
        <v>0.04</v>
      </c>
      <c r="N9" s="64"/>
      <c r="O9" s="72"/>
      <c r="P9" s="70"/>
      <c r="Q9" s="64"/>
      <c r="R9" s="72"/>
      <c r="S9" s="70"/>
      <c r="T9" s="64"/>
      <c r="U9" s="72"/>
      <c r="V9" s="70"/>
      <c r="W9" s="64"/>
      <c r="X9" s="72"/>
      <c r="Y9" s="70"/>
      <c r="Z9" s="70"/>
      <c r="AA9" s="70"/>
      <c r="AB9" s="70"/>
      <c r="AC9" s="70"/>
      <c r="AD9" s="64"/>
      <c r="AE9" s="70"/>
      <c r="AF9" s="70"/>
      <c r="AG9" s="70"/>
      <c r="AH9" s="70"/>
      <c r="AI9" s="70"/>
      <c r="AJ9" s="70"/>
      <c r="AK9" s="70"/>
      <c r="AL9" s="6"/>
      <c r="AM9" s="6"/>
      <c r="AN9" s="110"/>
    </row>
    <row r="10" spans="1:40" s="2" customFormat="1" ht="93" x14ac:dyDescent="0.25">
      <c r="A10" s="148" t="s">
        <v>44</v>
      </c>
      <c r="B10" s="150" t="s">
        <v>19</v>
      </c>
      <c r="C10" s="111"/>
      <c r="D10" s="70"/>
      <c r="E10" s="70"/>
      <c r="F10" s="139" t="s">
        <v>72</v>
      </c>
      <c r="G10" s="70"/>
      <c r="H10" s="70"/>
      <c r="I10" s="139" t="s">
        <v>121</v>
      </c>
      <c r="J10" s="70">
        <v>8.0000000000000002E-3</v>
      </c>
      <c r="K10" s="70">
        <f>+J10</f>
        <v>8.0000000000000002E-3</v>
      </c>
      <c r="L10" s="139" t="s">
        <v>150</v>
      </c>
      <c r="M10" s="70"/>
      <c r="N10" s="70"/>
      <c r="O10" s="72"/>
      <c r="P10" s="70">
        <v>8.0000000000000002E-3</v>
      </c>
      <c r="Q10" s="70"/>
      <c r="R10" s="72"/>
      <c r="S10" s="70"/>
      <c r="T10" s="70"/>
      <c r="U10" s="72"/>
      <c r="V10" s="70">
        <v>8.0000000000000002E-3</v>
      </c>
      <c r="W10" s="70"/>
      <c r="X10" s="72"/>
      <c r="Y10" s="70"/>
      <c r="Z10" s="70"/>
      <c r="AA10" s="70"/>
      <c r="AB10" s="70">
        <v>8.0000000000000002E-3</v>
      </c>
      <c r="AC10" s="70"/>
      <c r="AD10" s="64"/>
      <c r="AE10" s="70"/>
      <c r="AF10" s="70"/>
      <c r="AG10" s="70"/>
      <c r="AH10" s="70">
        <v>8.0000000000000002E-3</v>
      </c>
      <c r="AI10" s="70"/>
      <c r="AJ10" s="70"/>
      <c r="AK10" s="70"/>
      <c r="AL10" s="6"/>
      <c r="AM10" s="6"/>
      <c r="AN10" s="110"/>
    </row>
    <row r="11" spans="1:40" s="2" customFormat="1" ht="69.75" x14ac:dyDescent="0.25">
      <c r="A11" s="148" t="s">
        <v>66</v>
      </c>
      <c r="B11" s="151" t="s">
        <v>19</v>
      </c>
      <c r="C11" s="112"/>
      <c r="D11" s="70"/>
      <c r="E11" s="70"/>
      <c r="F11" s="139" t="s">
        <v>72</v>
      </c>
      <c r="G11" s="36"/>
      <c r="H11" s="70"/>
      <c r="I11" s="139" t="s">
        <v>121</v>
      </c>
      <c r="J11" s="70"/>
      <c r="K11" s="70"/>
      <c r="L11" s="139" t="s">
        <v>121</v>
      </c>
      <c r="M11" s="70"/>
      <c r="N11" s="70"/>
      <c r="O11" s="72"/>
      <c r="P11" s="70"/>
      <c r="Q11" s="70"/>
      <c r="R11" s="72"/>
      <c r="S11" s="70"/>
      <c r="T11" s="70"/>
      <c r="U11" s="72"/>
      <c r="V11" s="36"/>
      <c r="W11" s="70"/>
      <c r="X11" s="72"/>
      <c r="Y11" s="70"/>
      <c r="Z11" s="70"/>
      <c r="AA11" s="70"/>
      <c r="AB11" s="70"/>
      <c r="AC11" s="70"/>
      <c r="AD11" s="64"/>
      <c r="AE11" s="70"/>
      <c r="AF11" s="70"/>
      <c r="AG11" s="70"/>
      <c r="AH11" s="70">
        <v>0.04</v>
      </c>
      <c r="AI11" s="70"/>
      <c r="AJ11" s="70"/>
      <c r="AK11" s="70"/>
      <c r="AL11" s="6"/>
      <c r="AM11" s="6"/>
      <c r="AN11" s="113"/>
    </row>
    <row r="12" spans="1:40" s="2" customFormat="1" ht="23.25" x14ac:dyDescent="0.25">
      <c r="A12" s="37" t="s">
        <v>25</v>
      </c>
      <c r="B12" s="19"/>
      <c r="C12" s="19"/>
      <c r="D12" s="25"/>
      <c r="E12" s="25"/>
      <c r="F12" s="142"/>
      <c r="G12" s="25"/>
      <c r="H12" s="25"/>
      <c r="I12" s="140"/>
      <c r="J12" s="25"/>
      <c r="K12" s="25"/>
      <c r="L12" s="140"/>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row>
    <row r="13" spans="1:40" s="2" customFormat="1" ht="93" x14ac:dyDescent="0.25">
      <c r="A13" s="146" t="s">
        <v>68</v>
      </c>
      <c r="B13" s="152" t="s">
        <v>19</v>
      </c>
      <c r="C13" s="102">
        <v>16</v>
      </c>
      <c r="D13" s="70"/>
      <c r="E13" s="70"/>
      <c r="F13" s="139" t="s">
        <v>72</v>
      </c>
      <c r="G13" s="26"/>
      <c r="H13" s="70"/>
      <c r="I13" s="139" t="s">
        <v>121</v>
      </c>
      <c r="J13" s="70">
        <v>1.66E-2</v>
      </c>
      <c r="K13" s="70">
        <f>+J13</f>
        <v>1.66E-2</v>
      </c>
      <c r="L13" s="139" t="s">
        <v>151</v>
      </c>
      <c r="M13" s="70"/>
      <c r="N13" s="70"/>
      <c r="O13" s="72"/>
      <c r="P13" s="70"/>
      <c r="Q13" s="70"/>
      <c r="R13" s="72"/>
      <c r="S13" s="70"/>
      <c r="T13" s="70"/>
      <c r="U13" s="72"/>
      <c r="V13" s="70"/>
      <c r="W13" s="70"/>
      <c r="X13" s="72"/>
      <c r="Y13" s="70">
        <v>1.66E-2</v>
      </c>
      <c r="Z13" s="70"/>
      <c r="AA13" s="70"/>
      <c r="AB13" s="70"/>
      <c r="AC13" s="70"/>
      <c r="AD13" s="64"/>
      <c r="AE13" s="70"/>
      <c r="AF13" s="70"/>
      <c r="AG13" s="70"/>
      <c r="AH13" s="70"/>
      <c r="AI13" s="70"/>
      <c r="AJ13" s="70"/>
      <c r="AK13" s="70"/>
      <c r="AL13" s="13"/>
      <c r="AM13" s="6"/>
      <c r="AN13" s="103">
        <f>+AK14+AH16+AH18+AE14+AE15+AB16+AB17+Y14+Y13+V16+S14+P16+M14+J13+J16+G14</f>
        <v>0.20090000000000002</v>
      </c>
    </row>
    <row r="14" spans="1:40" s="2" customFormat="1" ht="186" x14ac:dyDescent="0.25">
      <c r="A14" s="148" t="s">
        <v>69</v>
      </c>
      <c r="B14" s="152" t="s">
        <v>19</v>
      </c>
      <c r="C14" s="102"/>
      <c r="D14" s="70"/>
      <c r="E14" s="74"/>
      <c r="F14" s="139" t="s">
        <v>72</v>
      </c>
      <c r="G14" s="70">
        <v>5.4999999999999997E-3</v>
      </c>
      <c r="H14" s="70">
        <f>+G14</f>
        <v>5.4999999999999997E-3</v>
      </c>
      <c r="I14" s="148" t="s">
        <v>124</v>
      </c>
      <c r="J14" s="70"/>
      <c r="K14" s="74"/>
      <c r="L14" s="139" t="s">
        <v>121</v>
      </c>
      <c r="M14" s="70">
        <v>5.4999999999999997E-3</v>
      </c>
      <c r="N14" s="74"/>
      <c r="O14" s="72"/>
      <c r="P14" s="70"/>
      <c r="Q14" s="74"/>
      <c r="R14" s="72"/>
      <c r="S14" s="70">
        <v>5.4999999999999997E-3</v>
      </c>
      <c r="T14" s="74"/>
      <c r="U14" s="72"/>
      <c r="V14" s="70"/>
      <c r="W14" s="74"/>
      <c r="X14" s="72"/>
      <c r="Y14" s="70">
        <v>6.0000000000000001E-3</v>
      </c>
      <c r="Z14" s="70"/>
      <c r="AA14" s="17"/>
      <c r="AB14" s="70"/>
      <c r="AC14" s="74"/>
      <c r="AD14" s="18"/>
      <c r="AE14" s="70">
        <v>5.4999999999999997E-3</v>
      </c>
      <c r="AF14" s="70"/>
      <c r="AG14" s="70"/>
      <c r="AH14" s="70"/>
      <c r="AI14" s="74"/>
      <c r="AJ14" s="74"/>
      <c r="AK14" s="70">
        <v>6.0000000000000001E-3</v>
      </c>
      <c r="AL14" s="13"/>
      <c r="AM14" s="6"/>
      <c r="AN14" s="103"/>
    </row>
    <row r="15" spans="1:40" s="2" customFormat="1" ht="69.75" x14ac:dyDescent="0.25">
      <c r="A15" s="148" t="s">
        <v>45</v>
      </c>
      <c r="B15" s="153" t="s">
        <v>19</v>
      </c>
      <c r="C15" s="102"/>
      <c r="D15" s="70"/>
      <c r="E15" s="70"/>
      <c r="F15" s="139" t="s">
        <v>72</v>
      </c>
      <c r="G15" s="70"/>
      <c r="H15" s="70"/>
      <c r="I15" s="139" t="s">
        <v>121</v>
      </c>
      <c r="J15" s="70"/>
      <c r="K15" s="70"/>
      <c r="L15" s="139" t="s">
        <v>121</v>
      </c>
      <c r="M15" s="70"/>
      <c r="N15" s="70"/>
      <c r="O15" s="72"/>
      <c r="P15" s="70"/>
      <c r="Q15" s="70"/>
      <c r="R15" s="72"/>
      <c r="S15" s="70"/>
      <c r="T15" s="70"/>
      <c r="U15" s="72"/>
      <c r="V15" s="70"/>
      <c r="W15" s="70"/>
      <c r="X15" s="72"/>
      <c r="Y15" s="70"/>
      <c r="Z15" s="70"/>
      <c r="AA15" s="70"/>
      <c r="AB15" s="70"/>
      <c r="AC15" s="70"/>
      <c r="AD15" s="64"/>
      <c r="AE15" s="70">
        <v>3.3300000000000003E-2</v>
      </c>
      <c r="AF15" s="70"/>
      <c r="AG15" s="70"/>
      <c r="AH15" s="70"/>
      <c r="AI15" s="70"/>
      <c r="AJ15" s="70"/>
      <c r="AK15" s="70"/>
      <c r="AL15" s="13"/>
      <c r="AM15" s="6"/>
      <c r="AN15" s="103"/>
    </row>
    <row r="16" spans="1:40" s="2" customFormat="1" ht="93" x14ac:dyDescent="0.25">
      <c r="A16" s="148" t="s">
        <v>46</v>
      </c>
      <c r="B16" s="153" t="s">
        <v>19</v>
      </c>
      <c r="C16" s="102"/>
      <c r="D16" s="74"/>
      <c r="E16" s="74"/>
      <c r="F16" s="139" t="s">
        <v>72</v>
      </c>
      <c r="G16" s="74"/>
      <c r="H16" s="74"/>
      <c r="I16" s="139" t="s">
        <v>121</v>
      </c>
      <c r="J16" s="70">
        <v>6.6E-3</v>
      </c>
      <c r="K16" s="70">
        <f>+J16</f>
        <v>6.6E-3</v>
      </c>
      <c r="L16" s="139" t="s">
        <v>152</v>
      </c>
      <c r="M16" s="70"/>
      <c r="N16" s="74"/>
      <c r="O16" s="63"/>
      <c r="P16" s="70">
        <v>6.6E-3</v>
      </c>
      <c r="Q16" s="74"/>
      <c r="R16" s="63"/>
      <c r="S16" s="70"/>
      <c r="T16" s="74"/>
      <c r="U16" s="63"/>
      <c r="V16" s="70">
        <v>6.6E-3</v>
      </c>
      <c r="W16" s="74"/>
      <c r="X16" s="63"/>
      <c r="Y16" s="74"/>
      <c r="Z16" s="74"/>
      <c r="AA16" s="70"/>
      <c r="AB16" s="70">
        <v>7.0000000000000001E-3</v>
      </c>
      <c r="AC16" s="70"/>
      <c r="AD16" s="64"/>
      <c r="AE16" s="70"/>
      <c r="AF16" s="70"/>
      <c r="AG16" s="70"/>
      <c r="AH16" s="70">
        <v>7.0000000000000001E-3</v>
      </c>
      <c r="AI16" s="74"/>
      <c r="AJ16" s="74"/>
      <c r="AK16" s="70"/>
      <c r="AL16" s="13"/>
      <c r="AM16" s="6"/>
      <c r="AN16" s="103"/>
    </row>
    <row r="17" spans="1:40" s="2" customFormat="1" ht="46.5" x14ac:dyDescent="0.25">
      <c r="A17" s="154" t="s">
        <v>70</v>
      </c>
      <c r="B17" s="152" t="s">
        <v>19</v>
      </c>
      <c r="C17" s="102"/>
      <c r="D17" s="74"/>
      <c r="E17" s="74"/>
      <c r="F17" s="139" t="s">
        <v>72</v>
      </c>
      <c r="G17" s="74"/>
      <c r="H17" s="74"/>
      <c r="I17" s="139" t="s">
        <v>121</v>
      </c>
      <c r="J17" s="70"/>
      <c r="K17" s="70"/>
      <c r="L17" s="139" t="s">
        <v>121</v>
      </c>
      <c r="M17" s="70"/>
      <c r="N17" s="74"/>
      <c r="O17" s="72"/>
      <c r="P17" s="74"/>
      <c r="Q17" s="74"/>
      <c r="R17" s="72"/>
      <c r="S17" s="23"/>
      <c r="T17" s="74"/>
      <c r="U17" s="72"/>
      <c r="V17" s="74"/>
      <c r="W17" s="74"/>
      <c r="X17" s="72"/>
      <c r="Y17" s="74"/>
      <c r="Z17" s="74"/>
      <c r="AA17" s="70"/>
      <c r="AB17" s="70">
        <v>3.3300000000000003E-2</v>
      </c>
      <c r="AC17" s="70"/>
      <c r="AD17" s="64"/>
      <c r="AE17" s="70"/>
      <c r="AF17" s="70"/>
      <c r="AG17" s="70"/>
      <c r="AH17" s="74"/>
      <c r="AI17" s="74"/>
      <c r="AJ17" s="74"/>
      <c r="AK17" s="70"/>
      <c r="AL17" s="13"/>
      <c r="AM17" s="6"/>
      <c r="AN17" s="103"/>
    </row>
    <row r="18" spans="1:40" s="2" customFormat="1" ht="69.75" x14ac:dyDescent="0.25">
      <c r="A18" s="148" t="s">
        <v>71</v>
      </c>
      <c r="B18" s="152" t="s">
        <v>19</v>
      </c>
      <c r="C18" s="102"/>
      <c r="D18" s="74"/>
      <c r="E18" s="74"/>
      <c r="F18" s="139" t="s">
        <v>72</v>
      </c>
      <c r="G18" s="70"/>
      <c r="H18" s="74"/>
      <c r="I18" s="139" t="s">
        <v>121</v>
      </c>
      <c r="J18" s="70"/>
      <c r="K18" s="70"/>
      <c r="L18" s="139" t="s">
        <v>121</v>
      </c>
      <c r="M18" s="70"/>
      <c r="N18" s="74"/>
      <c r="O18" s="72"/>
      <c r="P18" s="74"/>
      <c r="Q18" s="74"/>
      <c r="R18" s="72"/>
      <c r="S18" s="70"/>
      <c r="T18" s="74"/>
      <c r="U18" s="72"/>
      <c r="V18" s="74"/>
      <c r="W18" s="74"/>
      <c r="X18" s="72"/>
      <c r="Y18" s="74"/>
      <c r="Z18" s="74"/>
      <c r="AA18" s="70"/>
      <c r="AB18" s="70"/>
      <c r="AC18" s="70"/>
      <c r="AD18" s="64"/>
      <c r="AE18" s="70"/>
      <c r="AF18" s="70"/>
      <c r="AG18" s="70"/>
      <c r="AH18" s="70">
        <v>3.3300000000000003E-2</v>
      </c>
      <c r="AI18" s="74"/>
      <c r="AJ18" s="74"/>
      <c r="AK18" s="70"/>
      <c r="AL18" s="13"/>
      <c r="AM18" s="6"/>
      <c r="AN18" s="103"/>
    </row>
    <row r="19" spans="1:40" s="2" customFormat="1" ht="23.25" x14ac:dyDescent="0.25">
      <c r="A19" s="37" t="s">
        <v>26</v>
      </c>
      <c r="B19" s="15"/>
      <c r="C19" s="15"/>
      <c r="D19" s="27"/>
      <c r="E19" s="27"/>
      <c r="F19" s="143"/>
      <c r="G19" s="27"/>
      <c r="H19" s="27"/>
      <c r="I19" s="141"/>
      <c r="J19" s="27"/>
      <c r="K19" s="27"/>
      <c r="L19" s="141"/>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65"/>
    </row>
    <row r="20" spans="1:40" s="2" customFormat="1" ht="409.5" x14ac:dyDescent="0.25">
      <c r="A20" s="155" t="s">
        <v>41</v>
      </c>
      <c r="B20" s="151" t="s">
        <v>19</v>
      </c>
      <c r="C20" s="102">
        <v>23</v>
      </c>
      <c r="D20" s="74">
        <v>2E-3</v>
      </c>
      <c r="E20" s="75">
        <f>+D20</f>
        <v>2E-3</v>
      </c>
      <c r="F20" s="144" t="s">
        <v>73</v>
      </c>
      <c r="G20" s="70">
        <v>2E-3</v>
      </c>
      <c r="H20" s="70">
        <f>+G20</f>
        <v>2E-3</v>
      </c>
      <c r="I20" s="139" t="s">
        <v>128</v>
      </c>
      <c r="J20" s="71">
        <v>2E-3</v>
      </c>
      <c r="K20" s="70">
        <f>+J20</f>
        <v>2E-3</v>
      </c>
      <c r="L20" s="145" t="s">
        <v>153</v>
      </c>
      <c r="M20" s="71">
        <v>2E-3</v>
      </c>
      <c r="N20" s="68"/>
      <c r="O20" s="72"/>
      <c r="P20" s="71">
        <v>2E-3</v>
      </c>
      <c r="Q20" s="68"/>
      <c r="R20" s="72"/>
      <c r="S20" s="71">
        <v>2E-3</v>
      </c>
      <c r="T20" s="68"/>
      <c r="U20" s="72"/>
      <c r="V20" s="71">
        <v>2E-3</v>
      </c>
      <c r="W20" s="70"/>
      <c r="X20" s="72"/>
      <c r="Y20" s="71">
        <v>2E-3</v>
      </c>
      <c r="Z20" s="70"/>
      <c r="AA20" s="70"/>
      <c r="AB20" s="71">
        <v>2E-3</v>
      </c>
      <c r="AC20" s="70"/>
      <c r="AD20" s="70"/>
      <c r="AE20" s="71">
        <v>2E-3</v>
      </c>
      <c r="AF20" s="70"/>
      <c r="AG20" s="70"/>
      <c r="AH20" s="71">
        <v>2E-3</v>
      </c>
      <c r="AI20" s="70"/>
      <c r="AJ20" s="70"/>
      <c r="AK20" s="68">
        <v>2E-3</v>
      </c>
      <c r="AL20" s="70"/>
      <c r="AM20" s="70"/>
      <c r="AN20" s="117">
        <f>+AK20+AH20+AH24+AB25+AE20+AB20+Y20+Y21+Y27+S27+S26+S20+P20+P22+P23+P25+M27+M24+M20+J20+G20+D20</f>
        <v>0.19700000000000004</v>
      </c>
    </row>
    <row r="21" spans="1:40" s="2" customFormat="1" ht="69.75" x14ac:dyDescent="0.25">
      <c r="A21" s="156" t="s">
        <v>47</v>
      </c>
      <c r="B21" s="151" t="s">
        <v>19</v>
      </c>
      <c r="C21" s="102"/>
      <c r="D21" s="70"/>
      <c r="E21" s="70"/>
      <c r="F21" s="139" t="s">
        <v>72</v>
      </c>
      <c r="G21" s="70"/>
      <c r="H21" s="70"/>
      <c r="I21" s="139" t="s">
        <v>121</v>
      </c>
      <c r="J21" s="70"/>
      <c r="K21" s="70"/>
      <c r="L21" s="139" t="s">
        <v>121</v>
      </c>
      <c r="M21" s="70"/>
      <c r="N21" s="70"/>
      <c r="O21" s="72"/>
      <c r="P21" s="70"/>
      <c r="Q21" s="70"/>
      <c r="R21" s="72"/>
      <c r="S21" s="70"/>
      <c r="T21" s="70"/>
      <c r="U21" s="72"/>
      <c r="V21" s="70"/>
      <c r="W21" s="70"/>
      <c r="X21" s="72"/>
      <c r="Y21" s="70">
        <v>2.5000000000000001E-2</v>
      </c>
      <c r="Z21" s="70"/>
      <c r="AA21" s="64"/>
      <c r="AB21" s="70"/>
      <c r="AC21" s="70"/>
      <c r="AD21" s="64"/>
      <c r="AE21" s="70"/>
      <c r="AF21" s="70"/>
      <c r="AG21" s="70"/>
      <c r="AH21" s="70"/>
      <c r="AI21" s="70"/>
      <c r="AJ21" s="70"/>
      <c r="AK21" s="70"/>
      <c r="AL21" s="6"/>
      <c r="AM21" s="6"/>
      <c r="AN21" s="118"/>
    </row>
    <row r="22" spans="1:40" s="2" customFormat="1" ht="93" x14ac:dyDescent="0.25">
      <c r="A22" s="156" t="s">
        <v>48</v>
      </c>
      <c r="B22" s="151" t="s">
        <v>19</v>
      </c>
      <c r="C22" s="102"/>
      <c r="D22" s="70"/>
      <c r="E22" s="70"/>
      <c r="F22" s="139" t="s">
        <v>72</v>
      </c>
      <c r="G22" s="70"/>
      <c r="H22" s="70"/>
      <c r="I22" s="139" t="s">
        <v>121</v>
      </c>
      <c r="J22" s="70"/>
      <c r="K22" s="70"/>
      <c r="L22" s="139" t="s">
        <v>135</v>
      </c>
      <c r="M22" s="30"/>
      <c r="N22" s="70"/>
      <c r="O22" s="72"/>
      <c r="P22" s="70">
        <v>2.5000000000000001E-2</v>
      </c>
      <c r="Q22" s="70"/>
      <c r="R22" s="72"/>
      <c r="S22" s="70"/>
      <c r="T22" s="70"/>
      <c r="U22" s="72"/>
      <c r="V22" s="70"/>
      <c r="W22" s="70"/>
      <c r="X22" s="72"/>
      <c r="Y22" s="70"/>
      <c r="Z22" s="70"/>
      <c r="AA22" s="64"/>
      <c r="AB22" s="70"/>
      <c r="AC22" s="70"/>
      <c r="AD22" s="64"/>
      <c r="AE22" s="74"/>
      <c r="AF22" s="74"/>
      <c r="AG22" s="74"/>
      <c r="AH22" s="70"/>
      <c r="AI22" s="70"/>
      <c r="AJ22" s="70"/>
      <c r="AK22" s="70"/>
      <c r="AL22" s="7"/>
      <c r="AM22" s="7"/>
      <c r="AN22" s="118"/>
    </row>
    <row r="23" spans="1:40" s="2" customFormat="1" ht="46.5" x14ac:dyDescent="0.25">
      <c r="A23" s="156" t="s">
        <v>49</v>
      </c>
      <c r="B23" s="151" t="s">
        <v>19</v>
      </c>
      <c r="C23" s="102"/>
      <c r="D23" s="70"/>
      <c r="E23" s="70"/>
      <c r="F23" s="139" t="s">
        <v>72</v>
      </c>
      <c r="G23" s="70"/>
      <c r="H23" s="70"/>
      <c r="I23" s="139" t="s">
        <v>121</v>
      </c>
      <c r="J23" s="70"/>
      <c r="K23" s="70"/>
      <c r="L23" s="139" t="s">
        <v>121</v>
      </c>
      <c r="M23" s="30"/>
      <c r="N23" s="70"/>
      <c r="O23" s="72"/>
      <c r="P23" s="70">
        <v>2.5000000000000001E-2</v>
      </c>
      <c r="Q23" s="70"/>
      <c r="R23" s="72"/>
      <c r="S23" s="30"/>
      <c r="T23" s="70"/>
      <c r="U23" s="72"/>
      <c r="V23" s="70"/>
      <c r="W23" s="70"/>
      <c r="X23" s="72"/>
      <c r="Y23" s="70"/>
      <c r="Z23" s="70"/>
      <c r="AA23" s="64"/>
      <c r="AB23" s="70"/>
      <c r="AC23" s="70"/>
      <c r="AD23" s="64"/>
      <c r="AE23" s="74"/>
      <c r="AF23" s="74"/>
      <c r="AG23" s="74"/>
      <c r="AH23" s="70"/>
      <c r="AI23" s="70"/>
      <c r="AJ23" s="70"/>
      <c r="AK23" s="70"/>
      <c r="AL23" s="6"/>
      <c r="AM23" s="6"/>
      <c r="AN23" s="118"/>
    </row>
    <row r="24" spans="1:40" s="2" customFormat="1" ht="139.5" x14ac:dyDescent="0.25">
      <c r="A24" s="156" t="s">
        <v>50</v>
      </c>
      <c r="B24" s="151" t="s">
        <v>19</v>
      </c>
      <c r="C24" s="102"/>
      <c r="D24" s="70"/>
      <c r="E24" s="70"/>
      <c r="F24" s="139" t="s">
        <v>72</v>
      </c>
      <c r="G24" s="70"/>
      <c r="H24" s="70"/>
      <c r="I24" s="139" t="s">
        <v>121</v>
      </c>
      <c r="J24" s="70"/>
      <c r="K24" s="70"/>
      <c r="L24" s="139" t="s">
        <v>121</v>
      </c>
      <c r="M24" s="70">
        <v>1.2500000000000001E-2</v>
      </c>
      <c r="N24" s="70"/>
      <c r="O24" s="72"/>
      <c r="P24" s="70"/>
      <c r="Q24" s="70"/>
      <c r="R24" s="72"/>
      <c r="S24" s="30"/>
      <c r="T24" s="70"/>
      <c r="U24" s="72"/>
      <c r="V24" s="70"/>
      <c r="W24" s="70"/>
      <c r="X24" s="72"/>
      <c r="Y24" s="70"/>
      <c r="Z24" s="70"/>
      <c r="AA24" s="64"/>
      <c r="AB24" s="70"/>
      <c r="AC24" s="70"/>
      <c r="AD24" s="64"/>
      <c r="AE24" s="74"/>
      <c r="AF24" s="74"/>
      <c r="AG24" s="74"/>
      <c r="AH24" s="70">
        <v>1.2500000000000001E-2</v>
      </c>
      <c r="AI24" s="70"/>
      <c r="AJ24" s="70"/>
      <c r="AK24" s="70"/>
      <c r="AL24" s="6"/>
      <c r="AM24" s="6"/>
      <c r="AN24" s="118"/>
    </row>
    <row r="25" spans="1:40" s="2" customFormat="1" ht="93" x14ac:dyDescent="0.25">
      <c r="A25" s="156" t="s">
        <v>51</v>
      </c>
      <c r="B25" s="151" t="s">
        <v>19</v>
      </c>
      <c r="C25" s="102"/>
      <c r="D25" s="70"/>
      <c r="E25" s="70"/>
      <c r="F25" s="139" t="s">
        <v>72</v>
      </c>
      <c r="G25" s="70"/>
      <c r="H25" s="70"/>
      <c r="I25" s="139" t="s">
        <v>121</v>
      </c>
      <c r="J25" s="70"/>
      <c r="K25" s="70"/>
      <c r="L25" s="139" t="s">
        <v>121</v>
      </c>
      <c r="M25" s="74"/>
      <c r="N25" s="70"/>
      <c r="O25" s="72"/>
      <c r="P25" s="70">
        <v>1.2500000000000001E-2</v>
      </c>
      <c r="Q25" s="70"/>
      <c r="R25" s="72"/>
      <c r="S25" s="70"/>
      <c r="T25" s="70"/>
      <c r="U25" s="72"/>
      <c r="V25" s="70"/>
      <c r="W25" s="70"/>
      <c r="X25" s="72"/>
      <c r="Y25" s="70"/>
      <c r="Z25" s="70"/>
      <c r="AA25" s="64"/>
      <c r="AB25" s="70">
        <v>1.2500000000000001E-2</v>
      </c>
      <c r="AC25" s="70"/>
      <c r="AD25" s="64"/>
      <c r="AE25" s="70"/>
      <c r="AF25" s="70"/>
      <c r="AG25" s="70"/>
      <c r="AH25" s="70"/>
      <c r="AI25" s="70"/>
      <c r="AJ25" s="70"/>
      <c r="AK25" s="70"/>
      <c r="AL25" s="7"/>
      <c r="AM25" s="7"/>
      <c r="AN25" s="118"/>
    </row>
    <row r="26" spans="1:40" s="2" customFormat="1" ht="69.75" x14ac:dyDescent="0.25">
      <c r="A26" s="156" t="s">
        <v>52</v>
      </c>
      <c r="B26" s="151" t="s">
        <v>19</v>
      </c>
      <c r="C26" s="102"/>
      <c r="D26" s="70"/>
      <c r="E26" s="70"/>
      <c r="F26" s="139" t="s">
        <v>72</v>
      </c>
      <c r="G26" s="70"/>
      <c r="H26" s="74"/>
      <c r="I26" s="139" t="s">
        <v>121</v>
      </c>
      <c r="J26" s="74"/>
      <c r="K26" s="74"/>
      <c r="L26" s="139" t="s">
        <v>121</v>
      </c>
      <c r="M26" s="70"/>
      <c r="N26" s="70"/>
      <c r="O26" s="72"/>
      <c r="P26" s="70"/>
      <c r="Q26" s="70"/>
      <c r="R26" s="72"/>
      <c r="S26" s="70">
        <v>2.5000000000000001E-2</v>
      </c>
      <c r="T26" s="70"/>
      <c r="U26" s="72"/>
      <c r="V26" s="70"/>
      <c r="W26" s="70"/>
      <c r="X26" s="72"/>
      <c r="Y26" s="70"/>
      <c r="Z26" s="70"/>
      <c r="AA26" s="64"/>
      <c r="AB26" s="70"/>
      <c r="AC26" s="70"/>
      <c r="AD26" s="64"/>
      <c r="AE26" s="70"/>
      <c r="AF26" s="70"/>
      <c r="AG26" s="70"/>
      <c r="AH26" s="70"/>
      <c r="AI26" s="70"/>
      <c r="AJ26" s="70"/>
      <c r="AK26" s="70"/>
      <c r="AL26" s="7"/>
      <c r="AM26" s="7"/>
      <c r="AN26" s="118"/>
    </row>
    <row r="27" spans="1:40" s="2" customFormat="1" ht="93" x14ac:dyDescent="0.25">
      <c r="A27" s="156" t="s">
        <v>53</v>
      </c>
      <c r="B27" s="151" t="s">
        <v>19</v>
      </c>
      <c r="C27" s="102"/>
      <c r="D27" s="70"/>
      <c r="E27" s="70"/>
      <c r="F27" s="139" t="s">
        <v>72</v>
      </c>
      <c r="G27" s="70"/>
      <c r="H27" s="74"/>
      <c r="I27" s="139" t="s">
        <v>121</v>
      </c>
      <c r="J27" s="74"/>
      <c r="K27" s="74"/>
      <c r="L27" s="139" t="s">
        <v>121</v>
      </c>
      <c r="M27" s="70">
        <v>8.3000000000000001E-3</v>
      </c>
      <c r="N27" s="70"/>
      <c r="O27" s="72"/>
      <c r="P27" s="70"/>
      <c r="Q27" s="70"/>
      <c r="R27" s="72"/>
      <c r="S27" s="70">
        <v>8.3000000000000001E-3</v>
      </c>
      <c r="T27" s="70"/>
      <c r="U27" s="72"/>
      <c r="V27" s="70"/>
      <c r="W27" s="70"/>
      <c r="X27" s="72"/>
      <c r="Y27" s="70">
        <v>8.3999999999999995E-3</v>
      </c>
      <c r="Z27" s="70"/>
      <c r="AA27" s="64"/>
      <c r="AB27" s="70"/>
      <c r="AC27" s="70"/>
      <c r="AD27" s="64"/>
      <c r="AE27" s="70"/>
      <c r="AF27" s="70"/>
      <c r="AG27" s="70"/>
      <c r="AH27" s="70"/>
      <c r="AI27" s="70"/>
      <c r="AJ27" s="70"/>
      <c r="AK27" s="70"/>
      <c r="AL27" s="7"/>
      <c r="AM27" s="7"/>
      <c r="AN27" s="119"/>
    </row>
    <row r="28" spans="1:40" s="2" customFormat="1" ht="23.25" x14ac:dyDescent="0.25">
      <c r="A28" s="37" t="s">
        <v>147</v>
      </c>
      <c r="B28" s="19"/>
      <c r="C28" s="19"/>
      <c r="D28" s="25"/>
      <c r="E28" s="25"/>
      <c r="F28" s="142"/>
      <c r="G28" s="25"/>
      <c r="H28" s="25"/>
      <c r="I28" s="140"/>
      <c r="J28" s="25"/>
      <c r="K28" s="25"/>
      <c r="L28" s="140"/>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row>
    <row r="29" spans="1:40" s="2" customFormat="1" ht="116.25" x14ac:dyDescent="0.25">
      <c r="A29" s="148" t="s">
        <v>54</v>
      </c>
      <c r="B29" s="149" t="s">
        <v>19</v>
      </c>
      <c r="C29" s="102">
        <v>8</v>
      </c>
      <c r="D29" s="70"/>
      <c r="E29" s="70"/>
      <c r="F29" s="139" t="s">
        <v>72</v>
      </c>
      <c r="G29" s="70">
        <v>2.5000000000000001E-2</v>
      </c>
      <c r="H29" s="70">
        <f>+G29</f>
        <v>2.5000000000000001E-2</v>
      </c>
      <c r="I29" s="139" t="s">
        <v>126</v>
      </c>
      <c r="J29" s="70"/>
      <c r="K29" s="70"/>
      <c r="L29" s="139" t="s">
        <v>136</v>
      </c>
      <c r="M29" s="70"/>
      <c r="N29" s="70"/>
      <c r="O29" s="72"/>
      <c r="P29" s="70">
        <v>2.5000000000000001E-2</v>
      </c>
      <c r="Q29" s="70"/>
      <c r="R29" s="72"/>
      <c r="S29" s="70"/>
      <c r="T29" s="70"/>
      <c r="U29" s="72"/>
      <c r="V29" s="70"/>
      <c r="W29" s="70"/>
      <c r="X29" s="72"/>
      <c r="Y29" s="70">
        <v>2.5000000000000001E-2</v>
      </c>
      <c r="Z29" s="70"/>
      <c r="AA29" s="64"/>
      <c r="AB29" s="70"/>
      <c r="AC29" s="70"/>
      <c r="AD29" s="64"/>
      <c r="AE29" s="70"/>
      <c r="AF29" s="70"/>
      <c r="AG29" s="70"/>
      <c r="AH29" s="70">
        <v>2.5000000000000001E-2</v>
      </c>
      <c r="AI29" s="70"/>
      <c r="AJ29" s="70"/>
      <c r="AK29" s="70"/>
      <c r="AL29" s="6"/>
      <c r="AM29" s="6"/>
      <c r="AN29" s="103">
        <f>+G29+J30+P29+S30+Y29+AB30+AH29+AK30</f>
        <v>0.19999999999999998</v>
      </c>
    </row>
    <row r="30" spans="1:40" s="2" customFormat="1" ht="279" x14ac:dyDescent="0.25">
      <c r="A30" s="148" t="s">
        <v>55</v>
      </c>
      <c r="B30" s="147" t="s">
        <v>19</v>
      </c>
      <c r="C30" s="102"/>
      <c r="D30" s="70"/>
      <c r="E30" s="70"/>
      <c r="F30" s="139" t="s">
        <v>72</v>
      </c>
      <c r="G30" s="70"/>
      <c r="H30" s="70"/>
      <c r="I30" s="139" t="s">
        <v>129</v>
      </c>
      <c r="J30" s="70">
        <v>2.5000000000000001E-2</v>
      </c>
      <c r="K30" s="70">
        <f>+J30</f>
        <v>2.5000000000000001E-2</v>
      </c>
      <c r="L30" s="139" t="s">
        <v>137</v>
      </c>
      <c r="M30" s="70"/>
      <c r="N30" s="70"/>
      <c r="O30" s="72"/>
      <c r="P30" s="70"/>
      <c r="Q30" s="70"/>
      <c r="R30" s="72"/>
      <c r="S30" s="70">
        <v>2.5000000000000001E-2</v>
      </c>
      <c r="T30" s="70"/>
      <c r="U30" s="72"/>
      <c r="V30" s="70"/>
      <c r="W30" s="70"/>
      <c r="X30" s="72"/>
      <c r="Y30" s="70"/>
      <c r="Z30" s="70"/>
      <c r="AA30" s="64"/>
      <c r="AB30" s="70">
        <v>2.5000000000000001E-2</v>
      </c>
      <c r="AC30" s="70"/>
      <c r="AD30" s="64"/>
      <c r="AE30" s="70"/>
      <c r="AF30" s="70"/>
      <c r="AG30" s="74"/>
      <c r="AH30" s="70"/>
      <c r="AI30" s="70"/>
      <c r="AJ30" s="70"/>
      <c r="AK30" s="70">
        <v>2.5000000000000001E-2</v>
      </c>
      <c r="AL30" s="6"/>
      <c r="AM30" s="6"/>
      <c r="AN30" s="103"/>
    </row>
    <row r="31" spans="1:40" s="2" customFormat="1" ht="23.25" x14ac:dyDescent="0.25">
      <c r="A31" s="19" t="s">
        <v>148</v>
      </c>
      <c r="B31" s="19"/>
      <c r="C31" s="19"/>
      <c r="D31" s="25"/>
      <c r="E31" s="25"/>
      <c r="F31" s="142"/>
      <c r="G31" s="25"/>
      <c r="H31" s="25"/>
      <c r="I31" s="140"/>
      <c r="J31" s="25"/>
      <c r="K31" s="25"/>
      <c r="L31" s="140"/>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row>
    <row r="32" spans="1:40" s="2" customFormat="1" ht="302.25" x14ac:dyDescent="0.25">
      <c r="A32" s="148" t="s">
        <v>56</v>
      </c>
      <c r="B32" s="147" t="s">
        <v>19</v>
      </c>
      <c r="C32" s="102">
        <v>32</v>
      </c>
      <c r="D32" s="70">
        <v>1.39E-3</v>
      </c>
      <c r="E32" s="24">
        <f>+D32</f>
        <v>1.39E-3</v>
      </c>
      <c r="F32" s="139" t="s">
        <v>154</v>
      </c>
      <c r="G32" s="70">
        <v>1.39E-3</v>
      </c>
      <c r="H32" s="70">
        <f>+G32</f>
        <v>1.39E-3</v>
      </c>
      <c r="I32" s="139" t="s">
        <v>155</v>
      </c>
      <c r="J32" s="70">
        <v>1.39E-3</v>
      </c>
      <c r="K32" s="70">
        <f>+J32</f>
        <v>1.39E-3</v>
      </c>
      <c r="L32" s="139" t="s">
        <v>133</v>
      </c>
      <c r="M32" s="70">
        <v>1.39E-3</v>
      </c>
      <c r="N32" s="70"/>
      <c r="O32" s="72"/>
      <c r="P32" s="70">
        <v>1.39E-3</v>
      </c>
      <c r="Q32" s="70"/>
      <c r="R32" s="72"/>
      <c r="S32" s="70">
        <v>1.4E-3</v>
      </c>
      <c r="T32" s="70"/>
      <c r="U32" s="72"/>
      <c r="V32" s="70">
        <v>1.4E-3</v>
      </c>
      <c r="W32" s="70"/>
      <c r="X32" s="72"/>
      <c r="Y32" s="70">
        <v>1.4E-3</v>
      </c>
      <c r="Z32" s="70"/>
      <c r="AA32" s="70"/>
      <c r="AB32" s="70">
        <v>1.4E-3</v>
      </c>
      <c r="AC32" s="70"/>
      <c r="AD32" s="70"/>
      <c r="AE32" s="70">
        <v>1.39E-3</v>
      </c>
      <c r="AF32" s="70"/>
      <c r="AG32" s="70"/>
      <c r="AH32" s="70">
        <v>1.4E-3</v>
      </c>
      <c r="AI32" s="70"/>
      <c r="AJ32" s="70"/>
      <c r="AK32" s="70">
        <v>1.4E-3</v>
      </c>
      <c r="AL32" s="8"/>
      <c r="AM32" s="6"/>
      <c r="AN32" s="109">
        <f>+D32+G32+J32+M32+P32+S32+V32+Y32+AB32+AE32+AH32+AK32+M33+G34+S35+P36+G37+V37+AE36+P38+AB38+M39+AB39+Y40+P41+AH41+G42+P42+Y42+J43+AB43</f>
        <v>0.19604000000000005</v>
      </c>
    </row>
    <row r="33" spans="1:41" s="2" customFormat="1" ht="69.75" x14ac:dyDescent="0.25">
      <c r="A33" s="148" t="s">
        <v>156</v>
      </c>
      <c r="B33" s="147" t="s">
        <v>19</v>
      </c>
      <c r="C33" s="102"/>
      <c r="D33" s="70"/>
      <c r="E33" s="70"/>
      <c r="F33" s="139" t="s">
        <v>72</v>
      </c>
      <c r="G33" s="70"/>
      <c r="H33" s="70"/>
      <c r="I33" s="139" t="s">
        <v>121</v>
      </c>
      <c r="K33" s="70"/>
      <c r="L33" s="139" t="s">
        <v>121</v>
      </c>
      <c r="M33" s="70">
        <v>1.66E-2</v>
      </c>
      <c r="N33" s="70"/>
      <c r="O33" s="72"/>
      <c r="P33" s="70"/>
      <c r="Q33" s="70"/>
      <c r="R33" s="72"/>
      <c r="S33" s="70"/>
      <c r="T33" s="70"/>
      <c r="U33" s="72"/>
      <c r="V33" s="70"/>
      <c r="W33" s="70"/>
      <c r="X33" s="72"/>
      <c r="Y33" s="70"/>
      <c r="Z33" s="70"/>
      <c r="AA33" s="64"/>
      <c r="AB33" s="70"/>
      <c r="AC33" s="70"/>
      <c r="AD33" s="64"/>
      <c r="AE33" s="70"/>
      <c r="AF33" s="70"/>
      <c r="AG33" s="70"/>
      <c r="AH33" s="70"/>
      <c r="AI33" s="70"/>
      <c r="AJ33" s="70"/>
      <c r="AK33" s="70"/>
      <c r="AL33" s="6"/>
      <c r="AM33" s="6"/>
      <c r="AN33" s="110"/>
    </row>
    <row r="34" spans="1:41" s="2" customFormat="1" ht="69.75" x14ac:dyDescent="0.25">
      <c r="A34" s="148" t="s">
        <v>57</v>
      </c>
      <c r="B34" s="149" t="s">
        <v>19</v>
      </c>
      <c r="C34" s="102"/>
      <c r="D34" s="70"/>
      <c r="E34" s="31"/>
      <c r="F34" s="139" t="s">
        <v>72</v>
      </c>
      <c r="G34" s="70">
        <v>1.66E-2</v>
      </c>
      <c r="H34" s="70">
        <f>+G34</f>
        <v>1.66E-2</v>
      </c>
      <c r="I34" s="139" t="s">
        <v>122</v>
      </c>
      <c r="J34" s="70"/>
      <c r="K34" s="70"/>
      <c r="L34" s="139" t="s">
        <v>121</v>
      </c>
      <c r="M34" s="70"/>
      <c r="N34" s="64"/>
      <c r="O34" s="72"/>
      <c r="P34" s="70"/>
      <c r="Q34" s="64"/>
      <c r="R34" s="72"/>
      <c r="S34" s="70"/>
      <c r="T34" s="64"/>
      <c r="U34" s="72"/>
      <c r="V34" s="70"/>
      <c r="W34" s="64"/>
      <c r="X34" s="72"/>
      <c r="Y34" s="70"/>
      <c r="Z34" s="70"/>
      <c r="AA34" s="70"/>
      <c r="AB34" s="70"/>
      <c r="AC34" s="70"/>
      <c r="AD34" s="64"/>
      <c r="AE34" s="70"/>
      <c r="AF34" s="70"/>
      <c r="AG34" s="70"/>
      <c r="AH34" s="70"/>
      <c r="AI34" s="31"/>
      <c r="AJ34" s="70"/>
      <c r="AK34" s="70"/>
      <c r="AL34" s="6"/>
      <c r="AM34" s="6"/>
      <c r="AN34" s="110"/>
    </row>
    <row r="35" spans="1:41" s="2" customFormat="1" ht="69.75" x14ac:dyDescent="0.25">
      <c r="A35" s="148" t="s">
        <v>58</v>
      </c>
      <c r="B35" s="147" t="s">
        <v>19</v>
      </c>
      <c r="C35" s="102"/>
      <c r="D35" s="70"/>
      <c r="E35" s="70"/>
      <c r="F35" s="139" t="s">
        <v>72</v>
      </c>
      <c r="G35" s="70"/>
      <c r="H35" s="70"/>
      <c r="I35" s="139" t="s">
        <v>121</v>
      </c>
      <c r="J35" s="70"/>
      <c r="K35" s="70"/>
      <c r="L35" s="139" t="s">
        <v>121</v>
      </c>
      <c r="M35" s="70"/>
      <c r="N35" s="70"/>
      <c r="O35" s="72"/>
      <c r="P35" s="70"/>
      <c r="Q35" s="70"/>
      <c r="R35" s="72"/>
      <c r="S35" s="70">
        <v>1.66E-2</v>
      </c>
      <c r="T35" s="70"/>
      <c r="U35" s="72"/>
      <c r="V35" s="70"/>
      <c r="W35" s="70"/>
      <c r="X35" s="72"/>
      <c r="Y35" s="70"/>
      <c r="Z35" s="70"/>
      <c r="AA35" s="64"/>
      <c r="AB35" s="70"/>
      <c r="AC35" s="70"/>
      <c r="AD35" s="64"/>
      <c r="AE35" s="70"/>
      <c r="AF35" s="70"/>
      <c r="AG35" s="70"/>
      <c r="AH35" s="70"/>
      <c r="AI35" s="70"/>
      <c r="AJ35" s="70"/>
      <c r="AK35" s="70"/>
      <c r="AL35" s="6"/>
      <c r="AM35" s="6"/>
      <c r="AN35" s="110"/>
    </row>
    <row r="36" spans="1:41" s="2" customFormat="1" ht="46.5" x14ac:dyDescent="0.25">
      <c r="A36" s="148" t="s">
        <v>67</v>
      </c>
      <c r="B36" s="147" t="s">
        <v>19</v>
      </c>
      <c r="C36" s="102"/>
      <c r="D36" s="70"/>
      <c r="E36" s="70"/>
      <c r="F36" s="139" t="s">
        <v>72</v>
      </c>
      <c r="G36" s="70"/>
      <c r="H36" s="70"/>
      <c r="I36" s="139" t="s">
        <v>121</v>
      </c>
      <c r="J36" s="70"/>
      <c r="K36" s="70"/>
      <c r="L36" s="139" t="s">
        <v>121</v>
      </c>
      <c r="M36" s="70"/>
      <c r="N36" s="70"/>
      <c r="O36" s="72"/>
      <c r="P36" s="70">
        <v>8.3000000000000001E-3</v>
      </c>
      <c r="Q36" s="70"/>
      <c r="R36" s="72"/>
      <c r="S36" s="70"/>
      <c r="T36" s="70"/>
      <c r="U36" s="72"/>
      <c r="V36" s="70"/>
      <c r="W36" s="70"/>
      <c r="X36" s="72"/>
      <c r="Y36" s="70"/>
      <c r="Z36" s="70"/>
      <c r="AA36" s="64"/>
      <c r="AB36" s="70"/>
      <c r="AC36" s="70"/>
      <c r="AD36" s="64"/>
      <c r="AE36" s="70">
        <v>8.3899999999999999E-3</v>
      </c>
      <c r="AF36" s="70"/>
      <c r="AG36" s="70"/>
      <c r="AH36" s="70"/>
      <c r="AI36" s="70"/>
      <c r="AJ36" s="70"/>
      <c r="AK36" s="29"/>
      <c r="AL36" s="6"/>
      <c r="AM36" s="6"/>
      <c r="AN36" s="110"/>
    </row>
    <row r="37" spans="1:41" s="2" customFormat="1" ht="93" x14ac:dyDescent="0.25">
      <c r="A37" s="148" t="s">
        <v>59</v>
      </c>
      <c r="B37" s="147" t="s">
        <v>19</v>
      </c>
      <c r="C37" s="102"/>
      <c r="D37" s="70"/>
      <c r="E37" s="70"/>
      <c r="F37" s="139" t="s">
        <v>72</v>
      </c>
      <c r="G37" s="70">
        <v>8.3000000000000001E-3</v>
      </c>
      <c r="H37" s="70">
        <f>+G37</f>
        <v>8.3000000000000001E-3</v>
      </c>
      <c r="I37" s="139" t="s">
        <v>125</v>
      </c>
      <c r="J37" s="70"/>
      <c r="K37" s="70"/>
      <c r="L37" s="139" t="s">
        <v>121</v>
      </c>
      <c r="M37" s="70"/>
      <c r="N37" s="70"/>
      <c r="O37" s="72"/>
      <c r="P37" s="70"/>
      <c r="Q37" s="70"/>
      <c r="R37" s="72"/>
      <c r="S37" s="70"/>
      <c r="T37" s="70"/>
      <c r="U37" s="72"/>
      <c r="V37" s="70">
        <v>8.3000000000000001E-3</v>
      </c>
      <c r="W37" s="70"/>
      <c r="X37" s="72"/>
      <c r="Y37" s="70"/>
      <c r="Z37" s="70"/>
      <c r="AA37" s="70"/>
      <c r="AB37" s="70"/>
      <c r="AC37" s="70"/>
      <c r="AD37" s="64"/>
      <c r="AE37" s="70"/>
      <c r="AF37" s="70"/>
      <c r="AG37" s="70"/>
      <c r="AH37" s="70"/>
      <c r="AI37" s="70"/>
      <c r="AJ37" s="70"/>
      <c r="AK37" s="70"/>
      <c r="AL37" s="6"/>
      <c r="AM37" s="6"/>
      <c r="AN37" s="110"/>
    </row>
    <row r="38" spans="1:41" s="2" customFormat="1" ht="116.25" x14ac:dyDescent="0.25">
      <c r="A38" s="157" t="s">
        <v>60</v>
      </c>
      <c r="B38" s="147" t="s">
        <v>19</v>
      </c>
      <c r="C38" s="102"/>
      <c r="D38" s="70"/>
      <c r="E38" s="70"/>
      <c r="F38" s="139" t="s">
        <v>72</v>
      </c>
      <c r="G38" s="70"/>
      <c r="H38" s="70"/>
      <c r="I38" s="139" t="s">
        <v>121</v>
      </c>
      <c r="J38" s="70"/>
      <c r="K38" s="70"/>
      <c r="L38" s="139" t="s">
        <v>138</v>
      </c>
      <c r="M38" s="70"/>
      <c r="N38" s="70"/>
      <c r="O38" s="72"/>
      <c r="P38" s="70">
        <v>8.3000000000000001E-3</v>
      </c>
      <c r="Q38" s="70"/>
      <c r="R38" s="72"/>
      <c r="S38" s="70"/>
      <c r="T38" s="70"/>
      <c r="U38" s="72"/>
      <c r="V38" s="70"/>
      <c r="W38" s="70"/>
      <c r="X38" s="72"/>
      <c r="Y38" s="70"/>
      <c r="Z38" s="70"/>
      <c r="AA38" s="70"/>
      <c r="AB38" s="70">
        <v>8.3999999999999995E-3</v>
      </c>
      <c r="AC38" s="70"/>
      <c r="AD38" s="64"/>
      <c r="AE38" s="70"/>
      <c r="AF38" s="70"/>
      <c r="AG38" s="70"/>
      <c r="AH38" s="70"/>
      <c r="AI38" s="70"/>
      <c r="AJ38" s="70"/>
      <c r="AK38" s="70"/>
      <c r="AL38" s="6"/>
      <c r="AM38" s="6"/>
      <c r="AN38" s="110"/>
    </row>
    <row r="39" spans="1:41" s="2" customFormat="1" ht="186" x14ac:dyDescent="0.25">
      <c r="A39" s="148" t="s">
        <v>61</v>
      </c>
      <c r="B39" s="147" t="s">
        <v>19</v>
      </c>
      <c r="C39" s="102"/>
      <c r="D39" s="70"/>
      <c r="E39" s="70"/>
      <c r="F39" s="139" t="s">
        <v>72</v>
      </c>
      <c r="G39" s="70"/>
      <c r="H39" s="70"/>
      <c r="I39" s="139" t="s">
        <v>130</v>
      </c>
      <c r="J39" s="70"/>
      <c r="K39" s="70"/>
      <c r="L39" s="139" t="s">
        <v>139</v>
      </c>
      <c r="M39" s="70">
        <v>8.3000000000000001E-3</v>
      </c>
      <c r="N39" s="70"/>
      <c r="O39" s="72"/>
      <c r="P39" s="70"/>
      <c r="Q39" s="70"/>
      <c r="R39" s="72"/>
      <c r="S39" s="70"/>
      <c r="T39" s="70"/>
      <c r="U39" s="72"/>
      <c r="V39" s="70"/>
      <c r="W39" s="70"/>
      <c r="X39" s="72"/>
      <c r="Y39" s="70"/>
      <c r="Z39" s="70"/>
      <c r="AA39" s="70"/>
      <c r="AB39" s="70">
        <v>8.3999999999999995E-3</v>
      </c>
      <c r="AC39" s="70"/>
      <c r="AD39" s="64"/>
      <c r="AE39" s="70"/>
      <c r="AF39" s="70"/>
      <c r="AG39" s="70"/>
      <c r="AH39" s="70"/>
      <c r="AI39" s="70"/>
      <c r="AJ39" s="70"/>
      <c r="AK39" s="70"/>
      <c r="AL39" s="6"/>
      <c r="AM39" s="6"/>
      <c r="AN39" s="110"/>
    </row>
    <row r="40" spans="1:41" s="2" customFormat="1" ht="69.75" x14ac:dyDescent="0.25">
      <c r="A40" s="148" t="s">
        <v>62</v>
      </c>
      <c r="B40" s="147" t="s">
        <v>19</v>
      </c>
      <c r="C40" s="102"/>
      <c r="D40" s="70"/>
      <c r="E40" s="70"/>
      <c r="F40" s="139" t="s">
        <v>72</v>
      </c>
      <c r="G40" s="70"/>
      <c r="H40" s="70"/>
      <c r="I40" s="139" t="s">
        <v>121</v>
      </c>
      <c r="J40" s="70"/>
      <c r="K40" s="70"/>
      <c r="L40" s="139" t="s">
        <v>121</v>
      </c>
      <c r="M40" s="70"/>
      <c r="N40" s="70"/>
      <c r="O40" s="72"/>
      <c r="P40" s="70"/>
      <c r="Q40" s="70"/>
      <c r="R40" s="72"/>
      <c r="S40" s="70"/>
      <c r="T40" s="70"/>
      <c r="U40" s="72"/>
      <c r="V40" s="70"/>
      <c r="W40" s="70"/>
      <c r="X40" s="72"/>
      <c r="Y40" s="70">
        <v>1.7000000000000001E-2</v>
      </c>
      <c r="Z40" s="70"/>
      <c r="AA40" s="64"/>
      <c r="AB40" s="70"/>
      <c r="AC40" s="70"/>
      <c r="AD40" s="64"/>
      <c r="AE40" s="70"/>
      <c r="AF40" s="70"/>
      <c r="AG40" s="70"/>
      <c r="AH40" s="70"/>
      <c r="AI40" s="70"/>
      <c r="AJ40" s="70"/>
      <c r="AK40" s="70"/>
      <c r="AL40" s="6"/>
      <c r="AM40" s="6"/>
      <c r="AN40" s="110"/>
    </row>
    <row r="41" spans="1:41" s="2" customFormat="1" ht="93" x14ac:dyDescent="0.25">
      <c r="A41" s="148" t="s">
        <v>63</v>
      </c>
      <c r="B41" s="147" t="s">
        <v>19</v>
      </c>
      <c r="C41" s="102"/>
      <c r="D41" s="70"/>
      <c r="E41" s="70"/>
      <c r="F41" s="139" t="s">
        <v>72</v>
      </c>
      <c r="G41" s="70"/>
      <c r="H41" s="70"/>
      <c r="I41" s="139" t="s">
        <v>121</v>
      </c>
      <c r="J41" s="70"/>
      <c r="K41" s="70"/>
      <c r="L41" s="139" t="s">
        <v>121</v>
      </c>
      <c r="M41" s="70"/>
      <c r="N41" s="70"/>
      <c r="O41" s="72"/>
      <c r="P41" s="70">
        <v>8.3000000000000001E-3</v>
      </c>
      <c r="Q41" s="70"/>
      <c r="R41" s="72"/>
      <c r="S41" s="70"/>
      <c r="T41" s="70"/>
      <c r="U41" s="72"/>
      <c r="V41" s="70"/>
      <c r="W41" s="70"/>
      <c r="X41" s="72"/>
      <c r="Y41" s="70"/>
      <c r="Z41" s="70"/>
      <c r="AA41" s="64"/>
      <c r="AB41" s="70"/>
      <c r="AC41" s="70"/>
      <c r="AD41" s="64"/>
      <c r="AE41" s="70"/>
      <c r="AF41" s="70"/>
      <c r="AG41" s="70"/>
      <c r="AH41" s="70">
        <v>8.3999999999999995E-3</v>
      </c>
      <c r="AI41" s="70"/>
      <c r="AJ41" s="70"/>
      <c r="AK41" s="70"/>
      <c r="AL41" s="6"/>
      <c r="AM41" s="6"/>
      <c r="AN41" s="110"/>
    </row>
    <row r="42" spans="1:41" s="2" customFormat="1" ht="279" x14ac:dyDescent="0.25">
      <c r="A42" s="148" t="s">
        <v>64</v>
      </c>
      <c r="B42" s="147" t="s">
        <v>19</v>
      </c>
      <c r="C42" s="102"/>
      <c r="D42" s="70"/>
      <c r="E42" s="70"/>
      <c r="F42" s="139" t="s">
        <v>72</v>
      </c>
      <c r="G42" s="70">
        <v>4.1700000000000001E-3</v>
      </c>
      <c r="H42" s="70">
        <f>+G42</f>
        <v>4.1700000000000001E-3</v>
      </c>
      <c r="I42" s="139" t="s">
        <v>123</v>
      </c>
      <c r="J42" s="70"/>
      <c r="K42" s="70"/>
      <c r="L42" s="139" t="s">
        <v>134</v>
      </c>
      <c r="M42" s="70"/>
      <c r="N42" s="70"/>
      <c r="O42" s="72"/>
      <c r="P42" s="70">
        <v>4.1700000000000001E-3</v>
      </c>
      <c r="Q42" s="70"/>
      <c r="R42" s="72"/>
      <c r="S42" s="70"/>
      <c r="T42" s="70"/>
      <c r="U42" s="72"/>
      <c r="V42" s="70"/>
      <c r="W42" s="70"/>
      <c r="X42" s="72"/>
      <c r="Y42" s="70">
        <v>4.1700000000000001E-3</v>
      </c>
      <c r="Z42" s="70"/>
      <c r="AA42" s="64"/>
      <c r="AB42" s="70"/>
      <c r="AC42" s="70"/>
      <c r="AD42" s="64"/>
      <c r="AE42" s="70"/>
      <c r="AF42" s="70"/>
      <c r="AG42" s="70"/>
      <c r="AH42" s="70">
        <v>4.1700000000000001E-3</v>
      </c>
      <c r="AI42" s="70"/>
      <c r="AJ42" s="70"/>
      <c r="AK42" s="70"/>
      <c r="AL42" s="6"/>
      <c r="AM42" s="6"/>
      <c r="AN42" s="110"/>
    </row>
    <row r="43" spans="1:41" s="2" customFormat="1" ht="140.25" thickBot="1" x14ac:dyDescent="0.3">
      <c r="A43" s="148" t="s">
        <v>65</v>
      </c>
      <c r="B43" s="158" t="s">
        <v>19</v>
      </c>
      <c r="C43" s="108"/>
      <c r="D43" s="68"/>
      <c r="E43" s="68"/>
      <c r="F43" s="139" t="s">
        <v>72</v>
      </c>
      <c r="G43" s="68"/>
      <c r="H43" s="68"/>
      <c r="I43" s="139" t="s">
        <v>121</v>
      </c>
      <c r="J43" s="68">
        <v>8.3000000000000001E-3</v>
      </c>
      <c r="K43" s="68">
        <f>+J43</f>
        <v>8.3000000000000001E-3</v>
      </c>
      <c r="L43" s="139" t="s">
        <v>157</v>
      </c>
      <c r="M43" s="68"/>
      <c r="N43" s="68"/>
      <c r="O43" s="72"/>
      <c r="P43" s="68"/>
      <c r="Q43" s="68"/>
      <c r="R43" s="72"/>
      <c r="S43" s="68"/>
      <c r="T43" s="68"/>
      <c r="U43" s="72"/>
      <c r="V43" s="68"/>
      <c r="W43" s="68"/>
      <c r="X43" s="72"/>
      <c r="Y43" s="68"/>
      <c r="Z43" s="68"/>
      <c r="AA43" s="32"/>
      <c r="AB43" s="68">
        <v>8.3000000000000001E-3</v>
      </c>
      <c r="AC43" s="68"/>
      <c r="AD43" s="32"/>
      <c r="AE43" s="68"/>
      <c r="AF43" s="68"/>
      <c r="AG43" s="68"/>
      <c r="AH43" s="68"/>
      <c r="AI43" s="68"/>
      <c r="AJ43" s="68"/>
      <c r="AK43" s="68"/>
      <c r="AL43" s="33"/>
      <c r="AM43" s="33"/>
      <c r="AN43" s="110"/>
    </row>
    <row r="44" spans="1:41" s="9" customFormat="1" ht="24" thickBot="1" x14ac:dyDescent="0.4">
      <c r="A44" s="106" t="s">
        <v>20</v>
      </c>
      <c r="B44" s="107"/>
      <c r="C44" s="34">
        <f>+C7+C13+C20+C29+C32</f>
        <v>94</v>
      </c>
      <c r="D44" s="35">
        <f>+SUM(D43+D42+D41+D40+D39+D38+D37+D36+D35+D34+D33+D32+D30+D29+D27+D26+D25+D24+D23+D22+D21+D20+D18+D17+D16+D15+D14+D13+D11+D10+D9+D8+D7)</f>
        <v>3.3899999999999998E-3</v>
      </c>
      <c r="E44" s="35">
        <f>+SUM(E43+E42+E41+E40+E39+E38+E37+E36+E35+E34+E33+E32+E30+E29+E27+E26+E25+E24+E23+E22+E21+E20+E18+E17+E16+E15+E14+E13+E11+E10+E9+E8+E7)</f>
        <v>3.3899999999999998E-3</v>
      </c>
      <c r="F44" s="35"/>
      <c r="G44" s="35">
        <f>+SUM(G43+G42+G41+G40+G39+G38+G37+G36+G35+G34+G33+G32+G30+G29+G27+G26+G25+G24+G23+G22+G21+G20+G18+G17+G16+G15+G14+G13+G11+G10+G9+G8+G7)</f>
        <v>6.9559999999999997E-2</v>
      </c>
      <c r="H44" s="35">
        <f>+SUM(H43+H42+H41+H40+H39+H38+H37+H36+H35+H34+H33+H32+H30+H29+H27+H26+H25+H24+H23+H22+H21+H20+H18+H17+H16+H15+H14+H13+H11+H10+H9+H8+H7)</f>
        <v>6.9559999999999997E-2</v>
      </c>
      <c r="I44" s="35"/>
      <c r="J44" s="35">
        <f>+SUM(J43+J42+J41+J40+J39+J38+J37+J36+J35+J34+J33+J32+J30+J29+J27+J26+J25+J24+J23+J22+J21+J20+J18+J17+J16+J15+J14+J13+J11+J10+J9+J8+J7)</f>
        <v>8.789000000000001E-2</v>
      </c>
      <c r="K44" s="35">
        <f>+SUM(K43+K42+K41+K40+K39+K38+K37+K36+K35+K34+K33+K32+K30+K29+K27+K26+K25+K24+K23+K22+K21+K20+K18+K17+K16+K15+K14+K13+K11+K10+K9+K8+K7)</f>
        <v>8.789000000000001E-2</v>
      </c>
      <c r="L44" s="35"/>
      <c r="M44" s="35">
        <f>+SUM(M43+M42+M41+M40+M39+M38+M37+M36+M35+M34+M33+M32+M30+M29+M27+M26+M25+M24+M23+M22+M21+M20+M18+M17+M16+M15+M14+M13+M11+M10+M9+M8+M7)</f>
        <v>0.10118999999999999</v>
      </c>
      <c r="N44" s="35">
        <f>+SUM(N43+N42+N41+N40+N39+N38+N37+N36+N35+N34+N33+N32+N30+N29+N27+N26+N25+N24+N23+N22+N21+N20+N18+N17+N16+N15+N14+N13+N11+N10+N9+N8+N7)</f>
        <v>0</v>
      </c>
      <c r="O44" s="35"/>
      <c r="P44" s="35">
        <f>+SUM(P43+P42+P41+P40+P39+P38+P37+P36+P35+P34+P33+P32+P30+P29+P27+P26+P25+P24+P23+P22+P21+P20+P18+P17+P16+P15+P14+P13+P11+P10+P9+P8+P7)</f>
        <v>0.13455999999999999</v>
      </c>
      <c r="Q44" s="35">
        <f>+SUM(Q43+Q42+Q41+Q40+Q39+Q38+Q37+Q36+Q35+Q34+Q33+Q32+Q30+Q29+Q27+Q26+Q25+Q24+Q23+Q22+Q21+Q20+Q18+Q17+Q16+Q15+Q14+Q13+Q11+Q10+Q9+Q8+Q7)</f>
        <v>0</v>
      </c>
      <c r="R44" s="35"/>
      <c r="S44" s="35">
        <f>+SUM(S43+S42+S41+S40+S39+S38+S37+S36+S35+S34+S33+S32+S30+S29+S27+S26+S25+S24+S23+S22+S21+S20+S18+S17+S16+S15+S14+S13+S11+S10+S9+S8+S7)</f>
        <v>9.0400000000000008E-2</v>
      </c>
      <c r="T44" s="35">
        <f>+SUM(T43+T42+T41+T40+T39+T38+T37+T36+T35+T34+T33+T32+T30+T29+T27+T26+T25+T24+T23+T22+T21+T20+T18+T17+T16+T15+T14+T13+T11+T10+T9+T8+T7)</f>
        <v>0</v>
      </c>
      <c r="U44" s="35"/>
      <c r="V44" s="35">
        <f>+SUM(V43+V42+V41+V40+V39+V38+V37+V36+V35+V34+V33+V32+V30+V29+V27+V26+V25+V24+V23+V22+V21+V20+V18+V17+V16+V15+V14+V13+V11+V10+V9+V8+V7)</f>
        <v>2.63E-2</v>
      </c>
      <c r="W44" s="35">
        <f>+SUM(W43+W42+W41+W40+W39+W38+W37+W36+W35+W34+W33+W32+W30+W29+W27+W26+W25+W24+W23+W22+W21+W20+W18+W17+W16+W15+W14+W13+W11+W10+W9+W8+W7)</f>
        <v>0</v>
      </c>
      <c r="X44" s="35"/>
      <c r="Y44" s="66">
        <f>+SUM(Y43+Y42+Y41+Y40+Y39+Y38+Y37+Y36+Y35+Y34+Y33+Y32+Y30+Y29+Y27+Y26+Y25+Y24+Y23+Y22+Y21+Y20+Y18+Y17+Y16+Y15+Y14+Y13+Y11+Y10+Y9+Y8+Y7)</f>
        <v>0.13217000000000001</v>
      </c>
      <c r="Z44" s="35">
        <f>+SUM(Z43+Z42+Z41+Z40+Z39+Z38+Z37+Z36+Z35+Z34+Z33+Z32+Z30+Z29+Z27+Z26+Z25+Z24+Z23+Z22+Z21+Z20+Z18+Z17+Z16+Z15+Z14+Z13+Z11+Z10+Z9+Z8+Z7)</f>
        <v>0</v>
      </c>
      <c r="AA44" s="35"/>
      <c r="AB44" s="35">
        <f>+SUM(AB43+AB42+AB41+AB40+AB39+AB38+AB37+AB36+AB35+AB34+AB33+AB32+AB30+AB29+AB27+AB26+AB25+AB24+AB23+AB22+AB21+AB20+AB18+AB17+AB16+AB15+AB14+AB13+AB11+AB10+AB9+AB8+AB7)</f>
        <v>0.11430000000000001</v>
      </c>
      <c r="AC44" s="35">
        <f>+SUM(AC43+AC42+AC41+AC40+AC39+AC38+AC37+AC36+AC35+AC34+AC33+AC32+AC30+AC29+AC27+AC26+AC25+AC24+AC23+AC22+AC21+AC20+AC18+AC17+AC16+AC15+AC14+AC13+AC11+AC10+AC9+AC8+AC7)</f>
        <v>0</v>
      </c>
      <c r="AD44" s="35"/>
      <c r="AE44" s="35">
        <f>+SUM(AE43+AE42+AE41+AE40+AE39+AE38+AE37+AE36+AE35+AE34+AE33+AE32+AE30+AE29+AE27+AE26+AE25+AE24+AE23+AE22+AE21+AE20+AE18+AE17+AE16+AE15+AE14+AE13+AE11+AE10+AE9+AE8+AE7)</f>
        <v>5.7180000000000002E-2</v>
      </c>
      <c r="AF44" s="35">
        <f>+SUM(AF43+AF42+AF41+AF40+AF39+AF38+AF37+AF36+AF35+AF34+AF33+AF32+AF30+AF29+AF27+AF26+AF25+AF24+AF23+AF22+AF21+AF20+AF18+AF17+AF16+AF15+AF14+AF13+AF11+AF10+AF9+AF8+AF7)</f>
        <v>0</v>
      </c>
      <c r="AG44" s="35"/>
      <c r="AH44" s="66">
        <f>+SUM(AH43+AH42+AH41+AH40+AH39+AH38+AH37+AH36+AH35+AH34+AH33+AH32+AH30+AH29+AH27+AH26+AH25+AH24+AH23+AH22+AH21+AH20+AH18+AH17+AH16+AH15+AH14+AH13+AH11+AH10+AH9+AH8+AH7)</f>
        <v>0.14177000000000003</v>
      </c>
      <c r="AI44" s="35">
        <f>+SUM(AI43+AI42+AI41+AI40+AI39+AI38+AI37+AI36+AI35+AI34+AI33+AI32+AI30+AI29+AI27+AI26+AI25+AI24+AI23+AI22+AI21+AI20+AI18+AI17+AI16+AI15+AI14+AI13+AI11+AI10+AI9+AI8+AI7)</f>
        <v>0</v>
      </c>
      <c r="AJ44" s="35"/>
      <c r="AK44" s="66">
        <f>+SUM(AK43+AK42+AK41+AK40+AK39+AK38+AK37+AK36+AK35+AK34+AK33+AK32+AK30+AK29+AK27+AK26+AK25+AK24+AK23+AK22+AK21+AK20+AK18+AK17+AK16+AK15+AK14+AK13+AK11+AK10+AK9+AK8+AK7)</f>
        <v>4.1000000000000002E-2</v>
      </c>
      <c r="AL44" s="35">
        <f>+SUM(AL43+AL42+AL41+AL40+AL39+AL38+AL37+AL36+AL35+AL34+AL33+AL32+AL30+AL29+AL27+AL26+AL25+AL24+AL23+AL22+AL21+AL20+AL18+AL17+AL16+AL15+AL14+AL13+AL11+AL10+AL9+AL8+AL7)</f>
        <v>0</v>
      </c>
      <c r="AM44" s="35"/>
      <c r="AN44" s="35">
        <f>+D44+G44+J44+M44+P44+S44+V44+Y44+AB44+AH44+AK44+AE44</f>
        <v>0.9997100000000001</v>
      </c>
      <c r="AO44" s="16"/>
    </row>
    <row r="45" spans="1:41" s="9" customFormat="1" ht="24" thickBot="1" x14ac:dyDescent="0.4">
      <c r="A45" s="104" t="s">
        <v>27</v>
      </c>
      <c r="B45" s="105"/>
      <c r="C45" s="14"/>
      <c r="D45" s="20">
        <f>COUNT(D7:D43)</f>
        <v>2</v>
      </c>
      <c r="E45" s="20">
        <f t="shared" ref="E45:AK45" si="0">COUNT(E7:E43)</f>
        <v>2</v>
      </c>
      <c r="F45" s="39"/>
      <c r="G45" s="20">
        <f t="shared" si="0"/>
        <v>8</v>
      </c>
      <c r="H45" s="20">
        <f t="shared" si="0"/>
        <v>8</v>
      </c>
      <c r="I45" s="61"/>
      <c r="J45" s="20">
        <f t="shared" si="0"/>
        <v>8</v>
      </c>
      <c r="K45" s="20">
        <f t="shared" si="0"/>
        <v>8</v>
      </c>
      <c r="L45" s="20">
        <f t="shared" si="0"/>
        <v>0</v>
      </c>
      <c r="M45" s="20">
        <f t="shared" si="0"/>
        <v>9</v>
      </c>
      <c r="N45" s="20">
        <f t="shared" si="0"/>
        <v>0</v>
      </c>
      <c r="O45" s="20"/>
      <c r="P45" s="20">
        <f t="shared" si="0"/>
        <v>12</v>
      </c>
      <c r="Q45" s="20">
        <f t="shared" si="0"/>
        <v>0</v>
      </c>
      <c r="R45" s="20"/>
      <c r="S45" s="20">
        <f t="shared" si="0"/>
        <v>8</v>
      </c>
      <c r="T45" s="20">
        <f t="shared" si="0"/>
        <v>0</v>
      </c>
      <c r="U45" s="20"/>
      <c r="V45" s="20">
        <f t="shared" si="0"/>
        <v>5</v>
      </c>
      <c r="W45" s="20">
        <f t="shared" si="0"/>
        <v>0</v>
      </c>
      <c r="X45" s="20"/>
      <c r="Y45" s="20">
        <f t="shared" si="0"/>
        <v>11</v>
      </c>
      <c r="Z45" s="20">
        <f t="shared" si="0"/>
        <v>0</v>
      </c>
      <c r="AA45" s="20"/>
      <c r="AB45" s="20">
        <f t="shared" si="0"/>
        <v>10</v>
      </c>
      <c r="AC45" s="20">
        <f t="shared" si="0"/>
        <v>0</v>
      </c>
      <c r="AD45" s="20"/>
      <c r="AE45" s="20">
        <f t="shared" si="0"/>
        <v>6</v>
      </c>
      <c r="AF45" s="20">
        <f t="shared" si="0"/>
        <v>0</v>
      </c>
      <c r="AG45" s="20"/>
      <c r="AH45" s="20">
        <f t="shared" si="0"/>
        <v>10</v>
      </c>
      <c r="AI45" s="20">
        <f t="shared" si="0"/>
        <v>0</v>
      </c>
      <c r="AJ45" s="20"/>
      <c r="AK45" s="20">
        <f t="shared" si="0"/>
        <v>5</v>
      </c>
      <c r="AL45" s="21"/>
      <c r="AM45" s="20">
        <f>+AK45+AH45+AE45+AB45+Y45+V45+S45+P45+M45+J45+G45+D45</f>
        <v>94</v>
      </c>
      <c r="AN45" s="22">
        <f>+D45+G45+J45+M45+P45+S45+V45+Y45+AB45+AE45+AH45+AK45</f>
        <v>94</v>
      </c>
    </row>
    <row r="46" spans="1:41" ht="27" thickBot="1" x14ac:dyDescent="0.45">
      <c r="F46" s="40"/>
      <c r="AN46" s="67"/>
    </row>
    <row r="47" spans="1:41" ht="24" thickBot="1" x14ac:dyDescent="0.4">
      <c r="A47" s="114" t="s">
        <v>21</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6"/>
    </row>
    <row r="48" spans="1:41" ht="27" thickBot="1" x14ac:dyDescent="0.45">
      <c r="A48" s="11" t="s">
        <v>24</v>
      </c>
      <c r="B48" s="93" t="s">
        <v>22</v>
      </c>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5"/>
    </row>
    <row r="49" spans="1:44" ht="27" thickBot="1" x14ac:dyDescent="0.45">
      <c r="A49" s="11" t="s">
        <v>25</v>
      </c>
      <c r="B49" s="96"/>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8"/>
    </row>
    <row r="50" spans="1:44" ht="53.25" thickBot="1" x14ac:dyDescent="0.45">
      <c r="A50" s="11" t="s">
        <v>26</v>
      </c>
      <c r="B50" s="96"/>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8"/>
    </row>
    <row r="51" spans="1:44" ht="27" thickBot="1" x14ac:dyDescent="0.45">
      <c r="A51" s="11" t="s">
        <v>147</v>
      </c>
      <c r="B51" s="96"/>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8"/>
    </row>
    <row r="52" spans="1:44" ht="27" thickBot="1" x14ac:dyDescent="0.45">
      <c r="A52" s="12" t="s">
        <v>148</v>
      </c>
      <c r="B52" s="99"/>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1"/>
    </row>
    <row r="57" spans="1:44" x14ac:dyDescent="0.4">
      <c r="AH57" s="159"/>
      <c r="AI57" s="159"/>
      <c r="AJ57" s="159"/>
      <c r="AK57" s="159"/>
      <c r="AL57" s="159"/>
      <c r="AM57" s="159"/>
      <c r="AN57" s="159"/>
      <c r="AO57" s="159"/>
      <c r="AP57" s="159"/>
      <c r="AQ57" s="159"/>
      <c r="AR57" s="159"/>
    </row>
    <row r="58" spans="1:44" x14ac:dyDescent="0.4">
      <c r="AH58" s="159"/>
      <c r="AI58" s="159"/>
      <c r="AJ58" s="159"/>
      <c r="AK58" s="159"/>
      <c r="AL58" s="159"/>
      <c r="AM58" s="159"/>
      <c r="AN58" s="159"/>
      <c r="AO58" s="159"/>
      <c r="AP58" s="159"/>
      <c r="AQ58" s="159"/>
      <c r="AR58" s="159"/>
    </row>
    <row r="59" spans="1:44" x14ac:dyDescent="0.4">
      <c r="AH59" s="159"/>
      <c r="AI59" s="159"/>
      <c r="AJ59" s="159"/>
      <c r="AK59" s="159"/>
      <c r="AL59" s="159"/>
      <c r="AM59" s="159"/>
      <c r="AN59" s="159"/>
      <c r="AO59" s="159"/>
      <c r="AP59" s="159"/>
      <c r="AQ59" s="159"/>
      <c r="AR59" s="159"/>
    </row>
    <row r="60" spans="1:44" x14ac:dyDescent="0.4">
      <c r="AH60" s="159"/>
      <c r="AI60" s="159"/>
      <c r="AJ60" s="159"/>
      <c r="AK60" s="159"/>
      <c r="AL60" s="159"/>
      <c r="AM60" s="159"/>
      <c r="AN60" s="159"/>
      <c r="AO60" s="159"/>
      <c r="AP60" s="159"/>
      <c r="AQ60" s="159"/>
      <c r="AR60" s="159"/>
    </row>
    <row r="61" spans="1:44" x14ac:dyDescent="0.4">
      <c r="AH61" s="159"/>
      <c r="AI61" s="159"/>
      <c r="AJ61" s="159"/>
      <c r="AK61" s="159"/>
      <c r="AL61" s="159"/>
      <c r="AM61" s="159"/>
      <c r="AN61" s="159"/>
      <c r="AO61" s="159"/>
      <c r="AP61" s="159"/>
      <c r="AQ61" s="159"/>
      <c r="AR61" s="159"/>
    </row>
    <row r="62" spans="1:44" x14ac:dyDescent="0.4">
      <c r="AH62" s="159"/>
      <c r="AI62" s="159"/>
      <c r="AJ62" s="159"/>
      <c r="AK62" s="159"/>
      <c r="AL62" s="159"/>
      <c r="AM62" s="159"/>
      <c r="AN62" s="159"/>
      <c r="AO62" s="159"/>
      <c r="AP62" s="159"/>
      <c r="AQ62" s="159"/>
      <c r="AR62" s="159"/>
    </row>
    <row r="63" spans="1:44" x14ac:dyDescent="0.4">
      <c r="AH63" s="159"/>
      <c r="AI63" s="159"/>
      <c r="AJ63" s="159"/>
      <c r="AK63" s="159"/>
      <c r="AL63" s="159"/>
      <c r="AM63" s="159"/>
      <c r="AN63" s="159"/>
      <c r="AO63" s="159"/>
      <c r="AP63" s="159"/>
      <c r="AQ63" s="159"/>
      <c r="AR63" s="159"/>
    </row>
    <row r="64" spans="1:44" x14ac:dyDescent="0.4">
      <c r="AH64" s="159"/>
      <c r="AI64" s="159"/>
      <c r="AJ64" s="159"/>
      <c r="AK64" s="159"/>
      <c r="AL64" s="159"/>
      <c r="AM64" s="159"/>
      <c r="AN64" s="159"/>
      <c r="AO64" s="159"/>
      <c r="AP64" s="159"/>
      <c r="AQ64" s="159"/>
      <c r="AR64" s="159"/>
    </row>
    <row r="65" spans="34:44" x14ac:dyDescent="0.4">
      <c r="AH65" s="159"/>
      <c r="AI65" s="159"/>
      <c r="AJ65" s="159"/>
      <c r="AK65" s="159"/>
      <c r="AL65" s="159"/>
      <c r="AM65" s="159"/>
      <c r="AN65" s="159"/>
      <c r="AO65" s="159"/>
      <c r="AP65" s="159"/>
      <c r="AQ65" s="159"/>
      <c r="AR65" s="159"/>
    </row>
    <row r="66" spans="34:44" x14ac:dyDescent="0.4">
      <c r="AH66" s="159"/>
      <c r="AI66" s="159"/>
      <c r="AJ66" s="159"/>
      <c r="AK66" s="159"/>
      <c r="AL66" s="159"/>
      <c r="AM66" s="159"/>
      <c r="AN66" s="159"/>
      <c r="AO66" s="159"/>
      <c r="AP66" s="159"/>
      <c r="AQ66" s="159"/>
      <c r="AR66" s="159"/>
    </row>
    <row r="67" spans="34:44" x14ac:dyDescent="0.4">
      <c r="AH67" s="159"/>
      <c r="AI67" s="159"/>
      <c r="AJ67" s="159"/>
      <c r="AK67" s="159"/>
      <c r="AL67" s="159"/>
      <c r="AM67" s="159"/>
      <c r="AN67" s="159"/>
      <c r="AO67" s="159"/>
      <c r="AP67" s="159"/>
      <c r="AQ67" s="159"/>
      <c r="AR67" s="159"/>
    </row>
    <row r="68" spans="34:44" x14ac:dyDescent="0.4">
      <c r="AH68" s="159"/>
      <c r="AI68" s="159"/>
      <c r="AJ68" s="159"/>
      <c r="AK68" s="159"/>
      <c r="AL68" s="159"/>
      <c r="AM68" s="159"/>
      <c r="AN68" s="159"/>
      <c r="AO68" s="159"/>
      <c r="AP68" s="159"/>
      <c r="AQ68" s="159"/>
      <c r="AR68" s="159"/>
    </row>
    <row r="69" spans="34:44" x14ac:dyDescent="0.4">
      <c r="AH69" s="159"/>
      <c r="AI69" s="159"/>
      <c r="AJ69" s="159"/>
      <c r="AK69" s="159"/>
      <c r="AL69" s="159"/>
      <c r="AM69" s="159"/>
      <c r="AN69" s="159"/>
      <c r="AO69" s="159"/>
      <c r="AP69" s="159"/>
      <c r="AQ69" s="159"/>
      <c r="AR69" s="159"/>
    </row>
    <row r="70" spans="34:44" x14ac:dyDescent="0.4">
      <c r="AH70" s="159"/>
      <c r="AI70" s="159"/>
      <c r="AJ70" s="159"/>
      <c r="AK70" s="159"/>
      <c r="AL70" s="159"/>
      <c r="AM70" s="159"/>
      <c r="AN70" s="159"/>
      <c r="AO70" s="159"/>
      <c r="AP70" s="159"/>
      <c r="AQ70" s="159"/>
      <c r="AR70" s="159"/>
    </row>
    <row r="71" spans="34:44" x14ac:dyDescent="0.4">
      <c r="AH71" s="159"/>
      <c r="AI71" s="159"/>
      <c r="AJ71" s="159"/>
      <c r="AK71" s="159"/>
      <c r="AL71" s="159"/>
      <c r="AM71" s="159"/>
      <c r="AN71" s="159"/>
      <c r="AO71" s="159"/>
      <c r="AP71" s="159"/>
      <c r="AQ71" s="159"/>
      <c r="AR71" s="159"/>
    </row>
    <row r="72" spans="34:44" x14ac:dyDescent="0.4">
      <c r="AH72" s="159"/>
      <c r="AI72" s="159"/>
      <c r="AJ72" s="159"/>
      <c r="AK72" s="159"/>
      <c r="AL72" s="159"/>
      <c r="AM72" s="159"/>
      <c r="AN72" s="159"/>
      <c r="AO72" s="159"/>
      <c r="AP72" s="159"/>
      <c r="AQ72" s="159"/>
      <c r="AR72" s="159"/>
    </row>
    <row r="73" spans="34:44" x14ac:dyDescent="0.4">
      <c r="AH73" s="159"/>
      <c r="AI73" s="159"/>
      <c r="AJ73" s="159"/>
      <c r="AK73" s="159"/>
      <c r="AL73" s="159"/>
      <c r="AM73" s="159"/>
      <c r="AN73" s="159"/>
      <c r="AO73" s="159"/>
      <c r="AP73" s="159"/>
      <c r="AQ73" s="159"/>
      <c r="AR73" s="159"/>
    </row>
    <row r="74" spans="34:44" x14ac:dyDescent="0.4">
      <c r="AH74" s="159"/>
      <c r="AI74" s="159"/>
      <c r="AJ74" s="159"/>
      <c r="AK74" s="159"/>
      <c r="AL74" s="159"/>
      <c r="AM74" s="159"/>
      <c r="AN74" s="159"/>
      <c r="AO74" s="159"/>
      <c r="AP74" s="159"/>
      <c r="AQ74" s="159"/>
      <c r="AR74" s="159"/>
    </row>
    <row r="75" spans="34:44" x14ac:dyDescent="0.4">
      <c r="AH75" s="159"/>
      <c r="AI75" s="159"/>
      <c r="AJ75" s="159"/>
      <c r="AK75" s="159"/>
      <c r="AL75" s="159"/>
      <c r="AM75" s="159"/>
      <c r="AN75" s="159"/>
      <c r="AO75" s="159"/>
      <c r="AP75" s="159"/>
      <c r="AQ75" s="159"/>
      <c r="AR75" s="159"/>
    </row>
    <row r="76" spans="34:44" x14ac:dyDescent="0.4">
      <c r="AH76" s="159"/>
      <c r="AI76" s="159"/>
      <c r="AJ76" s="159"/>
      <c r="AK76" s="159"/>
      <c r="AL76" s="159"/>
      <c r="AM76" s="159"/>
      <c r="AN76" s="159"/>
      <c r="AO76" s="159"/>
      <c r="AP76" s="159"/>
      <c r="AQ76" s="159"/>
      <c r="AR76" s="159"/>
    </row>
    <row r="77" spans="34:44" x14ac:dyDescent="0.4">
      <c r="AH77" s="159"/>
      <c r="AI77" s="159"/>
      <c r="AJ77" s="159"/>
      <c r="AK77" s="159"/>
      <c r="AL77" s="159"/>
      <c r="AM77" s="159"/>
      <c r="AN77" s="159"/>
      <c r="AO77" s="159"/>
      <c r="AP77" s="159"/>
      <c r="AQ77" s="159"/>
      <c r="AR77" s="159"/>
    </row>
    <row r="78" spans="34:44" x14ac:dyDescent="0.4">
      <c r="AH78" s="159"/>
      <c r="AI78" s="159"/>
      <c r="AJ78" s="159"/>
      <c r="AK78" s="159"/>
      <c r="AL78" s="159"/>
      <c r="AM78" s="159"/>
      <c r="AN78" s="159"/>
      <c r="AO78" s="159"/>
      <c r="AP78" s="159"/>
      <c r="AQ78" s="159"/>
      <c r="AR78" s="159"/>
    </row>
  </sheetData>
  <autoFilter ref="D5:AK45"/>
  <mergeCells count="31">
    <mergeCell ref="AN20:AN27"/>
    <mergeCell ref="AK4:AM4"/>
    <mergeCell ref="C7:C11"/>
    <mergeCell ref="AN7:AN11"/>
    <mergeCell ref="AN13:AN18"/>
    <mergeCell ref="A47:AN47"/>
    <mergeCell ref="C13:C18"/>
    <mergeCell ref="C20:C27"/>
    <mergeCell ref="B48:AN52"/>
    <mergeCell ref="C29:C30"/>
    <mergeCell ref="AN29:AN30"/>
    <mergeCell ref="A45:B45"/>
    <mergeCell ref="A44:B44"/>
    <mergeCell ref="C32:C43"/>
    <mergeCell ref="AN32:AN43"/>
    <mergeCell ref="A1:AN2"/>
    <mergeCell ref="A3:A5"/>
    <mergeCell ref="B3:B5"/>
    <mergeCell ref="C3:C5"/>
    <mergeCell ref="D3:AN3"/>
    <mergeCell ref="D4:F4"/>
    <mergeCell ref="G4:I4"/>
    <mergeCell ref="J4:L4"/>
    <mergeCell ref="M4:O4"/>
    <mergeCell ref="P4:R4"/>
    <mergeCell ref="S4:U4"/>
    <mergeCell ref="V4:X4"/>
    <mergeCell ref="Y4:AA4"/>
    <mergeCell ref="AB4:AD4"/>
    <mergeCell ref="AE4:AG4"/>
    <mergeCell ref="AH4:AJ4"/>
  </mergeCells>
  <dataValidations xWindow="591" yWindow="459" count="1">
    <dataValidation type="textLength" allowBlank="1" showInputMessage="1" showErrorMessage="1" errorTitle="Entrada no válida" error="Escriba un texto " promptTitle="Cualquier contenido" prompt=" Escriba de forma clara y breve las actividades a desarrollar en la vigencia. Ej. Instalar dispositivos ahorradores de agua en los baños de la entidad." sqref="A13:A18 A7:A11 A29:A30 A32:A43 A20 A21:A27">
      <formula1>0</formula1>
      <formula2>4000</formula2>
    </dataValidation>
  </dataValidations>
  <pageMargins left="0.7" right="0.7" top="0.75" bottom="0.75" header="0.3" footer="0.3"/>
  <pageSetup scale="24" orientation="portrait" r:id="rId1"/>
  <rowBreaks count="2" manualBreakCount="2">
    <brk id="18" max="39" man="1"/>
    <brk id="53" max="18" man="1"/>
  </rowBreaks>
  <colBreaks count="4" manualBreakCount="4">
    <brk id="12" max="49" man="1"/>
    <brk id="21" max="49" man="1"/>
    <brk id="30" max="49" man="1"/>
    <brk id="40" max="5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zoomScale="90" zoomScaleNormal="90" workbookViewId="0">
      <selection activeCell="A25" sqref="A25"/>
    </sheetView>
  </sheetViews>
  <sheetFormatPr baseColWidth="10" defaultRowHeight="15" x14ac:dyDescent="0.25"/>
  <cols>
    <col min="1" max="1" width="23.42578125" bestFit="1" customWidth="1"/>
  </cols>
  <sheetData>
    <row r="1" spans="1:14" x14ac:dyDescent="0.25">
      <c r="A1" s="136" t="s">
        <v>40</v>
      </c>
      <c r="B1" s="136"/>
      <c r="C1" s="136"/>
      <c r="D1" s="136"/>
      <c r="E1" s="136"/>
      <c r="F1" s="136"/>
      <c r="G1" s="136"/>
      <c r="H1" s="136"/>
      <c r="I1" s="136"/>
      <c r="J1" s="136"/>
      <c r="K1" s="136"/>
      <c r="L1" s="136"/>
      <c r="M1" s="136"/>
      <c r="N1" s="136"/>
    </row>
    <row r="2" spans="1:14" s="129" customFormat="1" x14ac:dyDescent="0.25">
      <c r="A2" s="130" t="s">
        <v>141</v>
      </c>
      <c r="B2" s="130" t="s">
        <v>28</v>
      </c>
      <c r="C2" s="130" t="s">
        <v>29</v>
      </c>
      <c r="D2" s="130" t="s">
        <v>30</v>
      </c>
      <c r="E2" s="130" t="s">
        <v>31</v>
      </c>
      <c r="F2" s="130" t="s">
        <v>32</v>
      </c>
      <c r="G2" s="130" t="s">
        <v>33</v>
      </c>
      <c r="H2" s="130" t="s">
        <v>34</v>
      </c>
      <c r="I2" s="130" t="s">
        <v>35</v>
      </c>
      <c r="J2" s="130" t="s">
        <v>36</v>
      </c>
      <c r="K2" s="130" t="s">
        <v>37</v>
      </c>
      <c r="L2" s="130" t="s">
        <v>38</v>
      </c>
      <c r="M2" s="130" t="s">
        <v>39</v>
      </c>
      <c r="N2" s="130" t="s">
        <v>140</v>
      </c>
    </row>
    <row r="3" spans="1:14" x14ac:dyDescent="0.25">
      <c r="A3" s="131" t="s">
        <v>142</v>
      </c>
      <c r="B3" s="28">
        <f>'Plan PIGA 2021'!D45</f>
        <v>2</v>
      </c>
      <c r="C3" s="28">
        <f>'Plan PIGA 2021'!G45</f>
        <v>8</v>
      </c>
      <c r="D3" s="28">
        <f>'Plan PIGA 2021'!J45</f>
        <v>8</v>
      </c>
      <c r="E3" s="28">
        <f>'Plan PIGA 2021'!M45</f>
        <v>9</v>
      </c>
      <c r="F3" s="28">
        <f>'Plan PIGA 2021'!P45</f>
        <v>12</v>
      </c>
      <c r="G3" s="28">
        <f>'Plan PIGA 2021'!S45</f>
        <v>8</v>
      </c>
      <c r="H3" s="28">
        <f>'Plan PIGA 2021'!V45</f>
        <v>5</v>
      </c>
      <c r="I3" s="28">
        <f>'Plan PIGA 2021'!Y45</f>
        <v>11</v>
      </c>
      <c r="J3" s="28">
        <f>'Plan PIGA 2021'!AB45</f>
        <v>10</v>
      </c>
      <c r="K3" s="28">
        <f>'Plan PIGA 2021'!AE45</f>
        <v>6</v>
      </c>
      <c r="L3" s="28">
        <f>'Plan PIGA 2021'!AH45</f>
        <v>10</v>
      </c>
      <c r="M3" s="28">
        <f>'Plan PIGA 2021'!AK45</f>
        <v>5</v>
      </c>
      <c r="N3" s="132">
        <f>SUM(B3:M3)</f>
        <v>94</v>
      </c>
    </row>
    <row r="4" spans="1:14" x14ac:dyDescent="0.25">
      <c r="A4" s="131" t="s">
        <v>143</v>
      </c>
      <c r="B4" s="28">
        <f>'Plan PIGA 2021'!E45</f>
        <v>2</v>
      </c>
      <c r="C4" s="28">
        <f>'Plan PIGA 2021'!H45</f>
        <v>8</v>
      </c>
      <c r="D4" s="28">
        <f>'Plan PIGA 2021'!K45</f>
        <v>8</v>
      </c>
      <c r="E4" s="133">
        <f>'Plan PIGA 2021'!N45</f>
        <v>0</v>
      </c>
      <c r="F4" s="133">
        <f>'Plan PIGA 2021'!Q45</f>
        <v>0</v>
      </c>
      <c r="G4" s="133">
        <f>'Plan PIGA 2021'!T45</f>
        <v>0</v>
      </c>
      <c r="H4" s="133">
        <f>'Plan PIGA 2021'!W45</f>
        <v>0</v>
      </c>
      <c r="I4" s="133">
        <f>'Plan PIGA 2021'!Z45</f>
        <v>0</v>
      </c>
      <c r="J4" s="133">
        <f>'Plan PIGA 2021'!AC45</f>
        <v>0</v>
      </c>
      <c r="K4" s="133">
        <f>'Plan PIGA 2021'!AE46</f>
        <v>0</v>
      </c>
      <c r="L4" s="133">
        <f>'Plan PIGA 2021'!AI45</f>
        <v>0</v>
      </c>
      <c r="M4" s="133">
        <f>'Plan PIGA 2021'!AL45</f>
        <v>0</v>
      </c>
      <c r="N4" s="132">
        <f>SUM(B4:M4)</f>
        <v>18</v>
      </c>
    </row>
    <row r="5" spans="1:14" x14ac:dyDescent="0.25">
      <c r="A5" s="134" t="s">
        <v>145</v>
      </c>
      <c r="B5" s="135">
        <f>+B3/B4</f>
        <v>1</v>
      </c>
      <c r="C5" s="135">
        <f t="shared" ref="C5:M5" si="0">+C3/C4</f>
        <v>1</v>
      </c>
      <c r="D5" s="135">
        <f t="shared" si="0"/>
        <v>1</v>
      </c>
      <c r="E5" s="135" t="e">
        <f t="shared" si="0"/>
        <v>#DIV/0!</v>
      </c>
      <c r="F5" s="135" t="e">
        <f t="shared" si="0"/>
        <v>#DIV/0!</v>
      </c>
      <c r="G5" s="135" t="e">
        <f t="shared" si="0"/>
        <v>#DIV/0!</v>
      </c>
      <c r="H5" s="135" t="e">
        <f t="shared" si="0"/>
        <v>#DIV/0!</v>
      </c>
      <c r="I5" s="135" t="e">
        <f t="shared" si="0"/>
        <v>#DIV/0!</v>
      </c>
      <c r="J5" s="135" t="e">
        <f t="shared" si="0"/>
        <v>#DIV/0!</v>
      </c>
      <c r="K5" s="135" t="e">
        <f t="shared" si="0"/>
        <v>#DIV/0!</v>
      </c>
      <c r="L5" s="135" t="e">
        <f t="shared" si="0"/>
        <v>#DIV/0!</v>
      </c>
      <c r="M5" s="135" t="e">
        <f t="shared" si="0"/>
        <v>#DIV/0!</v>
      </c>
      <c r="N5" s="135">
        <f>+N4/N3</f>
        <v>0.19148936170212766</v>
      </c>
    </row>
    <row r="25" ht="20.25" customHeight="1" x14ac:dyDescent="0.25"/>
  </sheetData>
  <mergeCells count="1">
    <mergeCell ref="A1:N1"/>
  </mergeCells>
  <pageMargins left="0.7" right="0.7" top="0.75" bottom="0.75" header="0.3" footer="0.3"/>
  <pageSetup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J8" sqref="J8"/>
    </sheetView>
  </sheetViews>
  <sheetFormatPr baseColWidth="10" defaultRowHeight="15" x14ac:dyDescent="0.25"/>
  <cols>
    <col min="1" max="1" width="17" style="41" customWidth="1"/>
    <col min="2" max="2" width="19.42578125" style="41" customWidth="1"/>
    <col min="3" max="3" width="21.7109375" style="41" customWidth="1"/>
    <col min="4" max="4" width="33.42578125" style="41" customWidth="1"/>
    <col min="5" max="5" width="21.85546875" style="41" customWidth="1"/>
    <col min="6" max="6" width="23.85546875" style="41" customWidth="1"/>
    <col min="7" max="7" width="18" customWidth="1"/>
  </cols>
  <sheetData>
    <row r="1" spans="1:7" s="42" customFormat="1" ht="30.75" thickBot="1" x14ac:dyDescent="0.3">
      <c r="A1" s="57" t="s">
        <v>116</v>
      </c>
      <c r="B1" s="58" t="s">
        <v>75</v>
      </c>
      <c r="C1" s="58" t="s">
        <v>79</v>
      </c>
      <c r="D1" s="58" t="s">
        <v>78</v>
      </c>
      <c r="E1" s="58" t="s">
        <v>80</v>
      </c>
      <c r="F1" s="58" t="s">
        <v>81</v>
      </c>
      <c r="G1" s="59" t="s">
        <v>112</v>
      </c>
    </row>
    <row r="2" spans="1:7" x14ac:dyDescent="0.25">
      <c r="A2" s="54" t="s">
        <v>74</v>
      </c>
      <c r="B2" s="55" t="s">
        <v>76</v>
      </c>
      <c r="C2" s="55" t="s">
        <v>82</v>
      </c>
      <c r="D2" s="55" t="s">
        <v>83</v>
      </c>
      <c r="E2" s="55" t="s">
        <v>84</v>
      </c>
      <c r="F2" s="55" t="s">
        <v>85</v>
      </c>
      <c r="G2" s="56" t="s">
        <v>113</v>
      </c>
    </row>
    <row r="3" spans="1:7" x14ac:dyDescent="0.25">
      <c r="A3" s="47"/>
      <c r="B3" s="45" t="s">
        <v>77</v>
      </c>
      <c r="C3" s="45" t="s">
        <v>82</v>
      </c>
      <c r="D3" s="45" t="s">
        <v>83</v>
      </c>
      <c r="E3" s="45" t="s">
        <v>84</v>
      </c>
      <c r="F3" s="45" t="s">
        <v>85</v>
      </c>
      <c r="G3" s="48" t="s">
        <v>113</v>
      </c>
    </row>
    <row r="4" spans="1:7" x14ac:dyDescent="0.25">
      <c r="A4" s="49" t="s">
        <v>86</v>
      </c>
      <c r="B4" s="50" t="s">
        <v>76</v>
      </c>
      <c r="C4" s="50" t="s">
        <v>82</v>
      </c>
      <c r="D4" s="50" t="s">
        <v>83</v>
      </c>
      <c r="E4" s="50" t="s">
        <v>84</v>
      </c>
      <c r="F4" s="50" t="s">
        <v>85</v>
      </c>
      <c r="G4" s="51" t="s">
        <v>113</v>
      </c>
    </row>
    <row r="5" spans="1:7" x14ac:dyDescent="0.25">
      <c r="A5" s="49"/>
      <c r="B5" s="50" t="s">
        <v>77</v>
      </c>
      <c r="C5" s="50" t="s">
        <v>82</v>
      </c>
      <c r="D5" s="50" t="s">
        <v>83</v>
      </c>
      <c r="E5" s="50" t="s">
        <v>84</v>
      </c>
      <c r="F5" s="50" t="s">
        <v>85</v>
      </c>
      <c r="G5" s="51" t="s">
        <v>113</v>
      </c>
    </row>
    <row r="6" spans="1:7" x14ac:dyDescent="0.25">
      <c r="A6" s="47" t="s">
        <v>87</v>
      </c>
      <c r="B6" s="45" t="s">
        <v>88</v>
      </c>
      <c r="C6" s="45" t="s">
        <v>89</v>
      </c>
      <c r="D6" s="45" t="s">
        <v>90</v>
      </c>
      <c r="E6" s="45" t="s">
        <v>91</v>
      </c>
      <c r="F6" s="45" t="s">
        <v>92</v>
      </c>
      <c r="G6" s="48" t="s">
        <v>113</v>
      </c>
    </row>
    <row r="7" spans="1:7" x14ac:dyDescent="0.25">
      <c r="A7" s="47"/>
      <c r="B7" s="45" t="s">
        <v>93</v>
      </c>
      <c r="C7" s="45" t="s">
        <v>89</v>
      </c>
      <c r="D7" s="45" t="s">
        <v>90</v>
      </c>
      <c r="E7" s="45" t="s">
        <v>91</v>
      </c>
      <c r="F7" s="45" t="s">
        <v>92</v>
      </c>
      <c r="G7" s="48" t="s">
        <v>114</v>
      </c>
    </row>
    <row r="8" spans="1:7" x14ac:dyDescent="0.25">
      <c r="A8" s="47"/>
      <c r="B8" s="45" t="s">
        <v>94</v>
      </c>
      <c r="C8" s="45" t="s">
        <v>84</v>
      </c>
      <c r="D8" s="45" t="s">
        <v>92</v>
      </c>
      <c r="E8" s="45" t="s">
        <v>110</v>
      </c>
      <c r="F8" s="45" t="s">
        <v>85</v>
      </c>
      <c r="G8" s="48" t="s">
        <v>114</v>
      </c>
    </row>
    <row r="9" spans="1:7" ht="30" x14ac:dyDescent="0.25">
      <c r="A9" s="47" t="s">
        <v>95</v>
      </c>
      <c r="B9" s="45" t="s">
        <v>96</v>
      </c>
      <c r="C9" s="45" t="s">
        <v>97</v>
      </c>
      <c r="D9" s="45" t="s">
        <v>90</v>
      </c>
      <c r="E9" s="45" t="s">
        <v>98</v>
      </c>
      <c r="F9" s="45" t="s">
        <v>92</v>
      </c>
      <c r="G9" s="48" t="s">
        <v>114</v>
      </c>
    </row>
    <row r="10" spans="1:7" ht="30" x14ac:dyDescent="0.25">
      <c r="A10" s="47"/>
      <c r="B10" s="45" t="s">
        <v>99</v>
      </c>
      <c r="C10" s="45" t="s">
        <v>100</v>
      </c>
      <c r="D10" s="45" t="s">
        <v>90</v>
      </c>
      <c r="E10" s="45" t="s">
        <v>82</v>
      </c>
      <c r="F10" s="45" t="s">
        <v>92</v>
      </c>
      <c r="G10" s="48" t="s">
        <v>114</v>
      </c>
    </row>
    <row r="11" spans="1:7" x14ac:dyDescent="0.25">
      <c r="A11" s="47"/>
      <c r="B11" s="45" t="s">
        <v>101</v>
      </c>
      <c r="C11" s="45" t="s">
        <v>82</v>
      </c>
      <c r="D11" s="45" t="s">
        <v>102</v>
      </c>
      <c r="E11" s="45" t="s">
        <v>103</v>
      </c>
      <c r="F11" s="45" t="s">
        <v>92</v>
      </c>
      <c r="G11" s="48" t="s">
        <v>114</v>
      </c>
    </row>
    <row r="12" spans="1:7" x14ac:dyDescent="0.25">
      <c r="A12" s="47"/>
      <c r="B12" s="45" t="s">
        <v>106</v>
      </c>
      <c r="C12" s="45" t="s">
        <v>107</v>
      </c>
      <c r="D12" s="45" t="s">
        <v>102</v>
      </c>
      <c r="E12" s="45" t="s">
        <v>105</v>
      </c>
      <c r="F12" s="45" t="s">
        <v>92</v>
      </c>
      <c r="G12" s="48" t="s">
        <v>114</v>
      </c>
    </row>
    <row r="13" spans="1:7" x14ac:dyDescent="0.25">
      <c r="A13" s="47"/>
      <c r="B13" s="45" t="s">
        <v>104</v>
      </c>
      <c r="C13" s="45" t="s">
        <v>105</v>
      </c>
      <c r="D13" s="45" t="s">
        <v>92</v>
      </c>
      <c r="E13" s="45" t="s">
        <v>108</v>
      </c>
      <c r="F13" s="45" t="s">
        <v>85</v>
      </c>
      <c r="G13" s="48" t="s">
        <v>114</v>
      </c>
    </row>
    <row r="14" spans="1:7" x14ac:dyDescent="0.25">
      <c r="A14" s="47" t="s">
        <v>109</v>
      </c>
      <c r="B14" s="45" t="s">
        <v>94</v>
      </c>
      <c r="C14" s="45" t="s">
        <v>84</v>
      </c>
      <c r="D14" s="45" t="s">
        <v>92</v>
      </c>
      <c r="E14" s="45" t="s">
        <v>110</v>
      </c>
      <c r="F14" s="45" t="s">
        <v>85</v>
      </c>
      <c r="G14" s="48" t="s">
        <v>114</v>
      </c>
    </row>
    <row r="15" spans="1:7" ht="30" x14ac:dyDescent="0.25">
      <c r="A15" s="47"/>
      <c r="B15" s="45" t="s">
        <v>111</v>
      </c>
      <c r="C15" s="45" t="s">
        <v>84</v>
      </c>
      <c r="D15" s="45" t="s">
        <v>92</v>
      </c>
      <c r="E15" s="45" t="s">
        <v>110</v>
      </c>
      <c r="F15" s="45" t="s">
        <v>85</v>
      </c>
      <c r="G15" s="48" t="s">
        <v>113</v>
      </c>
    </row>
    <row r="16" spans="1:7" ht="30" x14ac:dyDescent="0.25">
      <c r="A16" s="47" t="s">
        <v>115</v>
      </c>
      <c r="B16" s="45" t="s">
        <v>117</v>
      </c>
      <c r="C16" s="45" t="s">
        <v>119</v>
      </c>
      <c r="D16" s="45" t="s">
        <v>92</v>
      </c>
      <c r="E16" s="45" t="s">
        <v>120</v>
      </c>
      <c r="F16" s="45" t="s">
        <v>85</v>
      </c>
      <c r="G16" s="48" t="s">
        <v>113</v>
      </c>
    </row>
    <row r="17" spans="1:7" ht="30" x14ac:dyDescent="0.25">
      <c r="A17" s="52"/>
      <c r="B17" s="46" t="s">
        <v>118</v>
      </c>
      <c r="C17" s="46" t="s">
        <v>119</v>
      </c>
      <c r="D17" s="46" t="s">
        <v>92</v>
      </c>
      <c r="E17" s="46" t="s">
        <v>120</v>
      </c>
      <c r="F17" s="46" t="s">
        <v>85</v>
      </c>
      <c r="G17" s="53" t="s">
        <v>114</v>
      </c>
    </row>
    <row r="18" spans="1:7" x14ac:dyDescent="0.25">
      <c r="A18" s="44"/>
      <c r="B18" s="44"/>
      <c r="C18" s="44"/>
      <c r="D18" s="44"/>
      <c r="E18" s="44"/>
      <c r="F18" s="44"/>
      <c r="G18" s="43"/>
    </row>
    <row r="19" spans="1:7" x14ac:dyDescent="0.25">
      <c r="A19" s="44"/>
      <c r="B19" s="44"/>
      <c r="C19" s="44"/>
      <c r="D19" s="44"/>
      <c r="E19" s="44"/>
      <c r="F19" s="44"/>
      <c r="G19" s="43"/>
    </row>
    <row r="20" spans="1:7" x14ac:dyDescent="0.25">
      <c r="A20" s="44"/>
      <c r="B20" s="44"/>
      <c r="C20" s="44"/>
      <c r="D20" s="44"/>
      <c r="E20" s="44"/>
      <c r="F20" s="44"/>
      <c r="G20" s="43"/>
    </row>
    <row r="21" spans="1:7" x14ac:dyDescent="0.25">
      <c r="A21" s="44"/>
      <c r="B21" s="44"/>
      <c r="C21" s="44"/>
      <c r="D21" s="44"/>
      <c r="E21" s="44"/>
      <c r="F21" s="44"/>
      <c r="G21" s="43"/>
    </row>
    <row r="22" spans="1:7" x14ac:dyDescent="0.25">
      <c r="A22" s="44"/>
      <c r="B22" s="44"/>
      <c r="C22" s="44"/>
      <c r="D22" s="44"/>
      <c r="E22" s="44"/>
      <c r="F22" s="44"/>
      <c r="G22" s="43"/>
    </row>
    <row r="23" spans="1:7" x14ac:dyDescent="0.25">
      <c r="A23" s="44"/>
      <c r="B23" s="44"/>
      <c r="C23" s="44"/>
      <c r="D23" s="44"/>
      <c r="E23" s="44"/>
      <c r="F23" s="44"/>
      <c r="G23" s="43"/>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Plan PIGA 2021</vt:lpstr>
      <vt:lpstr>Gráfica</vt:lpstr>
      <vt:lpstr>Responsables</vt:lpstr>
      <vt:lpstr>'Plan PIGA 2021'!Área_de_impresión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juanf</dc:creator>
  <cp:lastModifiedBy>Martin Julian Pedraza Galindo</cp:lastModifiedBy>
  <cp:revision/>
  <dcterms:created xsi:type="dcterms:W3CDTF">2020-12-02T13:47:44Z</dcterms:created>
  <dcterms:modified xsi:type="dcterms:W3CDTF">2022-09-12T17:30:33Z</dcterms:modified>
</cp:coreProperties>
</file>