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jpedraza\Downloads\"/>
    </mc:Choice>
  </mc:AlternateContent>
  <xr:revisionPtr revIDLastSave="0" documentId="13_ncr:1_{AEFB7501-15FA-4C99-9714-FEF15B1B339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 PESV 2022" sheetId="2" state="hidden" r:id="rId1"/>
    <sheet name="PAA_PESV_2022_V2" sheetId="1" r:id="rId2"/>
  </sheets>
  <definedNames>
    <definedName name="_xlnm._FilterDatabase" localSheetId="1" hidden="1">PAA_PESV_2022_V2!$A$4:$P$29</definedName>
    <definedName name="_xlnm._FilterDatabase" localSheetId="0" hidden="1">'Plan PESV 2022'!$A$4:$P$25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O26" i="2"/>
  <c r="N26" i="2"/>
  <c r="M26" i="2"/>
  <c r="L26" i="2"/>
  <c r="K26" i="2"/>
  <c r="J26" i="2"/>
  <c r="I26" i="2"/>
  <c r="H26" i="2"/>
  <c r="G26" i="2"/>
  <c r="F26" i="2"/>
  <c r="E26" i="2"/>
  <c r="D26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P23" i="2"/>
  <c r="C23" i="2"/>
  <c r="P19" i="2"/>
  <c r="C19" i="2"/>
  <c r="P16" i="2"/>
  <c r="C16" i="2"/>
  <c r="P9" i="2"/>
  <c r="C9" i="2"/>
  <c r="C26" i="2" s="1"/>
  <c r="P6" i="2"/>
  <c r="C6" i="2"/>
  <c r="O30" i="1" l="1"/>
  <c r="N30" i="1"/>
  <c r="M30" i="1"/>
  <c r="L30" i="1"/>
  <c r="K30" i="1"/>
  <c r="J30" i="1"/>
  <c r="I30" i="1"/>
  <c r="H30" i="1"/>
  <c r="G30" i="1"/>
  <c r="F30" i="1"/>
  <c r="E30" i="1"/>
  <c r="D30" i="1"/>
  <c r="O29" i="1"/>
  <c r="N29" i="1"/>
  <c r="M29" i="1"/>
  <c r="L29" i="1"/>
  <c r="K29" i="1"/>
  <c r="J29" i="1"/>
  <c r="I29" i="1"/>
  <c r="H29" i="1"/>
  <c r="G29" i="1"/>
  <c r="F29" i="1"/>
  <c r="E29" i="1"/>
  <c r="D29" i="1"/>
  <c r="P27" i="1"/>
  <c r="C27" i="1"/>
  <c r="P23" i="1"/>
  <c r="C23" i="1"/>
  <c r="P19" i="1"/>
  <c r="C19" i="1"/>
  <c r="P11" i="1"/>
  <c r="C11" i="1"/>
  <c r="P6" i="1"/>
  <c r="C6" i="1"/>
  <c r="P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Omar Baez Matallana</author>
  </authors>
  <commentList>
    <comment ref="J10" authorId="0" shapeId="0" xr:uid="{00000000-0006-0000-0000-000001000000}">
      <text>
        <r>
          <rPr>
            <b/>
            <sz val="9"/>
            <color indexed="81"/>
            <rFont val="Tahoma"/>
          </rPr>
          <t>Omar Baez Matallana:</t>
        </r>
        <r>
          <rPr>
            <sz val="9"/>
            <color indexed="81"/>
            <rFont val="Tahoma"/>
          </rPr>
          <t xml:space="preserve">
Se reubicó del mes de junio</t>
        </r>
      </text>
    </comment>
    <comment ref="F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Omar Baez Matallana:</t>
        </r>
        <r>
          <rPr>
            <sz val="9"/>
            <color indexed="81"/>
            <rFont val="Tahoma"/>
            <family val="2"/>
          </rPr>
          <t xml:space="preserve">
Se trasladó de febrero</t>
        </r>
      </text>
    </comment>
    <comment ref="H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Omar Baez Matallana:</t>
        </r>
        <r>
          <rPr>
            <sz val="9"/>
            <color indexed="81"/>
            <rFont val="Tahoma"/>
            <family val="2"/>
          </rPr>
          <t xml:space="preserve">
Se trasladó de abril</t>
        </r>
      </text>
    </comment>
  </commentList>
</comments>
</file>

<file path=xl/sharedStrings.xml><?xml version="1.0" encoding="utf-8"?>
<sst xmlns="http://schemas.openxmlformats.org/spreadsheetml/2006/main" count="132" uniqueCount="56">
  <si>
    <t>PLAN DE ACCIÓN ANUAL - PLAN ESTRATÉGICO DE SEGURIDAD VIAL 2022</t>
  </si>
  <si>
    <t>DESCRIPCION DE LA ACTIVIDAD</t>
  </si>
  <si>
    <t>RESPONSABLE</t>
  </si>
  <si>
    <t># actividades</t>
  </si>
  <si>
    <t>PROGRAMACIÓN ACTIVIDADES PLAN ESTRATÉGICO DE SEGURIDAD VIAL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</si>
  <si>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</si>
  <si>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</si>
  <si>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</si>
  <si>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</si>
  <si>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</si>
  <si>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</si>
  <si>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</si>
  <si>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</si>
  <si>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</si>
  <si>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</si>
  <si>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</si>
  <si>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</si>
  <si>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RESULTADO %</t>
  </si>
  <si>
    <t>FORTALECIMIENTO DE LA GESTIÓN INSTITUCIONAL -30%</t>
  </si>
  <si>
    <t>Desarrollar actividades de concientización sobre los alcances del PESV y las responsabilidades de los actores viales.</t>
  </si>
  <si>
    <t>Dirección Administrativa y Financiera</t>
  </si>
  <si>
    <t>Presentar la Gestión realizada en el trimestre del Plan Estratégico de Seguridad Vial ante el equipo de trabajo del PESV.</t>
  </si>
  <si>
    <t>Actualizar la política de Seguridad Vial de la Secretaría General de la Alcaldía
Mayor de Bogotá, según lo establecido en la Res. 40595 de 2022.</t>
  </si>
  <si>
    <t>Socializar la política de Seguridad Vial de la Secretaría General de la Alcaldía Mayor de Bogotá, según lo establecido en la Res. 40595 de 2022</t>
  </si>
  <si>
    <t>COMPORTAMIENTO HUMANO -30%</t>
  </si>
  <si>
    <t>Realizar capacitación a conductores en temas de Seguridad Vial de manera trimestral</t>
  </si>
  <si>
    <t>Dirección Administrativa y Financiera
Dirección de Talento Humano</t>
  </si>
  <si>
    <t>Elaborar y socializar una cartilla de seguridad vial para conductores de la entidad</t>
  </si>
  <si>
    <t>Realizar capacitación en conducción y aplicar las pruebas teórico - prácticas dirigido a Conductores de la entidad</t>
  </si>
  <si>
    <t>Consolidar y socializar el informe sobre verificación de comparendos, comportamiento de conductores y chequeos preoperacionales</t>
  </si>
  <si>
    <t>Aplicar pruebas aleatorias de alcoholemia a los conductores</t>
  </si>
  <si>
    <t>Revisar la documentación de las hojas de vida de los conductores, para verificar que contengan la información mínima requerida, según la Res. 1565 de 2014</t>
  </si>
  <si>
    <t>Elaborar el formulario de encuesta para la recopilación de información que permita establecer los riesgos viales de acuerdo a lo establecido en la Res. 40595 de 2022</t>
  </si>
  <si>
    <t>VEHICULOS SEGUROS -20%</t>
  </si>
  <si>
    <t>Revisar el cumplimiento de lo establecido en la Res. 1565 de 2014, para la empresa de transporte contratada</t>
  </si>
  <si>
    <t>Dirección Administrativa y Financiera
Subdirección de Servicios Administrativos</t>
  </si>
  <si>
    <t>Realizar seguimiento a las actividades de mejoramiento de funcionalidades del aplicativo Sistema de Hoja de vida de Vehículos SHV de la entidad</t>
  </si>
  <si>
    <t>Medición del indicador de Mantenimiento preventivo e Inspección diaria pre operacional
para el tercer trimestre del año.</t>
  </si>
  <si>
    <t>INFRAESTRUCTURA SEGURA -10%</t>
  </si>
  <si>
    <t>Realizar actividades necesarias para incrementar en un 25% los cupos de los biciparqueaderos de la entidad y fomentar su uso</t>
  </si>
  <si>
    <t>Realizar actividades para fomentar el uso de los biciparqueaderos  de la entidad</t>
  </si>
  <si>
    <t>Socializar el  mapa de calor de accidentalidad vial de Bogotá a los conductores de la entidad.</t>
  </si>
  <si>
    <t>ATENCIÓN A VÍCTIMAS -10%</t>
  </si>
  <si>
    <t>Actualizar la matriz de riesgos PESV en alineación con la norma GTC45 para la vigencia 2022</t>
  </si>
  <si>
    <t>Elaborar y socializar el informe de seguimiento a los accidentes de tránsito de la vigencia 2022 y lecciones aprendidas</t>
  </si>
  <si>
    <t>TOTAL PORCENTAJE</t>
  </si>
  <si>
    <t>TOTAL ACTIVIDADES</t>
  </si>
  <si>
    <t>OBSERVACIONES</t>
  </si>
  <si>
    <t>1. FORTALECIMIENTO GESTIÓN INSTITUCIONAL -30%</t>
  </si>
  <si>
    <t xml:space="preserve">Se actualizan las actividades correspondientes al cuarto trimestre, de acuerdo a la Resolución 40595 de 2022, por la cual se adopta la metodología para el diseño, implementación y verificación de los Planes Estratégicos de Seguridad Vial y se dictan otras disposiciones. De igual manera, se deroga la Resolución 1565 de 2014 </t>
  </si>
  <si>
    <t>2. COMPORTAMIENTO HUMANO -30%</t>
  </si>
  <si>
    <t>3. VEHÍCULOS SEGUROS -20%</t>
  </si>
  <si>
    <t>4. INFRAESTRUCTURA SEGURA -10%</t>
  </si>
  <si>
    <t>5. ATENCIÓN A VÍCTIMAS -10%</t>
  </si>
  <si>
    <t>PONDERACIÓN PILARES</t>
  </si>
  <si>
    <t>El porcentaje correspondiente a cada pilar del plan estratégico de seguridad vial fue determinado de acuerdo con la Ley 1503 de 2011 y la Resolución No 1565 de 2014, las cuales indican los pesos que se debe determinar en cada 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</si>
</sst>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-* #,##0.00\ _€_-;\-* #,##0.00\ _€_-;_-* &quot;-&quot;??\ _€_-;_-@_-"/>
    <numFmt numFmtId="166" formatCode="_-* #,##0\ _€_-;\-* #,##0\ _€_-;_-* &quot;-&quot;??\ _€_-;_-@_-"/>
    <numFmt numFmtId="169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9"/>
      <color indexed="81"/>
      <name val="Tahoma"/>
    </font>
    <font>
      <sz val="9"/>
      <color indexed="81"/>
      <name val="Tahoma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164" fontId="3" fillId="0" borderId="15" xfId="1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9" fontId="3" fillId="0" borderId="17" xfId="1" applyFont="1" applyFill="1" applyBorder="1" applyAlignment="1">
      <alignment horizontal="center" vertical="center" wrapText="1"/>
    </xf>
    <xf numFmtId="9" fontId="3" fillId="0" borderId="18" xfId="1" applyFont="1" applyFill="1" applyBorder="1" applyAlignment="1">
      <alignment horizontal="center" vertical="center" wrapText="1"/>
    </xf>
    <xf numFmtId="164" fontId="3" fillId="0" borderId="20" xfId="1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17" xfId="1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15" xfId="1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center" vertical="center"/>
    </xf>
    <xf numFmtId="9" fontId="3" fillId="0" borderId="17" xfId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9" fontId="3" fillId="0" borderId="15" xfId="1" applyFont="1" applyFill="1" applyBorder="1" applyAlignment="1">
      <alignment horizontal="center" vertical="center"/>
    </xf>
    <xf numFmtId="164" fontId="3" fillId="0" borderId="19" xfId="1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center" vertical="center"/>
    </xf>
    <xf numFmtId="9" fontId="3" fillId="0" borderId="19" xfId="1" applyFont="1" applyFill="1" applyBorder="1" applyAlignment="1">
      <alignment horizontal="center" vertical="center"/>
    </xf>
    <xf numFmtId="9" fontId="2" fillId="3" borderId="12" xfId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164" fontId="2" fillId="3" borderId="37" xfId="0" applyNumberFormat="1" applyFont="1" applyFill="1" applyBorder="1" applyAlignment="1">
      <alignment horizontal="center" vertical="center"/>
    </xf>
    <xf numFmtId="166" fontId="2" fillId="3" borderId="8" xfId="2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4" borderId="41" xfId="0" applyFont="1" applyFill="1" applyBorder="1" applyAlignment="1">
      <alignment wrapText="1"/>
    </xf>
    <xf numFmtId="0" fontId="4" fillId="4" borderId="45" xfId="0" applyFont="1" applyFill="1" applyBorder="1" applyAlignment="1">
      <alignment wrapText="1"/>
    </xf>
    <xf numFmtId="0" fontId="4" fillId="4" borderId="47" xfId="0" applyFont="1" applyFill="1" applyBorder="1" applyAlignment="1">
      <alignment wrapText="1"/>
    </xf>
    <xf numFmtId="0" fontId="3" fillId="0" borderId="14" xfId="0" applyFont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9" fontId="3" fillId="0" borderId="28" xfId="0" applyNumberFormat="1" applyFont="1" applyBorder="1" applyAlignment="1">
      <alignment horizontal="center" vertical="center"/>
    </xf>
    <xf numFmtId="9" fontId="3" fillId="0" borderId="30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9" fontId="3" fillId="0" borderId="32" xfId="0" applyNumberFormat="1" applyFont="1" applyBorder="1" applyAlignment="1">
      <alignment horizontal="center" vertical="center"/>
    </xf>
    <xf numFmtId="9" fontId="3" fillId="0" borderId="34" xfId="0" applyNumberFormat="1" applyFont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9" fontId="2" fillId="3" borderId="8" xfId="2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9" fontId="3" fillId="0" borderId="20" xfId="1" applyFont="1" applyFill="1" applyBorder="1" applyAlignment="1">
      <alignment horizontal="center" vertical="center"/>
    </xf>
    <xf numFmtId="9" fontId="3" fillId="0" borderId="15" xfId="1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46" xfId="0" applyFont="1" applyBorder="1"/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showGridLines="0" view="pageBreakPreview" zoomScale="64" zoomScaleNormal="64" zoomScaleSheetLayoutView="64" workbookViewId="0">
      <selection sqref="A1:P2"/>
    </sheetView>
  </sheetViews>
  <sheetFormatPr baseColWidth="10" defaultColWidth="11.42578125" defaultRowHeight="18.75" x14ac:dyDescent="0.3"/>
  <cols>
    <col min="1" max="1" width="47.85546875" style="1" customWidth="1"/>
    <col min="2" max="2" width="40.5703125" style="2" hidden="1" customWidth="1"/>
    <col min="3" max="3" width="15.140625" style="1" customWidth="1"/>
    <col min="4" max="11" width="12.42578125" style="1" customWidth="1"/>
    <col min="12" max="12" width="14.5703125" style="1" customWidth="1"/>
    <col min="13" max="13" width="13.42578125" style="1" customWidth="1"/>
    <col min="14" max="14" width="14" style="1" customWidth="1"/>
    <col min="15" max="15" width="12.42578125" style="1" customWidth="1"/>
    <col min="16" max="16" width="16.85546875" style="1" customWidth="1"/>
    <col min="17" max="16384" width="11.42578125" style="1"/>
  </cols>
  <sheetData>
    <row r="1" spans="1:16" x14ac:dyDescent="0.3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9.5" thickBot="1" x14ac:dyDescent="0.3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s="2" customFormat="1" ht="19.5" customHeight="1" x14ac:dyDescent="0.25">
      <c r="A3" s="53" t="s">
        <v>1</v>
      </c>
      <c r="B3" s="55" t="s">
        <v>2</v>
      </c>
      <c r="C3" s="55" t="s">
        <v>3</v>
      </c>
      <c r="D3" s="57" t="s">
        <v>4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</row>
    <row r="4" spans="1:16" s="2" customFormat="1" ht="36.75" customHeight="1" thickBot="1" x14ac:dyDescent="0.3">
      <c r="A4" s="54"/>
      <c r="B4" s="56"/>
      <c r="C4" s="56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</row>
    <row r="5" spans="1:16" ht="25.5" customHeight="1" thickBot="1" x14ac:dyDescent="0.35">
      <c r="A5" s="59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  <c r="O5" s="60"/>
      <c r="P5" s="62"/>
    </row>
    <row r="6" spans="1:16" ht="88.5" customHeight="1" x14ac:dyDescent="0.3">
      <c r="A6" s="5" t="s">
        <v>19</v>
      </c>
      <c r="B6" s="6" t="s">
        <v>20</v>
      </c>
      <c r="C6" s="63">
        <f>+COUNT(D6:O7)</f>
        <v>6</v>
      </c>
      <c r="D6" s="7"/>
      <c r="E6" s="8">
        <v>0.09</v>
      </c>
      <c r="F6" s="7"/>
      <c r="G6" s="7"/>
      <c r="H6" s="7"/>
      <c r="I6" s="8">
        <v>0.09</v>
      </c>
      <c r="J6" s="7"/>
      <c r="K6" s="7"/>
      <c r="L6" s="7"/>
      <c r="M6" s="9"/>
      <c r="N6" s="10"/>
      <c r="O6" s="11"/>
      <c r="P6" s="65">
        <f>+SUM(D6:O7)</f>
        <v>0.30000000000000004</v>
      </c>
    </row>
    <row r="7" spans="1:16" s="2" customFormat="1" ht="94.5" customHeight="1" thickBot="1" x14ac:dyDescent="0.3">
      <c r="A7" s="42" t="s">
        <v>21</v>
      </c>
      <c r="B7" s="6" t="s">
        <v>20</v>
      </c>
      <c r="C7" s="64"/>
      <c r="D7" s="14">
        <v>0.03</v>
      </c>
      <c r="E7" s="14"/>
      <c r="F7" s="14"/>
      <c r="G7" s="14">
        <v>0.03</v>
      </c>
      <c r="H7" s="15"/>
      <c r="I7" s="15"/>
      <c r="J7" s="15">
        <v>0.03</v>
      </c>
      <c r="K7" s="15"/>
      <c r="L7" s="15"/>
      <c r="M7" s="15">
        <v>0.03</v>
      </c>
      <c r="N7" s="15"/>
      <c r="O7" s="15"/>
      <c r="P7" s="66"/>
    </row>
    <row r="8" spans="1:16" s="2" customFormat="1" ht="19.5" thickBot="1" x14ac:dyDescent="0.3">
      <c r="A8" s="46" t="s">
        <v>24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</row>
    <row r="9" spans="1:16" s="2" customFormat="1" ht="82.5" customHeight="1" x14ac:dyDescent="0.25">
      <c r="A9" s="21" t="s">
        <v>25</v>
      </c>
      <c r="B9" s="6" t="s">
        <v>26</v>
      </c>
      <c r="C9" s="67">
        <f>+COUNT(D9:O14)</f>
        <v>17</v>
      </c>
      <c r="D9" s="8"/>
      <c r="E9" s="8"/>
      <c r="F9" s="12">
        <v>0.02</v>
      </c>
      <c r="G9" s="8"/>
      <c r="H9" s="8"/>
      <c r="I9" s="12">
        <v>0.02</v>
      </c>
      <c r="J9" s="8"/>
      <c r="K9" s="8"/>
      <c r="L9" s="12">
        <v>0.02</v>
      </c>
      <c r="M9" s="8"/>
      <c r="N9" s="8"/>
      <c r="O9" s="12">
        <v>0.02</v>
      </c>
      <c r="P9" s="65">
        <f>+SUM(D9:O14)</f>
        <v>0.30000000000000004</v>
      </c>
    </row>
    <row r="10" spans="1:16" s="2" customFormat="1" ht="78" customHeight="1" x14ac:dyDescent="0.25">
      <c r="A10" s="5" t="s">
        <v>27</v>
      </c>
      <c r="B10" s="6" t="s">
        <v>20</v>
      </c>
      <c r="C10" s="68"/>
      <c r="D10" s="14"/>
      <c r="E10" s="14"/>
      <c r="F10" s="14"/>
      <c r="G10" s="14"/>
      <c r="H10" s="12"/>
      <c r="I10" s="12"/>
      <c r="J10" s="12">
        <v>0.02</v>
      </c>
      <c r="K10" s="14"/>
      <c r="L10" s="12"/>
      <c r="M10" s="14"/>
      <c r="N10" s="12"/>
      <c r="O10" s="12"/>
      <c r="P10" s="66"/>
    </row>
    <row r="11" spans="1:16" s="2" customFormat="1" ht="56.25" x14ac:dyDescent="0.25">
      <c r="A11" s="5" t="s">
        <v>28</v>
      </c>
      <c r="B11" s="6" t="s">
        <v>26</v>
      </c>
      <c r="C11" s="68"/>
      <c r="D11" s="12"/>
      <c r="E11" s="12"/>
      <c r="F11" s="12">
        <v>0.03</v>
      </c>
      <c r="G11" s="14"/>
      <c r="H11" s="14"/>
      <c r="I11" s="14"/>
      <c r="J11" s="14"/>
      <c r="K11" s="14"/>
      <c r="L11" s="14"/>
      <c r="M11" s="14"/>
      <c r="N11" s="14"/>
      <c r="O11" s="14"/>
      <c r="P11" s="66"/>
    </row>
    <row r="12" spans="1:16" s="2" customFormat="1" ht="75" x14ac:dyDescent="0.25">
      <c r="A12" s="16" t="s">
        <v>29</v>
      </c>
      <c r="B12" s="6" t="s">
        <v>20</v>
      </c>
      <c r="C12" s="68"/>
      <c r="D12" s="12"/>
      <c r="E12" s="12"/>
      <c r="F12" s="12"/>
      <c r="G12" s="12">
        <v>0.01</v>
      </c>
      <c r="H12" s="12"/>
      <c r="I12" s="12"/>
      <c r="J12" s="12">
        <v>0.01</v>
      </c>
      <c r="K12" s="12"/>
      <c r="L12" s="12"/>
      <c r="M12" s="12">
        <v>0.01</v>
      </c>
      <c r="N12" s="12"/>
      <c r="O12" s="12"/>
      <c r="P12" s="70"/>
    </row>
    <row r="13" spans="1:16" s="2" customFormat="1" ht="60.75" customHeight="1" x14ac:dyDescent="0.25">
      <c r="A13" s="16" t="s">
        <v>30</v>
      </c>
      <c r="B13" s="6" t="s">
        <v>26</v>
      </c>
      <c r="C13" s="68"/>
      <c r="D13" s="12"/>
      <c r="E13" s="12"/>
      <c r="F13" s="12">
        <v>0.02</v>
      </c>
      <c r="G13" s="12"/>
      <c r="H13" s="12">
        <v>0.02</v>
      </c>
      <c r="I13" s="12">
        <v>0.02</v>
      </c>
      <c r="J13" s="12"/>
      <c r="K13" s="12">
        <v>0.02</v>
      </c>
      <c r="L13" s="12"/>
      <c r="M13" s="12">
        <v>0.02</v>
      </c>
      <c r="N13" s="12"/>
      <c r="O13" s="12">
        <v>0.02</v>
      </c>
      <c r="P13" s="70"/>
    </row>
    <row r="14" spans="1:16" s="2" customFormat="1" ht="113.25" customHeight="1" thickBot="1" x14ac:dyDescent="0.3">
      <c r="A14" s="16" t="s">
        <v>31</v>
      </c>
      <c r="B14" s="6" t="s">
        <v>26</v>
      </c>
      <c r="C14" s="69"/>
      <c r="D14" s="12"/>
      <c r="E14" s="12"/>
      <c r="F14" s="12"/>
      <c r="G14" s="12"/>
      <c r="H14" s="12">
        <v>0.01</v>
      </c>
      <c r="I14" s="12"/>
      <c r="J14" s="12"/>
      <c r="K14" s="12"/>
      <c r="L14" s="12"/>
      <c r="M14" s="12"/>
      <c r="N14" s="12">
        <v>0.01</v>
      </c>
      <c r="O14" s="12"/>
      <c r="P14" s="70"/>
    </row>
    <row r="15" spans="1:16" s="2" customFormat="1" ht="19.5" thickBot="1" x14ac:dyDescent="0.3">
      <c r="A15" s="46" t="s">
        <v>33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6" s="2" customFormat="1" ht="90.75" customHeight="1" x14ac:dyDescent="0.25">
      <c r="A16" s="21" t="s">
        <v>34</v>
      </c>
      <c r="B16" s="17" t="s">
        <v>35</v>
      </c>
      <c r="C16" s="63">
        <f>+COUNT(D16:O17)</f>
        <v>4</v>
      </c>
      <c r="D16" s="8"/>
      <c r="E16" s="8"/>
      <c r="F16" s="18"/>
      <c r="G16" s="8"/>
      <c r="H16" s="8">
        <v>0.05</v>
      </c>
      <c r="I16" s="8"/>
      <c r="J16" s="19"/>
      <c r="K16" s="8"/>
      <c r="L16" s="18"/>
      <c r="M16" s="8"/>
      <c r="N16" s="8">
        <v>0.05</v>
      </c>
      <c r="O16" s="8"/>
      <c r="P16" s="65">
        <f>+SUM(D16:O17)</f>
        <v>0.2</v>
      </c>
    </row>
    <row r="17" spans="1:17" s="2" customFormat="1" ht="107.25" customHeight="1" thickBot="1" x14ac:dyDescent="0.3">
      <c r="A17" s="42" t="s">
        <v>36</v>
      </c>
      <c r="B17" s="20" t="s">
        <v>35</v>
      </c>
      <c r="C17" s="80"/>
      <c r="D17" s="14"/>
      <c r="E17" s="14"/>
      <c r="F17" s="14"/>
      <c r="G17" s="14">
        <v>0.05</v>
      </c>
      <c r="H17" s="14"/>
      <c r="I17" s="14"/>
      <c r="J17" s="14"/>
      <c r="K17" s="14">
        <v>0.05</v>
      </c>
      <c r="L17" s="14"/>
      <c r="M17" s="14"/>
      <c r="N17" s="14"/>
      <c r="O17" s="14"/>
      <c r="P17" s="66"/>
    </row>
    <row r="18" spans="1:17" s="2" customFormat="1" ht="19.5" thickBot="1" x14ac:dyDescent="0.3">
      <c r="A18" s="46" t="s">
        <v>38</v>
      </c>
      <c r="B18" s="47"/>
      <c r="C18" s="47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48"/>
    </row>
    <row r="19" spans="1:17" s="2" customFormat="1" ht="103.5" customHeight="1" x14ac:dyDescent="0.25">
      <c r="A19" s="21" t="s">
        <v>39</v>
      </c>
      <c r="B19" s="6" t="s">
        <v>20</v>
      </c>
      <c r="C19" s="63">
        <f>+COUNT(D19:O21)</f>
        <v>3</v>
      </c>
      <c r="D19" s="22"/>
      <c r="E19" s="22"/>
      <c r="F19" s="22"/>
      <c r="G19" s="22"/>
      <c r="H19" s="14">
        <v>0.04</v>
      </c>
      <c r="I19" s="22"/>
      <c r="J19" s="23"/>
      <c r="K19" s="23"/>
      <c r="L19" s="14"/>
      <c r="M19" s="14"/>
      <c r="N19" s="14"/>
      <c r="O19" s="14"/>
      <c r="P19" s="82">
        <f>+SUM(D19:O21)</f>
        <v>0.1</v>
      </c>
    </row>
    <row r="20" spans="1:17" s="2" customFormat="1" ht="71.25" customHeight="1" x14ac:dyDescent="0.25">
      <c r="A20" s="24" t="s">
        <v>40</v>
      </c>
      <c r="B20" s="25" t="s">
        <v>20</v>
      </c>
      <c r="C20" s="80"/>
      <c r="D20" s="22"/>
      <c r="E20" s="22"/>
      <c r="F20" s="14"/>
      <c r="G20" s="22"/>
      <c r="H20" s="22"/>
      <c r="I20" s="22"/>
      <c r="J20" s="23"/>
      <c r="K20" s="23"/>
      <c r="L20" s="14">
        <v>0.03</v>
      </c>
      <c r="M20" s="14"/>
      <c r="N20" s="14"/>
      <c r="O20" s="14"/>
      <c r="P20" s="82"/>
    </row>
    <row r="21" spans="1:17" s="2" customFormat="1" ht="84.75" customHeight="1" thickBot="1" x14ac:dyDescent="0.3">
      <c r="A21" s="24" t="s">
        <v>41</v>
      </c>
      <c r="B21" s="6" t="s">
        <v>20</v>
      </c>
      <c r="C21" s="64"/>
      <c r="D21" s="22"/>
      <c r="E21" s="22"/>
      <c r="F21" s="22"/>
      <c r="G21" s="22"/>
      <c r="H21" s="22"/>
      <c r="I21" s="14"/>
      <c r="J21" s="14">
        <v>0.03</v>
      </c>
      <c r="K21" s="23"/>
      <c r="L21" s="14"/>
      <c r="M21" s="14"/>
      <c r="N21" s="14"/>
      <c r="O21" s="14"/>
      <c r="P21" s="83"/>
    </row>
    <row r="22" spans="1:17" s="2" customFormat="1" ht="19.5" thickBot="1" x14ac:dyDescent="0.3">
      <c r="A22" s="84" t="s">
        <v>42</v>
      </c>
      <c r="B22" s="47"/>
      <c r="C22" s="47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48"/>
    </row>
    <row r="23" spans="1:17" s="2" customFormat="1" ht="77.25" customHeight="1" x14ac:dyDescent="0.25">
      <c r="A23" s="21" t="s">
        <v>43</v>
      </c>
      <c r="B23" s="6" t="s">
        <v>26</v>
      </c>
      <c r="C23" s="63">
        <f>+COUNT(D23:O24)</f>
        <v>2</v>
      </c>
      <c r="D23" s="8"/>
      <c r="E23" s="8">
        <v>0.05</v>
      </c>
      <c r="F23" s="8"/>
      <c r="G23" s="26"/>
      <c r="H23" s="26"/>
      <c r="I23" s="26"/>
      <c r="J23" s="26"/>
      <c r="K23" s="8"/>
      <c r="L23" s="26"/>
      <c r="M23" s="26"/>
      <c r="N23" s="26"/>
      <c r="O23" s="27"/>
      <c r="P23" s="86">
        <f>+SUM(D23:O24)</f>
        <v>0.1</v>
      </c>
    </row>
    <row r="24" spans="1:17" s="2" customFormat="1" ht="87" customHeight="1" thickBot="1" x14ac:dyDescent="0.3">
      <c r="A24" s="28" t="s">
        <v>44</v>
      </c>
      <c r="B24" s="6" t="s">
        <v>26</v>
      </c>
      <c r="C24" s="64"/>
      <c r="D24" s="29"/>
      <c r="E24" s="29"/>
      <c r="F24" s="27"/>
      <c r="G24" s="30"/>
      <c r="H24" s="30"/>
      <c r="I24" s="30"/>
      <c r="J24" s="30"/>
      <c r="K24" s="27"/>
      <c r="L24" s="30"/>
      <c r="M24" s="30"/>
      <c r="N24" s="30"/>
      <c r="O24" s="12">
        <v>0.05</v>
      </c>
      <c r="P24" s="87"/>
    </row>
    <row r="25" spans="1:17" ht="27.75" customHeight="1" x14ac:dyDescent="0.3">
      <c r="A25" s="88" t="s">
        <v>45</v>
      </c>
      <c r="B25" s="89"/>
      <c r="C25" s="31"/>
      <c r="D25" s="32">
        <f t="shared" ref="D25:O25" si="0">+D6+D7+D9+D10+D11+D12+D13+D14+D16+D17+D19+D20+D21+D23+D24</f>
        <v>0.03</v>
      </c>
      <c r="E25" s="32">
        <f t="shared" si="0"/>
        <v>0.14000000000000001</v>
      </c>
      <c r="F25" s="32">
        <f t="shared" si="0"/>
        <v>7.0000000000000007E-2</v>
      </c>
      <c r="G25" s="32">
        <f t="shared" si="0"/>
        <v>0.09</v>
      </c>
      <c r="H25" s="32">
        <f t="shared" si="0"/>
        <v>0.12</v>
      </c>
      <c r="I25" s="32">
        <f t="shared" si="0"/>
        <v>0.13</v>
      </c>
      <c r="J25" s="32">
        <f t="shared" si="0"/>
        <v>0.09</v>
      </c>
      <c r="K25" s="32">
        <f t="shared" si="0"/>
        <v>7.0000000000000007E-2</v>
      </c>
      <c r="L25" s="32">
        <f t="shared" si="0"/>
        <v>0.05</v>
      </c>
      <c r="M25" s="32">
        <f t="shared" si="0"/>
        <v>0.06</v>
      </c>
      <c r="N25" s="32">
        <f t="shared" si="0"/>
        <v>6.0000000000000005E-2</v>
      </c>
      <c r="O25" s="32">
        <f t="shared" si="0"/>
        <v>0.09</v>
      </c>
      <c r="P25" s="33">
        <f>+P6+P9+P16+P19+P23</f>
        <v>1</v>
      </c>
    </row>
    <row r="26" spans="1:17" ht="27.75" customHeight="1" thickBot="1" x14ac:dyDescent="0.35">
      <c r="A26" s="90" t="s">
        <v>46</v>
      </c>
      <c r="B26" s="91"/>
      <c r="C26" s="34">
        <f>+SUM(C6+C9+C16+C19+C23)</f>
        <v>32</v>
      </c>
      <c r="D26" s="35">
        <f t="shared" ref="D26:O26" si="1">+COUNT(D6:D7,D9:D14,D16:D17,D19:D21,D23:D24)</f>
        <v>1</v>
      </c>
      <c r="E26" s="35">
        <f t="shared" si="1"/>
        <v>2</v>
      </c>
      <c r="F26" s="35">
        <f t="shared" si="1"/>
        <v>3</v>
      </c>
      <c r="G26" s="35">
        <f t="shared" si="1"/>
        <v>3</v>
      </c>
      <c r="H26" s="35">
        <f t="shared" si="1"/>
        <v>4</v>
      </c>
      <c r="I26" s="35">
        <f t="shared" si="1"/>
        <v>3</v>
      </c>
      <c r="J26" s="35">
        <f t="shared" si="1"/>
        <v>4</v>
      </c>
      <c r="K26" s="35">
        <f t="shared" si="1"/>
        <v>2</v>
      </c>
      <c r="L26" s="35">
        <f t="shared" si="1"/>
        <v>2</v>
      </c>
      <c r="M26" s="35">
        <f t="shared" si="1"/>
        <v>3</v>
      </c>
      <c r="N26" s="35">
        <f t="shared" si="1"/>
        <v>2</v>
      </c>
      <c r="O26" s="35">
        <f t="shared" si="1"/>
        <v>3</v>
      </c>
      <c r="P26" s="36"/>
      <c r="Q26" s="37"/>
    </row>
    <row r="27" spans="1:17" x14ac:dyDescent="0.3">
      <c r="C27" s="38"/>
    </row>
    <row r="28" spans="1:17" ht="9.75" customHeight="1" thickBot="1" x14ac:dyDescent="0.35"/>
    <row r="29" spans="1:17" ht="28.5" customHeight="1" thickBot="1" x14ac:dyDescent="0.35">
      <c r="A29" s="92" t="s">
        <v>54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4"/>
    </row>
    <row r="30" spans="1:17" ht="30" customHeight="1" x14ac:dyDescent="0.3">
      <c r="A30" s="39" t="s">
        <v>48</v>
      </c>
      <c r="B30" s="71" t="s">
        <v>55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3"/>
    </row>
    <row r="31" spans="1:17" x14ac:dyDescent="0.3">
      <c r="A31" s="40" t="s">
        <v>50</v>
      </c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7" x14ac:dyDescent="0.3">
      <c r="A32" s="40" t="s">
        <v>51</v>
      </c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1:16" x14ac:dyDescent="0.3">
      <c r="A33" s="40" t="s">
        <v>52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</row>
    <row r="34" spans="1:16" ht="19.5" thickBot="1" x14ac:dyDescent="0.35">
      <c r="A34" s="41" t="s">
        <v>53</v>
      </c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</row>
  </sheetData>
  <mergeCells count="24">
    <mergeCell ref="B30:P34"/>
    <mergeCell ref="C16:C17"/>
    <mergeCell ref="P16:P17"/>
    <mergeCell ref="A18:P18"/>
    <mergeCell ref="C19:C21"/>
    <mergeCell ref="P19:P21"/>
    <mergeCell ref="A22:P22"/>
    <mergeCell ref="C23:C24"/>
    <mergeCell ref="P23:P24"/>
    <mergeCell ref="A25:B25"/>
    <mergeCell ref="A26:B26"/>
    <mergeCell ref="A29:P29"/>
    <mergeCell ref="A15:P15"/>
    <mergeCell ref="A1:P2"/>
    <mergeCell ref="A3:A4"/>
    <mergeCell ref="B3:B4"/>
    <mergeCell ref="C3:C4"/>
    <mergeCell ref="D3:P3"/>
    <mergeCell ref="A5:P5"/>
    <mergeCell ref="C6:C7"/>
    <mergeCell ref="P6:P7"/>
    <mergeCell ref="A8:P8"/>
    <mergeCell ref="C9:C14"/>
    <mergeCell ref="P9:P14"/>
  </mergeCells>
  <pageMargins left="0.70866141732283472" right="0.70866141732283472" top="0.74803149606299213" bottom="0.74803149606299213" header="0.31496062992125984" footer="0.31496062992125984"/>
  <pageSetup scale="3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"/>
  <sheetViews>
    <sheetView showGridLines="0" tabSelected="1" view="pageBreakPreview" zoomScale="64" zoomScaleNormal="64" zoomScaleSheetLayoutView="64" workbookViewId="0">
      <pane ySplit="5" topLeftCell="A6" activePane="bottomLeft" state="frozen"/>
      <selection pane="bottomLeft" activeCell="A6" sqref="A6"/>
    </sheetView>
  </sheetViews>
  <sheetFormatPr baseColWidth="10" defaultColWidth="0" defaultRowHeight="18.75" zeroHeight="1" x14ac:dyDescent="0.3"/>
  <cols>
    <col min="1" max="1" width="62.28515625" style="1" customWidth="1"/>
    <col min="2" max="2" width="32" style="2" customWidth="1"/>
    <col min="3" max="3" width="15.140625" style="1" customWidth="1"/>
    <col min="4" max="11" width="12.42578125" style="1" customWidth="1"/>
    <col min="12" max="12" width="14.5703125" style="1" customWidth="1"/>
    <col min="13" max="13" width="13.42578125" style="1" customWidth="1"/>
    <col min="14" max="14" width="14" style="1" customWidth="1"/>
    <col min="15" max="15" width="12.42578125" style="1" customWidth="1"/>
    <col min="16" max="16" width="16.85546875" style="1" customWidth="1"/>
    <col min="17" max="17" width="0" style="1" hidden="1"/>
    <col min="18" max="16384" width="11.42578125" style="1" hidden="1"/>
  </cols>
  <sheetData>
    <row r="1" spans="1:16" x14ac:dyDescent="0.3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</row>
    <row r="2" spans="1:16" ht="19.5" thickBot="1" x14ac:dyDescent="0.3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09"/>
    </row>
    <row r="3" spans="1:16" s="2" customFormat="1" x14ac:dyDescent="0.25">
      <c r="A3" s="53" t="s">
        <v>1</v>
      </c>
      <c r="B3" s="55" t="s">
        <v>2</v>
      </c>
      <c r="C3" s="55" t="s">
        <v>3</v>
      </c>
      <c r="D3" s="57" t="s">
        <v>4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</row>
    <row r="4" spans="1:16" s="2" customFormat="1" ht="38.25" thickBot="1" x14ac:dyDescent="0.3">
      <c r="A4" s="54"/>
      <c r="B4" s="56"/>
      <c r="C4" s="56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110" t="s">
        <v>17</v>
      </c>
    </row>
    <row r="5" spans="1:16" ht="19.5" thickBot="1" x14ac:dyDescent="0.35">
      <c r="A5" s="59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104"/>
    </row>
    <row r="6" spans="1:16" ht="56.25" x14ac:dyDescent="0.3">
      <c r="A6" s="21" t="s">
        <v>19</v>
      </c>
      <c r="B6" s="6" t="s">
        <v>20</v>
      </c>
      <c r="C6" s="80">
        <f>+COUNT(D6:O9)</f>
        <v>7</v>
      </c>
      <c r="D6" s="7"/>
      <c r="E6" s="8">
        <v>0.09</v>
      </c>
      <c r="F6" s="7"/>
      <c r="G6" s="7"/>
      <c r="H6" s="7"/>
      <c r="I6" s="8">
        <v>0.09</v>
      </c>
      <c r="J6" s="7"/>
      <c r="K6" s="7"/>
      <c r="L6" s="7"/>
      <c r="M6" s="9"/>
      <c r="N6" s="103"/>
      <c r="O6" s="11"/>
      <c r="P6" s="111">
        <f>+SUM(D6:O9)</f>
        <v>0.30000000000000004</v>
      </c>
    </row>
    <row r="7" spans="1:16" s="2" customFormat="1" ht="56.25" x14ac:dyDescent="0.25">
      <c r="A7" s="5" t="s">
        <v>21</v>
      </c>
      <c r="B7" s="6" t="s">
        <v>20</v>
      </c>
      <c r="C7" s="80"/>
      <c r="D7" s="12">
        <v>0.03</v>
      </c>
      <c r="E7" s="12"/>
      <c r="F7" s="12"/>
      <c r="G7" s="12">
        <v>0.03</v>
      </c>
      <c r="H7" s="13"/>
      <c r="I7" s="13"/>
      <c r="J7" s="13">
        <v>0.03</v>
      </c>
      <c r="K7" s="13"/>
      <c r="L7" s="13"/>
      <c r="M7" s="13"/>
      <c r="N7" s="13"/>
      <c r="O7" s="13"/>
      <c r="P7" s="111"/>
    </row>
    <row r="8" spans="1:16" s="2" customFormat="1" ht="75" x14ac:dyDescent="0.25">
      <c r="A8" s="5" t="s">
        <v>22</v>
      </c>
      <c r="B8" s="6" t="s">
        <v>20</v>
      </c>
      <c r="C8" s="80"/>
      <c r="D8" s="14"/>
      <c r="E8" s="14"/>
      <c r="F8" s="14"/>
      <c r="G8" s="14"/>
      <c r="H8" s="15"/>
      <c r="I8" s="15"/>
      <c r="J8" s="15"/>
      <c r="K8" s="15"/>
      <c r="L8" s="15"/>
      <c r="M8" s="15"/>
      <c r="N8" s="15">
        <v>0.02</v>
      </c>
      <c r="O8" s="15"/>
      <c r="P8" s="111"/>
    </row>
    <row r="9" spans="1:16" s="2" customFormat="1" ht="57" thickBot="1" x14ac:dyDescent="0.3">
      <c r="A9" s="45" t="s">
        <v>23</v>
      </c>
      <c r="B9" s="100" t="s">
        <v>20</v>
      </c>
      <c r="C9" s="80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>
        <v>0.01</v>
      </c>
      <c r="P9" s="111"/>
    </row>
    <row r="10" spans="1:16" s="2" customFormat="1" ht="19.5" thickBot="1" x14ac:dyDescent="0.3">
      <c r="A10" s="46" t="s">
        <v>24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</row>
    <row r="11" spans="1:16" s="2" customFormat="1" ht="75" x14ac:dyDescent="0.25">
      <c r="A11" s="21" t="s">
        <v>25</v>
      </c>
      <c r="B11" s="6" t="s">
        <v>26</v>
      </c>
      <c r="C11" s="67">
        <f>+COUNT(D11:O17)</f>
        <v>15</v>
      </c>
      <c r="D11" s="8"/>
      <c r="E11" s="8"/>
      <c r="F11" s="12">
        <v>0.02</v>
      </c>
      <c r="G11" s="8"/>
      <c r="H11" s="8"/>
      <c r="I11" s="12">
        <v>0.02</v>
      </c>
      <c r="J11" s="8"/>
      <c r="K11" s="8"/>
      <c r="L11" s="12">
        <v>0.02</v>
      </c>
      <c r="M11" s="8"/>
      <c r="N11" s="8">
        <v>0.02</v>
      </c>
      <c r="O11" s="12"/>
      <c r="P11" s="112">
        <f>+SUM(D11:O17)</f>
        <v>0.3</v>
      </c>
    </row>
    <row r="12" spans="1:16" s="2" customFormat="1" ht="37.5" x14ac:dyDescent="0.25">
      <c r="A12" s="5" t="s">
        <v>27</v>
      </c>
      <c r="B12" s="6" t="s">
        <v>20</v>
      </c>
      <c r="C12" s="68"/>
      <c r="D12" s="14"/>
      <c r="E12" s="14"/>
      <c r="F12" s="14"/>
      <c r="G12" s="14"/>
      <c r="H12" s="12"/>
      <c r="I12" s="12"/>
      <c r="J12" s="12">
        <v>0.02</v>
      </c>
      <c r="K12" s="14"/>
      <c r="L12" s="12"/>
      <c r="M12" s="14"/>
      <c r="N12" s="12"/>
      <c r="O12" s="12"/>
      <c r="P12" s="111"/>
    </row>
    <row r="13" spans="1:16" s="2" customFormat="1" ht="75" x14ac:dyDescent="0.25">
      <c r="A13" s="5" t="s">
        <v>28</v>
      </c>
      <c r="B13" s="6" t="s">
        <v>26</v>
      </c>
      <c r="C13" s="68"/>
      <c r="D13" s="12"/>
      <c r="E13" s="12"/>
      <c r="F13" s="12">
        <v>0.03</v>
      </c>
      <c r="G13" s="14"/>
      <c r="H13" s="14"/>
      <c r="I13" s="14"/>
      <c r="J13" s="14"/>
      <c r="K13" s="14"/>
      <c r="L13" s="14"/>
      <c r="M13" s="14"/>
      <c r="N13" s="14"/>
      <c r="O13" s="14"/>
      <c r="P13" s="111"/>
    </row>
    <row r="14" spans="1:16" s="2" customFormat="1" ht="56.25" x14ac:dyDescent="0.25">
      <c r="A14" s="16" t="s">
        <v>29</v>
      </c>
      <c r="B14" s="6" t="s">
        <v>20</v>
      </c>
      <c r="C14" s="68"/>
      <c r="D14" s="12"/>
      <c r="E14" s="12"/>
      <c r="F14" s="12"/>
      <c r="G14" s="12">
        <v>0.01</v>
      </c>
      <c r="H14" s="12"/>
      <c r="I14" s="12"/>
      <c r="J14" s="12">
        <v>0.01</v>
      </c>
      <c r="K14" s="12"/>
      <c r="L14" s="12"/>
      <c r="M14" s="12">
        <v>0.01</v>
      </c>
      <c r="N14" s="12"/>
      <c r="O14" s="12"/>
      <c r="P14" s="111"/>
    </row>
    <row r="15" spans="1:16" s="2" customFormat="1" ht="75" x14ac:dyDescent="0.25">
      <c r="A15" s="16" t="s">
        <v>30</v>
      </c>
      <c r="B15" s="6" t="s">
        <v>26</v>
      </c>
      <c r="C15" s="68"/>
      <c r="D15" s="12"/>
      <c r="E15" s="12"/>
      <c r="F15" s="12">
        <v>0.02</v>
      </c>
      <c r="G15" s="12"/>
      <c r="H15" s="12">
        <v>0.02</v>
      </c>
      <c r="I15" s="12">
        <v>0.02</v>
      </c>
      <c r="J15" s="12"/>
      <c r="K15" s="12">
        <v>0.02</v>
      </c>
      <c r="L15" s="12"/>
      <c r="M15" s="12"/>
      <c r="N15" s="12"/>
      <c r="O15" s="12"/>
      <c r="P15" s="111"/>
    </row>
    <row r="16" spans="1:16" s="2" customFormat="1" ht="75" x14ac:dyDescent="0.25">
      <c r="A16" s="16" t="s">
        <v>31</v>
      </c>
      <c r="B16" s="6" t="s">
        <v>26</v>
      </c>
      <c r="C16" s="68"/>
      <c r="D16" s="12"/>
      <c r="E16" s="12"/>
      <c r="F16" s="12"/>
      <c r="G16" s="12"/>
      <c r="H16" s="12">
        <v>0.01</v>
      </c>
      <c r="I16" s="12"/>
      <c r="J16" s="12"/>
      <c r="K16" s="12"/>
      <c r="L16" s="12"/>
      <c r="M16" s="12"/>
      <c r="N16" s="12"/>
      <c r="O16" s="12"/>
      <c r="P16" s="111"/>
    </row>
    <row r="17" spans="1:17" s="2" customFormat="1" ht="75.75" thickBot="1" x14ac:dyDescent="0.3">
      <c r="A17" s="16" t="s">
        <v>32</v>
      </c>
      <c r="B17" s="6" t="s">
        <v>26</v>
      </c>
      <c r="C17" s="98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0.05</v>
      </c>
      <c r="P17" s="65"/>
    </row>
    <row r="18" spans="1:17" s="2" customFormat="1" ht="19.5" thickBot="1" x14ac:dyDescent="0.3">
      <c r="A18" s="46" t="s">
        <v>33</v>
      </c>
      <c r="B18" s="47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97"/>
    </row>
    <row r="19" spans="1:17" s="2" customFormat="1" ht="75" x14ac:dyDescent="0.25">
      <c r="A19" s="21" t="s">
        <v>34</v>
      </c>
      <c r="B19" s="17" t="s">
        <v>35</v>
      </c>
      <c r="C19" s="95">
        <f>+COUNT(D19:O21)</f>
        <v>5</v>
      </c>
      <c r="D19" s="8"/>
      <c r="E19" s="8"/>
      <c r="F19" s="113"/>
      <c r="G19" s="8"/>
      <c r="H19" s="8">
        <v>0.05</v>
      </c>
      <c r="I19" s="8"/>
      <c r="J19" s="19"/>
      <c r="K19" s="8"/>
      <c r="L19" s="113"/>
      <c r="M19" s="8"/>
      <c r="N19" s="8"/>
      <c r="O19" s="8"/>
      <c r="P19" s="112">
        <f>+SUM(D19:O21)</f>
        <v>0.2</v>
      </c>
    </row>
    <row r="20" spans="1:17" s="2" customFormat="1" ht="75" x14ac:dyDescent="0.25">
      <c r="A20" s="5" t="s">
        <v>36</v>
      </c>
      <c r="B20" s="25" t="s">
        <v>35</v>
      </c>
      <c r="C20" s="96"/>
      <c r="D20" s="14"/>
      <c r="E20" s="14"/>
      <c r="F20" s="14"/>
      <c r="G20" s="14">
        <v>0.05</v>
      </c>
      <c r="H20" s="14"/>
      <c r="I20" s="14"/>
      <c r="J20" s="14"/>
      <c r="K20" s="14">
        <v>0.05</v>
      </c>
      <c r="L20" s="14"/>
      <c r="M20" s="14">
        <v>0.03</v>
      </c>
      <c r="N20" s="14"/>
      <c r="O20" s="14"/>
      <c r="P20" s="111"/>
    </row>
    <row r="21" spans="1:17" s="2" customFormat="1" ht="75.75" thickBot="1" x14ac:dyDescent="0.3">
      <c r="A21" s="16" t="s">
        <v>37</v>
      </c>
      <c r="B21" s="17" t="s">
        <v>35</v>
      </c>
      <c r="C21" s="96"/>
      <c r="D21" s="12"/>
      <c r="E21" s="12"/>
      <c r="F21" s="12"/>
      <c r="G21" s="12"/>
      <c r="H21" s="12"/>
      <c r="I21" s="12"/>
      <c r="J21" s="12"/>
      <c r="K21" s="12"/>
      <c r="L21" s="12"/>
      <c r="M21" s="12">
        <v>0.02</v>
      </c>
      <c r="N21" s="12"/>
      <c r="O21" s="12"/>
      <c r="P21" s="111"/>
    </row>
    <row r="22" spans="1:17" s="2" customFormat="1" ht="19.5" thickBot="1" x14ac:dyDescent="0.3">
      <c r="A22" s="46" t="s">
        <v>38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</row>
    <row r="23" spans="1:17" s="2" customFormat="1" ht="70.5" customHeight="1" x14ac:dyDescent="0.25">
      <c r="A23" s="21" t="s">
        <v>39</v>
      </c>
      <c r="B23" s="6" t="s">
        <v>20</v>
      </c>
      <c r="C23" s="80">
        <f>+COUNT(D23:O25)</f>
        <v>3</v>
      </c>
      <c r="D23" s="44"/>
      <c r="E23" s="44"/>
      <c r="F23" s="44"/>
      <c r="G23" s="44"/>
      <c r="H23" s="8">
        <v>0.04</v>
      </c>
      <c r="I23" s="44"/>
      <c r="J23" s="26"/>
      <c r="K23" s="26"/>
      <c r="L23" s="8"/>
      <c r="M23" s="8"/>
      <c r="N23" s="8"/>
      <c r="O23" s="8"/>
      <c r="P23" s="82">
        <f>+SUM(D23:O25)</f>
        <v>0.1</v>
      </c>
    </row>
    <row r="24" spans="1:17" s="2" customFormat="1" ht="66" customHeight="1" x14ac:dyDescent="0.25">
      <c r="A24" s="5" t="s">
        <v>40</v>
      </c>
      <c r="B24" s="25" t="s">
        <v>20</v>
      </c>
      <c r="C24" s="80"/>
      <c r="D24" s="22"/>
      <c r="E24" s="22"/>
      <c r="F24" s="14"/>
      <c r="G24" s="22"/>
      <c r="H24" s="22"/>
      <c r="I24" s="22"/>
      <c r="J24" s="23"/>
      <c r="K24" s="23"/>
      <c r="L24" s="14">
        <v>0.03</v>
      </c>
      <c r="M24" s="14"/>
      <c r="N24" s="14"/>
      <c r="O24" s="14"/>
      <c r="P24" s="82"/>
    </row>
    <row r="25" spans="1:17" s="2" customFormat="1" ht="63.75" customHeight="1" thickBot="1" x14ac:dyDescent="0.3">
      <c r="A25" s="16" t="s">
        <v>41</v>
      </c>
      <c r="B25" s="100" t="s">
        <v>20</v>
      </c>
      <c r="C25" s="80"/>
      <c r="D25" s="101"/>
      <c r="E25" s="101"/>
      <c r="F25" s="101"/>
      <c r="G25" s="101"/>
      <c r="H25" s="101"/>
      <c r="I25" s="12"/>
      <c r="J25" s="12">
        <v>0.03</v>
      </c>
      <c r="K25" s="102"/>
      <c r="L25" s="12"/>
      <c r="M25" s="12"/>
      <c r="N25" s="12"/>
      <c r="O25" s="12"/>
      <c r="P25" s="82"/>
    </row>
    <row r="26" spans="1:17" s="2" customFormat="1" ht="19.5" thickBot="1" x14ac:dyDescent="0.3">
      <c r="A26" s="46" t="s">
        <v>42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</row>
    <row r="27" spans="1:17" s="2" customFormat="1" ht="75" x14ac:dyDescent="0.25">
      <c r="A27" s="21" t="s">
        <v>43</v>
      </c>
      <c r="B27" s="6" t="s">
        <v>26</v>
      </c>
      <c r="C27" s="63">
        <f>+COUNT(D27:O28)</f>
        <v>2</v>
      </c>
      <c r="D27" s="8"/>
      <c r="E27" s="8">
        <v>0.05</v>
      </c>
      <c r="F27" s="8"/>
      <c r="G27" s="26"/>
      <c r="H27" s="26"/>
      <c r="I27" s="26"/>
      <c r="J27" s="26"/>
      <c r="K27" s="8"/>
      <c r="L27" s="26"/>
      <c r="M27" s="26"/>
      <c r="N27" s="26"/>
      <c r="O27" s="27"/>
      <c r="P27" s="86">
        <f>+SUM(D27:O28)</f>
        <v>0.1</v>
      </c>
    </row>
    <row r="28" spans="1:17" s="2" customFormat="1" ht="75.75" thickBot="1" x14ac:dyDescent="0.3">
      <c r="A28" s="28" t="s">
        <v>44</v>
      </c>
      <c r="B28" s="6" t="s">
        <v>26</v>
      </c>
      <c r="C28" s="64"/>
      <c r="D28" s="43"/>
      <c r="E28" s="43"/>
      <c r="F28" s="27"/>
      <c r="G28" s="30"/>
      <c r="H28" s="30"/>
      <c r="I28" s="30"/>
      <c r="J28" s="30"/>
      <c r="K28" s="27"/>
      <c r="L28" s="30"/>
      <c r="M28" s="30"/>
      <c r="N28" s="30"/>
      <c r="O28" s="12">
        <v>0.05</v>
      </c>
      <c r="P28" s="87"/>
    </row>
    <row r="29" spans="1:17" x14ac:dyDescent="0.3">
      <c r="A29" s="88" t="s">
        <v>45</v>
      </c>
      <c r="B29" s="89"/>
      <c r="C29" s="31"/>
      <c r="D29" s="32">
        <f t="shared" ref="D29:L29" si="0">+D6+D7+D11+D12+D13+D14+D15+D16+D19+D20+D23+D24+D25+D27+D28</f>
        <v>0.03</v>
      </c>
      <c r="E29" s="32">
        <f t="shared" si="0"/>
        <v>0.14000000000000001</v>
      </c>
      <c r="F29" s="32">
        <f t="shared" si="0"/>
        <v>7.0000000000000007E-2</v>
      </c>
      <c r="G29" s="32">
        <f t="shared" si="0"/>
        <v>0.09</v>
      </c>
      <c r="H29" s="32">
        <f t="shared" si="0"/>
        <v>0.12</v>
      </c>
      <c r="I29" s="32">
        <f t="shared" si="0"/>
        <v>0.13</v>
      </c>
      <c r="J29" s="32">
        <f t="shared" si="0"/>
        <v>0.09</v>
      </c>
      <c r="K29" s="32">
        <f t="shared" si="0"/>
        <v>7.0000000000000007E-2</v>
      </c>
      <c r="L29" s="32">
        <f t="shared" si="0"/>
        <v>0.05</v>
      </c>
      <c r="M29" s="32">
        <f>+M6+M7+M8+M9+M11+M12+M13+M14+M15+M16+M17+M19+M20+M21+M23+M24+M25+M27+M28</f>
        <v>0.06</v>
      </c>
      <c r="N29" s="32">
        <f t="shared" ref="N29:O29" si="1">+N6+N7+N8+N9+N11+N12+N13+N14+N15+N16+N17+N19+N20+N21+N23+N24+N25+N27+N28</f>
        <v>0.04</v>
      </c>
      <c r="O29" s="32">
        <f t="shared" si="1"/>
        <v>0.11000000000000001</v>
      </c>
      <c r="P29" s="33">
        <f>+P6+P11+P19+P23+P27</f>
        <v>1</v>
      </c>
    </row>
    <row r="30" spans="1:17" ht="19.5" thickBot="1" x14ac:dyDescent="0.35">
      <c r="A30" s="90" t="s">
        <v>46</v>
      </c>
      <c r="B30" s="91"/>
      <c r="C30" s="99">
        <f>+(C6+C11+C19+C23+C27)</f>
        <v>32</v>
      </c>
      <c r="D30" s="35">
        <f>+COUNT(D6:D9,D11:D17,D19:D21,D23:D25,D27:D28)</f>
        <v>1</v>
      </c>
      <c r="E30" s="35">
        <f t="shared" ref="E30:O30" si="2">+COUNT(E6:E9,E11:E17,E19:E21,E23:E25,E27:E28)</f>
        <v>2</v>
      </c>
      <c r="F30" s="35">
        <f t="shared" si="2"/>
        <v>3</v>
      </c>
      <c r="G30" s="35">
        <f t="shared" si="2"/>
        <v>3</v>
      </c>
      <c r="H30" s="35">
        <f t="shared" si="2"/>
        <v>4</v>
      </c>
      <c r="I30" s="35">
        <f t="shared" si="2"/>
        <v>3</v>
      </c>
      <c r="J30" s="35">
        <f t="shared" si="2"/>
        <v>4</v>
      </c>
      <c r="K30" s="35">
        <f t="shared" si="2"/>
        <v>2</v>
      </c>
      <c r="L30" s="35">
        <f t="shared" si="2"/>
        <v>2</v>
      </c>
      <c r="M30" s="35">
        <f t="shared" si="2"/>
        <v>3</v>
      </c>
      <c r="N30" s="35">
        <f t="shared" si="2"/>
        <v>2</v>
      </c>
      <c r="O30" s="35">
        <f t="shared" si="2"/>
        <v>3</v>
      </c>
      <c r="P30" s="36"/>
      <c r="Q30" s="37"/>
    </row>
    <row r="31" spans="1:17" x14ac:dyDescent="0.3">
      <c r="A31" s="114"/>
      <c r="B31" s="115"/>
      <c r="C31" s="116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8"/>
    </row>
    <row r="32" spans="1:17" ht="19.5" thickBot="1" x14ac:dyDescent="0.35">
      <c r="A32" s="114"/>
      <c r="B32" s="115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8"/>
    </row>
    <row r="33" spans="1:16" ht="19.5" thickBot="1" x14ac:dyDescent="0.35">
      <c r="A33" s="92" t="s">
        <v>47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4"/>
    </row>
    <row r="34" spans="1:16" x14ac:dyDescent="0.3">
      <c r="A34" s="105" t="s">
        <v>48</v>
      </c>
      <c r="B34" s="71" t="s">
        <v>49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</row>
    <row r="35" spans="1:16" x14ac:dyDescent="0.3">
      <c r="A35" s="40" t="s">
        <v>50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6"/>
    </row>
    <row r="36" spans="1:16" x14ac:dyDescent="0.3">
      <c r="A36" s="40" t="s">
        <v>51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6"/>
    </row>
    <row r="37" spans="1:16" x14ac:dyDescent="0.3">
      <c r="A37" s="40" t="s">
        <v>52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6"/>
    </row>
    <row r="38" spans="1:16" ht="19.5" thickBot="1" x14ac:dyDescent="0.35">
      <c r="A38" s="41" t="s">
        <v>53</v>
      </c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9"/>
    </row>
  </sheetData>
  <sheetProtection sheet="1" objects="1" scenarios="1"/>
  <mergeCells count="24">
    <mergeCell ref="A18:P18"/>
    <mergeCell ref="A1:P2"/>
    <mergeCell ref="A3:A4"/>
    <mergeCell ref="B3:B4"/>
    <mergeCell ref="C3:C4"/>
    <mergeCell ref="D3:P3"/>
    <mergeCell ref="A5:P5"/>
    <mergeCell ref="C6:C9"/>
    <mergeCell ref="P6:P9"/>
    <mergeCell ref="A10:P10"/>
    <mergeCell ref="C11:C17"/>
    <mergeCell ref="P11:P17"/>
    <mergeCell ref="B34:P38"/>
    <mergeCell ref="C19:C21"/>
    <mergeCell ref="P19:P21"/>
    <mergeCell ref="A22:P22"/>
    <mergeCell ref="C23:C25"/>
    <mergeCell ref="P23:P25"/>
    <mergeCell ref="A26:P26"/>
    <mergeCell ref="C27:C28"/>
    <mergeCell ref="P27:P28"/>
    <mergeCell ref="A29:B29"/>
    <mergeCell ref="A30:B30"/>
    <mergeCell ref="A33:P33"/>
  </mergeCells>
  <printOptions horizontalCentered="1"/>
  <pageMargins left="0.70866141732283472" right="0.70866141732283472" top="0.74803149606299213" bottom="0.74803149606299213" header="0.51181102362204722" footer="0.31496062992125984"/>
  <pageSetup scale="43" orientation="landscape" r:id="rId1"/>
  <headerFooter>
    <oddFooter>&amp;C&amp;G</oddFooter>
  </headerFooter>
  <rowBreaks count="1" manualBreakCount="1">
    <brk id="2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PESV 2022</vt:lpstr>
      <vt:lpstr>PAA_PESV_2022_V2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Baez Matallana</dc:creator>
  <cp:lastModifiedBy>Martin Julian Pedraza Galindo</cp:lastModifiedBy>
  <cp:lastPrinted>2022-11-15T21:27:50Z</cp:lastPrinted>
  <dcterms:created xsi:type="dcterms:W3CDTF">2022-09-27T21:16:09Z</dcterms:created>
  <dcterms:modified xsi:type="dcterms:W3CDTF">2022-11-15T21:28:18Z</dcterms:modified>
</cp:coreProperties>
</file>