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cgarcia\Downloads\"/>
    </mc:Choice>
  </mc:AlternateContent>
  <xr:revisionPtr revIDLastSave="0" documentId="13_ncr:1_{1337889D-A319-4117-9091-334B16429461}" xr6:coauthVersionLast="47" xr6:coauthVersionMax="47" xr10:uidLastSave="{00000000-0000-0000-0000-000000000000}"/>
  <bookViews>
    <workbookView xWindow="-120" yWindow="-120" windowWidth="29040" windowHeight="15840" xr2:uid="{00000000-000D-0000-FFFF-FFFF00000000}"/>
  </bookViews>
  <sheets>
    <sheet name="Inversión" sheetId="5" r:id="rId1"/>
    <sheet name="Operación" sheetId="7" r:id="rId2"/>
  </sheets>
  <definedNames>
    <definedName name="_xlnm.Print_Area" localSheetId="0">Inversión!$A$1:$P$182</definedName>
    <definedName name="_xlnm.Print_Area" localSheetId="1">Operación!$A$1:$P$91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5" l="1"/>
  <c r="H42" i="5"/>
  <c r="H41" i="5"/>
  <c r="H65" i="7" l="1"/>
  <c r="H64" i="7"/>
  <c r="H63" i="7"/>
  <c r="H32" i="7"/>
  <c r="H90" i="5" l="1"/>
  <c r="H89" i="5"/>
  <c r="H88" i="5"/>
  <c r="H95" i="5"/>
  <c r="H94" i="5"/>
  <c r="H93" i="5"/>
  <c r="H85" i="5"/>
  <c r="H84" i="5"/>
  <c r="H83" i="5"/>
  <c r="H147" i="5"/>
  <c r="H146" i="5"/>
  <c r="H145" i="5"/>
  <c r="H144" i="5"/>
  <c r="H152" i="5"/>
  <c r="H151" i="5"/>
  <c r="H150" i="5"/>
  <c r="H80" i="5"/>
  <c r="H79" i="5"/>
  <c r="H78" i="5"/>
  <c r="H75" i="5"/>
  <c r="H74" i="5"/>
  <c r="H73" i="5"/>
  <c r="H53" i="5"/>
  <c r="H52" i="5"/>
  <c r="H51" i="5"/>
  <c r="H50" i="5"/>
  <c r="H35" i="5" l="1"/>
  <c r="H30" i="5"/>
  <c r="H106" i="5" l="1"/>
  <c r="J53" i="7"/>
  <c r="J23" i="7"/>
  <c r="H37" i="5"/>
  <c r="H36" i="5"/>
  <c r="J164" i="5"/>
  <c r="J169" i="5"/>
  <c r="H46" i="7"/>
  <c r="H47" i="7"/>
  <c r="H48" i="7"/>
  <c r="J69" i="5"/>
  <c r="H38" i="5" l="1"/>
  <c r="H31" i="5"/>
  <c r="H48" i="5"/>
  <c r="H47" i="5"/>
  <c r="H46" i="5"/>
  <c r="J65" i="5"/>
  <c r="H65" i="5" s="1"/>
  <c r="H64" i="5"/>
  <c r="H63" i="5"/>
  <c r="H62" i="5"/>
  <c r="H70" i="7"/>
  <c r="H69" i="7"/>
  <c r="H68" i="7"/>
  <c r="H43" i="7"/>
  <c r="H42" i="7"/>
  <c r="H41" i="7"/>
  <c r="H38" i="7"/>
  <c r="H37" i="7"/>
  <c r="H36" i="7"/>
  <c r="H35" i="7"/>
  <c r="H28" i="7"/>
  <c r="H27" i="7"/>
  <c r="H26" i="7"/>
  <c r="H107" i="5"/>
  <c r="H105" i="5"/>
  <c r="H104" i="5"/>
  <c r="H70" i="5"/>
  <c r="H69" i="5"/>
  <c r="H33" i="5"/>
  <c r="H32" i="5"/>
  <c r="H23" i="7"/>
  <c r="H53" i="7"/>
  <c r="H52" i="7"/>
  <c r="H169" i="5"/>
  <c r="H164" i="5"/>
  <c r="H137" i="5"/>
  <c r="H33" i="7"/>
  <c r="L31" i="7"/>
  <c r="H159" i="5"/>
  <c r="H117" i="5"/>
  <c r="H111" i="5"/>
  <c r="J51" i="7"/>
  <c r="L51" i="7" s="1"/>
  <c r="L21" i="7"/>
  <c r="J21" i="7"/>
  <c r="I21" i="7"/>
  <c r="H22" i="7"/>
  <c r="H162" i="5"/>
  <c r="H140" i="5"/>
  <c r="H135" i="5"/>
  <c r="H130" i="5"/>
  <c r="H125" i="5"/>
  <c r="H168" i="5"/>
  <c r="H163" i="5"/>
  <c r="H158" i="5"/>
  <c r="H157" i="5"/>
  <c r="H100" i="5"/>
  <c r="H102" i="5"/>
  <c r="H110" i="5"/>
  <c r="H112" i="5"/>
  <c r="H115" i="5"/>
  <c r="H116" i="5"/>
  <c r="H120" i="5"/>
  <c r="H122" i="5"/>
  <c r="H126" i="5"/>
  <c r="H127" i="5"/>
  <c r="H131" i="5"/>
  <c r="H132" i="5"/>
  <c r="H136" i="5"/>
  <c r="H141" i="5"/>
  <c r="H142" i="5"/>
  <c r="H57" i="5"/>
  <c r="H60" i="5"/>
  <c r="H59" i="5"/>
  <c r="H58" i="5"/>
  <c r="H31" i="7" l="1"/>
  <c r="H51" i="7"/>
  <c r="H21" i="7"/>
  <c r="H167" i="5"/>
  <c r="H24" i="5" l="1"/>
  <c r="H26" i="5"/>
  <c r="H25" i="5"/>
  <c r="H9" i="5"/>
  <c r="H21" i="5"/>
  <c r="H20" i="5"/>
  <c r="H19" i="5"/>
  <c r="H11" i="5"/>
  <c r="H10" i="5"/>
  <c r="H14" i="5"/>
  <c r="H16" i="5"/>
  <c r="H15" i="5"/>
  <c r="H121" i="5" l="1"/>
  <c r="H68" i="5"/>
  <c r="H101" i="5"/>
</calcChain>
</file>

<file path=xl/sharedStrings.xml><?xml version="1.0" encoding="utf-8"?>
<sst xmlns="http://schemas.openxmlformats.org/spreadsheetml/2006/main" count="734" uniqueCount="202">
  <si>
    <t>PLAN ESTRATÉGICO DE TECNOLOGÍA DE INFORMACIÓN  PETI 2020-2024
VIGENCIA 2022
PROGRAMACIÓN / EJECUCIÓN 
SEGUIMIENTO Tercer Trimestre</t>
  </si>
  <si>
    <t>No</t>
  </si>
  <si>
    <t>Objetivo Estrategico al que aporta</t>
  </si>
  <si>
    <t>Responsable /
Dependencia
Radicado avance</t>
  </si>
  <si>
    <t>Proyecto Alto Componente Tic / Hitos Importantes a Desarrollar</t>
  </si>
  <si>
    <t xml:space="preserve">Meta Cuatrienio </t>
  </si>
  <si>
    <r>
      <t xml:space="preserve">Ejecución Acumulada a Dic. </t>
    </r>
    <r>
      <rPr>
        <b/>
        <u/>
        <sz val="10"/>
        <rFont val="Arial"/>
        <family val="2"/>
      </rPr>
      <t>2021</t>
    </r>
  </si>
  <si>
    <t>Programación/Ejecución</t>
  </si>
  <si>
    <t>Avances de cada Hito / Observaciones</t>
  </si>
  <si>
    <t>1er Trim</t>
  </si>
  <si>
    <t>2do Trim</t>
  </si>
  <si>
    <t>3er Trim</t>
  </si>
  <si>
    <t>4to Trim</t>
  </si>
  <si>
    <t xml:space="preserve"> Programa: Gestionar y mantener el modelo de seguridad y privacidad de la información.</t>
  </si>
  <si>
    <t>Promover procesos de
transformación digital
en la Secretaría
General para aportar a
la gestión pública
eficiente
Meta: Implementar en un 100% el modelo de Seguridad y Privacidad de la Información</t>
  </si>
  <si>
    <t>Oficina Tecnologías de la Información y las Comunicaciones
Radicado 3-2022-31761</t>
  </si>
  <si>
    <t>Implementación Modelo de Seguridad y Privacidad de la Información</t>
  </si>
  <si>
    <t>Programado</t>
  </si>
  <si>
    <t>Se llevó a cabo las siguientes actividades:
1. Actualización documentos: PR-187 Activos de información; GSS-004 Guía Categorización Activos de información; GS-096 Guía Metodología Riesgos de Seguridad Digital; FT-367 Identificación, valoración y planes de tratamiento de los activos de información
2. Generación cronograma identificación/actualización activos de información
3. Solicitud por medio de memorando de los gestores a cada dependencia.
4. Aprobación MA-031 Manual de Seguridad y Privacidad de la Información por el Comité Institucional de Gestión y Desempeño de la Entidad
5. Aprobación Plan de Trabajo Seguridad y Privacidad de la Información por el Comité Institucional de Gestión y Desempeño de la Entidad.
6. Análisis de Vulnerabilidades red de servidores de la Entidad
7. Atención de Incidentes reportados a través de GLPI
8. Generación sensibilizaciones basado en información de atención de incidentes reportados en GLPI.</t>
  </si>
  <si>
    <t>En el segundo trimestre se llevó a cabo las siguientes actividades:
1. Se inicio la Ejecución del cronograma para la actualización, identificación activos de información y valoración de sus riesgos, con las siguientes dependencias: Oficina de Tecnologías de la Información y las Comunicaciones - OTIC,   Oficina Alta Consejería Distrital de Tecnologías de la Información y Comunicaciones - ACDTIC,   Oficina de Control Interno,   Oficina de Control Interno Disciplinario,    Oficina Asesora de Jurídica,   Oficina Asesora de Planeación y  Oficina Consejera de Comunicaciones.
2. Actualización Manual de Seguridad y Privacidad de la Información - 4204000-MA-031: Se realiza actualizaciones ya que va de la mano con la mejora continua planteada en el Plan de Trabajo de Seguridad y Privacidad de la Información aprobado por el Comité Institucional y las actualizaciones identificadas o definidas durante la vigencia serán llevadas nuevamente  al comite al  finalizar la vigencia 2022
3. Seguimiento remediación análisis de vulnerabilidades: 266 direcciones IP analizadas
4. Atención de 20 Incidentes relacionados con seguridad de la información reportados por servidores de la entidad y regisradas a través de la herramienta  GLPI. (el acumulado para la vigencia 2022 es 89 incidentes atendidos)
5. Generación sensibilizaciones basado en información de atención de incidentes reportados en GLPI.
6. Se realizaron 6 sesiones presenciales de sensibilización en seguridad de la información y protección de datos personales, entregando a  70 servidores que se encontraban en sitio (oficinas) tres (3) tipos diferentes de tarjetas con Tips asociados a la privacidad y seguridad de la información,  incentivando entre los participantes, se puede decir que la curiosidad sobre la información en las otras tarjetas reforzaron así la concienciación en los temas, y una virtual el 22 de junio con asistencia de 17 servidores.</t>
  </si>
  <si>
    <t>•Se remite la respectiva actualización del documento 4204000-PR-187 Activos de Información, el cual presenta un ajuste respectivo a nivel de: Cambio de actividad 12 en donde se solicita apoyo a la Subdirección de Servicios Administrativos por Subdirección de Gestión Documental, acorde con la creación de dicha subsecretaria en la Entidad. En la actividad 11 cambia el nombre de Oficina Asesora de Jurídica a Oficina Jurídica. Se realiza la actualización de registros como el FT-211 ya que éste recolecta datos sensibles y para las capacitaciones no es necesario obtener estos datos, por lo cual, las evidencias son las respectivas citaciones a las socializaciones asociadas y descritas en el procedimiento.
•Se remite la actualización de la política al Jefe de la OTIC para la respectiva revisión a través de los links dispuestos para ellos, así como el Manual de Seguridad con la respectiva matriz RACI y el procedimiento de Seguridad y Privacidad de la Información.
•Durante el mes de septiembre/2022 se realizó la revisión de la declaración de aplicabilidad para verificar, validar y corroborar lo establecido con la Norma ISO/IEC 27001 en su Anexo A y los 113 controles, encontrando lo siguiente:
Controles Administrativos – Los controles asociados a los siguientes grupos de control:
oA.5. Políticas de Seguridad de la Información.
oA.6. Organización de la Seguridad de la Información.
oA.7. Seguridad en los Recursos Humanos.
oA.8. Gestión de Activos.
oA.15. Relaciones con Proveedores.
oA.17. Aspectos de seguridad de la información en la gestión de la continuidad del negocio.
oA.18. Cumplimiento.
Se encuentran con cumplimiento en el siguiente descrito:
Cumplidos al 100%: indica que han sido desarrollados e implementados, y en este grupo se encuentran los controles descritos y asociados en:
oA.5. Políticas de Seguridad de la Información
Con un cumplimiento entre el 60% y el 99%: se encuentran los controles descritos y asociados en:
oA.6. Organización de la Seguridad de la Información.
oA.7. Seguridad en los Recursos Humanos.
oA.8. Gestión de Activos.
oA.15. Relaciones con Proveedores.
oA.18. Cumplimiento.
Con un cumplimiento menor al 59%: se encuentran los controles descritos y asociados en:
oA.17. Aspectos de seguridad de la información en la gestión de la continuidad del negocio.
Controles técnicos – Los controles asociados a los siguientes grupos de control:
oA.9. Control de Acceso.
A.10. Criptografía.
oA.11. Seguridad física y ambiental.
oA.12. Seguridad en las operaciones.
oA.13. Seguridad en Comunicaciones.
oA.14. Adquisición, desarrollo y mantenimiento de sistemas.
oA.16. Gestión de Incidentes de Seguridad de la Información.
Se encuentran con cumplimiento en el siguiente descrito:
Con un cumplimiento entre el 60% y el 99%: se encuentran los controles descritos y asociados en:
oA.9. Control de Acceso.
oA.11. Seguridad física y ambiental.
oA.12. Seguridad en las operaciones.
oA.13. Seguridad en Comunicaciones.
Con un cumplimiento menor al 59%: se encuentran los controles descritos y asociados en:
oA.10. Criptografía.
oA.14. Adquisición, desarrollo y mantenimiento de sistemas.
oA.16. Gestión de Incidentes de Seguridad de la Información.
Con esta revisión efectuada, se espera que para el último trimestre de la vigencia 2022 se termine de actualizar el documento 4204000-MA-031 Manual de Políticas y Controles de Seguridad y Privacidad de la Información y Políticas de TI y el cual hace parte del documento procedimiento Seguridad y Privacidad de la Información el cual estará alineado y hará parte del proceso Fortalecimiento Institucional acorde con los cambios que actualmente se encuentra ejecutando la Entidad.
•Para lo anterior, se remiten los links respectivos al Jefe de la OTIC, al apoyo a la supervisión del contrato y al Oficial de Protección de Datos Personales para sus revisiones, observaciones / modificaciones que se consideren necesarias.
•Los documentos se encuentran en proceso de actualización.
•Se realiza la revisión y se actualiza el instrumento de medición, en donde no se presenta modificación alguna en el porcentaje de cumplimiento a nivel de implementación y seguimiento del Modelo de Seguridad y Privacidad de la Información en la Entidad. El porcentaje de avance de implementación siguen en el 65,82% Evaluación de controles y Avance PHVA en 75%.
•Se remite correo electrónico a la Oficina de Alta Consejería Distrital de Tecnologías de Información y Comunicaciones – TIC.
•Se recibieron 60 eventos registrados como incidentes de seguridad de la información, los cuales fueron atendidos a través de bloqueos realizados directamente por el administrador de correo electrónico.
•El reporte de 44/57 (73,33%) casos se centró en: INFRAESTRUCTURA &gt; Correo Electrónico &gt; Correos con contenido malicioso.
•El reporte de 11/57 (18,33%) casos se centró en: MESA DE SERVICIOS &gt; Antivirus &gt; Virus informáticos y sistemas operativos y MESA DE SERVICIOS &gt; Usuario Final &gt; Problemas con el Correo Electrónico
•El reporte de 5/57 (8,33%) casos se centró en: Seguridad Informática
•Los incidentes quedaron debidamente documentados en la herramienta GLPI y en donde reposa la manera en cómo fueron atendidos, como fueron solucionados y las recomendaciones brindadas a los usuarios finales.
•Durante el mes de septiembre/2022 y acorde con lo programado y se analizaron un total de direcciones IP:
45 direcciones IP productivo con sistema operativo Windows.
10 direcciones IP desarrollo y pruebas con sistema operativo Windows.
94 direcciones IP productivo con sistema operativo Linux.
34 direcciones IP desarrollo y pruebas con sistema operativo Linux.
•Se realizaron los respectivos comparativos con relación al escaneo realizado en el mes de mayo/2022 encontrando los siguientes resultados:
Ambiente productivo Linux: Se presentó un aumento en 1302 ubicadas en 26 direcciones IP que deben ser revisadas
Se presenta un número de 1194 vulnerabilidades ídem en 24 direcciones IP en los dos periodos analizados
Se presenta una disminución de 1982 en 23 direcciones IP a nivel de vulnerabilidades.
Debe presentarse el respectivo plan de remediación para ejecutar en el mes de Octubre/2022
Ambiente pruebas Linux: Se presentó un aumento en 1351 ubicadas en 21 direcciones IP que deben ser revisadas
Se presenta un número de 8 vulnerabilidades ídem en 4 direcciones IP en los dos periodos analizados
Se presenta una disminución de 837 en 8 direcciones IP a nivel de vulnerabilidades.
Debe presentarse el respectivo plan de remediación para ejecutar en el mes de Octubre/2022
Ambiente productivo Windows: Existen 3 direcciones IP que se encontraban en Mayo y ahora no se encuentran disponibles en Septiembre
Se presenta un número de 91 vulnerabilidades ídem en 13 direcciones IP en los dos periodos analizados
Se presenta una disminución de 2848 en 34 direcciones IP a nivel de vulnerabilidades.
Debe presentarse el respectivo plan de remediación para ejecutar en el mes de Octubre/2022
Ambiente pruebas Windows: Existen 3 direcciones IP que se encontraban en Mayo y ahora no se encuentran disponibles en Septiembre
Se encuentran 24 vulnerabilidades demás en 2 direcciones IP
Se presenta un número de 26 vulnerabilidades ídem en 1 dirección IP en los dos periodos analizados
Se presenta una disminución de 18 en 11 direcciones IP a nivel de vulnerabilidades.
Debe presentarse el respectivo plan de remediación para ejecutar en el mes de Octubre/2022
•Los informes se remitieron a los administradores de servidores Linux y Windows y se llevó a cabo la respectiva socialización de los resultados para que se genere el respectivo plan de remediación y aplicarlo de manera correcta.
•Durante el mes de septiembre/2022 se presentó una solicitud de escaneo de vulnerabilidades al sitio de pruebas de la nueva sede electrónica, encontrándose un total de 13 vulnerabilidades y en donde, 8 de ellas severas y 5 moderadas sin explotable alguno.
•En el mes de septiembre/2022 se llevó a cabo la socialización para la identificación/actualización de activos de información para las dependencias: Despacho Secretaría General; Despacho Secretario Privado y Oficina de Protocolo.
•Las dependencias Despacho Secretaría General y Oficina de Protocolo realizaron la respectiva revisión, actualización de activos de información y valoración de riesgos respectivos. Se encuentra pendiente por finalizar la actividad el Despacho Secretario Privado.
•En el mes de septiembre se terminaron las actividades de identificación/actualización y valoración de riesgos sobre los activos de información las dependencias: Oficina Consejería de Comunicaciones; Subsecretaría de Servicio al Ciudadano; Control Interno.
•Para el cierre del mes, el estado de los activos es el siguiente: 16 dependencias completas y 15 dependencias en proceso de terminación.
•Se remitieron los correos correspondientes para la finalización de la identificación/actualización y valoración de riesgos sobre los activos de información a las dependencias que integran la Subsecretaría de Fortalecimiento Institucional.
•Se generaron dos memorandos internos solicitando el apoyo a la Subdirección de Gestión Documental y Oficina Jurídica para la revisión de los campos en los activos de información relacionados con: Serie y Subserie y Ley de Transparencia y Acceso a la Información.</t>
  </si>
  <si>
    <t>Describa los avances cualitativos obtenidos del hito o entregable respectivo  durante el trimestre y/o los atrasos o dificultades.</t>
  </si>
  <si>
    <t>Ejecutado</t>
  </si>
  <si>
    <r>
      <t xml:space="preserve">Registre la </t>
    </r>
    <r>
      <rPr>
        <b/>
        <u/>
        <sz val="9"/>
        <color theme="2" tint="-0.499984740745262"/>
        <rFont val="Arial"/>
        <family val="2"/>
      </rPr>
      <t xml:space="preserve">ejecución </t>
    </r>
    <r>
      <rPr>
        <sz val="9"/>
        <color theme="2" tint="-0.499984740745262"/>
        <rFont val="Arial"/>
        <family val="2"/>
      </rPr>
      <t>realizada en el trimestre de la vigencia</t>
    </r>
  </si>
  <si>
    <t>Presupuesto asociado</t>
  </si>
  <si>
    <r>
      <t xml:space="preserve">Registre la </t>
    </r>
    <r>
      <rPr>
        <b/>
        <u/>
        <sz val="9"/>
        <color theme="2" tint="-0.499984740745262"/>
        <rFont val="Arial"/>
        <family val="2"/>
      </rPr>
      <t xml:space="preserve">ejecución presupuestal </t>
    </r>
    <r>
      <rPr>
        <sz val="9"/>
        <color theme="2" tint="-0.499984740745262"/>
        <rFont val="Arial"/>
        <family val="2"/>
      </rPr>
      <t>realizada en el trimestre de la vigencia</t>
    </r>
  </si>
  <si>
    <t>Girado</t>
  </si>
  <si>
    <r>
      <t xml:space="preserve">Registre el </t>
    </r>
    <r>
      <rPr>
        <b/>
        <u/>
        <sz val="9"/>
        <color theme="2" tint="-0.499984740745262"/>
        <rFont val="Arial"/>
        <family val="2"/>
      </rPr>
      <t xml:space="preserve">presupuesto girado </t>
    </r>
    <r>
      <rPr>
        <sz val="9"/>
        <color theme="2" tint="-0.499984740745262"/>
        <rFont val="Arial"/>
        <family val="2"/>
      </rPr>
      <t>realizado en el trimestre de la vigencia</t>
    </r>
  </si>
  <si>
    <t>Oficina Tecnologías de la Información y las Comunicaciones
Radicado 3-2022-31439
Radicado 3-2022-31439
Correo electrónico</t>
  </si>
  <si>
    <t>Prestar servicios profesionales para realizar acompañamiento y apoyo en la gestión de los servicios dispuestos por la Oficina de Tecnología de la Información y las Comunicaciones de la Secretaría General, en el marco de Gestionar y mantener el modelo de seguridad y privacidad de la información</t>
  </si>
  <si>
    <t>Desarrollo de actividades de verificación, monitoreo, análisis, seguimiento y control en todo lo relacionado al procedimiento de incidentes y requerimientos tecnológicos de la Oficina de la Tecnologías de la Información y las Comunicaciones; ha presentado informes de seguimiento e indicadores de forma mensual en los subcomités de autocontrol y apoyo a la gestión contractual del contrato de mesa de ayuda de la Oficina OTIC.
Desarrollo de actividades de soporte, administración, despliegues, ajustes y/o actualizaciones a plataformas Linux, así como verificación y remediación a las posibles vulnerabilidades y mitigar la materialización de riesgos y afectación a la seguridad de la información; La atención de estos servicios es a demanda por medio de la herramienta de gestión de servicios, por la cual se asignan casos de soporte para ser gestionados y solucionados para optimizar y garantizar el funcionamiento de la infraestructura plataformas tecnológicas basadas en Linux. 
Se realiza  el análisis de el nuevo almacenamiento de la Secretaria General Con sus fichas técnicas y cotizaciones.
Se realiza el inventario de Infraestructura Tecnológica.</t>
  </si>
  <si>
    <t>No se han realizado modificaciones  y se vienen desarrollando las actividades de acuerdo a lo programado.
Se realizaron actividades de verificación, monitoreo, análisis, seguimiento y control en todo lo relacionado al procedimiento de incidentes y requerimientos tecnológicos de la Oficina de la Tecnologías de la Información y las Comunicaciones; Se presentaron informes de seguimiento e indicadores de forma mensual en los subcomités de autocontrol y apoyo a la gestión contractual del contrato de mesa de ayuda de la Oficina OTIC.
Se realizaron actividades de soporte, administración, despliegues, ajustes y/o actualizaciones a plataformas Linux, así como verificación y remediación a las posibles vulnerabilidades y mitigar la materialización de riesgos y afectación a la seguridad de la información; La atención de estos servicios es a demanda por medio de la herramienta de gestión de servicios, por la cual se asignan casos de soporte para ser gestionados y solucionados para optimizar y garantizar el funcionamiento de la infraestructura plataformas tecnológicas basadas en Linux.</t>
  </si>
  <si>
    <t>No se han realizado modificacione  y se bienen desarrollando las actividades de acuerdo a lo programado.
Se ejecutaron los contratos sin inconveniente, durante el tiempo establecido del trimestre, se realizaron las pruebas de las implementaciones programadas.
 Se realizaron  actividades de verificación, monitoreo, análisis, seguimiento y control en todo lo relacionado al procedimiento de incidentes y requerimientos tecnológicos de la Oficina de la Tecnologías de la Información y las Comunicaciones; ha presentado informes de seguimiento e indicadores de forma mensual en los subcomités de autocontrol y apoyo a la gestión contractual del contrato de mesa de ayuda de la Oficina OTIC.
 Se realizaron actividades de soporte, administración, despliegues, ajustes y/o actualizaciones a plataformas Linux, así como verificación y remediación a las posibles vulnerabilidades y mitigar la materialización de riesgos y afectación a la seguridad de la información; La atención de estos servicios es a demanda por medio de la herramienta de gestión de servicios, por la cual se asignan casos de soporte para ser gestionados y solucionados para optimizar y garantizar el funcionamiento de la infraestructura plataformas tecnológicas basadas en Linux.</t>
  </si>
  <si>
    <t>Oficina Tecnologías de la Información y las Comunicaciones
Correo electrónico</t>
  </si>
  <si>
    <t>Gestión e implementación del plan de transición y adopción del protocolo IPv6</t>
  </si>
  <si>
    <t xml:space="preserve">A corte de 31 de marzo de 2022 la entidad ha desplegado IPv6 en todas las VLAN’s de usuarios finales en la Manzana Liévano. Se desplegó en conjunto con el ISP la segmentación de las redes por medio de BGP en los routers y PBR en el firewall. Lo que se busca con esta implementación es hacer uso de los 3 canales de internet y en caso de falla de uno de los canales, las redes sean migradas al siguiente de mayor capacidad. Actualmente el ISP realiza la alta disponibilidad de manera automática, mediante los monitoreos creados, es decir, migra las redes del canal caído al siguiente canal de mayor capacidad.
Durante el mes de marzo de 2022 se tuvo mesas de trabajo, con el fin de buscar una posible solución para automatizar la alta disponibilidad desde el firewall. Se planteó la idea de crear un SD-WAN en IPv6 sin NAT y sin uso de PBR, ya que el uso de esta tecnología no permite generar un Failover de manera automática.
En conjunto con el personal de soporte del firewall de entidad, se realizó la creación del SD-WAN para IPv6 durante la última semana del mes de marzo. Actualmente se encuentra en etapa de pruebas funcionales, una vez se supere esta etapa, se coordinara con el ISP la simulación de la caída de los canales, en la cual el ISP debe migrar las redes del canal caído y el firewall deberá cambiar el gateway IPv6 de manera automática, generando alta disponibilidad sin la intervención manual de los administradores de los equipos.
Se realizan pruebas de integración de los equipos con sistema operativo MACOS al dominio para uso del reconcomiendo de los usuarios en el firewall por medio de los grupos de seguridad en el directorio activo.
A continuación se relacionan las actividades realizadas:
-Las pruebas integración al directorio activo son satisfactorias, pero debido a que el evento de inicio de sesión de los equipos MACOS es diferente al de WINDOWS, el recolector del firewall no reconoce el usuario.
-Se escala al fabricante del firewall e informan que el agente recolector se debe pasar a modo polling para que vea los eventos de inicio de sesión de los equipos MACOS.
-Se cambia de modo dc-agent a polling en el agente recolector de firewall. El firewall reconoce el inicio de sesión de los equipos MACOS y WIndows pero solo reconoce una de las IP’s (IPv4 o IPv6), lo que causa que si el equipo inicia sesión por IPv4, pierde los permisos, ya que IPv6 tiene mayor preferencia en la resolución de nombres en la navegación a internet.
-Se procede a realizar rollback del modo de recolección del agente, dejándolo en dc-agent, lo que permite el reconocimiento de ambas IP’s (IPv4 e IPv6) en los sistemas operativos Windows.
-Se procede a realizar el inventario de equipos MACOS y se realiza reserva de IPv4 e IPv6 en el servidor DHCP/v6, garantizando que los equipos no cambiaran de IP mientras se encuentren en la misma vlan.
Se escala al ingeniero administrador del firewall con el fin de asignar los permisos especiales a las IP’s de los equipos MACOS.
Se presentaron retrasos en la ejecución de tareas por parte de ETB, las cuales incurrieron en cancelación de ventanas de despliegue. 
</t>
  </si>
  <si>
    <t>Se realizan Pruebas de alta disponibilidad de los canales de internet IPv6.
Se avanzó en la implementación de IPv6 en la MPLS  de la entidad, a la espera de cambio de router por parte de ETB.
Se realiza la implementación de IPv6 en el balanceador y WAF.
Se realiza el despliegue de una nueva red IPv6 para realizar publicaciones. 
Se desplegó IPv6 en los siguientes portales:
- centrogobierno.bogota.gov.co (Azure)
- archivobogota.secretariageneral.gov.co (Azure)
- victimasbogota.gov.co (Azure)
- gobiernoabiertobogota.gov.co (Azure)
- tic.bogota.gov.co (Azure)
- siga.alcaldiabogota.gov.co (On-Premise)</t>
  </si>
  <si>
    <t>Durante el tercer semestre del 2022 se realizó lo siguiente: 
-Implementación de IPv6 en la sede Imprenta por medio de la MPLS.
-Pruebas de IPv6 en Tequendama y Archivo.
-Depuración de Zonas DNS y liberación de direccionamiento público.   
-Implementación del WAF y Balanceador en IPv6.
-Despliegue de IPv6 en las siguientes URL’s de acceso interno y externo:
  *avanti.bogota.gov.co/#/inicio
  *extiendetumano.bogota.gov.co/#/inicio
  *certificaciones.bogota.gov.co/#/inicio
  *biblioarchivo.bogota.gov.co
  *reportes.bogota.gov.co/sdqs/login
  *rues.bogota.gov.co/services/wsDiligenciarVisita?wsdl
  *sdqs.bogota.gov.co/sdqs
  *elcofre.bogota.gov.co
  *siab.bogota.gov.co
  *adminbiblioteca.bogota.gov.co
  *sudivc.bogota.gov.co
  *wsivc.bogota.gov.co
  *sat.bogota.gov.co/sat/
  *sat.bogota.gov.co/jasperserver/login.html
  *mediacionrues.bogota.gov.co
  *agendar.victimasbogota.gov.co
  *observatorio.victimasbogota.gov.co
  *appmovil.centromemoria.gov.co
  *experiencias.centromemoria.gov.co
  *centromemoria.gov.co
  *www.centromemoria.gov.co
  *moviappdev.secretariageneral.gov.co
  *operadorlogistico.secretariageneral.gov.co
  *planmejoramiento.secretariageneral.gov.co
  *registrodistrital.secretariageneral.gov.co
  *acuerdoslaborales.secretariageneral.gov.co
  *www.contratacionbogota.gov.co
  *contratacionbogota.gov.co
  *inscripciones.bogotaaprendetic.gov.co
  *campus.bogotaaprendetic.gov.co
  *bogotaaprendetic.gov.co
  *www.bogotaaprendetic.gov.co
  *bogotaglobal.alcaldiabogota.gov.co
  *certicontratos.alcaldiabogota.gov.co
  *sigaprod.alcaldiabogota.gov.co/WebSGD
  *sivic.alcaldiabogota.gov.co
  *soporte.alcaldiabogota.gov.co
  *www.alcaldiabogota.gov.co/sisjur
  *www.alcaldiabogota.gov.co/sisjurMantenimiento
  *www.alcaldiabogota.gov.co/siprojweb2
  *www.alcaldiabogota.gov.co/SIPROJWEB
  *www.alcaldiabogota.gov.co/svcj
  *www.alcaldiabogota.gov.co/BJV
  *www.alcaldiabogota.gov.co/SPJ
  *www.alcaldiabogota.gov.co/sidie
  *www.alcaldiabogota.gov.co/abogaciaDC
  *www.alcaldiabogota.gov.co/SJD
  *www.alcaldiabogota.gov.co/sjContingente
  *www.alcaldiabogota.gov.co/BJVAdmin
  *www.alcaldiabogota.gov.co/docsig
  *www.alcaldiabogota.gov.co/vision
  *www.alcaldiabogota.gov.co/tablerocontrolsat
  *www.alcaldiabogota.gov.co/centroadministrativodistrital
  *www.alcaldiabogota.gov.co/sdqs
  *www.alcaldiabogota.gov.co/ivc
  *www.alcaldiabogota.gov.co
  *www.alcaldiabogota.gov.co/Sivic
  *www.alcaldiabogota.gov.co/WebSigac
  *www.alcaldiabogota.gov.co/WebSGD
  *www.alcaldiabogota.gov.co/WebSigar
  *www.alcaldiabogota.gov.co/encuestas
  *www.alcaldiabogota.gov.co/perno</t>
  </si>
  <si>
    <t>Construcción, estructuración, diseño  y administración del Programa Integral de Gestión de Protección de Datos Personales de la Secretaría General de la Alcaldía Mayor de Bogotá D.C.</t>
  </si>
  <si>
    <t>1. Revisión e identificación del estado actual de cumplimiento de la normativa de protección de datos en la Entidad.
2.  Generación de los documentos borrador de apoyo necesarios para la construcción del programa integral de gestión de datos personales.
3. Generación de la propuesta de actualización del documento de política general de protección de datos personales requerida como base fundamental del cumplimiento normativo. (en Borrador a marzo/2022)
4. Integración de los aspectos de privacidad con el inventario de activos de información desarrollado desde el MSPI en el formato FT-367
5. Registro y actualización del reporte de bases de datos ante la SIC (RNBD) dentro de los tiempos establecidos por Ley.
6. Inclusición de las categorías para la clasficación de incidentes o requerimientos relaciónados con la gestión de protección de datos
7.Apoyo a la alta consejería en el desarrollo del compartic realizado para el aspecto de protección de datos personales</t>
  </si>
  <si>
    <t>Durante el trimestre se avanzó en los siguientes temas:
1. Se continúa con la generación de los documentos borrador de apoyo necesarios para la construcción del programa integral de gestión de datos personales, como: Documento Técnico Tratamiento y Gestión PDP; Borrador Manual Tratamiento y Gestión PDP_2022; Instrumento Gestión e inventario de AP
2. Coordinación con talento humano para el desarrollo del ejercicio de capacitación frente a los aspectos relacionados con la protección de datos personales y sus aspectos relevantes
3. Diseño, impresión y entrega al Recurso Humano de la Entidad de infografías asociadas a la seguridad y privacidad de la información.
4. Se realizó junto con el oficial de seguidad la capacitación frente a los aspectos relacionados con la protección de datos personales, en forma presecial entregando a  70 servidores que se encontraban en sitio (oficinas) tres (3) tipos diferentes de tarjetas con Tips asociados a la privacidad y seguridad de la información,  incentivando entre los participantes, se puede decir que la curiosidad sobre la información en las otras tarjetas reforzaron así la concienciación en los temas, y una virtual el 22 de junio con asistencia de 17 servidores. 
4.  Socialización de los aspectos de privacidad incluidos en el inventario de activos de información en los ejercicios de actualización de activos programados en las siguientes dependencias: Oficina Alta Consejería Distrital de Tecnologías de la Información y Comunicaciones - ACDTIC,   Oficina de Control Interno,   Oficina de Control Interno Disciplinario,    Oficina Asesora de Jurídica,   Oficina Asesora de Planeación y  Oficina Consejera de Comunicaciones. 
5.  Actualización, presentación, aprobación y publicación de la política general de tratamiento de datos personales de la Entidad, quedando identificado o codificación 4204000-OT-082 en el sistema integrado de calidad.</t>
  </si>
  <si>
    <t>Durante el trimestre se avanzo en:
1. Presentación para aprobacion de los documentos borrador de apoyo necesarios para la construcción del programa integral de gestion de datos personales. Los documentos presentados fueron: 
-Borrador Documento Técnico Tratamiento y Gestión PDP, 
-Borrador Terminos y condiciones sede electrónica de la SGA, 
- Borrador Acuerdo confidencialidad Persona Juridica, 
-Borrador Instrumento Gestión e inventario de AP, 
-Borrador modelo de Contrato de Transmisión de Datos, Instrumento aplicabilidad contrato transmisión
2.  Se coordino con la Dirección de Ttalento Humano para el desarrollo del ejercicio de capacitación frente a los aspectos relacionados con la protección de datos personales y sus aspectos relevantes y se realizó Programación y Ejecución de ejercicios presenciales de sensibilización en protección de datos personales con las diferentes dependencias de la Entidad.
3. Se realizó actualización de componentes e información adicional requerida para actualización del documento Borrador 4204000-MA-033- Manual tratamiento y gestión PDP 
4. Se realizó revisión de la  “Solucion Integrate” y se hicieron recomendaciones en relación a los aspectos de protección de datos personales
5. Se gestiono la  “Solicitud de Persona de Enlace para Gestión de Protección de Datos Personales.” con la Subsecretaría de Servicio a la Ciudadanía, a la Dirección de Contratación, a la Alta Consejería para los Derechos de las Victimas y la Subsecretaría Corporativa</t>
  </si>
  <si>
    <t xml:space="preserve"> Programa: Actualizar la plataforma de seguridad de la información. </t>
  </si>
  <si>
    <t>Oficina Tecnologías de la Información y las Comunicaciones</t>
  </si>
  <si>
    <t>Adquirir la extensión de garantía para equipos Firewall que se encuentren fuera de garantía y que hacen parte de la infraestructura tecnológica de la Secretaría General Cont 704</t>
  </si>
  <si>
    <t>Proyecto Finalizado</t>
  </si>
  <si>
    <t>No programado para esta vigencia</t>
  </si>
  <si>
    <t>Se adquiere el licenciamiento para el funcionamiento de los equipos de seguridad perimetral Firewall, se realiza mantenimiento a las políticas y ajuste a las mismas</t>
  </si>
  <si>
    <t>No aplica</t>
  </si>
  <si>
    <t>Adquisición, Instalación y puesta en funcionamiento de una solución o sistema WAF. Adquirir la extensión de garantía para equipos WAF que se encuentren fuera de garantía y que hacen parte de la infraestructura tecnológica de la Secretaría General. Cont 704</t>
  </si>
  <si>
    <t>Se adquiere el licenciamiento para el funcionamiento de los equipos de seguridad perimetral WAF, se realiza mantenimiento a las políticas y ajuste a las mismas</t>
  </si>
  <si>
    <t>Adquirir un sistema de almacenamiento de misión crítica restructurando el Datacenter principal que conforma la infraestructura de la de la Secretaria General de la Alcaldía Mayor de Bogotá D.C - Cont 730</t>
  </si>
  <si>
    <t>No programado para estre trimestre</t>
  </si>
  <si>
    <t>Firma del contrato el día 23 de Junio de 2023</t>
  </si>
  <si>
    <t>El sistema de almacenamiento se encuentra en tránsito logístico, desde China a Colombia</t>
  </si>
  <si>
    <t>Oficina Tecnologías de la Información y las Comunicaciones
Radicado 3-2022-32101
Correo electrónico</t>
  </si>
  <si>
    <t>Adquisición, transporte, instalación y puesta en funcionamiento de Aires Acondicionados de Precisión para sedes de la Secretaría General de la Alcaldía Mayor de Bogotá - Cont 908</t>
  </si>
  <si>
    <t>Se realizó la publicación del proceso por SECOP II por parte de  la Dirección de contratación No SGA-SASI-013-2022  con su correspondiente documentación. Se suscribio el contrato No 4204000-908-2022 con fecha de inicio el 28 de septiembre de 2022.</t>
  </si>
  <si>
    <t xml:space="preserve"> Programa: Actualizar y ampliar los servicios tecnológicos de la Secretaria General. </t>
  </si>
  <si>
    <t>Promover procesos de
transformación digital
en la Secretaría
General para aportar a
la gestión pública
eficiente
Meta:Mantener una plataforma tecnológica y de redes de la Secretaría General actualizada</t>
  </si>
  <si>
    <t xml:space="preserve">Oficina Tecnologías de la Información y las Comunicaciones
</t>
  </si>
  <si>
    <t>Adquirir la Actualización y soporte del Licenciamiento de productos Oracle a través del Instrumento de Agregación por Demanda CCE-139-IAD-2020</t>
  </si>
  <si>
    <t>Se realizó la ejecución del contrato 4204000-629-2022  con orden de compra 84442</t>
  </si>
  <si>
    <t>Servicios de nube pública en el segmento Microsoft a través del Acuerdo Marco de Precios No. CCE-908-1- AMP-2019, para la Secretaría General de la Alcaldía Mayor de Bogotá D.C Cont 715</t>
  </si>
  <si>
    <t>Se realizó la   entrega del  licenciaminto EA adquirido por la entidad cumpliendo a cabalidad lo requerido por la entidad , sin embargo se tuvieron retrasos por la migracion de open a EA.
$ 29,374,335 y $ 5,218,000 corresponde a traslados presupuestales.</t>
  </si>
  <si>
    <t>Adquirir productos y servicios Microsoft, para dar continuidad a las aplicaciones a través del instrumento de Agregación de demanda CCE-139-IAD-2020 para la Secretaría General - Cont 710 y 713</t>
  </si>
  <si>
    <t>Se recibieron los licenciamientos de microsoft contratados,  como lo son las licencias de correo Power App, CRM, Power BI.
Contrato 710 ($804,347,025) y contrato 713 ($ 25,156,476)</t>
  </si>
  <si>
    <t>Oficina Tecnologías de la Información y las Comunicaciones
Radicado 3-2022-32101</t>
  </si>
  <si>
    <t>Adquisición, transporte, instalación y puesta en funcionamiento de Banco de Baterias para diferentes UPS que se encuentran instaladas en las sedes de la Secretaría General de la Alcaldía Mayor de Bogotá - Cont 886</t>
  </si>
  <si>
    <t>Se realizó suscripción de contrato 886-2022, con acta de inicio el 08/09/2022
Se concertó la entrega e instalación de bancos de baterías para el mes de octubre y noviembre</t>
  </si>
  <si>
    <t>Realizar mantenimiento de activos de monitoreo propios, almacenamiento, tabletas del SAT y demás elementos de la RedCADE, UPS y Baterías</t>
  </si>
  <si>
    <t>Se realizó suscripción de contrato 886-2022, con acta de inicio el 08/09/2022
Se concertó la entrega e instalación de bancos de baterías para el mes de octubre y noviembre.
Con respecto a tabletas, el proceso se declaró desierto, volvió a iniciar el proceso contractual.</t>
  </si>
  <si>
    <t xml:space="preserve">Oficina Tecnologías de la Información y las Comunicaciones
Correo electrónico
</t>
  </si>
  <si>
    <t>Adquirir la extensión de garantía y
licenciamiento para equipos de
Hiperconvergencia que se encuentren
fuera de garantía y que hacen parte de
la infraestructura tecnológica de la
Secretaría General. Cont 909</t>
  </si>
  <si>
    <t>No programado para este trimestre</t>
  </si>
  <si>
    <t>Adquisición  de  elementos  de  impresión a través   del   catalogo   de   Grandes Superficies   para  la Secretaria General de la Alcaldía Mayor de Bogotá, D.C. Cont 911</t>
  </si>
  <si>
    <t>Adquisión de 6 impresoras portátiles a color. Contrato finalizado</t>
  </si>
  <si>
    <t>Contratar el soporte, mantenimiento,
upgrade y actualización -SMUA- a la
licencia a perpetuidad de Abbyy
FineReader Server de la Secretaría
General de la Alcaldia Mayor de Bogotá. - Cont 727</t>
  </si>
  <si>
    <t>Adquisición licencia Abbyy
FineReader Server de la Secretaría
General de la Alcaldia Mayor de Bogotá.</t>
  </si>
  <si>
    <t xml:space="preserve"> Programa: Optimizar sistemas de información y de gestión de datos de la Secretaria General. </t>
  </si>
  <si>
    <t>Promover procesos de
transformación digital
en la Secretaría
General para aportar a
la gestión pública
eficiente
Meta: Mantener una plataforma tecnológica y de redes de la Secretaría General actualizada</t>
  </si>
  <si>
    <t>Oficina Tecnologías de la Información y las Comunicaciones
Radicado 3-2022-32130</t>
  </si>
  <si>
    <t>Desarrollo e implementación Sede Electrónica</t>
  </si>
  <si>
    <t>El inicio de las actividades se vió retrasado por la demora en la contratación del equipo de desarrollo al inicio de año (*).
Avances:
- Se construyeron las bases tecnológicas sobras las cuales se ejecutará la herramienta una vez terminada.
- Se avanzó en la implementacíon de historias de usuario definidas entre la OAP, OCC y la OTIC.
- Se construyó la página de inicio, el diseño de navegación en escritorio (PC) y el aplicativo móvil.
- Se han definido diseños de menús y de sub-menús de la Sede Electrónica.
- Se ha implementado el esquema para despliegue continuo e integración continua del desarrollo. Esto es, automatizar el paso a ejecución una vez termina cada etapa de desarrollo.
* Para mitigar las demoras iniciales, se capacitó a un integrante del equipo para apoyar más en desarrollo.</t>
  </si>
  <si>
    <t>- Se adelantó la definición de historias de usuario, así como su desarrollo.
- Se terminó la construcción de repositorios para la migración del histórico de publicaciones, por parte de las áreas funcionales, que están desplegadas en el actual sitio Web de la SG.
- Se hacen ajustes sobre definiciones no funcionales para despliegue de combos de selección.
- Se realiza la construcción de casos de prueba para la Nueva Sede Electrónica.</t>
  </si>
  <si>
    <t>Se culminó el desarrollo de la Nueva Sede Electrónica de la Secretaría General. Entró en operación productiva el día 28 de septiembre de 2022.
Inicia etapa de estabilización y ajustes menores.</t>
  </si>
  <si>
    <t xml:space="preserve">Desarrollo e implementación Portales y micrositios </t>
  </si>
  <si>
    <t>Debido a que para desarrollar los micrositios inmersos en el Portal de SG, primero se debe culminar la Nueva Sede Electrónica (reemplazo de ese portal), éste desarrollo no ha iniciado y se ha reprogramado para ejecutarse en el segundo semestre de 2022.</t>
  </si>
  <si>
    <t>Una vez se ha culminado el desarrollo y puesta en producción la Nueva Sede Electrónica, en el cuarto trimestre de 2022 se inicia el desarrollo de los micrositios:
- Inspección, Vigilancia y Control (IVC)
- Sección Línea 195</t>
  </si>
  <si>
    <t>Desarrollo e implementación Sistema de Acuerdos Laborales</t>
  </si>
  <si>
    <t>El inicio de las actividades se vió retrasado por la demora en la contratación del equipo de desarrollo al inicio de año (*).
Avances:
- Con base en la primera versión del sistema, se levantaron 21 historias de usuario (HU) para planificar el ajuste general al sistema.
- Se hizo el plan para su desarrollo de la HU.
- Se logró la aprobación de las HU por parte del área funcional (Dirección Distrital de Desarrollo Institucional).
* Para mitigar las demoras iniciales, se hizo un plan de desarrollo cada uno de 4 HU por Sprint, los cuales durarán 3 semanas cada uno y no 4 como es lo habitual. Con esto, el cronograma original no verá afectado.</t>
  </si>
  <si>
    <t xml:space="preserve">- Se continúa con las definiciones para el desarrollo de los microservicios bajo la lógica de desacople de las funcionalidades.
- Se han mantenido los lineamientos en los proyectos de front y back end.
- Se desarrollan las primeras 15 historias de usuario de las 21 definidas para este sistema.
- El área funcional, a su vez, progresivamente va probando los desarrollos liberados.
Durante el proceso fue necesario la redefinición de historias de usuario por parte del área usuaria, lo que llevó a reconstruir algunas funcionalidades. </t>
  </si>
  <si>
    <t>- Se culminó el desarrollo del Sistema de Acuerdos Laborales - SIAL.
- Entró en operación productiva el día 20 de septiembre de 2022.
- Inicia etapa de estabilización y de ajustes menores.</t>
  </si>
  <si>
    <t>Desarrollo e implementación Sistema de Bogotá Internacional - SIBI</t>
  </si>
  <si>
    <t>El inicio de las actividades de desarrollo se ha visto retrasado debido a la no disponibilidad del equipo de desarrollo (*).
Avances:
- Se validaron y ajustaron los Mockups (prototipos) y los requerimientos generales del sistema.
* Para mitigar las demoras iniciales, la programación para el inicio del desarrollo se aplazó para el 2 de mayo de 2022 una vez se cuente con el equipo desarrollador.</t>
  </si>
  <si>
    <t>- Se logró conformar el equipo de desarrollo.
- En compañía del área funcional, se están haciendo los ajustes y las precisiones necesarias a las historias de usuario definidas.
- Se apropiaron los recursos tecnológicos necesarios para desplegar los ambientes de desarrollo, pruebas y producción (servidores y bases de datos).
La consecución del equipo desarrollador se da a partir del 30 de mayo de 2022 por disponibilidad del equipo desarrollador</t>
  </si>
  <si>
    <t>- Se definió que el sistema SIBI se compondrá de dos subsistemas: uno como sistema de información y otro como el micrositio de consulta de las noticias y eventos internacionales de la ciudad.
- Se adelantó el desarrollo de 7 historias de usuario de un total de 27 definidas y aprobadas.
- Se iniciaron pruebas de historias de usuario ya desarrolladas.</t>
  </si>
  <si>
    <t>Sistema de registro de Inspección, Vigilancia y Control - IVC</t>
  </si>
  <si>
    <t>El inicio de las actividades de desarrollo en 2022 se vió retrasado debido a la no disponibilidad del equipo de ingheniería, debido a que los contratos se perfeccionaron sólo hasta finales de enero. Adicional a lo anterior, durante el último trimestre de 2021 se cambió el líder funcional asignado al proyecto, quien a su vez cambió el alcance y algunas definiciones importantes del sistema (*).
Avances:
- Se redefinieron de algunas de las actividades inicialmente desarrolladas.
- Se implementaron cambios en los alcances de funcionalidades como Wizard de:
        + Trámites
        + Integración con RUES
        + Interoperabilidad con Entidades que hacen IVC.
- Desarrollo del servicio de registro de visitas para la interoperabilidad con las entidades de IVC y ajustes al modelo de datos de registro de visitas.
- Se estabiliza la plataforma de desarrollo y pruebas del sistema.
* Para mitigar los retrasos, se asignaron profesionales del área funcional con la experiencia y capacidad de decisión en las definiciones. También se solicitó al área funcional un mínimo entregable para dar por finalizado el sistema, de tal manera que los requerimientos subsiguientes se atiendan como ajustes al sistema. Se tiene planificado que el sistema sea entregado durante el segundo trimestre de 2022.</t>
  </si>
  <si>
    <t>- Se finaliza el desarrollo de historias de usuario definidas para este sistema.
- Se definen algunas funcionalidades que no fueron previstas con anterioridad, pero que el área funcional define como necesarias para el despliegue del sistema en ambiente productivo.
- Se espera la retroalimentación por parte del área funcional una vez culmine sus pruebas.
- Se inicia la migración de datos reales de "RUES" a ambiente productivo para iniciar el despliegue definitivo del sistema.</t>
  </si>
  <si>
    <t>- Se incluyeron en el plan de desarrollo, nuevas funcionalidades que no estaban planificadas y que fueron solicitadas por el área funcional a medida que se probaban las historias de usuario ya culminadas.
- Se terminó la migración de datos reales de "RUES" a ambiente productivo.</t>
  </si>
  <si>
    <t>Desarrollo e implementación Sistema de asignación de turnos para los puntos de atención - Nuevo SAT</t>
  </si>
  <si>
    <t>Durante el primer trimestre se vieron atrasadas las acciones de avance debido a la falta de fuerza de ingeniería, y a que primero se priorizó la estabilización del sistema actual SAT, así como también el desarrollo y despliegue de nuevas funcionalidades que solicitó la SSC, como lo fueron:
- Caracterización de ciudadanos, esto es, más campos de captura por ciudadano.
- Instalación de la nueva versión en 29 sitios (CADES y Súper CADES).
* Se planea en tercer trimestre asignar un nuevo integrante al equipo para reforzar el desarrollo. Para el segundo trimestre adelantar un 20% con definiciones, para el tercero hasta 60% con desarrollo, y para el cuarto llegar al 100% de su rediseño e implementación total de manera centralizada.</t>
  </si>
  <si>
    <t>- Se conformó el equipo de desarrollo aprovechando la experiencia en el sistema SAT actual y en la capacidad técnica informática del grupo de ingeniería.
- Se construye el backlog de las historias de usuario para la correspondiente implementación del proyecto.
- Se avanza en la construcción de diagramas de secuencias.
- Se inician algunas definiciones técnicas en cuanto al almacenamiento (model E-R de la base de datos).</t>
  </si>
  <si>
    <t>- Se define y aprueba el documeto de especificaciones funcionales del sistema.
- Se avanza en la creación de nuevas historias de usuario para la correspondiente implementación del proyecto.
- Se gestionó la aprobación de las historias de usuario ya definidas.</t>
  </si>
  <si>
    <t>Desarrollo e implementación funcionalidades Mejoras Bogotá Te Escucha</t>
  </si>
  <si>
    <t>Respecto del sistema BTE se han hecho los siguientes avances:
- Se implementaron las mejoras solicitadas, para lo cual se desplegaron las versiones del sistema de la 2.0.0.18 a la 2.0.0.20, así:
+ Mejoras a los Web-services.
+ Nuevo requerimiento para funcionalidad del defensor del ciudadano.
+ Solicitud de cambios a desistimiento tácito.
+ Ajuste canal de salida.
+ Se corrigen reportes.
+ Mejora en las ayudas del formulario del registro del peticionario, interacciones con la funcionalidad de "Reporta por tu comunidad".
+ Cambio Notificación de respuestas definitivas.</t>
  </si>
  <si>
    <t>Se han desplegado versiones nuevas del sistema BTE que contienen mejoras y funcionalidades nuevas, entre ellas:
- Se agregó aviso de aceptación de condiciones al radicar un requerimiento.
- Se adicionaron unos campos adicionales como parte de la caraterización de los ciudadanos.
- Se presentó propuesta de arquitectura a los ingenieros arquitectos de SW y a la jefatura de la OTIC contando con su aprobación. Se genera plan de trabajo para implementar esta nueva arquitectura.
- Se modificó el aplicativo para garantizar que no haya crecimiento exponencial de algunas tablas del sistema.
- Para dar cumplimiento de los criterios de accesibilidad definidos en la política de gobierno digital del sistema BTE, se evaluaron 3 páginas, en las cuales se validaron los diferentes criterios de cumplimiento. Es necesario hacer ajuste a las páginas del ear del sistema. Se está coordinando cómo hacer los cambios sobre las páginas del sistema buscando cumplir con estos criterios. Este trabajo, aunque avanzará en 2022, es meta para 2023. Se espera tener una victoria temprana en este tema.</t>
  </si>
  <si>
    <t>Se han desplegado versiones nuevas del sistema BTE que contienen mejoras y funcionalidades nuevas, entre ellas:
- Reducir el tamaño de log_web_service abreviando las cadenas de texto a máximo 100 caracteres (incluyendo archivos binarios).
- Ajuste a tarea de cierre de recurso: Se eliminó NotificacionCierreRecursoReposicionServiceBean esta funcionalidad ya la realiza bien NotificacionCierreAutomaticoServiceBean. Además, la consulta de getAsigancionesVencidasTiempoPeticionario estaba incorrecta y cerraba antes del vencimiento real.
- Se amplió la capacidad de Temp4 y Temp10 a 4000 en Cartas.
- Ampliar texto de Notificación mensaje niños a 4000, igual para funcionarios y peticionarios.
- Especificación Módulo de Cartelera Virtual
- Especificación Ajuste de las Notificaciones del Sistema
- Especificación Módulo de Calidad y Calidez
- Desarrollo Upgrade Wildfly librerías y dependencias
- Desarrollo Upgrade Base de Datos
- Pruebas Upgrade Wildfly
- Instalación Base de Datos en producción 
- Instalación Wildfly en producción
- Se agregó la funcionalidad para que, únicamente a funcionarios, se les permita especificar la fecha de radicación, de esta forma se puede diferenciar las peticiones que no fueron registradas el mismo día por efectos de la radicación manual.</t>
  </si>
  <si>
    <t xml:space="preserve">Oficina Tecnologías de la Información y las Comunicaciones
Radicado 3-2022-32101
</t>
  </si>
  <si>
    <t>Atención a  los requerimientos de carácter técnico que se presenten respecto de la infraestructura tecnológica, en especial los relacionados con el tema eléctrico y/o de cableado estructurado en las diferentes sedes de la la Secretaria General de la Alcaldía Mayor de Bogotá D.C</t>
  </si>
  <si>
    <t xml:space="preserve">Desarrollo de actividades de apoyo técnico en la atención a los requerimientos de infraestructura relacionados a temas eléctricos, cableado estructurado, carteleras digitales, equipos y software de impresión. La atención de estos servicios es a demanda por medio de la herramienta de gestión de servicios, por la cual se asignan casos de soporte para ser gestionados y solucionados para optimizar y garantizar el funcionamiento de la infraestructura. </t>
  </si>
  <si>
    <t xml:space="preserve">Se realizaron actividades de apoyo técnico en la atención a los requerimientos de infraestructura relacionados a temas eléctricos, cableado estructurado, carteleras digitales, equipos y software de impresión. La atención de estos servicios es a demanda por medio de la herramienta de gestión de servicios, por la cual se asignan casos de soporte para ser gestionados y solucionados para optimizar y garantizar el funcionamiento de la infraestructura. </t>
  </si>
  <si>
    <t>El contratista, ha realizado actividades de apoyo técnico en la atención a los requerimientos de infraestructura relacionados a temas eléctricos, cableado estructurado, carteleras digitales, equipos y software de impresión. La atención de estos servicios es a demanda por medio de la herramienta de gestión de servicios, por la cual se asignan casos de soporte para ser gestionados y solucionados para optimizar y garantizar el funcionamiento de la infraestructura.</t>
  </si>
  <si>
    <t>Oficina Tecnologías de la Información y las Comunicaciones
Radicado 3-2022-32130
Radicado 3-2022-31439
Correo electrónico</t>
  </si>
  <si>
    <t>Servicios de apoyo para implementar soluciones de software, brindar soporte técnico y gestionar los sistemas de información que estén bajo la responsabilidad técnica de la Oficina de Tecnologías de la Información y las Comunicaciones de la Secretaria General. (Inlcuye plataforma si@apital (SAE/SAI, hoja de vida vehículos-SHV, gestión contractual, presupuesto, financieros, facturación y su interoperabilidad, personal y nómina PERNO, Contabilidad LIMAY y su interoperabilidad)</t>
  </si>
  <si>
    <t>Se ejecutaron las actividades propuestas de acuerdo con el objeto contractual .
Logros: Mantenimientos a los sistemas, aplicaciones y sitios web: Portal actual de la Secretaría General, Portal de la Alta Consejería de TIC,  Portal de Archivo de Bogotá, Por tal Centro Memoria Paz y Reconciliación (CMPR), Portal Centro Gobierno,  Portal Tablero de Gobierno, Sistema El Cofre (SIAB), Reporteador del Sistema SAT, HumanApp, MoviApp, PDD (Plan Distrital de Desarrollo), Centro de Gobierno (ajustes), Estabilización Gitlab, Actualización de SW de base para varios sistemas de información.
No se ha presentado novedades o dificultades durante el período</t>
  </si>
  <si>
    <t>Mantenimientos a los sistemas, aplicaciones y sitios web:
- Portal actual de la Secretaría General
- Portal Centro Memoria Paz y Reconciliación (CMPR)
- Portal Centro Gobierno
- Portal Guía de Trámites y Servicios
- Portal Supercade Virtual
- Sistema de Gestión Documental - SIGA
- Sistema El Cofre
- Sistema de Asignación de Turnos SAT (en producción)
- Sistema de Registro Distrital
- HumanApp
- MoviApp
- Geovisor interno de la Subsecretaría de Servicio a la Ciudadanía
- Servicio de Registraduría
- Continuación de la actualización de SW de base para varios sistemas de información.
No se han presentado mayores inconvenientes para atender los ajustes a los sistemas y portales de la Secretaría General.
No se han realizado modificaciones  y se vienen desarrollando las actividades de acuerdo a lo programado.</t>
  </si>
  <si>
    <t>No se han realizado modificaciones  y se vienen desarrollando las actividades de acuerdo a lo programado.
'Mantenimientos a los sistemas, aplicaciones y sitios web:
- Sitio Web Secretaría General
- Portal Centro de Memoria, Paz y Reconciliación (CMPR)
- Portal Centro de Gobierno
- Portal Bogotá
- Especial Senda de Integridad
- Portal Alta Consejería Distrital de TIC
- Portal Tablero de Gobierno
- Portal Guía de Trpamites y Servicios (integración con SUIT)
- Bogotá Historia Común
- Portal DSpace
- Sistema El Cofre (antes SIAB)
- Sistema de Gestión Documental (SIGA)
- Aplicativo Centro de Memoria, Paz y Reconciliación
- Sistema de Registro Distrital
- Aplicativo MoviApp
- Aplicativo HumanApp
- Sistema KOHA
No se han presentado inconvenientes para atender los ajustes a los sistemas y portales de la Secretaría General. 
Se  recibieron los entregables mensuales para  requeridos para la supervision del contrato, no se presentaron retrasos.</t>
  </si>
  <si>
    <t>Definición e implementación de nuevas soluciones de inteligencia de negocio y modelos de minería de datos en la Oficina de la Información y las Comunicaciones de la Secretaría General de la Alcaldía Mayor de Bogotá</t>
  </si>
  <si>
    <t>Por ley de garantía no es posible la contratación del recurso humano. Se priorizan otros procesos.</t>
  </si>
  <si>
    <t xml:space="preserve">Oficina Tecnologías de la Información y las Comunicaciones
Radicado 3-2022-32054
</t>
  </si>
  <si>
    <t>Convenio de cooperación para el desarrollo, personalización, mantenimiento, soporte y capacitación sobre software para la descripción y catalogación colaborativa en el Archivo de Bogotá</t>
  </si>
  <si>
    <t>Se realizó análisis y estudios de mercado para dar inicio al proceso contratación de una solución para el proyecto de la REDA (Bogota Historia Comun 2.0). Inicio del proceso el 21 de Noviembre de 2022</t>
  </si>
  <si>
    <t xml:space="preserve"> Programa: Fortalecer la Gobernalidad de TI en la Secretaria General. </t>
  </si>
  <si>
    <t xml:space="preserve">Oficina Tecnologías de la Información y las Comunicaciones
Radicado 	 3-2022-32129 </t>
  </si>
  <si>
    <t>Mesa de ayuda, impresión, mantenimiento preventivo y correctivo con bolsa de repuestos, para los elementos informáticos en la RED CADE y las diferentes sedes de la SecretaríaGeneral de la Alcaldía Mayor de Bogotá Cont 807/21</t>
  </si>
  <si>
    <t>Se prestan de forma continua el servicio de impresión donde se imprimen la siguiente cantidad de hojas impresas en las diferentes sedes:
Enero: 40928
Febrero: 48011
Marzo: 41218</t>
  </si>
  <si>
    <t>Se prestan de forma continua el servicio de impresión donde se imprimen la siguiente cantidad de hojas impresas en las diferentes sedes:
Abril: 30035
Mayo: 18607
Junio: 14307</t>
  </si>
  <si>
    <t>Se prestan de forma continua el servicio de impresión donde se imprimen la siguiente cantidad de hojas impresas en las diferentes sedes:
Julio: 32990
Agosto: 61729
Septiembre: 61159</t>
  </si>
  <si>
    <t>Gestión, tratamiento, aplicación de las tablas de retención documental ¿ TRD de la documentación, para el fortalecimiento de la Gobernalidad de TI de la Secretaria General de la Alcaldía Mayor de Bogotá D.C.</t>
  </si>
  <si>
    <t>Se asiste la primera mesa de trabajo con todos los Gestores Documentales de la Secretaría General en donde se establecen prioridades para trabajar diferentes temas que competen al desarrollo de la labor como gestor.  Se tiene pendiente por parte de SSA la entrega de la agenda de trabajo de los diferentes temas tratados. De manera individual he recibido instrucción de procesos que se van a empezar a realizar en SIGA con el proceso de archivo.
Se crea un calendario de actividades durante el año para organizar, relacionar y entregar las cintas magnéticas que se encuentran de años pasados (2015 - 2018) en el Archivo Bogotá y en el DataCenter de Manzana Lievano. Se está llevando a cabo la actividad en conjunto con el Ing. Jhon Rincón.
Se organizan las carpetas con documentos de Gestión del 2019, basados en las TRD V3 para poder realizar la transferencias, según las sugerencias dadas por Jennifer de SSA.</t>
  </si>
  <si>
    <t xml:space="preserve">Durante el segundo trimestre se asistió a diferentes capacitaciones de formación documental. Directrices del cargue de los documentos híbridos en SIGA. Formulación e implementación de las tablas de retención documental. Programa de documentos vitales y esenciales. Programa documentos especiales. Plan de preservación a largo plazo. Modelo de Requisitos. Programa normalización de formas y formularios electrónicos. Procesos y procedimientos y su impacto en la TRD.
Se relacionó la información de los documentos que van a ser enviados por transferencias al Archivo Central de la vigencia 2019 según la TRD, realizando el cargue de la información de las carpetas físicas según la TRD V3. Se imprimieron los stickers para realizar la debida marcación de cajas y carpetas. Se incluyó el proceso de identificacion y organizacion cintas de backups de los esquemas de trabajo de ORACLE, SERVERS y CCTV de los años 2015 al 2017 y 2019. En total se organizaron del 2015 &gt; 20 cajas - 220 cintas. 2016 &gt; 20 cajas - 207 cintas. 2017 &gt; 14 cajas - 144 cintas. 2019 &gt; 12 cajas - 120 cintas. Dando un total de 66 cajas y 691 cintas. Se diligencio el FUID de documentos especiales con la información de las cintas Oracle, Server y CCTV. 
Se creó el repositorio en Sharepoint para la OTIC basado en los procesos y procedimientos de la oficina de los años 2020, 2021 y 2022.
Se solicitó a Subdirección de Servicios Administrativos la solicitud de modificación de la Tabla de Retención Documental de la OTIC.  </t>
  </si>
  <si>
    <t>Durante el trimestre se recibe el memorando No. 3-2022-24198 de IMPLEMENTACIÓN PROGRAMA DE DOCUMENTOS VITALES Y ESENCIALES (documentos que registran derechos legales y financieros, cuya pérdida o deterioro supone un riesgo importante para los derechos de carácter jurídico y económico de la entidad o de las personas) el cual solicita que se valide la serie de Actas de comité técnico y se da respuesta por medio del memorando No. 3-2022-27994 en el cual se da a conocer que en la producción documental de la oficina no tenemos descrita  esta serie, por lo cual se pone por medio del memorando a conocimiento de la Subdirección de Servicios Administrativos para que nos tengan en cuenta en una posible actualización de las Tablas de Retención Documental que se realice para la Oficina de Tecnologías de la Información y las Comunicaciones.
Se llevan a cabo las transferencias de la OTIC el día 21 de Julio de 2022, obteniendo una calificación de 9.5 por el trabajo realizado. Se hace entrega de 22 carpetas con documentos referenciados en la TRD V2 (Actas 2018), TRD V3 (Historiales de equipos, PQRS, Planes, Solicitudes de servicios TIC del 2019) y TRD V1 (Cintas Magnéticas), 66 cajas con 691 cintas magnéticas del 2015, 2016, 2017 y 2019. Se hace entrega de las carpetas y de las cintas a Gestión Documental.
Se asiste al Taller con el nivel directivo para la identificación del conocimiento estratégico y se trabajan las buenas prácticas de la OTIC. Se diligencia el primer borrador del Formato de Documentación de as Buenas Prácticas el cual es recibido por planeación.</t>
  </si>
  <si>
    <t>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</si>
  <si>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 xml:space="preserve">Se realiza la gestión y seguimiento mensual de las acciones de: a) Plan de ajuste y sostenibilidad aMIPG
b) Plan de Acción Integrado – PAI, 
c) Plan Anticorrupción y de Atención al Ciudadano (PAAC) a cargo de la Oficina TIC y efectuar seguimiento, control y mantenimiento oportuno de las mismas. 
Se ha participado  activamente como delegado de Comité de Comunicaciones y realizar las publicaciones de la Oficina TIC en el sitio web de la secretaria General de la Alcaldía Mayor de Bogota.
Se ha realizado actividades de atencion de auditoriasinternas y externas, asi como la formulacion y efectuar seguimiento a los planes de mejoramiento.
Se ha Gestionado la elaboración, modificación, anulación y publicación de documentación, de procesos y procedimientos, conforme al procedimiento establecido por la Oficina Asesora de Planeación que requiera la Oficina de Tecnologías de la Información y las Comunicaciones.
Se ha Gestionado la formulación, seguimiento a los indicadores de gestión a cargo de la Oficina TIC y retroalimentado los resultados, formulando acciones de mejora.
Se ha Gestionado la formulación, seguimiento al mapa de riesgos de gestión y de corrupción a cargo de la Oficina
Se ha Participado activamente como Gestor de Integridad
No se han presentado retrasos ni dificultades para la ejecucion de las actividades </t>
  </si>
  <si>
    <t xml:space="preserve">Durante el trimestre se ha avanzado en las siguientes actividades: 
- Se ha Gestionado la formulación, seguimiento a los indicadores de gestión a cargo de la Oficina TIC y retroalimentado los resultados, formulando acciones de mejora. (Se realiza seguimientos mensuales para los mese de abril, mayo y junio)
- Se ha Gestionado la formulación, seguimiento al mapa de riesgos de gestión (mes de abril) y de corrupción (meses de abril y junio) a cargo de la Oficina.
- Se realiza la gestion y seguimiento mensual de las acciones de:
 a) Plan de ajuste y sostenibilidad a MIPG con seguimiento mensual para las 20 acciones definidas en los meses de abril, mayo y junio.
b) Plan de Acción Integrado – PAI, con seguimiento mensual para las 4 acciones definidas en los meses de abril, mayo y junio.
c) Plan Anticorrupción y de Atención al Ciudadano (PAAC) con seguimiento mensual para las 5 acciones definidas en los meses de abril, mayo y junio.
- Se ha realizado la evaluacion a FURAG 2021 y la generacion de acciones que ayuden al avance a las observaciones encontradas en esta evaluacion para un total de 12 nuevas acciones, con seguimiento a partir del tercer trimestre del 2022.
- Se ha participado en 3 publicaciones de la Oficina TIC en el sitio web de la Secretaria General de la Alcaldía Mayor de Bogota y en el portal de datosabiertosbogota.gov.co. set de datos.
- Se ha realizado actividades de acompañamiento en 4 auditorias internas durante el trimestre, asi como la formulacion y efectuar seguimiento a los planes de mejoramiento, que se resumen asi: 
Total de acciones pendientes cierre 21
Total acciones cerradas en el 2022:  30
Total acciones nuevas para 2022: 16
- Se ha Gestionado la elaboración, modificación, anulación y publicación de documentación, de procesos y procedimientos, conforme al procedimiento establecido por la Oficina Asesora de Planeación que requiera la Oficina de Tecnologías de la Información y las Comunicaciones, en el sistema de calidad asi:  
Proceso ESTRATEGIA TI:  12 documentos
Proceso GESTION,ADMINISTRACION: 3 documentos 
- Se ha Participado activamente como Gestor de Integridad en reuniones y campañas para los meses abril,mayo y junio
- Se han desarrollado actividades de gestion y control a peticiones ciudadanas allegadas a la OTIC para los meses abril,mayo y junio
No se han presentado retrasos ni dificultades para la ejecucion de las actividades </t>
  </si>
  <si>
    <t xml:space="preserve">Se ha Gestionado la formulación, seguimiento a los indicadores de gestión a cargo de la Oficina TIC y retroalimentado los resultados, formulando acciones de mejora. Se realiza seguimientos mensuales para los meses de (JULIO A SEPTIEMBRE)
Se ha Gestionado la formulación, seguimiento al mapa de riesgos de gestión (AGOSTO) y de corrupción (AGOSTO,) a cargo de la Oficina.
Se realiza la gestion y seguimiento mensual de las acciones de:
 a) Plan de ajuste y sostenibilidad a MIPG con seguimiento mensual para las 32 acciones definidas en los meses de  (JULIO A SEPTIEMBRE)
b) Plan de Acción Integrado – PAI, con seguimiento mensual para las 4 acciones definidas en los meses de  (JULIO A SEPTIEMBRE)
c) Plan Anticorrupción y de Atención al Ciudadano (PAAC) con seguimiento mensual para las 5 acciones definidas en los meses de  (JULIO A SEPTIEMBRE)
a cargo de la Oficina TIC y efectuar seguimiento, control y mantenimiento oportuno de las mismas. 
Se ha participado en 4 publicaciones de la Oficina TIC en el sitio web de la secretaria General de la Alcaldía Mayor de Bogota y en el portal de datosabiertosbogota.gov.co. set de datos.
Se ha realizado actividades de atencion de 5 auditorias para el trimestre internas y 0 externas
Sistema PERNO	
Calidad Proceso de Estrategia	
Auditoria Gobierno Digital y Seguridad
Gestion Proceso de Estrategia	
Gestion sitio web NTC5854
Asi como la formulacion y efectuar seguimiento a los planes de mejoramiento.
Total de acciones pendientes cierre 21
Total acciones cerradas en el 2022:50
Total acciones cerradas en el 2021 (Seguimiento a la efectividad):145
Total acciones nuevas para 2022: 12
Se ha Gestionado la elaboración, modificación, anulación y publicación de documentación, de procesos y procedimientos, conforme al procedimiento establecido por la Oficina Asesora de Planeación que requiera la Oficina de Tecnologías de la Información y las Comunicaciones.Para los procesos se han modificado en el 2022:
Proceso ESTRATEGIA TI: 4 documentos
Proceso GESTION,ADMINISTRACION: 5 documentos 
Asi como la participacion en la implementacion del nuevo mapa de procesos para la entidad.
Se ha Participado activamente como Gestor de Integridad en reuniones, eleccion de embajadores y campañas para los meses de julio, agosto y septiembre
Se han desarrollado actividades de gestion y control a peticiones ciudadanas allegadas a la OTIC para los meses julio, agosto y septiembre
Se ha participado y gestionado la atencion de 5 derechos de peticion con atencion oportuna y cumplimiento de tiempos establecidos
No se han presentado retrasos ni dificultades para la ejecucion de las actividades </t>
  </si>
  <si>
    <t>Nombre Elaboró:</t>
  </si>
  <si>
    <t>Consolidado por: Isabel Cristina García Lemus</t>
  </si>
  <si>
    <t>Nombre del Jefe</t>
  </si>
  <si>
    <t>Ingeniero Rafael Londoño Carantón</t>
  </si>
  <si>
    <t>Firma Elaboró:</t>
  </si>
  <si>
    <t>Digital</t>
  </si>
  <si>
    <t>Fecha:</t>
  </si>
  <si>
    <t>17 de Noviembre de 2022</t>
  </si>
  <si>
    <t xml:space="preserve">Firma del Jefe: </t>
  </si>
  <si>
    <t>Meta TI: Desarrollar los lineamientos en materia tecnológica, así como las estrategias y prácticas que habiliten la gestión de la entidad y del Sector Gestión Pública</t>
  </si>
  <si>
    <t>Fortalecer la presentación del servicio de la ciudadanía con oportunidad, eficiencia y transparencia a través del uso de la tecnología y la cualificación de los servidores.</t>
  </si>
  <si>
    <t>Definición e implementación estrategia de uso y apropiación de tecnologías de la información</t>
  </si>
  <si>
    <t>En el mes de enero se envía documento complementado denominado Estrategia Uso y Apropiación al jefe de OTIC.  (correo para el jefe del 28/01/2022)
En Febrero se recibe la aprobación de la estrategia por parte del jefe de OTIC (correo del jefe del 28/02/2022)
En el mes de marzo se coordinó con la Dirección de Talento Humano para incluir las actividades de capacitación las sesiones de Share Point y Power BI.
La Dirección de Talento Humano envió memorando 3-2022-7727 a todas las dependencias remitiendo actividades del mes de marzo donde se encuentran las actividades antes mencionadas.
El 16 de marzo se realiza la capacitación en Sharepoint
El 17 de marzo se realiza la capacitación en Power BI.</t>
  </si>
  <si>
    <t>Durante el trimestre se adelantaron las siguientes actividades dentro de la estrategia uso y apropiación:
- En abril se realizó la actividad de capacitación Activos de Información la cual se dividió en dos (2) sesiones charla Introductoria de Activos de Información FT-367 y charla Protección de Datos Personales. Teniendo la participación de 32 y 27 personas respectivamente.
- En junio se realizaron en dos (2) jornadas la charla denominada “Hablemos de Seguridad de Información y Protección de Datos”.   La primera se desarrolló en forma presencial en cada una de las oficinas, y la segunda de forma virtual para servidores que no estuvieron en las oficinas en la primera charla, cuyo objetivo fue crear conciencia en los servidores de la Secretaría General sobre cómo proteger la información y los datos personales.
Aún cuando en el segundo trimestre solo se tenía una charla programada se logró adelantar la denominada “Hablemos de Seguridad de Información y Protección de Datos”.</t>
  </si>
  <si>
    <t xml:space="preserve">Se realiza reporte semestral del indicador GE-79 (donde el resultado para el 1er semestre con corte a 31 de junio, fue de 57%, para lo cual se elaboro el informe y se reportó en la herramienta destinada para el indicador).
Se realiza las charlas de las herramientas colaborativas: 
a. Forms: con la participacción de 43 personas y 
b. Planner: con la participación de 28, 
actividades programadas en la estrategia uso y apropiación de TI.  </t>
  </si>
  <si>
    <t>Promover procesos de transformación digital en la Secretaria General para aportar la gestión pública y eficiente.</t>
  </si>
  <si>
    <t xml:space="preserve">Oficina Tecnologías de la Información y las Comunicaciones
Correo electrónico
</t>
  </si>
  <si>
    <t xml:space="preserve">Análisis e implementación de Arquitectura Empresarial y Gestión de TI, para el fortalecimiento de la Gobernabilidad de TI de la Secretaría General de la Alcaldía Mayor de Bogotá </t>
  </si>
  <si>
    <t>* PETI: Durante el primer trimestre de la vigencia se finaliza la construcción y validación con las áreas respectivas del documento PETI. Asimismo, se presenta  ante el Comité Institucional de Gestión y Desempeño, el cual  aprueba el PETI el día 28 de Marzo de 2022. Se publica en el botón de transparencia y en el Sistema Integrado de Gestión. 
* Proyectos: Se inicia el proceso de construcción de la metodología y la estructuración de los formatos e indicadores  que se aplicarán dentro de la gestión de proyectos de TI</t>
  </si>
  <si>
    <t>* PETI: Socialización del PETI de acuerdo a plan de comunicaciones. 
* PETI: Seguimiento primer trimestre PETI (Análisis presupuestal, de tiempo, hitos y actividades) 
* Proyectos: Se generó primera versión de la metodología de proyectos, sin embargo, el sistema de Gestión Integrado contiene un módulo de proyectos que inicialmente es viable para implementar como herramienta de gestión de proyectos y por lo cual requiere modificar la metodología propuesta. 
* Caracterización de usuarios: Participación en el proceso de diagnóstico y desarrollo de actividades para la caracterización de usuarios y grupos de interés para los procesos de la Oficina de Tecnologías de la Información y las Comunicaciones.</t>
  </si>
  <si>
    <t>a. PETI: Se da continuidad al proceso de análisis de actualización del PETI, se identifica actualización sobre inventario sistemas de información, presupuesto (este se encuentra sujeto a la aprobación presupuestal vigencia 2023). De acuerdo a reuniones con la Oficina Asesora de Planeaciòn, el contexto estratégico se mantiene a la fecha. Se identifica necesidades de actualización en los proyectos.
b. Caracterización de Usuarios: Se finaliza documento de caracterización de usuarios internos de la Oficina de Tecnologías de la Información y las Comunicaciones.
c. Asistencia y apoyo en auditorías de calidad, gestión de planes de mejoramiento.
d. Metodología Gestión de Proyectos de TI: Se elabora borrador de la metodología, se encuentra en proceso de validación para su posterior aprobación y adopción. Esta última versión se trabaja con base en la herramienta de gestión de proyectos. Se presentó atraso en su construcción en consideración a la implementación del módulo de gestión de proyectos.</t>
  </si>
  <si>
    <t>Meta TI: Implementar y mantener la infraestructura tecnológica y elementos ofimáticos.</t>
  </si>
  <si>
    <t>Prestación de servicios de mesa de ayuda, impresión, mantenimiento preventivo y correctivo con bolsa de repuestos, para los elementos informáticos en la RED CADE y las diferentes sedes de la Secretaría General de la Alcaldía Mayor de Bogotá D.C. Cont 807/21</t>
  </si>
  <si>
    <t>Se prestan de forma continua el servicio de mesa de Ayuda que se componen de Servicios Asignados (Nivel 0) y Servicios solucionados:
Enero:  	3979    - 	1163
Febrero:   3060       -   1202
Marzo:     2331      	-     934</t>
  </si>
  <si>
    <t>Se prestan de forma continua el servicio de mesa de Ayuda que se componen de Servicios Asignados (Nivel 0) y Servicios solucionados:
Abril:   2171 - 1014
Mayo:  2473 - 1021
Junio: 2207 - 958</t>
  </si>
  <si>
    <t>Se prestan de forma continua el servicio de mesa de Ayuda que se componen de Servicios Asignados (Nivel 0) y Servicios solucionados:
Julio:   2471 - 1116
Agosto:  2568 - 1006
Septiembre 2313 -935</t>
  </si>
  <si>
    <t>Prestación de servicios de mantenimiento preventivo y  correctivo, con bolsa de repuestos, para las UPS que  se encuentran instaladas en la Secretaría General. Cont. 886</t>
  </si>
  <si>
    <t xml:space="preserve">Se han presentado retrasos o Dificultades
Se cambió el alcance del proceso ,  por temas administrativos se unificó con el proceso de adquisición de bancos de baterias. De tal forma que se  optimicen  los procesos administrativos, precontractuales, contractuales, de ejecución.  supervisión al tener el mismo contratista para el desarrollo de los dos ítems (1. Adquisición y 2. Mantenimiento), además de la correcta instalación y funcionamiento de los equipos UPS´s de la Secretaría General de la Alcaldía Mayor de Bogotá. </t>
  </si>
  <si>
    <t>Se realizó suscripción de contrato 886-2022, con acta de inicio el 08/09/2022
Se definió el cronograma de mantenimientos preventivos para ejecución del contrato
Se concertó la entrega e instalación de bancos de baterías para el mes de octubre y noviembre
Se realizaron mantenimientos preventivos a las UPS de las sedes de la Secretaría General</t>
  </si>
  <si>
    <t>Prestación de servicios de mantenimiento preventivo  y/o correctivo con repuestos a la Unidad  Ininterrumpida de Potencia - UPS de 40 KVA., marca  MITSUBISHI, ubicada en el Data Center del Edificio Liévano. Cont. 683</t>
  </si>
  <si>
    <r>
      <t xml:space="preserve">Con la concertación del cronograma, se realizaron las siguientes actividades: 1.Cambio de banco de baterias; 
2.Jornada de mantenimiento No.1;
</t>
    </r>
    <r>
      <rPr>
        <sz val="10"/>
        <color rgb="FFFF0000"/>
        <rFont val="Arial"/>
        <family val="2"/>
      </rPr>
      <t xml:space="preserve">
</t>
    </r>
    <r>
      <rPr>
        <sz val="10"/>
        <rFont val="Arial"/>
        <family val="2"/>
      </rPr>
      <t>No se han presentado retrasos o Dificultades</t>
    </r>
  </si>
  <si>
    <t>Se realizó  la  Jornada de mantenimiento No.2;
No se han presentado retrasos o Dificultades</t>
  </si>
  <si>
    <t>Se realizó  la  Jornada de mantenimiento No.2;</t>
  </si>
  <si>
    <t>Prestación de servicios de mantenimiento preventivo y  correctivo con repuestos a las Unidades Ininterrumpidas de Potencia  (UPS) y los Aires Acondicionados de precisión marca  LIEBERT, ubicados en las sedes de la Secretaría  General</t>
  </si>
  <si>
    <t>Se han presentado retrasos o Dificultades
Este proceso se realiza con un proveedor autorizado por la marca LIEBERT, para lo cual se tiene el proveedor VERTIV, el  cual desde el mes de mayo se adeltantan las acciones para viabilizar el proceso. El contratista tiene pendiente remitir la totalidad de documentos  requeridos para establecer la etapa precontractual. Se reitera en varias ocasiones pero no se tiene avance del tema.</t>
  </si>
  <si>
    <t xml:space="preserve">PROCESO NO CELEBRADO: Los tiempos administrativos por parte de la empresa VERTIV COLOMBIA S.A.S. para la entrega de información fueron muy extensos, lo cual extendió los tiempos para la publicación del proceso en la plataforma transaccional SECOP II. Una vez se realizó la publicación y con las indicaciones para que VERTIV COLOMBIA S.A.S  realizará la  verificación y correspondiente aceptación del proceso en la plataforma, a VERTIV GROUP LATINOAMÉRICA  solicitan una serie de cambios contractuales los cuales no se aceptaron aceptar ya que se excedía lo que la Secretaría General de la Alcaldía Mayor de Bogotá D.C. puede realizar o permitir conforme a la legislación colombiana que regula la contratación pública y lo establecido en el Manual de Contratación de la Entidad, lo que finalmente nos lleva a la no celebración del contrato correspondiente. </t>
  </si>
  <si>
    <t>Prestación de servicios de mantenimiento preventivo  y/o correctivo con repuestos  a los Aires de  precisión de los datacenter de las diferentes sedes de  la Secretaria General. Cont 736</t>
  </si>
  <si>
    <t>Se han presentado retrasos o Dificultades
Este proceso tuvo dificultad para establecer documentos precontractuales, específicamente el tema de cotizaciones para establecer el Estudio de Mercado 2022, por medio del EM se identificó la necesidad de incrementar el presupuesto. Se publicó el proceso por medio de la plataforma SECOP, para lo cual se establecieron las diferentes etapas contractuales para la adjudicación del proceso SGA-MC-015-2022.</t>
  </si>
  <si>
    <t>Se realizó suscripción de contrato 736-2022, con acta de inicio el 11/07/2022
Se definió el cronograma de mantenimientos preventivos para ejecución del contrato
Se realizó la 1ra jornada de mantenimientos preventivos a los Aires de Precisión de la Secretaría General
No se han presentado restrados o Dificultades</t>
  </si>
  <si>
    <t>Prestación de servicios de adecuación e instalación del cableado estructurado de voz, datos y eléctrico, normal y regulado, para los puestos de trabajo de las sedes de la Secretaría General de la Alcaldía Mayor de Bogotá D.C. Cont 725</t>
  </si>
  <si>
    <t>Se adelantan las actividades de ejecución contractual para el manteniemiento de cableado en las diferentes sedes de la Secretaría General
Este proceso tuvo la dificultad para establecer documentos precontractuales,  Se publicó el proceso por medio de la plataforma SECOP, para lo cual se establecieron las diferentes etapas contractuales y la adjudicación del proceso SGA-SASI-006-2022 .</t>
  </si>
  <si>
    <t>Se realizó suscripción de contrato 725-2022, con acta de inicio el 10/06/2022
Se realizaron actividades de instalación de puntos de datos y eléctricos para las oficinas/áreas de la entidad, puntos de datos para las cámaras de vigilancia en la red CADE, organización de cableado en los cuartos técnicos del hito o entregable respectivo  durante el trimestre y/o los atrasos o dificultades.</t>
  </si>
  <si>
    <t>Prestar el servicio de una solución tecnológica de internet e interconexión para las sedes de la Secretaria General de la Alcaldía Mayor de Bogotá. D.C Cont 711/21</t>
  </si>
  <si>
    <t xml:space="preserve">La  ejecución del contrato ha permitido el cumplimiemto del objeto, se tiene disponibilidad de los servicios de internet e  Inteconexión de las sedes; 
Presupuesto: se utilizó un saldo de reserva del presupuesto 2021 para el pago correspondiente al 1er mes de servicios de la vigencia
No se han presentado retrasos o Dificultades
</t>
  </si>
  <si>
    <t>La  ejecución del contrato ha permitido el cumplimiemto del objeto, se tiene disponibilidad de los servicios de internet e  Inteconexión de las sedes; 
No se han presentado retrasos o Dificultades</t>
  </si>
  <si>
    <t>La  ejecución del contrato ha permitido el cumplmiemto del objeto, se tiene disponibilidad de los servicios de internet e  Inteconexión de las sedes;  Durante el trimestre se han realizado mejoras de capacidades de canales y cancelaciones de otros servicios</t>
  </si>
  <si>
    <t xml:space="preserve">Meta TI: Implementar y mantener las aplicaciones y demás programas sistematizados </t>
  </si>
  <si>
    <t>Acceso a software por servicios (SaaS) para gestionar y administrar el Sistema de Gestión de Calidad la Secretaría General de la Alcaldía Mayor de Bogotá D.C</t>
  </si>
  <si>
    <t xml:space="preserve">Se realiza un avance del 70% respecto al proyecto, dado que dentro del anexo, se tenía contemplado 100 horas de desarrollo para necesidades funcionales del SGC, frente al cumplimiento de la norma, en este caso surgieron 3 desarrollos al modulo de PLANES, INDICADORES, y RIESGOS, que son necesarios para el funcionamiento y cumplimiento de directrices distritales. </t>
  </si>
  <si>
    <t xml:space="preserve">Se realiza un avance del 85% respecto al proyecto, dado que dentro del anexo, se tenía contemplado 100 horas de desarrollo para necesidades funcionales del SGC, frente al cumplimiento de la norma, en este caso surgieron 3 desarrollos al modulo de PLANES, INDICADORES, y RIESGOS, estos fueron aprobados y están en proceso de desarrollo, para su posterior configuración e implementación, el proyecto tiene como finalización y puesta en producción el proximo 13 de agosto. </t>
  </si>
  <si>
    <t>Se realizo la ejecución del 100% del proyecto la solución SaaS del sistema de gestión de calidad (DARUMA), se encuentra en producción y en funcionamiento desde el 01 de septembre de 2022, se ejecutaron todas las obligaciones contractuales, y se realizo el pago total del presupuesto asociado.</t>
  </si>
  <si>
    <t xml:space="preserve">Oficina Tecnologías de la Información y las Comunicaciones
Radicado 3-2022-32130
</t>
  </si>
  <si>
    <t>Contrato de soporte y actualización del aplicativo EMLAZE ERP de la Subdirección de Imprenta Distrital de la Secretaría General de la Alcaldía Mayor de Bogotá D.C.
 Cont. 891</t>
  </si>
  <si>
    <t>Se ha cumplido a cabalidad 
Contrato 710</t>
  </si>
  <si>
    <t>Aunque durante los meses de agosto y septiembre de 2022 se adelantó la gestión necesaria para el contrato de soporte y actualización del sistema EMLAZE, al 30 de septiembre aún se adelantaban las gestiones finales para perfecccionarlo (plan de trabajo y pólizas de cumplimiento).</t>
  </si>
  <si>
    <t>Adquirir productos y servicios Microsoft, para dar continuidad a las aplicaciones a través del instrumento de Agregación de demanda CCE-139-IAD-2020 para la Secretaria General. Cont 710</t>
  </si>
  <si>
    <t xml:space="preserve"> Se recibe el CPC (Cantidad de Período de Cobertura) , con la descripcion de las licencias.</t>
  </si>
  <si>
    <t>Meta TI: Sostenibilidad del Sistema de Gestión de Seguridad de la Información de la Entidad</t>
  </si>
  <si>
    <t>Gestión e implementación del Plan de Recuperación ante Desastres</t>
  </si>
  <si>
    <t>Se realizaron mesas de trabajo con los equipos de la Oficina de Tecnologías de la Información y las Comunicaciones, con el fin de definir la Infraestructura Tecnológica necesaria para la implementacion del DRP (Plan de Recuperación ante Desastres) en el centro alterno en el Archivo Distrital de Bogotá.</t>
  </si>
  <si>
    <t>Se realizaron mesas de trabajo con los equipos de la Oficina de Tecnologías de la Información y las Comunicaciones, con el fin de definir la Infraestructura Tecnológica necesaria para la implementacion del DRP (Plan de Recuperación ante Desastres) en el centro alterno en el Archivo Distrital de Bogotá. Se está describiendo el anexo técnico para activación del DRP en centro alterno y realizando los costos asociados a la implementación del centro alterno en el Archivo de Bogotá, lo cual se presentará a la alta dirección, para apropiar los recursos necesarios para su implementación.</t>
  </si>
  <si>
    <t>Se realizan mesas de trabajo con los equipos de sistemas de información e infraestructura, para el desarrollo del plan de continuidad, se definen las alternativas para disponer de un centro alterno de cómputo de la entidad, para el DRP</t>
  </si>
  <si>
    <t>Adquisición, instalación y configuración de certificados de Sitio Seguro SSL para las páginas WEB de la Secretaria General. Cont 715</t>
  </si>
  <si>
    <t>Se desarrolla en conjunto con el proyecto Servicios de nube pública en el segmento Microsoft a través del Acuerdo Marco de Precios No. CCE-908-1- AMP-2019, para la Secretaría General de la Alcaldía Mayor de Bogotá D.C. El presupuesto programado se asigna al contrato 715 en mención. Se adquieren los certificados de Sitio Seguro SSL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</si>
</sst>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5" formatCode="_(* #,##0_);_(* \(#,##0\);_(* &quot;-&quot;??_);_(@_)"/>
    <numFmt numFmtId="166" formatCode="[$$-240A]\ #,##0.00"/>
  </numFmts>
  <fonts count="26" x14ac:knownFonts="1">
    <font>
      <sz val="11"/>
      <color theme="1"/>
      <name val="Calibri"/>
      <family val="2"/>
      <scheme val="minor"/>
    </font>
    <font>
      <sz val="11"/>
      <color theme="1"/>
      <name val="Calibri"/>
      <family val="2"/>
      <scheme val="minor"/>
    </font>
    <font>
      <b/>
      <sz val="14"/>
      <name val="Arial"/>
      <family val="2"/>
    </font>
    <font>
      <sz val="11"/>
      <name val="Calibri"/>
      <family val="2"/>
      <scheme val="minor"/>
    </font>
    <font>
      <sz val="10"/>
      <name val="Calibri"/>
      <family val="2"/>
      <scheme val="minor"/>
    </font>
    <font>
      <sz val="9"/>
      <name val="Calibri"/>
      <family val="2"/>
      <scheme val="minor"/>
    </font>
    <font>
      <sz val="8"/>
      <name val="Calibri"/>
      <family val="2"/>
      <scheme val="minor"/>
    </font>
    <font>
      <b/>
      <sz val="9"/>
      <name val="Calibri"/>
      <family val="2"/>
      <scheme val="minor"/>
    </font>
    <font>
      <b/>
      <sz val="10"/>
      <name val="Arial"/>
      <family val="2"/>
    </font>
    <font>
      <b/>
      <sz val="9"/>
      <name val="Arial"/>
      <family val="2"/>
    </font>
    <font>
      <b/>
      <sz val="8"/>
      <name val="Arial"/>
      <family val="2"/>
    </font>
    <font>
      <sz val="9"/>
      <name val="Arial"/>
      <family val="2"/>
    </font>
    <font>
      <sz val="10"/>
      <name val="Arial"/>
      <family val="2"/>
    </font>
    <font>
      <sz val="8"/>
      <name val="Arial"/>
      <family val="2"/>
    </font>
    <font>
      <b/>
      <sz val="12"/>
      <name val="Arial"/>
      <family val="2"/>
    </font>
    <font>
      <b/>
      <sz val="9"/>
      <color theme="1"/>
      <name val="Arial"/>
      <family val="2"/>
    </font>
    <font>
      <sz val="12"/>
      <name val="Arial"/>
      <family val="2"/>
    </font>
    <font>
      <sz val="12"/>
      <color theme="0"/>
      <name val="Arial"/>
      <family val="2"/>
    </font>
    <font>
      <b/>
      <u/>
      <sz val="10"/>
      <name val="Arial"/>
      <family val="2"/>
    </font>
    <font>
      <sz val="9"/>
      <color theme="2" tint="-0.499984740745262"/>
      <name val="Arial"/>
      <family val="2"/>
    </font>
    <font>
      <b/>
      <u/>
      <sz val="9"/>
      <color theme="2" tint="-0.499984740745262"/>
      <name val="Arial"/>
      <family val="2"/>
    </font>
    <font>
      <sz val="10"/>
      <color theme="2" tint="-0.499984740745262"/>
      <name val="Arial"/>
      <family val="2"/>
    </font>
    <font>
      <sz val="11"/>
      <color rgb="FF006100"/>
      <name val="Calibri"/>
      <family val="2"/>
      <scheme val="minor"/>
    </font>
    <font>
      <sz val="10"/>
      <color rgb="FFFF0000"/>
      <name val="Arial"/>
      <family val="2"/>
    </font>
    <font>
      <sz val="9"/>
      <color theme="1"/>
      <name val="Arial"/>
      <family val="2"/>
    </font>
    <font>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theme="4" tint="0.59999389629810485"/>
        <bgColor indexed="64"/>
      </patternFill>
    </fill>
    <fill>
      <patternFill patternType="solid">
        <fgColor theme="9" tint="0.39997558519241921"/>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2"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5">
    <xf numFmtId="0" fontId="0" fillId="0" borderId="0" xfId="0"/>
    <xf numFmtId="0" fontId="3" fillId="0" borderId="0" xfId="0" applyFont="1"/>
    <xf numFmtId="0" fontId="4" fillId="0" borderId="0" xfId="0" applyFont="1" applyAlignment="1">
      <alignment horizontal="center" vertical="center"/>
    </xf>
    <xf numFmtId="0" fontId="5" fillId="0" borderId="0" xfId="0" applyFont="1"/>
    <xf numFmtId="0" fontId="6" fillId="0" borderId="0" xfId="0" applyFont="1"/>
    <xf numFmtId="0" fontId="4" fillId="0" borderId="0" xfId="0" applyFont="1"/>
    <xf numFmtId="0" fontId="7"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5" fillId="2" borderId="0" xfId="0" applyFont="1" applyFill="1" applyAlignment="1">
      <alignment horizontal="center"/>
    </xf>
    <xf numFmtId="0" fontId="11"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0" fontId="12" fillId="0" borderId="0" xfId="0" applyFont="1" applyAlignment="1">
      <alignment horizontal="center" vertical="center"/>
    </xf>
    <xf numFmtId="0" fontId="11" fillId="0" borderId="0" xfId="0" applyFont="1"/>
    <xf numFmtId="0" fontId="13" fillId="0" borderId="0" xfId="0" applyFont="1"/>
    <xf numFmtId="0" fontId="12" fillId="0" borderId="0" xfId="0" applyFont="1"/>
    <xf numFmtId="0" fontId="9" fillId="0" borderId="0" xfId="0" applyFont="1" applyAlignment="1">
      <alignment horizontal="center"/>
    </xf>
    <xf numFmtId="0" fontId="11" fillId="0" borderId="0" xfId="0" applyFont="1" applyAlignment="1">
      <alignment horizontal="center"/>
    </xf>
    <xf numFmtId="0" fontId="16" fillId="0" borderId="0" xfId="0" applyFont="1"/>
    <xf numFmtId="0" fontId="16" fillId="0" borderId="5" xfId="0" applyFont="1" applyBorder="1"/>
    <xf numFmtId="0" fontId="17" fillId="0" borderId="0" xfId="0" applyFont="1" applyAlignment="1">
      <alignment horizontal="left" vertical="top" wrapText="1"/>
    </xf>
    <xf numFmtId="0" fontId="16" fillId="0" borderId="0" xfId="0" applyFont="1" applyAlignment="1">
      <alignment horizontal="right"/>
    </xf>
    <xf numFmtId="0" fontId="14" fillId="0" borderId="0" xfId="0" applyFont="1" applyAlignment="1">
      <alignment horizontal="center"/>
    </xf>
    <xf numFmtId="0" fontId="8" fillId="0" borderId="0" xfId="0" applyFont="1" applyAlignment="1">
      <alignment horizontal="center"/>
    </xf>
    <xf numFmtId="0" fontId="8" fillId="0" borderId="4" xfId="0" applyFont="1" applyBorder="1" applyAlignment="1">
      <alignment horizontal="center" vertical="center" wrapText="1"/>
    </xf>
    <xf numFmtId="0" fontId="15" fillId="0" borderId="4" xfId="0" applyFont="1" applyBorder="1" applyAlignment="1">
      <alignment horizontal="left" vertical="center" wrapText="1"/>
    </xf>
    <xf numFmtId="9"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xf>
    <xf numFmtId="166" fontId="9" fillId="0" borderId="4" xfId="0" applyNumberFormat="1" applyFont="1" applyBorder="1" applyAlignment="1">
      <alignment horizontal="center" vertical="center" wrapText="1"/>
    </xf>
    <xf numFmtId="166" fontId="9" fillId="0" borderId="4" xfId="0" applyNumberFormat="1" applyFont="1" applyBorder="1" applyAlignment="1">
      <alignment horizontal="center" vertical="center"/>
    </xf>
    <xf numFmtId="165" fontId="9" fillId="0" borderId="4" xfId="1" applyNumberFormat="1" applyFont="1" applyFill="1" applyBorder="1" applyAlignment="1">
      <alignment horizontal="left" vertical="center"/>
    </xf>
    <xf numFmtId="9" fontId="11" fillId="0" borderId="4" xfId="0" applyNumberFormat="1" applyFont="1" applyBorder="1" applyAlignment="1">
      <alignment horizontal="center" vertical="center" wrapText="1"/>
    </xf>
    <xf numFmtId="9" fontId="9" fillId="0" borderId="4" xfId="0" applyNumberFormat="1" applyFont="1" applyBorder="1" applyAlignment="1" applyProtection="1">
      <alignment horizontal="center" vertical="center" wrapText="1"/>
      <protection locked="0"/>
    </xf>
    <xf numFmtId="9" fontId="11" fillId="0" borderId="4" xfId="0" applyNumberFormat="1" applyFont="1" applyBorder="1" applyAlignment="1" applyProtection="1">
      <alignment horizontal="center" vertical="center" wrapText="1"/>
      <protection locked="0"/>
    </xf>
    <xf numFmtId="9" fontId="9" fillId="0" borderId="4" xfId="0" applyNumberFormat="1" applyFont="1" applyBorder="1" applyAlignment="1" applyProtection="1">
      <alignment horizontal="center" vertical="center"/>
      <protection locked="0"/>
    </xf>
    <xf numFmtId="9" fontId="12" fillId="0" borderId="0" xfId="2" applyFont="1" applyFill="1" applyBorder="1" applyAlignment="1">
      <alignment horizontal="center" vertical="center"/>
    </xf>
    <xf numFmtId="0" fontId="12" fillId="0" borderId="0" xfId="0" applyFont="1" applyAlignment="1">
      <alignment horizontal="center" vertical="center" wrapText="1"/>
    </xf>
    <xf numFmtId="165" fontId="11" fillId="0" borderId="0" xfId="0" applyNumberFormat="1" applyFont="1" applyAlignment="1">
      <alignment horizontal="center" vertical="center" wrapText="1"/>
    </xf>
    <xf numFmtId="165" fontId="9" fillId="0" borderId="0" xfId="1" applyNumberFormat="1" applyFont="1" applyFill="1" applyBorder="1" applyAlignment="1">
      <alignment horizontal="left" vertical="center"/>
    </xf>
    <xf numFmtId="166" fontId="9" fillId="0" borderId="0" xfId="0" applyNumberFormat="1" applyFont="1" applyAlignment="1">
      <alignment horizontal="center" vertical="center"/>
    </xf>
    <xf numFmtId="9" fontId="11" fillId="0" borderId="0" xfId="0" applyNumberFormat="1" applyFont="1" applyAlignment="1">
      <alignment horizontal="center" vertical="center" wrapText="1"/>
    </xf>
    <xf numFmtId="166" fontId="11" fillId="0" borderId="4" xfId="2" applyNumberFormat="1" applyFont="1" applyFill="1" applyBorder="1" applyAlignment="1">
      <alignment horizontal="center" vertical="center"/>
    </xf>
    <xf numFmtId="9" fontId="19" fillId="0" borderId="4"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0" fontId="21" fillId="0" borderId="0" xfId="0" applyFont="1" applyAlignment="1">
      <alignment horizontal="center" vertical="center" wrapText="1"/>
    </xf>
    <xf numFmtId="166" fontId="11" fillId="0" borderId="0" xfId="2" applyNumberFormat="1" applyFont="1" applyFill="1" applyBorder="1" applyAlignment="1">
      <alignment horizontal="center" vertical="center"/>
    </xf>
    <xf numFmtId="9" fontId="19" fillId="0" borderId="0" xfId="0" applyNumberFormat="1" applyFont="1" applyAlignment="1">
      <alignment horizontal="center" vertical="center" wrapText="1"/>
    </xf>
    <xf numFmtId="0" fontId="3" fillId="0" borderId="0" xfId="4" applyFont="1" applyFill="1" applyBorder="1" applyAlignment="1">
      <alignment horizontal="left" vertical="top" wrapText="1"/>
    </xf>
    <xf numFmtId="166" fontId="11" fillId="0" borderId="4" xfId="2" applyNumberFormat="1" applyFont="1" applyFill="1" applyBorder="1" applyAlignment="1">
      <alignment horizontal="center" vertical="center" wrapText="1"/>
    </xf>
    <xf numFmtId="0" fontId="12" fillId="0" borderId="0" xfId="0" applyFont="1" applyAlignment="1">
      <alignment vertical="center" wrapText="1"/>
    </xf>
    <xf numFmtId="9" fontId="24" fillId="0" borderId="4" xfId="0" applyNumberFormat="1" applyFont="1" applyBorder="1" applyAlignment="1">
      <alignment horizontal="center" vertical="center" wrapText="1"/>
    </xf>
    <xf numFmtId="166" fontId="11" fillId="0" borderId="4" xfId="0" applyNumberFormat="1" applyFont="1" applyBorder="1" applyAlignment="1">
      <alignment horizontal="center" vertical="center"/>
    </xf>
    <xf numFmtId="166" fontId="11"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9" fontId="12" fillId="0" borderId="6" xfId="2" applyFont="1" applyFill="1" applyBorder="1" applyAlignment="1">
      <alignment horizontal="center" vertical="center" wrapText="1"/>
    </xf>
    <xf numFmtId="9" fontId="12" fillId="0" borderId="7" xfId="2" applyFont="1" applyFill="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11" xfId="0" applyNumberFormat="1" applyFont="1" applyBorder="1" applyAlignment="1">
      <alignment horizontal="center" vertical="center" wrapText="1"/>
    </xf>
    <xf numFmtId="165" fontId="11" fillId="0" borderId="12" xfId="0" applyNumberFormat="1" applyFont="1" applyBorder="1" applyAlignment="1">
      <alignment horizontal="center" vertical="center" wrapText="1"/>
    </xf>
    <xf numFmtId="165" fontId="11" fillId="0" borderId="13" xfId="0" applyNumberFormat="1" applyFont="1" applyBorder="1" applyAlignment="1">
      <alignment horizontal="center" vertical="center" wrapText="1"/>
    </xf>
    <xf numFmtId="165" fontId="11" fillId="0" borderId="14" xfId="0" applyNumberFormat="1" applyFont="1" applyBorder="1" applyAlignment="1">
      <alignment horizontal="center" vertical="center" wrapText="1"/>
    </xf>
    <xf numFmtId="165" fontId="11" fillId="0" borderId="15" xfId="0" applyNumberFormat="1" applyFont="1" applyBorder="1" applyAlignment="1">
      <alignment horizontal="center" vertical="center" wrapText="1"/>
    </xf>
    <xf numFmtId="9" fontId="11" fillId="0" borderId="6" xfId="0" applyNumberFormat="1" applyFont="1" applyBorder="1" applyAlignment="1" applyProtection="1">
      <alignment horizontal="center" vertical="center" wrapText="1"/>
      <protection locked="0"/>
    </xf>
    <xf numFmtId="9" fontId="11" fillId="0" borderId="8" xfId="0" applyNumberFormat="1" applyFont="1" applyBorder="1" applyAlignment="1" applyProtection="1">
      <alignment horizontal="center" vertical="center" wrapText="1"/>
      <protection locked="0"/>
    </xf>
    <xf numFmtId="9" fontId="11" fillId="0" borderId="7" xfId="0" applyNumberFormat="1" applyFont="1" applyBorder="1" applyAlignment="1" applyProtection="1">
      <alignment horizontal="center" vertical="center" wrapText="1"/>
      <protection locked="0"/>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xf>
    <xf numFmtId="9" fontId="11" fillId="5" borderId="6" xfId="0" applyNumberFormat="1" applyFont="1" applyFill="1" applyBorder="1" applyAlignment="1">
      <alignment horizontal="center" vertical="center" wrapText="1"/>
    </xf>
    <xf numFmtId="9" fontId="11" fillId="5" borderId="8" xfId="0" applyNumberFormat="1" applyFont="1" applyFill="1" applyBorder="1" applyAlignment="1">
      <alignment horizontal="center" vertical="center" wrapText="1"/>
    </xf>
    <xf numFmtId="9" fontId="11" fillId="5" borderId="7" xfId="0" applyNumberFormat="1"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8" xfId="4" applyFont="1" applyFill="1" applyBorder="1" applyAlignment="1">
      <alignment horizontal="left" vertical="center" wrapText="1"/>
    </xf>
    <xf numFmtId="0" fontId="12" fillId="0" borderId="7" xfId="4" applyFont="1" applyFill="1" applyBorder="1" applyAlignment="1">
      <alignment horizontal="left" vertical="center" wrapText="1"/>
    </xf>
    <xf numFmtId="9" fontId="19" fillId="0" borderId="6" xfId="0" applyNumberFormat="1" applyFont="1" applyBorder="1" applyAlignment="1">
      <alignment horizontal="center" vertical="center" wrapText="1"/>
    </xf>
    <xf numFmtId="9" fontId="19" fillId="0" borderId="8" xfId="0" applyNumberFormat="1" applyFont="1" applyBorder="1" applyAlignment="1">
      <alignment horizontal="center" vertical="center" wrapText="1"/>
    </xf>
    <xf numFmtId="9" fontId="19" fillId="0" borderId="7" xfId="0" applyNumberFormat="1" applyFont="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1" fontId="12" fillId="0" borderId="6" xfId="2" applyNumberFormat="1" applyFont="1" applyFill="1" applyBorder="1" applyAlignment="1">
      <alignment horizontal="center" vertical="center" wrapText="1"/>
    </xf>
    <xf numFmtId="1" fontId="12" fillId="0" borderId="7" xfId="2" applyNumberFormat="1" applyFont="1" applyFill="1" applyBorder="1" applyAlignment="1">
      <alignment horizontal="center" vertical="center" wrapText="1"/>
    </xf>
    <xf numFmtId="9" fontId="11" fillId="5" borderId="6" xfId="0" applyNumberFormat="1" applyFont="1" applyFill="1" applyBorder="1" applyAlignment="1" applyProtection="1">
      <alignment horizontal="center" vertical="center" wrapText="1"/>
      <protection locked="0"/>
    </xf>
    <xf numFmtId="9" fontId="11" fillId="5" borderId="8" xfId="0" applyNumberFormat="1" applyFont="1" applyFill="1" applyBorder="1" applyAlignment="1" applyProtection="1">
      <alignment horizontal="center" vertical="center" wrapText="1"/>
      <protection locked="0"/>
    </xf>
    <xf numFmtId="9" fontId="11" fillId="5" borderId="7" xfId="0" applyNumberFormat="1" applyFont="1" applyFill="1" applyBorder="1" applyAlignment="1" applyProtection="1">
      <alignment horizontal="center" vertical="center" wrapText="1"/>
      <protection locked="0"/>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9" fontId="12" fillId="0" borderId="6" xfId="0" applyNumberFormat="1" applyFont="1" applyBorder="1" applyAlignment="1" applyProtection="1">
      <alignment horizontal="center" vertical="center" wrapText="1"/>
      <protection locked="0"/>
    </xf>
    <xf numFmtId="9" fontId="12" fillId="0" borderId="8" xfId="0" applyNumberFormat="1" applyFont="1" applyBorder="1" applyAlignment="1" applyProtection="1">
      <alignment horizontal="center" vertical="center" wrapText="1"/>
      <protection locked="0"/>
    </xf>
    <xf numFmtId="9" fontId="12" fillId="0" borderId="7" xfId="0" applyNumberFormat="1" applyFont="1" applyBorder="1" applyAlignment="1" applyProtection="1">
      <alignment horizontal="center" vertical="center" wrapText="1"/>
      <protection locked="0"/>
    </xf>
    <xf numFmtId="0" fontId="12" fillId="0" borderId="6" xfId="4" applyFont="1" applyFill="1" applyBorder="1" applyAlignment="1">
      <alignment horizontal="left" vertical="top" wrapText="1"/>
    </xf>
    <xf numFmtId="0" fontId="12" fillId="0" borderId="8" xfId="4" applyFont="1" applyFill="1" applyBorder="1" applyAlignment="1">
      <alignment horizontal="left" vertical="top" wrapText="1"/>
    </xf>
    <xf numFmtId="0" fontId="12" fillId="0" borderId="7" xfId="4" applyFont="1" applyFill="1" applyBorder="1" applyAlignment="1">
      <alignment horizontal="left" vertical="top" wrapText="1"/>
    </xf>
    <xf numFmtId="0" fontId="21" fillId="4" borderId="6"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9" fontId="11" fillId="0" borderId="6" xfId="0" applyNumberFormat="1" applyFont="1" applyBorder="1" applyAlignment="1">
      <alignment horizontal="center" vertical="center" wrapText="1"/>
    </xf>
    <xf numFmtId="9" fontId="11" fillId="0" borderId="8" xfId="0" applyNumberFormat="1" applyFont="1" applyBorder="1" applyAlignment="1">
      <alignment horizontal="center" vertical="center" wrapText="1"/>
    </xf>
    <xf numFmtId="9" fontId="11" fillId="0" borderId="7" xfId="0" applyNumberFormat="1" applyFont="1" applyBorder="1" applyAlignment="1">
      <alignment horizontal="center" vertical="center" wrapText="1"/>
    </xf>
    <xf numFmtId="0" fontId="12" fillId="0" borderId="6"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7" xfId="0" applyFont="1" applyBorder="1" applyAlignment="1">
      <alignment horizontal="justify" vertical="center" wrapText="1"/>
    </xf>
    <xf numFmtId="0" fontId="25" fillId="0" borderId="6" xfId="0" quotePrefix="1" applyFont="1" applyBorder="1" applyAlignment="1">
      <alignment horizontal="left" vertical="center" wrapText="1"/>
    </xf>
    <xf numFmtId="9" fontId="11" fillId="5" borderId="9" xfId="0" applyNumberFormat="1" applyFont="1" applyFill="1" applyBorder="1" applyAlignment="1" applyProtection="1">
      <alignment horizontal="center" vertical="center" wrapText="1"/>
      <protection locked="0"/>
    </xf>
    <xf numFmtId="9" fontId="11" fillId="5" borderId="10" xfId="0" applyNumberFormat="1" applyFont="1" applyFill="1" applyBorder="1" applyAlignment="1" applyProtection="1">
      <alignment horizontal="center" vertical="center" wrapText="1"/>
      <protection locked="0"/>
    </xf>
    <xf numFmtId="9" fontId="11" fillId="5" borderId="11" xfId="0" applyNumberFormat="1" applyFont="1" applyFill="1" applyBorder="1" applyAlignment="1" applyProtection="1">
      <alignment horizontal="center" vertical="center" wrapText="1"/>
      <protection locked="0"/>
    </xf>
    <xf numFmtId="9" fontId="11" fillId="5" borderId="12" xfId="0" applyNumberFormat="1" applyFont="1" applyFill="1" applyBorder="1" applyAlignment="1" applyProtection="1">
      <alignment horizontal="center" vertical="center" wrapText="1"/>
      <protection locked="0"/>
    </xf>
    <xf numFmtId="9" fontId="11" fillId="5" borderId="0" xfId="0" applyNumberFormat="1" applyFont="1" applyFill="1" applyAlignment="1" applyProtection="1">
      <alignment horizontal="center" vertical="center" wrapText="1"/>
      <protection locked="0"/>
    </xf>
    <xf numFmtId="9" fontId="11" fillId="5" borderId="13" xfId="0" applyNumberFormat="1" applyFont="1" applyFill="1" applyBorder="1" applyAlignment="1" applyProtection="1">
      <alignment horizontal="center" vertical="center" wrapText="1"/>
      <protection locked="0"/>
    </xf>
    <xf numFmtId="9" fontId="11" fillId="5" borderId="14" xfId="0" applyNumberFormat="1" applyFont="1" applyFill="1" applyBorder="1" applyAlignment="1" applyProtection="1">
      <alignment horizontal="center" vertical="center" wrapText="1"/>
      <protection locked="0"/>
    </xf>
    <xf numFmtId="9" fontId="11" fillId="5" borderId="5" xfId="0" applyNumberFormat="1" applyFont="1" applyFill="1" applyBorder="1" applyAlignment="1" applyProtection="1">
      <alignment horizontal="center" vertical="center" wrapText="1"/>
      <protection locked="0"/>
    </xf>
    <xf numFmtId="9" fontId="11" fillId="5" borderId="15" xfId="0" applyNumberFormat="1" applyFont="1" applyFill="1" applyBorder="1" applyAlignment="1" applyProtection="1">
      <alignment horizontal="center" vertical="center" wrapText="1"/>
      <protection locked="0"/>
    </xf>
    <xf numFmtId="17" fontId="16" fillId="0" borderId="5" xfId="0" applyNumberFormat="1" applyFont="1" applyBorder="1" applyAlignment="1">
      <alignment horizontal="center"/>
    </xf>
    <xf numFmtId="0" fontId="12" fillId="0" borderId="6" xfId="0" quotePrefix="1" applyFont="1" applyBorder="1" applyAlignment="1">
      <alignment horizontal="center" vertical="center" wrapText="1"/>
    </xf>
    <xf numFmtId="9" fontId="12" fillId="0" borderId="4" xfId="2" applyFont="1" applyFill="1" applyBorder="1" applyAlignment="1">
      <alignment horizontal="center" vertical="center" wrapText="1"/>
    </xf>
    <xf numFmtId="0" fontId="14"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25" fillId="0" borderId="6" xfId="0" applyFont="1" applyBorder="1" applyAlignment="1">
      <alignment vertical="center" wrapText="1"/>
    </xf>
    <xf numFmtId="0" fontId="25" fillId="0" borderId="8" xfId="0" applyFont="1" applyBorder="1" applyAlignment="1">
      <alignment vertical="center" wrapText="1"/>
    </xf>
    <xf numFmtId="0" fontId="25" fillId="0" borderId="7"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7" xfId="0" applyFont="1" applyBorder="1" applyAlignment="1">
      <alignment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7">
    <cellStyle name="Bueno" xfId="4" builtinId="26"/>
    <cellStyle name="Millares" xfId="1" builtinId="3"/>
    <cellStyle name="Millares 2" xfId="5" xr:uid="{D3F318F5-6727-403F-9AE9-3B0A0F014C9A}"/>
    <cellStyle name="Millares 3" xfId="6" xr:uid="{635A69D2-EE70-4FAE-AF3C-29848B2A6C1C}"/>
    <cellStyle name="Moneda 2" xfId="3" xr:uid="{874698C0-D65D-48A8-A47A-D935FD438C19}"/>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858817</xdr:colOff>
      <xdr:row>0</xdr:row>
      <xdr:rowOff>1065892</xdr:rowOff>
    </xdr:to>
    <xdr:pic>
      <xdr:nvPicPr>
        <xdr:cNvPr id="2" name="Imagen 1" descr="HEADER 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495" t="38055" r="31059"/>
        <a:stretch>
          <a:fillRect/>
        </a:stretch>
      </xdr:blipFill>
      <xdr:spPr bwMode="auto">
        <a:xfrm>
          <a:off x="0" y="0"/>
          <a:ext cx="3965781" cy="1065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858817</xdr:colOff>
      <xdr:row>0</xdr:row>
      <xdr:rowOff>1065892</xdr:rowOff>
    </xdr:to>
    <xdr:pic>
      <xdr:nvPicPr>
        <xdr:cNvPr id="2" name="Imagen 1" descr="HEADER 001">
          <a:extLst>
            <a:ext uri="{FF2B5EF4-FFF2-40B4-BE49-F238E27FC236}">
              <a16:creationId xmlns:a16="http://schemas.microsoft.com/office/drawing/2014/main" id="{24517D06-70E8-4627-95D8-6D87D680C9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495" t="38055" r="31059"/>
        <a:stretch>
          <a:fillRect/>
        </a:stretch>
      </xdr:blipFill>
      <xdr:spPr bwMode="auto">
        <a:xfrm>
          <a:off x="0" y="0"/>
          <a:ext cx="3973492" cy="1065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1"/>
  <sheetViews>
    <sheetView tabSelected="1" topLeftCell="D66" zoomScale="70" zoomScaleNormal="70" zoomScaleSheetLayoutView="70" workbookViewId="0">
      <selection activeCell="J42" sqref="J42"/>
    </sheetView>
  </sheetViews>
  <sheetFormatPr baseColWidth="10" defaultColWidth="11.42578125" defaultRowHeight="15" x14ac:dyDescent="0.25"/>
  <cols>
    <col min="1" max="1" width="5.7109375" style="2" customWidth="1"/>
    <col min="2" max="2" width="21.5703125" style="3" customWidth="1"/>
    <col min="3" max="3" width="24.7109375" style="4" customWidth="1"/>
    <col min="4" max="4" width="38" style="5" customWidth="1"/>
    <col min="5" max="5" width="16.42578125" style="5" customWidth="1"/>
    <col min="6" max="6" width="16.7109375" style="5" customWidth="1"/>
    <col min="7" max="7" width="19.42578125" style="3" customWidth="1"/>
    <col min="8" max="8" width="20.28515625" style="6" bestFit="1" customWidth="1"/>
    <col min="9" max="10" width="22" style="7" customWidth="1"/>
    <col min="11" max="12" width="22" style="9" customWidth="1"/>
    <col min="13" max="13" width="112.7109375" style="9" hidden="1" customWidth="1"/>
    <col min="14" max="14" width="86.42578125" style="9" hidden="1" customWidth="1"/>
    <col min="15" max="15" width="166.5703125" style="9" customWidth="1"/>
    <col min="16" max="16" width="30.7109375" style="5" customWidth="1"/>
    <col min="17" max="16384" width="11.42578125" style="1"/>
  </cols>
  <sheetData>
    <row r="1" spans="1:16" ht="108" customHeight="1" thickBot="1" x14ac:dyDescent="0.3">
      <c r="A1" s="105" t="s">
        <v>0</v>
      </c>
      <c r="B1" s="106"/>
      <c r="C1" s="106"/>
      <c r="D1" s="106"/>
      <c r="E1" s="106"/>
      <c r="F1" s="106"/>
      <c r="G1" s="106"/>
      <c r="H1" s="106"/>
      <c r="I1" s="106"/>
      <c r="J1" s="106"/>
      <c r="K1" s="106"/>
      <c r="L1" s="106"/>
      <c r="M1" s="106"/>
      <c r="N1" s="106"/>
      <c r="O1" s="106"/>
      <c r="P1" s="107"/>
    </row>
    <row r="2" spans="1:16" ht="9" customHeight="1" x14ac:dyDescent="0.25">
      <c r="A2" s="14"/>
      <c r="B2" s="15"/>
      <c r="C2" s="16"/>
      <c r="D2" s="17"/>
      <c r="E2" s="17"/>
      <c r="F2" s="17"/>
      <c r="G2" s="15"/>
      <c r="H2" s="18"/>
      <c r="I2" s="19"/>
      <c r="J2" s="19"/>
      <c r="K2" s="19"/>
      <c r="L2" s="19"/>
      <c r="M2" s="19"/>
      <c r="N2" s="19"/>
      <c r="O2" s="19"/>
      <c r="P2" s="17"/>
    </row>
    <row r="3" spans="1:16" s="2" customFormat="1" ht="33" customHeight="1" x14ac:dyDescent="0.25">
      <c r="A3" s="108" t="s">
        <v>1</v>
      </c>
      <c r="B3" s="108" t="s">
        <v>2</v>
      </c>
      <c r="C3" s="108" t="s">
        <v>3</v>
      </c>
      <c r="D3" s="108" t="s">
        <v>4</v>
      </c>
      <c r="E3" s="108" t="s">
        <v>5</v>
      </c>
      <c r="F3" s="108" t="s">
        <v>6</v>
      </c>
      <c r="G3" s="110" t="s">
        <v>7</v>
      </c>
      <c r="H3" s="111"/>
      <c r="I3" s="111"/>
      <c r="J3" s="111"/>
      <c r="K3" s="111"/>
      <c r="L3" s="112"/>
      <c r="M3" s="26" t="s">
        <v>8</v>
      </c>
      <c r="N3" s="26" t="s">
        <v>8</v>
      </c>
      <c r="O3" s="26" t="s">
        <v>8</v>
      </c>
      <c r="P3" s="26" t="s">
        <v>8</v>
      </c>
    </row>
    <row r="4" spans="1:16" s="2" customFormat="1" ht="31.5" customHeight="1" x14ac:dyDescent="0.25">
      <c r="A4" s="109"/>
      <c r="B4" s="109"/>
      <c r="C4" s="109"/>
      <c r="D4" s="109"/>
      <c r="E4" s="109"/>
      <c r="F4" s="109"/>
      <c r="G4" s="113">
        <v>2022</v>
      </c>
      <c r="H4" s="114"/>
      <c r="I4" s="26" t="s">
        <v>9</v>
      </c>
      <c r="J4" s="26" t="s">
        <v>10</v>
      </c>
      <c r="K4" s="26" t="s">
        <v>11</v>
      </c>
      <c r="L4" s="26" t="s">
        <v>12</v>
      </c>
      <c r="M4" s="26" t="s">
        <v>9</v>
      </c>
      <c r="N4" s="26" t="s">
        <v>10</v>
      </c>
      <c r="O4" s="26" t="s">
        <v>11</v>
      </c>
      <c r="P4" s="26" t="s">
        <v>12</v>
      </c>
    </row>
    <row r="5" spans="1:16" s="8" customFormat="1" ht="29.25" hidden="1" customHeight="1" x14ac:dyDescent="0.25">
      <c r="A5" s="26"/>
      <c r="B5" s="11"/>
      <c r="C5" s="12"/>
      <c r="D5" s="26"/>
      <c r="E5" s="11"/>
      <c r="F5" s="11"/>
      <c r="G5" s="11"/>
      <c r="H5" s="11"/>
      <c r="I5" s="10"/>
      <c r="J5" s="10"/>
      <c r="K5" s="13"/>
      <c r="L5" s="13"/>
      <c r="M5" s="13"/>
      <c r="N5" s="13"/>
      <c r="O5" s="13"/>
      <c r="P5" s="26"/>
    </row>
    <row r="6" spans="1:16" ht="25.5" customHeight="1" x14ac:dyDescent="0.25">
      <c r="A6" s="82" t="s">
        <v>13</v>
      </c>
      <c r="B6" s="83"/>
      <c r="C6" s="83"/>
      <c r="D6" s="83"/>
      <c r="E6" s="83"/>
      <c r="F6" s="83"/>
      <c r="G6" s="83"/>
      <c r="H6" s="83"/>
      <c r="I6" s="83"/>
      <c r="J6" s="83"/>
      <c r="K6" s="83"/>
      <c r="L6" s="83"/>
      <c r="M6" s="83"/>
      <c r="N6" s="83"/>
      <c r="O6" s="83"/>
      <c r="P6" s="84"/>
    </row>
    <row r="7" spans="1:16" ht="108.75" customHeight="1" x14ac:dyDescent="0.25">
      <c r="A7" s="56">
        <v>1</v>
      </c>
      <c r="B7" s="56" t="s">
        <v>14</v>
      </c>
      <c r="C7" s="56" t="s">
        <v>15</v>
      </c>
      <c r="D7" s="56" t="s">
        <v>16</v>
      </c>
      <c r="E7" s="59">
        <v>1</v>
      </c>
      <c r="F7" s="59">
        <v>0.37</v>
      </c>
      <c r="G7" s="27" t="s">
        <v>17</v>
      </c>
      <c r="H7" s="34">
        <v>1</v>
      </c>
      <c r="I7" s="35">
        <v>0.13</v>
      </c>
      <c r="J7" s="35">
        <v>0.5</v>
      </c>
      <c r="K7" s="35">
        <v>0.75</v>
      </c>
      <c r="L7" s="35">
        <v>1</v>
      </c>
      <c r="M7" s="102" t="s">
        <v>18</v>
      </c>
      <c r="N7" s="70" t="s">
        <v>19</v>
      </c>
      <c r="O7" s="56" t="s">
        <v>20</v>
      </c>
      <c r="P7" s="85" t="s">
        <v>21</v>
      </c>
    </row>
    <row r="8" spans="1:16" ht="108.75" customHeight="1" x14ac:dyDescent="0.25">
      <c r="A8" s="57"/>
      <c r="B8" s="57"/>
      <c r="C8" s="57"/>
      <c r="D8" s="57"/>
      <c r="E8" s="60"/>
      <c r="F8" s="60"/>
      <c r="G8" s="27" t="s">
        <v>22</v>
      </c>
      <c r="H8" s="36">
        <v>0.78</v>
      </c>
      <c r="I8" s="33">
        <v>0.23</v>
      </c>
      <c r="J8" s="52">
        <v>0.52</v>
      </c>
      <c r="K8" s="33">
        <v>0.78</v>
      </c>
      <c r="L8" s="44" t="s">
        <v>23</v>
      </c>
      <c r="M8" s="103"/>
      <c r="N8" s="71"/>
      <c r="O8" s="57"/>
      <c r="P8" s="86"/>
    </row>
    <row r="9" spans="1:16" ht="108.75" customHeight="1" x14ac:dyDescent="0.25">
      <c r="A9" s="57"/>
      <c r="B9" s="57"/>
      <c r="C9" s="57"/>
      <c r="D9" s="57"/>
      <c r="E9" s="61" t="s">
        <v>24</v>
      </c>
      <c r="F9" s="62"/>
      <c r="G9" s="27" t="s">
        <v>17</v>
      </c>
      <c r="H9" s="30">
        <f>SUM(I9:L9)</f>
        <v>119379016</v>
      </c>
      <c r="I9" s="43">
        <v>15571177</v>
      </c>
      <c r="J9" s="43">
        <v>31142352</v>
      </c>
      <c r="K9" s="43">
        <v>31142352</v>
      </c>
      <c r="L9" s="43">
        <v>41523135</v>
      </c>
      <c r="M9" s="103"/>
      <c r="N9" s="71"/>
      <c r="O9" s="57"/>
      <c r="P9" s="86"/>
    </row>
    <row r="10" spans="1:16" ht="108.75" customHeight="1" x14ac:dyDescent="0.25">
      <c r="A10" s="57"/>
      <c r="B10" s="57"/>
      <c r="C10" s="57"/>
      <c r="D10" s="57"/>
      <c r="E10" s="63"/>
      <c r="F10" s="64"/>
      <c r="G10" s="27" t="s">
        <v>22</v>
      </c>
      <c r="H10" s="31">
        <f>SUM(I10:L10)</f>
        <v>119379016</v>
      </c>
      <c r="I10" s="43">
        <v>119379016</v>
      </c>
      <c r="J10" s="43">
        <v>0</v>
      </c>
      <c r="K10" s="43">
        <v>0</v>
      </c>
      <c r="L10" s="44" t="s">
        <v>25</v>
      </c>
      <c r="M10" s="103"/>
      <c r="N10" s="71"/>
      <c r="O10" s="57"/>
      <c r="P10" s="86"/>
    </row>
    <row r="11" spans="1:16" ht="108.75" customHeight="1" x14ac:dyDescent="0.25">
      <c r="A11" s="57"/>
      <c r="B11" s="57"/>
      <c r="C11" s="58"/>
      <c r="D11" s="58"/>
      <c r="E11" s="65"/>
      <c r="F11" s="66"/>
      <c r="G11" s="32" t="s">
        <v>26</v>
      </c>
      <c r="H11" s="31">
        <f>SUM(I11:L11)</f>
        <v>78893958</v>
      </c>
      <c r="I11" s="43">
        <v>16609254</v>
      </c>
      <c r="J11" s="43">
        <v>31142352</v>
      </c>
      <c r="K11" s="43">
        <v>31142352</v>
      </c>
      <c r="L11" s="44" t="s">
        <v>27</v>
      </c>
      <c r="M11" s="104"/>
      <c r="N11" s="72"/>
      <c r="O11" s="58"/>
      <c r="P11" s="87"/>
    </row>
    <row r="12" spans="1:16" s="4" customFormat="1" ht="45.75" customHeight="1" x14ac:dyDescent="0.2">
      <c r="A12" s="57"/>
      <c r="B12" s="57"/>
      <c r="C12" s="56" t="s">
        <v>28</v>
      </c>
      <c r="D12" s="56" t="s">
        <v>29</v>
      </c>
      <c r="E12" s="59">
        <v>1</v>
      </c>
      <c r="F12" s="59">
        <v>0.37</v>
      </c>
      <c r="G12" s="27" t="s">
        <v>17</v>
      </c>
      <c r="H12" s="28">
        <v>1</v>
      </c>
      <c r="I12" s="33">
        <v>0.23</v>
      </c>
      <c r="J12" s="33">
        <v>0.5</v>
      </c>
      <c r="K12" s="33">
        <v>0.75</v>
      </c>
      <c r="L12" s="33">
        <v>1</v>
      </c>
      <c r="M12" s="102" t="s">
        <v>30</v>
      </c>
      <c r="N12" s="70" t="s">
        <v>31</v>
      </c>
      <c r="O12" s="56" t="s">
        <v>32</v>
      </c>
      <c r="P12" s="85" t="s">
        <v>21</v>
      </c>
    </row>
    <row r="13" spans="1:16" s="4" customFormat="1" ht="36" x14ac:dyDescent="0.2">
      <c r="A13" s="57"/>
      <c r="B13" s="57"/>
      <c r="C13" s="57"/>
      <c r="D13" s="57"/>
      <c r="E13" s="60"/>
      <c r="F13" s="60"/>
      <c r="G13" s="27" t="s">
        <v>22</v>
      </c>
      <c r="H13" s="29">
        <v>0.75</v>
      </c>
      <c r="I13" s="33">
        <v>0.23</v>
      </c>
      <c r="J13" s="52">
        <v>0.5</v>
      </c>
      <c r="K13" s="33">
        <v>0.75</v>
      </c>
      <c r="L13" s="44" t="s">
        <v>23</v>
      </c>
      <c r="M13" s="103"/>
      <c r="N13" s="71"/>
      <c r="O13" s="57"/>
      <c r="P13" s="86"/>
    </row>
    <row r="14" spans="1:16" ht="49.5" customHeight="1" x14ac:dyDescent="0.25">
      <c r="A14" s="57"/>
      <c r="B14" s="57"/>
      <c r="C14" s="57"/>
      <c r="D14" s="57"/>
      <c r="E14" s="61" t="s">
        <v>24</v>
      </c>
      <c r="F14" s="62"/>
      <c r="G14" s="27" t="s">
        <v>17</v>
      </c>
      <c r="H14" s="30">
        <f>SUM(I14:L14)</f>
        <v>770811715</v>
      </c>
      <c r="I14" s="43">
        <v>175184480</v>
      </c>
      <c r="J14" s="43">
        <v>210221376</v>
      </c>
      <c r="K14" s="43">
        <v>210221376</v>
      </c>
      <c r="L14" s="43">
        <v>175184483</v>
      </c>
      <c r="M14" s="103"/>
      <c r="N14" s="71"/>
      <c r="O14" s="57"/>
      <c r="P14" s="86"/>
    </row>
    <row r="15" spans="1:16" ht="36" x14ac:dyDescent="0.25">
      <c r="A15" s="57"/>
      <c r="B15" s="57"/>
      <c r="C15" s="57"/>
      <c r="D15" s="57"/>
      <c r="E15" s="63"/>
      <c r="F15" s="64"/>
      <c r="G15" s="27" t="s">
        <v>22</v>
      </c>
      <c r="H15" s="31">
        <f>SUM(I15:L15)</f>
        <v>749260283</v>
      </c>
      <c r="I15" s="43">
        <v>749260283</v>
      </c>
      <c r="J15" s="43">
        <v>0</v>
      </c>
      <c r="K15" s="43">
        <v>0</v>
      </c>
      <c r="L15" s="44" t="s">
        <v>25</v>
      </c>
      <c r="M15" s="103"/>
      <c r="N15" s="71"/>
      <c r="O15" s="57"/>
      <c r="P15" s="86"/>
    </row>
    <row r="16" spans="1:16" ht="36" x14ac:dyDescent="0.25">
      <c r="A16" s="57"/>
      <c r="B16" s="57"/>
      <c r="C16" s="58"/>
      <c r="D16" s="58"/>
      <c r="E16" s="65"/>
      <c r="F16" s="66"/>
      <c r="G16" s="32" t="s">
        <v>26</v>
      </c>
      <c r="H16" s="31">
        <f>SUM(I16:L16)</f>
        <v>490419183</v>
      </c>
      <c r="I16" s="43">
        <v>98962893</v>
      </c>
      <c r="J16" s="43">
        <v>195728145</v>
      </c>
      <c r="K16" s="43">
        <v>195728145</v>
      </c>
      <c r="L16" s="44" t="s">
        <v>27</v>
      </c>
      <c r="M16" s="104"/>
      <c r="N16" s="72"/>
      <c r="O16" s="58"/>
      <c r="P16" s="87"/>
    </row>
    <row r="17" spans="1:16" s="4" customFormat="1" ht="91.5" customHeight="1" x14ac:dyDescent="0.2">
      <c r="A17" s="57"/>
      <c r="B17" s="57"/>
      <c r="C17" s="56" t="s">
        <v>33</v>
      </c>
      <c r="D17" s="56" t="s">
        <v>34</v>
      </c>
      <c r="E17" s="59">
        <v>1</v>
      </c>
      <c r="F17" s="59">
        <v>0.37</v>
      </c>
      <c r="G17" s="27" t="s">
        <v>17</v>
      </c>
      <c r="H17" s="28">
        <v>1</v>
      </c>
      <c r="I17" s="33">
        <v>0.22</v>
      </c>
      <c r="J17" s="33">
        <v>0.5</v>
      </c>
      <c r="K17" s="33">
        <v>0.75</v>
      </c>
      <c r="L17" s="33">
        <v>1</v>
      </c>
      <c r="M17" s="118" t="s">
        <v>35</v>
      </c>
      <c r="N17" s="70" t="s">
        <v>36</v>
      </c>
      <c r="O17" s="56" t="s">
        <v>37</v>
      </c>
      <c r="P17" s="85" t="s">
        <v>21</v>
      </c>
    </row>
    <row r="18" spans="1:16" s="4" customFormat="1" ht="91.5" customHeight="1" x14ac:dyDescent="0.2">
      <c r="A18" s="57"/>
      <c r="B18" s="57"/>
      <c r="C18" s="57"/>
      <c r="D18" s="57"/>
      <c r="E18" s="60"/>
      <c r="F18" s="60"/>
      <c r="G18" s="27" t="s">
        <v>22</v>
      </c>
      <c r="H18" s="29">
        <v>0.75</v>
      </c>
      <c r="I18" s="33">
        <v>0.22</v>
      </c>
      <c r="J18" s="33">
        <v>0.5</v>
      </c>
      <c r="K18" s="33">
        <v>0.75</v>
      </c>
      <c r="L18" s="44" t="s">
        <v>23</v>
      </c>
      <c r="M18" s="119"/>
      <c r="N18" s="71"/>
      <c r="O18" s="57"/>
      <c r="P18" s="86"/>
    </row>
    <row r="19" spans="1:16" ht="91.5" customHeight="1" x14ac:dyDescent="0.25">
      <c r="A19" s="57"/>
      <c r="B19" s="57"/>
      <c r="C19" s="57"/>
      <c r="D19" s="57"/>
      <c r="E19" s="61" t="s">
        <v>24</v>
      </c>
      <c r="F19" s="62"/>
      <c r="G19" s="27" t="s">
        <v>17</v>
      </c>
      <c r="H19" s="30">
        <f>SUM(I19:L19)</f>
        <v>130231658</v>
      </c>
      <c r="I19" s="43">
        <v>28211231</v>
      </c>
      <c r="J19" s="43">
        <v>33973476</v>
      </c>
      <c r="K19" s="43">
        <v>33973476</v>
      </c>
      <c r="L19" s="43">
        <v>34073475</v>
      </c>
      <c r="M19" s="119"/>
      <c r="N19" s="71"/>
      <c r="O19" s="57"/>
      <c r="P19" s="86"/>
    </row>
    <row r="20" spans="1:16" ht="91.5" customHeight="1" x14ac:dyDescent="0.25">
      <c r="A20" s="57"/>
      <c r="B20" s="57"/>
      <c r="C20" s="57"/>
      <c r="D20" s="57"/>
      <c r="E20" s="63"/>
      <c r="F20" s="64"/>
      <c r="G20" s="27" t="s">
        <v>22</v>
      </c>
      <c r="H20" s="31">
        <f>SUM(I20:L20)</f>
        <v>130231658</v>
      </c>
      <c r="I20" s="43">
        <v>130231658</v>
      </c>
      <c r="J20" s="43">
        <v>0</v>
      </c>
      <c r="K20" s="43">
        <v>0</v>
      </c>
      <c r="L20" s="44" t="s">
        <v>25</v>
      </c>
      <c r="M20" s="119"/>
      <c r="N20" s="71"/>
      <c r="O20" s="57"/>
      <c r="P20" s="86"/>
    </row>
    <row r="21" spans="1:16" ht="91.5" customHeight="1" x14ac:dyDescent="0.25">
      <c r="A21" s="57"/>
      <c r="B21" s="57"/>
      <c r="C21" s="58"/>
      <c r="D21" s="58"/>
      <c r="E21" s="65"/>
      <c r="F21" s="66"/>
      <c r="G21" s="32" t="s">
        <v>26</v>
      </c>
      <c r="H21" s="31">
        <f>SUM(I21:L21)</f>
        <v>86443622</v>
      </c>
      <c r="I21" s="43">
        <v>18496670</v>
      </c>
      <c r="J21" s="43">
        <v>33973476</v>
      </c>
      <c r="K21" s="43">
        <v>33973476</v>
      </c>
      <c r="L21" s="44" t="s">
        <v>27</v>
      </c>
      <c r="M21" s="120"/>
      <c r="N21" s="72"/>
      <c r="O21" s="58"/>
      <c r="P21" s="87"/>
    </row>
    <row r="22" spans="1:16" s="4" customFormat="1" ht="67.5" customHeight="1" x14ac:dyDescent="0.2">
      <c r="A22" s="57"/>
      <c r="B22" s="57"/>
      <c r="C22" s="56" t="s">
        <v>15</v>
      </c>
      <c r="D22" s="56" t="s">
        <v>38</v>
      </c>
      <c r="E22" s="59">
        <v>1</v>
      </c>
      <c r="F22" s="59">
        <v>0</v>
      </c>
      <c r="G22" s="27" t="s">
        <v>17</v>
      </c>
      <c r="H22" s="28">
        <v>1</v>
      </c>
      <c r="I22" s="33">
        <v>0.16</v>
      </c>
      <c r="J22" s="33">
        <v>0.5</v>
      </c>
      <c r="K22" s="33">
        <v>0.75</v>
      </c>
      <c r="L22" s="33">
        <v>1</v>
      </c>
      <c r="M22" s="76" t="s">
        <v>39</v>
      </c>
      <c r="N22" s="70" t="s">
        <v>40</v>
      </c>
      <c r="O22" s="56" t="s">
        <v>41</v>
      </c>
      <c r="P22" s="85" t="s">
        <v>21</v>
      </c>
    </row>
    <row r="23" spans="1:16" s="4" customFormat="1" ht="67.5" customHeight="1" x14ac:dyDescent="0.2">
      <c r="A23" s="57"/>
      <c r="B23" s="57"/>
      <c r="C23" s="57"/>
      <c r="D23" s="57"/>
      <c r="E23" s="60"/>
      <c r="F23" s="60"/>
      <c r="G23" s="27" t="s">
        <v>22</v>
      </c>
      <c r="H23" s="29">
        <v>0.79</v>
      </c>
      <c r="I23" s="45">
        <v>0.31879999999999997</v>
      </c>
      <c r="J23" s="52">
        <v>0.54</v>
      </c>
      <c r="K23" s="33">
        <v>0.79</v>
      </c>
      <c r="L23" s="44" t="s">
        <v>23</v>
      </c>
      <c r="M23" s="77"/>
      <c r="N23" s="71"/>
      <c r="O23" s="57"/>
      <c r="P23" s="86"/>
    </row>
    <row r="24" spans="1:16" ht="67.5" customHeight="1" x14ac:dyDescent="0.25">
      <c r="A24" s="57"/>
      <c r="B24" s="57"/>
      <c r="C24" s="57"/>
      <c r="D24" s="57"/>
      <c r="E24" s="61" t="s">
        <v>24</v>
      </c>
      <c r="F24" s="62"/>
      <c r="G24" s="27" t="s">
        <v>17</v>
      </c>
      <c r="H24" s="30">
        <f>SUM(I24:L24)</f>
        <v>98864611</v>
      </c>
      <c r="I24" s="43">
        <v>15571177</v>
      </c>
      <c r="J24" s="43">
        <v>31142352</v>
      </c>
      <c r="K24" s="43">
        <v>31142352</v>
      </c>
      <c r="L24" s="43">
        <v>21008730</v>
      </c>
      <c r="M24" s="77"/>
      <c r="N24" s="71"/>
      <c r="O24" s="57"/>
      <c r="P24" s="86"/>
    </row>
    <row r="25" spans="1:16" ht="67.5" customHeight="1" x14ac:dyDescent="0.25">
      <c r="A25" s="57"/>
      <c r="B25" s="57"/>
      <c r="C25" s="57"/>
      <c r="D25" s="57"/>
      <c r="E25" s="63"/>
      <c r="F25" s="64"/>
      <c r="G25" s="27" t="s">
        <v>22</v>
      </c>
      <c r="H25" s="31">
        <f>SUM(I25:L25)</f>
        <v>98864611</v>
      </c>
      <c r="I25" s="43">
        <v>98864611</v>
      </c>
      <c r="J25" s="43">
        <v>0</v>
      </c>
      <c r="K25" s="43">
        <v>0</v>
      </c>
      <c r="L25" s="44" t="s">
        <v>25</v>
      </c>
      <c r="M25" s="77"/>
      <c r="N25" s="71"/>
      <c r="O25" s="57"/>
      <c r="P25" s="86"/>
    </row>
    <row r="26" spans="1:16" ht="67.5" customHeight="1" x14ac:dyDescent="0.25">
      <c r="A26" s="58"/>
      <c r="B26" s="58"/>
      <c r="C26" s="58"/>
      <c r="D26" s="58"/>
      <c r="E26" s="65"/>
      <c r="F26" s="66"/>
      <c r="G26" s="32" t="s">
        <v>26</v>
      </c>
      <c r="H26" s="31">
        <f>SUM(I26:L26)</f>
        <v>64843553</v>
      </c>
      <c r="I26" s="43">
        <v>12503465</v>
      </c>
      <c r="J26" s="43">
        <v>26170044</v>
      </c>
      <c r="K26" s="43">
        <v>26170044</v>
      </c>
      <c r="L26" s="44" t="s">
        <v>27</v>
      </c>
      <c r="M26" s="78"/>
      <c r="N26" s="72"/>
      <c r="O26" s="58"/>
      <c r="P26" s="87"/>
    </row>
    <row r="27" spans="1:16" ht="16.5" customHeight="1" x14ac:dyDescent="0.25">
      <c r="A27" s="51"/>
      <c r="B27" s="51"/>
      <c r="C27" s="38"/>
      <c r="D27" s="38"/>
      <c r="E27" s="39"/>
      <c r="F27" s="39"/>
      <c r="G27" s="40"/>
      <c r="H27" s="41"/>
      <c r="I27" s="47"/>
      <c r="J27" s="48"/>
      <c r="K27" s="48"/>
      <c r="L27" s="48"/>
      <c r="M27" s="49"/>
      <c r="N27" s="46"/>
      <c r="O27" s="46"/>
      <c r="P27" s="46"/>
    </row>
    <row r="28" spans="1:16" ht="25.5" customHeight="1" x14ac:dyDescent="0.25">
      <c r="A28" s="82" t="s">
        <v>42</v>
      </c>
      <c r="B28" s="83"/>
      <c r="C28" s="83"/>
      <c r="D28" s="83"/>
      <c r="E28" s="83"/>
      <c r="F28" s="83"/>
      <c r="G28" s="83"/>
      <c r="H28" s="83"/>
      <c r="I28" s="83"/>
      <c r="J28" s="83"/>
      <c r="K28" s="83"/>
      <c r="L28" s="83"/>
      <c r="M28" s="83"/>
      <c r="N28" s="83"/>
      <c r="O28" s="83"/>
      <c r="P28" s="84"/>
    </row>
    <row r="29" spans="1:16" s="4" customFormat="1" ht="51" customHeight="1" x14ac:dyDescent="0.2">
      <c r="A29" s="55">
        <v>2</v>
      </c>
      <c r="B29" s="55" t="s">
        <v>14</v>
      </c>
      <c r="C29" s="56" t="s">
        <v>43</v>
      </c>
      <c r="D29" s="56" t="s">
        <v>44</v>
      </c>
      <c r="E29" s="59">
        <v>1</v>
      </c>
      <c r="F29" s="59">
        <v>0.25</v>
      </c>
      <c r="G29" s="27" t="s">
        <v>17</v>
      </c>
      <c r="H29" s="28">
        <v>1</v>
      </c>
      <c r="I29" s="33">
        <v>0</v>
      </c>
      <c r="J29" s="33">
        <v>0.4</v>
      </c>
      <c r="K29" s="33">
        <v>1</v>
      </c>
      <c r="L29" s="73" t="s">
        <v>45</v>
      </c>
      <c r="M29" s="76" t="s">
        <v>46</v>
      </c>
      <c r="N29" s="70" t="s">
        <v>47</v>
      </c>
      <c r="O29" s="88" t="s">
        <v>48</v>
      </c>
      <c r="P29" s="90"/>
    </row>
    <row r="30" spans="1:16" s="4" customFormat="1" ht="39.75" customHeight="1" x14ac:dyDescent="0.2">
      <c r="A30" s="55"/>
      <c r="B30" s="55"/>
      <c r="C30" s="57"/>
      <c r="D30" s="57"/>
      <c r="E30" s="60"/>
      <c r="F30" s="60"/>
      <c r="G30" s="27" t="s">
        <v>22</v>
      </c>
      <c r="H30" s="29">
        <f>J30</f>
        <v>1</v>
      </c>
      <c r="I30" s="33">
        <v>0</v>
      </c>
      <c r="J30" s="52">
        <v>1</v>
      </c>
      <c r="K30" s="33" t="s">
        <v>45</v>
      </c>
      <c r="L30" s="74"/>
      <c r="M30" s="77"/>
      <c r="N30" s="71"/>
      <c r="O30" s="91"/>
      <c r="P30" s="93"/>
    </row>
    <row r="31" spans="1:16" ht="49.5" customHeight="1" x14ac:dyDescent="0.25">
      <c r="A31" s="55"/>
      <c r="B31" s="55"/>
      <c r="C31" s="57"/>
      <c r="D31" s="57"/>
      <c r="E31" s="61" t="s">
        <v>24</v>
      </c>
      <c r="F31" s="62"/>
      <c r="G31" s="27" t="s">
        <v>17</v>
      </c>
      <c r="H31" s="30">
        <f>SUM(I31:L31)</f>
        <v>190000000</v>
      </c>
      <c r="I31" s="43">
        <v>0</v>
      </c>
      <c r="J31" s="43">
        <v>0</v>
      </c>
      <c r="K31" s="43">
        <v>190000000</v>
      </c>
      <c r="L31" s="74"/>
      <c r="M31" s="77"/>
      <c r="N31" s="71"/>
      <c r="O31" s="91"/>
      <c r="P31" s="93"/>
    </row>
    <row r="32" spans="1:16" ht="49.5" customHeight="1" x14ac:dyDescent="0.25">
      <c r="A32" s="55"/>
      <c r="B32" s="55"/>
      <c r="C32" s="57"/>
      <c r="D32" s="57"/>
      <c r="E32" s="63"/>
      <c r="F32" s="64"/>
      <c r="G32" s="27" t="s">
        <v>22</v>
      </c>
      <c r="H32" s="31">
        <f>SUM(I32:L32)</f>
        <v>189320000</v>
      </c>
      <c r="I32" s="43">
        <v>0</v>
      </c>
      <c r="J32" s="43">
        <v>189320000</v>
      </c>
      <c r="K32" s="33" t="s">
        <v>45</v>
      </c>
      <c r="L32" s="74"/>
      <c r="M32" s="77"/>
      <c r="N32" s="71"/>
      <c r="O32" s="91"/>
      <c r="P32" s="93"/>
    </row>
    <row r="33" spans="1:16" ht="49.5" customHeight="1" x14ac:dyDescent="0.25">
      <c r="A33" s="55"/>
      <c r="B33" s="55"/>
      <c r="C33" s="58"/>
      <c r="D33" s="58"/>
      <c r="E33" s="65"/>
      <c r="F33" s="66"/>
      <c r="G33" s="32" t="s">
        <v>26</v>
      </c>
      <c r="H33" s="31">
        <f>SUM(I33:L33)</f>
        <v>189320000</v>
      </c>
      <c r="I33" s="43">
        <v>0</v>
      </c>
      <c r="J33" s="43">
        <v>189320000</v>
      </c>
      <c r="K33" s="33" t="s">
        <v>45</v>
      </c>
      <c r="L33" s="75"/>
      <c r="M33" s="78"/>
      <c r="N33" s="72"/>
      <c r="O33" s="94"/>
      <c r="P33" s="96"/>
    </row>
    <row r="34" spans="1:16" s="4" customFormat="1" ht="51" customHeight="1" x14ac:dyDescent="0.2">
      <c r="A34" s="55"/>
      <c r="B34" s="55"/>
      <c r="C34" s="56" t="s">
        <v>43</v>
      </c>
      <c r="D34" s="56" t="s">
        <v>49</v>
      </c>
      <c r="E34" s="59">
        <v>1</v>
      </c>
      <c r="F34" s="59">
        <v>0.25</v>
      </c>
      <c r="G34" s="27" t="s">
        <v>17</v>
      </c>
      <c r="H34" s="28">
        <v>1</v>
      </c>
      <c r="I34" s="33">
        <v>0</v>
      </c>
      <c r="J34" s="33">
        <v>0</v>
      </c>
      <c r="K34" s="33">
        <v>1</v>
      </c>
      <c r="L34" s="73" t="s">
        <v>45</v>
      </c>
      <c r="M34" s="76" t="s">
        <v>46</v>
      </c>
      <c r="N34" s="70" t="s">
        <v>50</v>
      </c>
      <c r="O34" s="88" t="s">
        <v>48</v>
      </c>
      <c r="P34" s="90"/>
    </row>
    <row r="35" spans="1:16" s="4" customFormat="1" ht="48.75" customHeight="1" x14ac:dyDescent="0.2">
      <c r="A35" s="55"/>
      <c r="B35" s="55"/>
      <c r="C35" s="57"/>
      <c r="D35" s="57"/>
      <c r="E35" s="60"/>
      <c r="F35" s="60"/>
      <c r="G35" s="27" t="s">
        <v>22</v>
      </c>
      <c r="H35" s="29">
        <f>J35</f>
        <v>1</v>
      </c>
      <c r="I35" s="33">
        <v>0</v>
      </c>
      <c r="J35" s="52">
        <v>1</v>
      </c>
      <c r="K35" s="33" t="s">
        <v>45</v>
      </c>
      <c r="L35" s="74"/>
      <c r="M35" s="77"/>
      <c r="N35" s="71"/>
      <c r="O35" s="91"/>
      <c r="P35" s="93"/>
    </row>
    <row r="36" spans="1:16" ht="49.5" customHeight="1" x14ac:dyDescent="0.25">
      <c r="A36" s="55"/>
      <c r="B36" s="55"/>
      <c r="C36" s="57"/>
      <c r="D36" s="57"/>
      <c r="E36" s="61" t="s">
        <v>24</v>
      </c>
      <c r="F36" s="62"/>
      <c r="G36" s="27" t="s">
        <v>17</v>
      </c>
      <c r="H36" s="30">
        <f>SUM(I36:L36)</f>
        <v>190000000</v>
      </c>
      <c r="I36" s="43">
        <v>0</v>
      </c>
      <c r="J36" s="43">
        <v>0</v>
      </c>
      <c r="K36" s="43">
        <v>190000000</v>
      </c>
      <c r="L36" s="74"/>
      <c r="M36" s="77"/>
      <c r="N36" s="71"/>
      <c r="O36" s="91"/>
      <c r="P36" s="93"/>
    </row>
    <row r="37" spans="1:16" ht="49.5" customHeight="1" x14ac:dyDescent="0.25">
      <c r="A37" s="55"/>
      <c r="B37" s="55"/>
      <c r="C37" s="57"/>
      <c r="D37" s="57"/>
      <c r="E37" s="63"/>
      <c r="F37" s="64"/>
      <c r="G37" s="27" t="s">
        <v>22</v>
      </c>
      <c r="H37" s="31">
        <f>SUM(I37:L37)</f>
        <v>189320000</v>
      </c>
      <c r="I37" s="43">
        <v>0</v>
      </c>
      <c r="J37" s="43">
        <v>189320000</v>
      </c>
      <c r="K37" s="33" t="s">
        <v>45</v>
      </c>
      <c r="L37" s="74"/>
      <c r="M37" s="77"/>
      <c r="N37" s="71"/>
      <c r="O37" s="91"/>
      <c r="P37" s="93"/>
    </row>
    <row r="38" spans="1:16" ht="49.5" customHeight="1" x14ac:dyDescent="0.25">
      <c r="A38" s="55"/>
      <c r="B38" s="55"/>
      <c r="C38" s="58"/>
      <c r="D38" s="58"/>
      <c r="E38" s="65"/>
      <c r="F38" s="66"/>
      <c r="G38" s="32" t="s">
        <v>26</v>
      </c>
      <c r="H38" s="31">
        <f>SUM(I38:L38)</f>
        <v>189320000</v>
      </c>
      <c r="I38" s="43">
        <v>0</v>
      </c>
      <c r="J38" s="43">
        <v>189320000</v>
      </c>
      <c r="K38" s="33" t="s">
        <v>45</v>
      </c>
      <c r="L38" s="75"/>
      <c r="M38" s="78"/>
      <c r="N38" s="72"/>
      <c r="O38" s="94"/>
      <c r="P38" s="96"/>
    </row>
    <row r="39" spans="1:16" ht="42" customHeight="1" x14ac:dyDescent="0.25">
      <c r="A39" s="55"/>
      <c r="B39" s="55"/>
      <c r="C39" s="56" t="s">
        <v>33</v>
      </c>
      <c r="D39" s="152" t="s">
        <v>200</v>
      </c>
      <c r="E39" s="59">
        <v>1</v>
      </c>
      <c r="F39" s="59">
        <v>0</v>
      </c>
      <c r="G39" s="27" t="s">
        <v>17</v>
      </c>
      <c r="H39" s="34">
        <v>1</v>
      </c>
      <c r="I39" s="33">
        <v>0</v>
      </c>
      <c r="J39" s="35">
        <v>0</v>
      </c>
      <c r="K39" s="35">
        <v>1</v>
      </c>
      <c r="L39" s="73" t="s">
        <v>45</v>
      </c>
      <c r="M39" s="76" t="s">
        <v>52</v>
      </c>
      <c r="N39" s="70" t="s">
        <v>53</v>
      </c>
      <c r="O39" s="56" t="s">
        <v>201</v>
      </c>
      <c r="P39" s="85"/>
    </row>
    <row r="40" spans="1:16" ht="35.25" customHeight="1" x14ac:dyDescent="0.25">
      <c r="A40" s="55"/>
      <c r="B40" s="55"/>
      <c r="C40" s="57"/>
      <c r="D40" s="153"/>
      <c r="E40" s="60"/>
      <c r="F40" s="60"/>
      <c r="G40" s="27" t="s">
        <v>22</v>
      </c>
      <c r="H40" s="36">
        <v>0</v>
      </c>
      <c r="I40" s="33">
        <v>0</v>
      </c>
      <c r="J40" s="35">
        <v>0</v>
      </c>
      <c r="K40" s="35">
        <v>1</v>
      </c>
      <c r="L40" s="74"/>
      <c r="M40" s="77"/>
      <c r="N40" s="71"/>
      <c r="O40" s="57"/>
      <c r="P40" s="86"/>
    </row>
    <row r="41" spans="1:16" ht="49.5" customHeight="1" x14ac:dyDescent="0.25">
      <c r="A41" s="55"/>
      <c r="B41" s="55"/>
      <c r="C41" s="57"/>
      <c r="D41" s="153"/>
      <c r="E41" s="61" t="s">
        <v>24</v>
      </c>
      <c r="F41" s="62"/>
      <c r="G41" s="27" t="s">
        <v>17</v>
      </c>
      <c r="H41" s="30">
        <f>SUM(I41:L41)</f>
        <v>5218000</v>
      </c>
      <c r="I41" s="43">
        <v>0</v>
      </c>
      <c r="J41" s="35">
        <v>0</v>
      </c>
      <c r="K41" s="43">
        <v>5218000</v>
      </c>
      <c r="L41" s="74"/>
      <c r="M41" s="77"/>
      <c r="N41" s="71"/>
      <c r="O41" s="57"/>
      <c r="P41" s="86"/>
    </row>
    <row r="42" spans="1:16" ht="36" customHeight="1" x14ac:dyDescent="0.25">
      <c r="A42" s="55"/>
      <c r="B42" s="55"/>
      <c r="C42" s="57"/>
      <c r="D42" s="153"/>
      <c r="E42" s="63"/>
      <c r="F42" s="64"/>
      <c r="G42" s="27" t="s">
        <v>22</v>
      </c>
      <c r="H42" s="31">
        <f>SUM(I42:L42)</f>
        <v>0</v>
      </c>
      <c r="I42" s="43">
        <v>0</v>
      </c>
      <c r="J42" s="43">
        <v>0</v>
      </c>
      <c r="K42" s="53">
        <v>0</v>
      </c>
      <c r="L42" s="74"/>
      <c r="M42" s="77"/>
      <c r="N42" s="71"/>
      <c r="O42" s="57"/>
      <c r="P42" s="86"/>
    </row>
    <row r="43" spans="1:16" ht="42.75" customHeight="1" x14ac:dyDescent="0.25">
      <c r="A43" s="55"/>
      <c r="B43" s="55"/>
      <c r="C43" s="58"/>
      <c r="D43" s="154"/>
      <c r="E43" s="65"/>
      <c r="F43" s="66"/>
      <c r="G43" s="32" t="s">
        <v>26</v>
      </c>
      <c r="H43" s="31">
        <f>SUM(I43:L43)</f>
        <v>0</v>
      </c>
      <c r="I43" s="43">
        <v>0</v>
      </c>
      <c r="J43" s="43">
        <v>0</v>
      </c>
      <c r="K43" s="53">
        <v>0</v>
      </c>
      <c r="L43" s="75"/>
      <c r="M43" s="78"/>
      <c r="N43" s="72"/>
      <c r="O43" s="58"/>
      <c r="P43" s="87"/>
    </row>
    <row r="44" spans="1:16" ht="42" customHeight="1" x14ac:dyDescent="0.25">
      <c r="A44" s="55"/>
      <c r="B44" s="55"/>
      <c r="C44" s="56" t="s">
        <v>33</v>
      </c>
      <c r="D44" s="56" t="s">
        <v>51</v>
      </c>
      <c r="E44" s="59">
        <v>1</v>
      </c>
      <c r="F44" s="59">
        <v>0</v>
      </c>
      <c r="G44" s="27" t="s">
        <v>17</v>
      </c>
      <c r="H44" s="34">
        <v>1</v>
      </c>
      <c r="I44" s="33">
        <v>0</v>
      </c>
      <c r="J44" s="35">
        <v>0</v>
      </c>
      <c r="K44" s="35">
        <v>1</v>
      </c>
      <c r="L44" s="115"/>
      <c r="M44" s="76" t="s">
        <v>52</v>
      </c>
      <c r="N44" s="70" t="s">
        <v>53</v>
      </c>
      <c r="O44" s="56" t="s">
        <v>54</v>
      </c>
      <c r="P44" s="85"/>
    </row>
    <row r="45" spans="1:16" ht="35.25" customHeight="1" x14ac:dyDescent="0.25">
      <c r="A45" s="55"/>
      <c r="B45" s="55"/>
      <c r="C45" s="57"/>
      <c r="D45" s="57"/>
      <c r="E45" s="60"/>
      <c r="F45" s="60"/>
      <c r="G45" s="27" t="s">
        <v>22</v>
      </c>
      <c r="H45" s="36">
        <v>0.7</v>
      </c>
      <c r="I45" s="33">
        <v>0</v>
      </c>
      <c r="J45" s="35">
        <v>0</v>
      </c>
      <c r="K45" s="35">
        <v>0.7</v>
      </c>
      <c r="L45" s="116"/>
      <c r="M45" s="77"/>
      <c r="N45" s="71"/>
      <c r="O45" s="57"/>
      <c r="P45" s="86"/>
    </row>
    <row r="46" spans="1:16" ht="49.5" customHeight="1" x14ac:dyDescent="0.25">
      <c r="A46" s="55"/>
      <c r="B46" s="55"/>
      <c r="C46" s="57"/>
      <c r="D46" s="57"/>
      <c r="E46" s="61" t="s">
        <v>24</v>
      </c>
      <c r="F46" s="62"/>
      <c r="G46" s="27" t="s">
        <v>17</v>
      </c>
      <c r="H46" s="30">
        <f>SUM(I46:L46)</f>
        <v>1200000000</v>
      </c>
      <c r="I46" s="43">
        <v>0</v>
      </c>
      <c r="J46" s="35">
        <v>0</v>
      </c>
      <c r="K46" s="43">
        <v>1200000000</v>
      </c>
      <c r="L46" s="116"/>
      <c r="M46" s="77"/>
      <c r="N46" s="71"/>
      <c r="O46" s="57"/>
      <c r="P46" s="86"/>
    </row>
    <row r="47" spans="1:16" ht="36" customHeight="1" x14ac:dyDescent="0.25">
      <c r="A47" s="55"/>
      <c r="B47" s="55"/>
      <c r="C47" s="57"/>
      <c r="D47" s="57"/>
      <c r="E47" s="63"/>
      <c r="F47" s="64"/>
      <c r="G47" s="27" t="s">
        <v>22</v>
      </c>
      <c r="H47" s="31">
        <f>SUM(I47:L47)</f>
        <v>464630000</v>
      </c>
      <c r="I47" s="43">
        <v>0</v>
      </c>
      <c r="J47" s="43">
        <v>464630000</v>
      </c>
      <c r="K47" s="53">
        <v>0</v>
      </c>
      <c r="L47" s="116"/>
      <c r="M47" s="77"/>
      <c r="N47" s="71"/>
      <c r="O47" s="57"/>
      <c r="P47" s="86"/>
    </row>
    <row r="48" spans="1:16" ht="42.75" customHeight="1" x14ac:dyDescent="0.25">
      <c r="A48" s="55"/>
      <c r="B48" s="55"/>
      <c r="C48" s="58"/>
      <c r="D48" s="58"/>
      <c r="E48" s="65"/>
      <c r="F48" s="66"/>
      <c r="G48" s="32" t="s">
        <v>26</v>
      </c>
      <c r="H48" s="31">
        <f>SUM(I48:L48)</f>
        <v>0</v>
      </c>
      <c r="I48" s="43">
        <v>0</v>
      </c>
      <c r="J48" s="43">
        <v>0</v>
      </c>
      <c r="K48" s="53">
        <v>0</v>
      </c>
      <c r="L48" s="117"/>
      <c r="M48" s="78"/>
      <c r="N48" s="72"/>
      <c r="O48" s="58"/>
      <c r="P48" s="87"/>
    </row>
    <row r="49" spans="1:16" ht="42" customHeight="1" x14ac:dyDescent="0.25">
      <c r="A49" s="55"/>
      <c r="B49" s="55"/>
      <c r="C49" s="56" t="s">
        <v>55</v>
      </c>
      <c r="D49" s="56" t="s">
        <v>56</v>
      </c>
      <c r="E49" s="59">
        <v>1</v>
      </c>
      <c r="F49" s="59">
        <v>0</v>
      </c>
      <c r="G49" s="27" t="s">
        <v>17</v>
      </c>
      <c r="H49" s="34">
        <v>1</v>
      </c>
      <c r="I49" s="33">
        <v>0</v>
      </c>
      <c r="J49" s="35">
        <v>0</v>
      </c>
      <c r="K49" s="35">
        <v>0.5</v>
      </c>
      <c r="L49" s="35">
        <v>1</v>
      </c>
      <c r="M49" s="76" t="s">
        <v>52</v>
      </c>
      <c r="N49" s="70" t="s">
        <v>53</v>
      </c>
      <c r="O49" s="56" t="s">
        <v>57</v>
      </c>
      <c r="P49" s="85" t="s">
        <v>21</v>
      </c>
    </row>
    <row r="50" spans="1:16" ht="36" x14ac:dyDescent="0.25">
      <c r="A50" s="55"/>
      <c r="B50" s="55"/>
      <c r="C50" s="57"/>
      <c r="D50" s="57"/>
      <c r="E50" s="60"/>
      <c r="F50" s="60"/>
      <c r="G50" s="27" t="s">
        <v>22</v>
      </c>
      <c r="H50" s="36">
        <f>SUM(I50:L50)</f>
        <v>0</v>
      </c>
      <c r="I50" s="33">
        <v>0</v>
      </c>
      <c r="J50" s="35">
        <v>0</v>
      </c>
      <c r="K50" s="33">
        <v>0</v>
      </c>
      <c r="L50" s="44" t="s">
        <v>23</v>
      </c>
      <c r="M50" s="77"/>
      <c r="N50" s="71"/>
      <c r="O50" s="57"/>
      <c r="P50" s="86"/>
    </row>
    <row r="51" spans="1:16" ht="49.5" customHeight="1" x14ac:dyDescent="0.25">
      <c r="A51" s="55"/>
      <c r="B51" s="55"/>
      <c r="C51" s="57"/>
      <c r="D51" s="57"/>
      <c r="E51" s="61" t="s">
        <v>24</v>
      </c>
      <c r="F51" s="62"/>
      <c r="G51" s="27" t="s">
        <v>17</v>
      </c>
      <c r="H51" s="30">
        <f>SUM(I51:L51)</f>
        <v>150000000</v>
      </c>
      <c r="I51" s="43">
        <v>0</v>
      </c>
      <c r="J51" s="35">
        <v>0</v>
      </c>
      <c r="K51" s="43">
        <v>75000000</v>
      </c>
      <c r="L51" s="43">
        <v>75000000</v>
      </c>
      <c r="M51" s="77"/>
      <c r="N51" s="71"/>
      <c r="O51" s="57"/>
      <c r="P51" s="86"/>
    </row>
    <row r="52" spans="1:16" ht="36" x14ac:dyDescent="0.25">
      <c r="A52" s="55"/>
      <c r="B52" s="55"/>
      <c r="C52" s="57"/>
      <c r="D52" s="57"/>
      <c r="E52" s="63"/>
      <c r="F52" s="64"/>
      <c r="G52" s="27" t="s">
        <v>22</v>
      </c>
      <c r="H52" s="31">
        <f>SUM(I52:L52)</f>
        <v>269800000</v>
      </c>
      <c r="I52" s="43">
        <v>0</v>
      </c>
      <c r="J52" s="43">
        <v>0</v>
      </c>
      <c r="K52" s="53">
        <v>269800000</v>
      </c>
      <c r="L52" s="44" t="s">
        <v>25</v>
      </c>
      <c r="M52" s="77"/>
      <c r="N52" s="71"/>
      <c r="O52" s="57"/>
      <c r="P52" s="86"/>
    </row>
    <row r="53" spans="1:16" ht="36" x14ac:dyDescent="0.25">
      <c r="A53" s="55"/>
      <c r="B53" s="55"/>
      <c r="C53" s="58"/>
      <c r="D53" s="58"/>
      <c r="E53" s="65"/>
      <c r="F53" s="66"/>
      <c r="G53" s="32" t="s">
        <v>26</v>
      </c>
      <c r="H53" s="31">
        <f>SUM(I53:L53)</f>
        <v>0</v>
      </c>
      <c r="I53" s="43">
        <v>0</v>
      </c>
      <c r="J53" s="43">
        <v>0</v>
      </c>
      <c r="K53" s="53">
        <v>0</v>
      </c>
      <c r="L53" s="44" t="s">
        <v>27</v>
      </c>
      <c r="M53" s="78"/>
      <c r="N53" s="72"/>
      <c r="O53" s="58"/>
      <c r="P53" s="87"/>
    </row>
    <row r="54" spans="1:16" x14ac:dyDescent="0.25">
      <c r="A54" s="14"/>
      <c r="B54" s="15"/>
      <c r="C54" s="16"/>
      <c r="D54" s="17"/>
      <c r="E54" s="17"/>
      <c r="F54" s="17"/>
      <c r="G54" s="15"/>
      <c r="H54" s="18"/>
      <c r="I54" s="19"/>
      <c r="J54" s="19"/>
      <c r="K54" s="19"/>
      <c r="L54" s="19"/>
      <c r="M54" s="19"/>
      <c r="N54" s="19"/>
      <c r="O54" s="19"/>
      <c r="P54" s="17"/>
    </row>
    <row r="55" spans="1:16" ht="25.5" customHeight="1" x14ac:dyDescent="0.25">
      <c r="A55" s="82" t="s">
        <v>58</v>
      </c>
      <c r="B55" s="83"/>
      <c r="C55" s="83"/>
      <c r="D55" s="83"/>
      <c r="E55" s="83"/>
      <c r="F55" s="83"/>
      <c r="G55" s="83"/>
      <c r="H55" s="83"/>
      <c r="I55" s="83"/>
      <c r="J55" s="83"/>
      <c r="K55" s="83"/>
      <c r="L55" s="83"/>
      <c r="M55" s="83"/>
      <c r="N55" s="83"/>
      <c r="O55" s="83"/>
      <c r="P55" s="84"/>
    </row>
    <row r="56" spans="1:16" ht="42" customHeight="1" x14ac:dyDescent="0.25">
      <c r="A56" s="55">
        <v>3</v>
      </c>
      <c r="B56" s="55" t="s">
        <v>59</v>
      </c>
      <c r="C56" s="56" t="s">
        <v>60</v>
      </c>
      <c r="D56" s="56" t="s">
        <v>61</v>
      </c>
      <c r="E56" s="97">
        <v>1</v>
      </c>
      <c r="F56" s="59">
        <v>0.25</v>
      </c>
      <c r="G56" s="27" t="s">
        <v>17</v>
      </c>
      <c r="H56" s="34">
        <v>1</v>
      </c>
      <c r="I56" s="35">
        <v>1</v>
      </c>
      <c r="J56" s="131" t="s">
        <v>45</v>
      </c>
      <c r="K56" s="132"/>
      <c r="L56" s="133"/>
      <c r="M56" s="76" t="s">
        <v>62</v>
      </c>
      <c r="N56" s="88" t="s">
        <v>48</v>
      </c>
      <c r="O56" s="89"/>
      <c r="P56" s="90"/>
    </row>
    <row r="57" spans="1:16" ht="45" customHeight="1" x14ac:dyDescent="0.25">
      <c r="A57" s="55"/>
      <c r="B57" s="55"/>
      <c r="C57" s="57"/>
      <c r="D57" s="57"/>
      <c r="E57" s="98"/>
      <c r="F57" s="60"/>
      <c r="G57" s="27" t="s">
        <v>22</v>
      </c>
      <c r="H57" s="36">
        <f>SUM(I57:L57)</f>
        <v>1</v>
      </c>
      <c r="I57" s="33">
        <v>1</v>
      </c>
      <c r="J57" s="134"/>
      <c r="K57" s="135"/>
      <c r="L57" s="136"/>
      <c r="M57" s="77"/>
      <c r="N57" s="91"/>
      <c r="O57" s="92"/>
      <c r="P57" s="93"/>
    </row>
    <row r="58" spans="1:16" ht="49.5" customHeight="1" x14ac:dyDescent="0.25">
      <c r="A58" s="55"/>
      <c r="B58" s="55"/>
      <c r="C58" s="57"/>
      <c r="D58" s="57"/>
      <c r="E58" s="61" t="s">
        <v>24</v>
      </c>
      <c r="F58" s="62"/>
      <c r="G58" s="27" t="s">
        <v>17</v>
      </c>
      <c r="H58" s="30">
        <f>SUM(I58:L58)</f>
        <v>290600000</v>
      </c>
      <c r="I58" s="43">
        <v>290600000</v>
      </c>
      <c r="J58" s="134"/>
      <c r="K58" s="135"/>
      <c r="L58" s="136"/>
      <c r="M58" s="77"/>
      <c r="N58" s="91"/>
      <c r="O58" s="92"/>
      <c r="P58" s="93"/>
    </row>
    <row r="59" spans="1:16" ht="32.25" customHeight="1" x14ac:dyDescent="0.25">
      <c r="A59" s="55"/>
      <c r="B59" s="55"/>
      <c r="C59" s="57"/>
      <c r="D59" s="57"/>
      <c r="E59" s="63"/>
      <c r="F59" s="64"/>
      <c r="G59" s="27" t="s">
        <v>22</v>
      </c>
      <c r="H59" s="31">
        <f>SUM(I59:L59)</f>
        <v>272113107</v>
      </c>
      <c r="I59" s="43">
        <v>272113107</v>
      </c>
      <c r="J59" s="134"/>
      <c r="K59" s="135"/>
      <c r="L59" s="136"/>
      <c r="M59" s="77"/>
      <c r="N59" s="91"/>
      <c r="O59" s="92"/>
      <c r="P59" s="93"/>
    </row>
    <row r="60" spans="1:16" ht="32.25" customHeight="1" x14ac:dyDescent="0.25">
      <c r="A60" s="55"/>
      <c r="B60" s="55"/>
      <c r="C60" s="58"/>
      <c r="D60" s="58"/>
      <c r="E60" s="65"/>
      <c r="F60" s="66"/>
      <c r="G60" s="32" t="s">
        <v>26</v>
      </c>
      <c r="H60" s="31">
        <f>SUM(I60:L60)</f>
        <v>272113107</v>
      </c>
      <c r="I60" s="43">
        <v>272113107</v>
      </c>
      <c r="J60" s="137"/>
      <c r="K60" s="138"/>
      <c r="L60" s="139"/>
      <c r="M60" s="78"/>
      <c r="N60" s="94"/>
      <c r="O60" s="95"/>
      <c r="P60" s="96"/>
    </row>
    <row r="61" spans="1:16" ht="42" customHeight="1" x14ac:dyDescent="0.25">
      <c r="A61" s="55"/>
      <c r="B61" s="55"/>
      <c r="C61" s="56" t="s">
        <v>60</v>
      </c>
      <c r="D61" s="56" t="s">
        <v>63</v>
      </c>
      <c r="E61" s="97">
        <v>1</v>
      </c>
      <c r="F61" s="59">
        <v>0.25</v>
      </c>
      <c r="G61" s="27" t="s">
        <v>17</v>
      </c>
      <c r="H61" s="34">
        <v>1</v>
      </c>
      <c r="I61" s="33">
        <v>0</v>
      </c>
      <c r="J61" s="35">
        <v>0</v>
      </c>
      <c r="K61" s="35">
        <v>1</v>
      </c>
      <c r="L61" s="99" t="s">
        <v>45</v>
      </c>
      <c r="M61" s="76" t="s">
        <v>52</v>
      </c>
      <c r="N61" s="102" t="s">
        <v>64</v>
      </c>
      <c r="O61" s="88" t="s">
        <v>48</v>
      </c>
      <c r="P61" s="90"/>
    </row>
    <row r="62" spans="1:16" ht="32.25" customHeight="1" x14ac:dyDescent="0.25">
      <c r="A62" s="55"/>
      <c r="B62" s="55"/>
      <c r="C62" s="57"/>
      <c r="D62" s="57"/>
      <c r="E62" s="98"/>
      <c r="F62" s="60"/>
      <c r="G62" s="27" t="s">
        <v>22</v>
      </c>
      <c r="H62" s="36">
        <f>SUM(I62:L62)</f>
        <v>1</v>
      </c>
      <c r="I62" s="33">
        <v>0</v>
      </c>
      <c r="J62" s="35">
        <v>1</v>
      </c>
      <c r="K62" s="33" t="s">
        <v>45</v>
      </c>
      <c r="L62" s="100"/>
      <c r="M62" s="77"/>
      <c r="N62" s="103"/>
      <c r="O62" s="91"/>
      <c r="P62" s="93"/>
    </row>
    <row r="63" spans="1:16" ht="49.5" customHeight="1" x14ac:dyDescent="0.25">
      <c r="A63" s="55"/>
      <c r="B63" s="55"/>
      <c r="C63" s="57"/>
      <c r="D63" s="57"/>
      <c r="E63" s="61" t="s">
        <v>24</v>
      </c>
      <c r="F63" s="62"/>
      <c r="G63" s="27" t="s">
        <v>17</v>
      </c>
      <c r="H63" s="30">
        <f>SUM(I63:L63)</f>
        <v>338645000</v>
      </c>
      <c r="I63" s="43">
        <v>0</v>
      </c>
      <c r="J63" s="35">
        <v>0</v>
      </c>
      <c r="K63" s="43">
        <v>338645000</v>
      </c>
      <c r="L63" s="100"/>
      <c r="M63" s="77"/>
      <c r="N63" s="103"/>
      <c r="O63" s="91"/>
      <c r="P63" s="93"/>
    </row>
    <row r="64" spans="1:16" ht="30" customHeight="1" x14ac:dyDescent="0.25">
      <c r="A64" s="55"/>
      <c r="B64" s="55"/>
      <c r="C64" s="57"/>
      <c r="D64" s="57"/>
      <c r="E64" s="63"/>
      <c r="F64" s="64"/>
      <c r="G64" s="27" t="s">
        <v>22</v>
      </c>
      <c r="H64" s="31">
        <f>SUM(I64:L64)</f>
        <v>373237335</v>
      </c>
      <c r="I64" s="43">
        <v>0</v>
      </c>
      <c r="J64" s="43">
        <v>373237335</v>
      </c>
      <c r="K64" s="33" t="s">
        <v>45</v>
      </c>
      <c r="L64" s="100"/>
      <c r="M64" s="77"/>
      <c r="N64" s="103"/>
      <c r="O64" s="91"/>
      <c r="P64" s="93"/>
    </row>
    <row r="65" spans="1:16" ht="30" customHeight="1" x14ac:dyDescent="0.25">
      <c r="A65" s="55"/>
      <c r="B65" s="55"/>
      <c r="C65" s="58"/>
      <c r="D65" s="58"/>
      <c r="E65" s="65"/>
      <c r="F65" s="66"/>
      <c r="G65" s="32" t="s">
        <v>26</v>
      </c>
      <c r="H65" s="31">
        <f>SUM(I65:L65)</f>
        <v>373237335</v>
      </c>
      <c r="I65" s="43">
        <v>0</v>
      </c>
      <c r="J65" s="43">
        <f>J64</f>
        <v>373237335</v>
      </c>
      <c r="K65" s="33" t="s">
        <v>45</v>
      </c>
      <c r="L65" s="101"/>
      <c r="M65" s="78"/>
      <c r="N65" s="104"/>
      <c r="O65" s="94"/>
      <c r="P65" s="96"/>
    </row>
    <row r="66" spans="1:16" s="4" customFormat="1" ht="51" customHeight="1" x14ac:dyDescent="0.2">
      <c r="A66" s="55"/>
      <c r="B66" s="55"/>
      <c r="C66" s="56" t="s">
        <v>60</v>
      </c>
      <c r="D66" s="56" t="s">
        <v>65</v>
      </c>
      <c r="E66" s="97">
        <v>1</v>
      </c>
      <c r="F66" s="59">
        <v>0.25</v>
      </c>
      <c r="G66" s="27" t="s">
        <v>17</v>
      </c>
      <c r="H66" s="28">
        <v>1</v>
      </c>
      <c r="I66" s="33">
        <v>0</v>
      </c>
      <c r="J66" s="33">
        <v>1</v>
      </c>
      <c r="K66" s="33">
        <v>1</v>
      </c>
      <c r="L66" s="73" t="s">
        <v>45</v>
      </c>
      <c r="M66" s="76" t="s">
        <v>52</v>
      </c>
      <c r="N66" s="102" t="s">
        <v>66</v>
      </c>
      <c r="O66" s="88" t="s">
        <v>48</v>
      </c>
      <c r="P66" s="90"/>
    </row>
    <row r="67" spans="1:16" s="4" customFormat="1" ht="37.5" customHeight="1" x14ac:dyDescent="0.2">
      <c r="A67" s="55"/>
      <c r="B67" s="55"/>
      <c r="C67" s="57"/>
      <c r="D67" s="57"/>
      <c r="E67" s="98"/>
      <c r="F67" s="60"/>
      <c r="G67" s="27" t="s">
        <v>22</v>
      </c>
      <c r="H67" s="29">
        <v>1</v>
      </c>
      <c r="I67" s="33">
        <v>0</v>
      </c>
      <c r="J67" s="33">
        <v>1</v>
      </c>
      <c r="K67" s="33">
        <v>1</v>
      </c>
      <c r="L67" s="74"/>
      <c r="M67" s="77"/>
      <c r="N67" s="103"/>
      <c r="O67" s="91"/>
      <c r="P67" s="93"/>
    </row>
    <row r="68" spans="1:16" ht="49.5" customHeight="1" x14ac:dyDescent="0.25">
      <c r="A68" s="55"/>
      <c r="B68" s="55"/>
      <c r="C68" s="57"/>
      <c r="D68" s="57"/>
      <c r="E68" s="61" t="s">
        <v>24</v>
      </c>
      <c r="F68" s="62"/>
      <c r="G68" s="27" t="s">
        <v>17</v>
      </c>
      <c r="H68" s="30">
        <f>SUM(I68:L68)</f>
        <v>936000000</v>
      </c>
      <c r="I68" s="43">
        <v>0</v>
      </c>
      <c r="J68" s="43">
        <v>936000000</v>
      </c>
      <c r="K68" s="54">
        <v>0</v>
      </c>
      <c r="L68" s="74"/>
      <c r="M68" s="77"/>
      <c r="N68" s="103"/>
      <c r="O68" s="91"/>
      <c r="P68" s="93"/>
    </row>
    <row r="69" spans="1:16" ht="49.5" customHeight="1" x14ac:dyDescent="0.25">
      <c r="A69" s="55"/>
      <c r="B69" s="55"/>
      <c r="C69" s="57"/>
      <c r="D69" s="57"/>
      <c r="E69" s="63"/>
      <c r="F69" s="64"/>
      <c r="G69" s="27" t="s">
        <v>22</v>
      </c>
      <c r="H69" s="31">
        <f>SUM(I69:L69)</f>
        <v>829503501</v>
      </c>
      <c r="I69" s="43">
        <v>0</v>
      </c>
      <c r="J69" s="43">
        <f>804347025+25156476</f>
        <v>829503501</v>
      </c>
      <c r="K69" s="43">
        <v>0</v>
      </c>
      <c r="L69" s="74"/>
      <c r="M69" s="77"/>
      <c r="N69" s="103"/>
      <c r="O69" s="91"/>
      <c r="P69" s="93"/>
    </row>
    <row r="70" spans="1:16" ht="49.5" customHeight="1" x14ac:dyDescent="0.25">
      <c r="A70" s="55"/>
      <c r="B70" s="55"/>
      <c r="C70" s="58"/>
      <c r="D70" s="58"/>
      <c r="E70" s="65"/>
      <c r="F70" s="66"/>
      <c r="G70" s="32" t="s">
        <v>26</v>
      </c>
      <c r="H70" s="31">
        <f>SUM(I70:L70)</f>
        <v>829503501</v>
      </c>
      <c r="I70" s="43">
        <v>0</v>
      </c>
      <c r="J70" s="43">
        <v>804347025</v>
      </c>
      <c r="K70" s="43">
        <v>25156476</v>
      </c>
      <c r="L70" s="75"/>
      <c r="M70" s="78"/>
      <c r="N70" s="104"/>
      <c r="O70" s="94"/>
      <c r="P70" s="96"/>
    </row>
    <row r="71" spans="1:16" ht="42" customHeight="1" x14ac:dyDescent="0.25">
      <c r="A71" s="55"/>
      <c r="B71" s="55"/>
      <c r="C71" s="56" t="s">
        <v>67</v>
      </c>
      <c r="D71" s="56" t="s">
        <v>68</v>
      </c>
      <c r="E71" s="59">
        <v>1</v>
      </c>
      <c r="F71" s="59">
        <v>0</v>
      </c>
      <c r="G71" s="27" t="s">
        <v>17</v>
      </c>
      <c r="H71" s="34">
        <v>1</v>
      </c>
      <c r="I71" s="33">
        <v>0</v>
      </c>
      <c r="J71" s="35">
        <v>0</v>
      </c>
      <c r="K71" s="35">
        <v>0.5</v>
      </c>
      <c r="L71" s="35">
        <v>1</v>
      </c>
      <c r="M71" s="76" t="s">
        <v>52</v>
      </c>
      <c r="N71" s="76" t="s">
        <v>52</v>
      </c>
      <c r="O71" s="56" t="s">
        <v>69</v>
      </c>
      <c r="P71" s="85" t="s">
        <v>21</v>
      </c>
    </row>
    <row r="72" spans="1:16" ht="36" x14ac:dyDescent="0.25">
      <c r="A72" s="55"/>
      <c r="B72" s="55"/>
      <c r="C72" s="57"/>
      <c r="D72" s="57"/>
      <c r="E72" s="60"/>
      <c r="F72" s="60"/>
      <c r="G72" s="27" t="s">
        <v>22</v>
      </c>
      <c r="H72" s="36">
        <v>0.1</v>
      </c>
      <c r="I72" s="33">
        <v>0</v>
      </c>
      <c r="J72" s="35">
        <v>0</v>
      </c>
      <c r="K72" s="35">
        <v>0.1</v>
      </c>
      <c r="L72" s="44" t="s">
        <v>23</v>
      </c>
      <c r="M72" s="77"/>
      <c r="N72" s="77"/>
      <c r="O72" s="57"/>
      <c r="P72" s="86"/>
    </row>
    <row r="73" spans="1:16" ht="49.5" customHeight="1" x14ac:dyDescent="0.25">
      <c r="A73" s="55"/>
      <c r="B73" s="55"/>
      <c r="C73" s="57"/>
      <c r="D73" s="57"/>
      <c r="E73" s="61" t="s">
        <v>24</v>
      </c>
      <c r="F73" s="62"/>
      <c r="G73" s="27" t="s">
        <v>17</v>
      </c>
      <c r="H73" s="30">
        <f>SUM(I73:L73)</f>
        <v>81246000</v>
      </c>
      <c r="I73" s="43">
        <v>0</v>
      </c>
      <c r="J73" s="35">
        <v>0</v>
      </c>
      <c r="K73" s="43">
        <v>40623000</v>
      </c>
      <c r="L73" s="43">
        <v>40623000</v>
      </c>
      <c r="M73" s="77"/>
      <c r="N73" s="77"/>
      <c r="O73" s="57"/>
      <c r="P73" s="86"/>
    </row>
    <row r="74" spans="1:16" ht="36" x14ac:dyDescent="0.25">
      <c r="A74" s="55"/>
      <c r="B74" s="55"/>
      <c r="C74" s="57"/>
      <c r="D74" s="57"/>
      <c r="E74" s="63"/>
      <c r="F74" s="64"/>
      <c r="G74" s="27" t="s">
        <v>22</v>
      </c>
      <c r="H74" s="31">
        <f>SUM(I74:L74)</f>
        <v>143006340</v>
      </c>
      <c r="I74" s="43">
        <v>0</v>
      </c>
      <c r="J74" s="43">
        <v>0</v>
      </c>
      <c r="K74" s="53">
        <v>143006340</v>
      </c>
      <c r="L74" s="44" t="s">
        <v>25</v>
      </c>
      <c r="M74" s="77"/>
      <c r="N74" s="77"/>
      <c r="O74" s="57"/>
      <c r="P74" s="86"/>
    </row>
    <row r="75" spans="1:16" ht="36" x14ac:dyDescent="0.25">
      <c r="A75" s="55"/>
      <c r="B75" s="55"/>
      <c r="C75" s="58"/>
      <c r="D75" s="58"/>
      <c r="E75" s="65"/>
      <c r="F75" s="66"/>
      <c r="G75" s="32" t="s">
        <v>26</v>
      </c>
      <c r="H75" s="31">
        <f>SUM(I75:L75)</f>
        <v>0</v>
      </c>
      <c r="I75" s="43">
        <v>0</v>
      </c>
      <c r="J75" s="43">
        <v>0</v>
      </c>
      <c r="K75" s="54">
        <v>0</v>
      </c>
      <c r="L75" s="44" t="s">
        <v>27</v>
      </c>
      <c r="M75" s="78"/>
      <c r="N75" s="78"/>
      <c r="O75" s="58"/>
      <c r="P75" s="87"/>
    </row>
    <row r="76" spans="1:16" ht="42" customHeight="1" x14ac:dyDescent="0.25">
      <c r="A76" s="55"/>
      <c r="B76" s="55"/>
      <c r="C76" s="56" t="s">
        <v>67</v>
      </c>
      <c r="D76" s="56" t="s">
        <v>70</v>
      </c>
      <c r="E76" s="59">
        <v>1</v>
      </c>
      <c r="F76" s="59">
        <v>0</v>
      </c>
      <c r="G76" s="27" t="s">
        <v>17</v>
      </c>
      <c r="H76" s="34">
        <v>1</v>
      </c>
      <c r="I76" s="33">
        <v>0</v>
      </c>
      <c r="J76" s="35">
        <v>0</v>
      </c>
      <c r="K76" s="35">
        <v>0.5</v>
      </c>
      <c r="L76" s="35">
        <v>1</v>
      </c>
      <c r="M76" s="76" t="s">
        <v>52</v>
      </c>
      <c r="N76" s="76" t="s">
        <v>52</v>
      </c>
      <c r="O76" s="56" t="s">
        <v>71</v>
      </c>
      <c r="P76" s="85" t="s">
        <v>21</v>
      </c>
    </row>
    <row r="77" spans="1:16" ht="36" x14ac:dyDescent="0.25">
      <c r="A77" s="55"/>
      <c r="B77" s="55"/>
      <c r="C77" s="57"/>
      <c r="D77" s="57"/>
      <c r="E77" s="60"/>
      <c r="F77" s="60"/>
      <c r="G77" s="27" t="s">
        <v>22</v>
      </c>
      <c r="H77" s="36">
        <v>0.1</v>
      </c>
      <c r="I77" s="33">
        <v>0</v>
      </c>
      <c r="J77" s="35">
        <v>0</v>
      </c>
      <c r="K77" s="33">
        <v>0.1</v>
      </c>
      <c r="L77" s="44" t="s">
        <v>23</v>
      </c>
      <c r="M77" s="77"/>
      <c r="N77" s="77"/>
      <c r="O77" s="57"/>
      <c r="P77" s="86"/>
    </row>
    <row r="78" spans="1:16" ht="49.5" customHeight="1" x14ac:dyDescent="0.25">
      <c r="A78" s="55"/>
      <c r="B78" s="55"/>
      <c r="C78" s="57"/>
      <c r="D78" s="57"/>
      <c r="E78" s="61" t="s">
        <v>24</v>
      </c>
      <c r="F78" s="62"/>
      <c r="G78" s="27" t="s">
        <v>17</v>
      </c>
      <c r="H78" s="30">
        <f>SUM(I78:L78)</f>
        <v>80000000</v>
      </c>
      <c r="I78" s="43">
        <v>0</v>
      </c>
      <c r="J78" s="35">
        <v>0</v>
      </c>
      <c r="K78" s="43">
        <v>48000000</v>
      </c>
      <c r="L78" s="43">
        <v>32000000</v>
      </c>
      <c r="M78" s="77"/>
      <c r="N78" s="77"/>
      <c r="O78" s="57"/>
      <c r="P78" s="86"/>
    </row>
    <row r="79" spans="1:16" ht="36" x14ac:dyDescent="0.25">
      <c r="A79" s="55"/>
      <c r="B79" s="55"/>
      <c r="C79" s="57"/>
      <c r="D79" s="57"/>
      <c r="E79" s="63"/>
      <c r="F79" s="64"/>
      <c r="G79" s="27" t="s">
        <v>22</v>
      </c>
      <c r="H79" s="31">
        <f>SUM(I79:L79)</f>
        <v>0</v>
      </c>
      <c r="I79" s="43">
        <v>0</v>
      </c>
      <c r="J79" s="43">
        <v>0</v>
      </c>
      <c r="K79" s="54">
        <v>0</v>
      </c>
      <c r="L79" s="44" t="s">
        <v>25</v>
      </c>
      <c r="M79" s="77"/>
      <c r="N79" s="77"/>
      <c r="O79" s="57"/>
      <c r="P79" s="86"/>
    </row>
    <row r="80" spans="1:16" ht="36" x14ac:dyDescent="0.25">
      <c r="A80" s="55"/>
      <c r="B80" s="55"/>
      <c r="C80" s="58"/>
      <c r="D80" s="58"/>
      <c r="E80" s="65"/>
      <c r="F80" s="66"/>
      <c r="G80" s="32" t="s">
        <v>26</v>
      </c>
      <c r="H80" s="31">
        <f>SUM(I80:L80)</f>
        <v>0</v>
      </c>
      <c r="I80" s="43">
        <v>0</v>
      </c>
      <c r="J80" s="43">
        <v>0</v>
      </c>
      <c r="K80" s="54">
        <v>0</v>
      </c>
      <c r="L80" s="44" t="s">
        <v>27</v>
      </c>
      <c r="M80" s="78"/>
      <c r="N80" s="78"/>
      <c r="O80" s="58"/>
      <c r="P80" s="87"/>
    </row>
    <row r="81" spans="1:16" ht="42" customHeight="1" x14ac:dyDescent="0.25">
      <c r="A81" s="55"/>
      <c r="B81" s="55"/>
      <c r="C81" s="56" t="s">
        <v>72</v>
      </c>
      <c r="D81" s="56" t="s">
        <v>73</v>
      </c>
      <c r="E81" s="59">
        <v>1</v>
      </c>
      <c r="F81" s="59">
        <v>0</v>
      </c>
      <c r="G81" s="27" t="s">
        <v>17</v>
      </c>
      <c r="H81" s="34">
        <v>1</v>
      </c>
      <c r="I81" s="33">
        <v>0</v>
      </c>
      <c r="J81" s="35">
        <v>0</v>
      </c>
      <c r="K81" s="35">
        <v>1</v>
      </c>
      <c r="L81" s="79"/>
      <c r="M81" s="76" t="s">
        <v>52</v>
      </c>
      <c r="N81" s="70" t="s">
        <v>74</v>
      </c>
      <c r="O81" s="121" t="s">
        <v>21</v>
      </c>
      <c r="P81" s="85"/>
    </row>
    <row r="82" spans="1:16" ht="49.5" customHeight="1" x14ac:dyDescent="0.25">
      <c r="A82" s="55"/>
      <c r="B82" s="55"/>
      <c r="C82" s="57"/>
      <c r="D82" s="57"/>
      <c r="E82" s="60"/>
      <c r="F82" s="60"/>
      <c r="G82" s="27" t="s">
        <v>22</v>
      </c>
      <c r="H82" s="36">
        <v>0.25</v>
      </c>
      <c r="I82" s="33">
        <v>0</v>
      </c>
      <c r="J82" s="35">
        <v>0</v>
      </c>
      <c r="K82" s="35">
        <v>0.25</v>
      </c>
      <c r="L82" s="80"/>
      <c r="M82" s="77"/>
      <c r="N82" s="71"/>
      <c r="O82" s="122"/>
      <c r="P82" s="86"/>
    </row>
    <row r="83" spans="1:16" ht="49.5" customHeight="1" x14ac:dyDescent="0.25">
      <c r="A83" s="55"/>
      <c r="B83" s="55"/>
      <c r="C83" s="57"/>
      <c r="D83" s="57"/>
      <c r="E83" s="61" t="s">
        <v>24</v>
      </c>
      <c r="F83" s="62"/>
      <c r="G83" s="27" t="s">
        <v>17</v>
      </c>
      <c r="H83" s="30">
        <f>SUM(I83:L83)</f>
        <v>200000000</v>
      </c>
      <c r="I83" s="43">
        <v>0</v>
      </c>
      <c r="J83" s="35">
        <v>0</v>
      </c>
      <c r="K83" s="43">
        <v>200000000</v>
      </c>
      <c r="L83" s="80"/>
      <c r="M83" s="77"/>
      <c r="N83" s="71"/>
      <c r="O83" s="122"/>
      <c r="P83" s="86"/>
    </row>
    <row r="84" spans="1:16" ht="39.75" customHeight="1" x14ac:dyDescent="0.25">
      <c r="A84" s="55"/>
      <c r="B84" s="55"/>
      <c r="C84" s="57"/>
      <c r="D84" s="57"/>
      <c r="E84" s="63"/>
      <c r="F84" s="64"/>
      <c r="G84" s="27" t="s">
        <v>22</v>
      </c>
      <c r="H84" s="31">
        <f>SUM(I84:L84)</f>
        <v>300947981</v>
      </c>
      <c r="I84" s="43">
        <v>0</v>
      </c>
      <c r="J84" s="43">
        <v>0</v>
      </c>
      <c r="K84" s="53">
        <v>300947981</v>
      </c>
      <c r="L84" s="80"/>
      <c r="M84" s="77"/>
      <c r="N84" s="71"/>
      <c r="O84" s="122"/>
      <c r="P84" s="86"/>
    </row>
    <row r="85" spans="1:16" ht="39.75" customHeight="1" x14ac:dyDescent="0.25">
      <c r="A85" s="55"/>
      <c r="B85" s="55"/>
      <c r="C85" s="58"/>
      <c r="D85" s="58"/>
      <c r="E85" s="65"/>
      <c r="F85" s="66"/>
      <c r="G85" s="32" t="s">
        <v>26</v>
      </c>
      <c r="H85" s="31">
        <f>SUM(I85:L85)</f>
        <v>0</v>
      </c>
      <c r="I85" s="43">
        <v>0</v>
      </c>
      <c r="J85" s="43">
        <v>0</v>
      </c>
      <c r="K85" s="53">
        <v>0</v>
      </c>
      <c r="L85" s="81"/>
      <c r="M85" s="78"/>
      <c r="N85" s="72"/>
      <c r="O85" s="123"/>
      <c r="P85" s="87"/>
    </row>
    <row r="86" spans="1:16" ht="42" customHeight="1" x14ac:dyDescent="0.25">
      <c r="A86" s="55"/>
      <c r="B86" s="55"/>
      <c r="C86" s="56" t="s">
        <v>72</v>
      </c>
      <c r="D86" s="56" t="s">
        <v>75</v>
      </c>
      <c r="E86" s="59">
        <v>1</v>
      </c>
      <c r="F86" s="59">
        <v>0</v>
      </c>
      <c r="G86" s="27" t="s">
        <v>17</v>
      </c>
      <c r="H86" s="34">
        <v>1</v>
      </c>
      <c r="I86" s="33">
        <v>0</v>
      </c>
      <c r="J86" s="35">
        <v>0</v>
      </c>
      <c r="K86" s="35">
        <v>1</v>
      </c>
      <c r="L86" s="73" t="s">
        <v>45</v>
      </c>
      <c r="M86" s="76" t="s">
        <v>52</v>
      </c>
      <c r="N86" s="70" t="s">
        <v>74</v>
      </c>
      <c r="O86" s="56" t="s">
        <v>76</v>
      </c>
      <c r="P86" s="85"/>
    </row>
    <row r="87" spans="1:16" ht="38.25" customHeight="1" x14ac:dyDescent="0.25">
      <c r="A87" s="55"/>
      <c r="B87" s="55"/>
      <c r="C87" s="57"/>
      <c r="D87" s="57"/>
      <c r="E87" s="60"/>
      <c r="F87" s="60"/>
      <c r="G87" s="27" t="s">
        <v>22</v>
      </c>
      <c r="H87" s="36">
        <v>1</v>
      </c>
      <c r="I87" s="33">
        <v>0</v>
      </c>
      <c r="J87" s="35">
        <v>0</v>
      </c>
      <c r="K87" s="35">
        <v>1</v>
      </c>
      <c r="L87" s="74"/>
      <c r="M87" s="77"/>
      <c r="N87" s="71"/>
      <c r="O87" s="57"/>
      <c r="P87" s="86"/>
    </row>
    <row r="88" spans="1:16" ht="49.5" customHeight="1" x14ac:dyDescent="0.25">
      <c r="A88" s="55"/>
      <c r="B88" s="55"/>
      <c r="C88" s="57"/>
      <c r="D88" s="57"/>
      <c r="E88" s="61" t="s">
        <v>24</v>
      </c>
      <c r="F88" s="62"/>
      <c r="G88" s="27" t="s">
        <v>17</v>
      </c>
      <c r="H88" s="30">
        <f>SUM(I88:L88)</f>
        <v>0</v>
      </c>
      <c r="I88" s="43">
        <v>0</v>
      </c>
      <c r="J88" s="35">
        <v>0</v>
      </c>
      <c r="K88" s="43">
        <v>0</v>
      </c>
      <c r="L88" s="74"/>
      <c r="M88" s="77"/>
      <c r="N88" s="71"/>
      <c r="O88" s="57"/>
      <c r="P88" s="86"/>
    </row>
    <row r="89" spans="1:16" ht="31.5" customHeight="1" x14ac:dyDescent="0.25">
      <c r="A89" s="55"/>
      <c r="B89" s="55"/>
      <c r="C89" s="57"/>
      <c r="D89" s="57"/>
      <c r="E89" s="63"/>
      <c r="F89" s="64"/>
      <c r="G89" s="27" t="s">
        <v>22</v>
      </c>
      <c r="H89" s="31">
        <f>SUM(I89:L89)</f>
        <v>13684923</v>
      </c>
      <c r="I89" s="43">
        <v>0</v>
      </c>
      <c r="J89" s="43">
        <v>0</v>
      </c>
      <c r="K89" s="53">
        <v>13684923</v>
      </c>
      <c r="L89" s="74"/>
      <c r="M89" s="77"/>
      <c r="N89" s="71"/>
      <c r="O89" s="57"/>
      <c r="P89" s="86"/>
    </row>
    <row r="90" spans="1:16" ht="31.5" customHeight="1" x14ac:dyDescent="0.25">
      <c r="A90" s="55"/>
      <c r="B90" s="55"/>
      <c r="C90" s="58"/>
      <c r="D90" s="58"/>
      <c r="E90" s="65"/>
      <c r="F90" s="66"/>
      <c r="G90" s="32" t="s">
        <v>26</v>
      </c>
      <c r="H90" s="31">
        <f>SUM(I90:L90)</f>
        <v>0</v>
      </c>
      <c r="I90" s="43">
        <v>0</v>
      </c>
      <c r="J90" s="43">
        <v>0</v>
      </c>
      <c r="K90" s="53">
        <v>0</v>
      </c>
      <c r="L90" s="75"/>
      <c r="M90" s="78"/>
      <c r="N90" s="72"/>
      <c r="O90" s="58"/>
      <c r="P90" s="87"/>
    </row>
    <row r="91" spans="1:16" ht="42" customHeight="1" x14ac:dyDescent="0.25">
      <c r="A91" s="55"/>
      <c r="B91" s="55"/>
      <c r="C91" s="56" t="s">
        <v>72</v>
      </c>
      <c r="D91" s="56" t="s">
        <v>77</v>
      </c>
      <c r="E91" s="59">
        <v>1</v>
      </c>
      <c r="F91" s="59">
        <v>0</v>
      </c>
      <c r="G91" s="27" t="s">
        <v>17</v>
      </c>
      <c r="H91" s="34">
        <v>1</v>
      </c>
      <c r="I91" s="33">
        <v>0</v>
      </c>
      <c r="J91" s="35">
        <v>0</v>
      </c>
      <c r="K91" s="35">
        <v>1</v>
      </c>
      <c r="L91" s="73" t="s">
        <v>45</v>
      </c>
      <c r="M91" s="76" t="s">
        <v>52</v>
      </c>
      <c r="N91" s="70" t="s">
        <v>74</v>
      </c>
      <c r="O91" s="56" t="s">
        <v>78</v>
      </c>
      <c r="P91" s="85"/>
    </row>
    <row r="92" spans="1:16" ht="38.25" customHeight="1" x14ac:dyDescent="0.25">
      <c r="A92" s="55"/>
      <c r="B92" s="55"/>
      <c r="C92" s="57"/>
      <c r="D92" s="57"/>
      <c r="E92" s="60"/>
      <c r="F92" s="60"/>
      <c r="G92" s="27" t="s">
        <v>22</v>
      </c>
      <c r="H92" s="36">
        <v>1</v>
      </c>
      <c r="I92" s="33">
        <v>0</v>
      </c>
      <c r="J92" s="35">
        <v>0</v>
      </c>
      <c r="K92" s="33">
        <v>1</v>
      </c>
      <c r="L92" s="74"/>
      <c r="M92" s="77"/>
      <c r="N92" s="71"/>
      <c r="O92" s="57"/>
      <c r="P92" s="86"/>
    </row>
    <row r="93" spans="1:16" ht="49.5" customHeight="1" x14ac:dyDescent="0.25">
      <c r="A93" s="55"/>
      <c r="B93" s="55"/>
      <c r="C93" s="57"/>
      <c r="D93" s="57"/>
      <c r="E93" s="61" t="s">
        <v>24</v>
      </c>
      <c r="F93" s="62"/>
      <c r="G93" s="27" t="s">
        <v>17</v>
      </c>
      <c r="H93" s="30">
        <f>SUM(I93:L93)</f>
        <v>0</v>
      </c>
      <c r="I93" s="43">
        <v>0</v>
      </c>
      <c r="J93" s="35">
        <v>0</v>
      </c>
      <c r="K93" s="43">
        <v>0</v>
      </c>
      <c r="L93" s="74"/>
      <c r="M93" s="77"/>
      <c r="N93" s="71"/>
      <c r="O93" s="57"/>
      <c r="P93" s="86"/>
    </row>
    <row r="94" spans="1:16" ht="31.5" customHeight="1" x14ac:dyDescent="0.25">
      <c r="A94" s="55"/>
      <c r="B94" s="55"/>
      <c r="C94" s="57"/>
      <c r="D94" s="57"/>
      <c r="E94" s="63"/>
      <c r="F94" s="64"/>
      <c r="G94" s="27" t="s">
        <v>22</v>
      </c>
      <c r="H94" s="31">
        <f>SUM(I94:L94)</f>
        <v>15827000</v>
      </c>
      <c r="I94" s="43">
        <v>0</v>
      </c>
      <c r="J94" s="43">
        <v>0</v>
      </c>
      <c r="K94" s="53">
        <v>15827000</v>
      </c>
      <c r="L94" s="74"/>
      <c r="M94" s="77"/>
      <c r="N94" s="71"/>
      <c r="O94" s="57"/>
      <c r="P94" s="86"/>
    </row>
    <row r="95" spans="1:16" ht="31.5" customHeight="1" x14ac:dyDescent="0.25">
      <c r="A95" s="55"/>
      <c r="B95" s="55"/>
      <c r="C95" s="58"/>
      <c r="D95" s="58"/>
      <c r="E95" s="65"/>
      <c r="F95" s="66"/>
      <c r="G95" s="32" t="s">
        <v>26</v>
      </c>
      <c r="H95" s="31">
        <f>SUM(I95:L95)</f>
        <v>15827000</v>
      </c>
      <c r="I95" s="43">
        <v>0</v>
      </c>
      <c r="J95" s="43">
        <v>0</v>
      </c>
      <c r="K95" s="53">
        <v>15827000</v>
      </c>
      <c r="L95" s="75"/>
      <c r="M95" s="78"/>
      <c r="N95" s="72"/>
      <c r="O95" s="58"/>
      <c r="P95" s="87"/>
    </row>
    <row r="96" spans="1:16" x14ac:dyDescent="0.25">
      <c r="A96" s="14"/>
      <c r="B96" s="15"/>
      <c r="C96" s="16"/>
      <c r="D96" s="17"/>
      <c r="E96" s="17"/>
      <c r="F96" s="17"/>
      <c r="G96" s="15"/>
      <c r="H96" s="18"/>
      <c r="I96" s="19"/>
      <c r="J96" s="19"/>
      <c r="K96" s="19"/>
      <c r="L96" s="19"/>
      <c r="M96" s="19"/>
      <c r="N96" s="19"/>
      <c r="O96" s="19"/>
      <c r="P96" s="17"/>
    </row>
    <row r="97" spans="1:16" ht="25.5" customHeight="1" x14ac:dyDescent="0.25">
      <c r="A97" s="82" t="s">
        <v>79</v>
      </c>
      <c r="B97" s="83"/>
      <c r="C97" s="83"/>
      <c r="D97" s="83"/>
      <c r="E97" s="83"/>
      <c r="F97" s="83"/>
      <c r="G97" s="83"/>
      <c r="H97" s="83"/>
      <c r="I97" s="83"/>
      <c r="J97" s="83"/>
      <c r="K97" s="83"/>
      <c r="L97" s="83"/>
      <c r="M97" s="83"/>
      <c r="N97" s="83"/>
      <c r="O97" s="83"/>
      <c r="P97" s="84"/>
    </row>
    <row r="98" spans="1:16" ht="42" customHeight="1" x14ac:dyDescent="0.25">
      <c r="A98" s="55">
        <v>4</v>
      </c>
      <c r="B98" s="55" t="s">
        <v>80</v>
      </c>
      <c r="C98" s="56" t="s">
        <v>81</v>
      </c>
      <c r="D98" s="56" t="s">
        <v>82</v>
      </c>
      <c r="E98" s="97">
        <v>1</v>
      </c>
      <c r="F98" s="59">
        <v>0.2</v>
      </c>
      <c r="G98" s="27" t="s">
        <v>17</v>
      </c>
      <c r="H98" s="34">
        <v>1</v>
      </c>
      <c r="I98" s="35">
        <v>0.8</v>
      </c>
      <c r="J98" s="35">
        <v>1</v>
      </c>
      <c r="K98" s="35">
        <v>1</v>
      </c>
      <c r="L98" s="73" t="s">
        <v>45</v>
      </c>
      <c r="M98" s="76" t="s">
        <v>83</v>
      </c>
      <c r="N98" s="130" t="s">
        <v>84</v>
      </c>
      <c r="O98" s="56" t="s">
        <v>85</v>
      </c>
      <c r="P98" s="85"/>
    </row>
    <row r="99" spans="1:16" ht="32.25" customHeight="1" x14ac:dyDescent="0.25">
      <c r="A99" s="55"/>
      <c r="B99" s="55"/>
      <c r="C99" s="57"/>
      <c r="D99" s="57"/>
      <c r="E99" s="98"/>
      <c r="F99" s="60"/>
      <c r="G99" s="27" t="s">
        <v>22</v>
      </c>
      <c r="H99" s="36">
        <v>1</v>
      </c>
      <c r="I99" s="35">
        <v>0.5</v>
      </c>
      <c r="J99" s="33">
        <v>0.85</v>
      </c>
      <c r="K99" s="35">
        <v>1</v>
      </c>
      <c r="L99" s="74"/>
      <c r="M99" s="77"/>
      <c r="N99" s="71"/>
      <c r="O99" s="57"/>
      <c r="P99" s="86"/>
    </row>
    <row r="100" spans="1:16" ht="49.5" customHeight="1" x14ac:dyDescent="0.25">
      <c r="A100" s="55"/>
      <c r="B100" s="55"/>
      <c r="C100" s="57"/>
      <c r="D100" s="57"/>
      <c r="E100" s="61" t="s">
        <v>24</v>
      </c>
      <c r="F100" s="62"/>
      <c r="G100" s="27" t="s">
        <v>17</v>
      </c>
      <c r="H100" s="30">
        <f>SUM(I100:L100)</f>
        <v>82078780</v>
      </c>
      <c r="I100" s="43">
        <v>54719187</v>
      </c>
      <c r="J100" s="43">
        <v>27359593</v>
      </c>
      <c r="K100" s="43">
        <v>0</v>
      </c>
      <c r="L100" s="74"/>
      <c r="M100" s="77"/>
      <c r="N100" s="71"/>
      <c r="O100" s="57"/>
      <c r="P100" s="86"/>
    </row>
    <row r="101" spans="1:16" ht="33.75" customHeight="1" x14ac:dyDescent="0.25">
      <c r="A101" s="55"/>
      <c r="B101" s="55"/>
      <c r="C101" s="57"/>
      <c r="D101" s="57"/>
      <c r="E101" s="63"/>
      <c r="F101" s="64"/>
      <c r="G101" s="27" t="s">
        <v>22</v>
      </c>
      <c r="H101" s="31">
        <f>SUM(I101:L101)</f>
        <v>107381774.5</v>
      </c>
      <c r="I101" s="43">
        <v>81819145</v>
      </c>
      <c r="J101" s="43">
        <v>0</v>
      </c>
      <c r="K101" s="53">
        <v>25562629.5</v>
      </c>
      <c r="L101" s="74"/>
      <c r="M101" s="77"/>
      <c r="N101" s="71"/>
      <c r="O101" s="57"/>
      <c r="P101" s="86"/>
    </row>
    <row r="102" spans="1:16" ht="33.75" customHeight="1" x14ac:dyDescent="0.25">
      <c r="A102" s="55"/>
      <c r="B102" s="55"/>
      <c r="C102" s="58"/>
      <c r="D102" s="58"/>
      <c r="E102" s="65"/>
      <c r="F102" s="66"/>
      <c r="G102" s="32" t="s">
        <v>26</v>
      </c>
      <c r="H102" s="31">
        <f>SUM(I102:L102)</f>
        <v>107381774.5</v>
      </c>
      <c r="I102" s="43">
        <v>31901020</v>
      </c>
      <c r="J102" s="43">
        <v>37740377</v>
      </c>
      <c r="K102" s="53">
        <v>37740377.5</v>
      </c>
      <c r="L102" s="75"/>
      <c r="M102" s="78"/>
      <c r="N102" s="72"/>
      <c r="O102" s="58"/>
      <c r="P102" s="87"/>
    </row>
    <row r="103" spans="1:16" s="4" customFormat="1" ht="42" customHeight="1" x14ac:dyDescent="0.2">
      <c r="A103" s="55"/>
      <c r="B103" s="55"/>
      <c r="C103" s="56" t="s">
        <v>81</v>
      </c>
      <c r="D103" s="56" t="s">
        <v>86</v>
      </c>
      <c r="E103" s="97">
        <v>1</v>
      </c>
      <c r="F103" s="59">
        <v>0</v>
      </c>
      <c r="G103" s="27" t="s">
        <v>17</v>
      </c>
      <c r="H103" s="28">
        <v>1</v>
      </c>
      <c r="I103" s="33">
        <v>0</v>
      </c>
      <c r="J103" s="33">
        <v>0.5</v>
      </c>
      <c r="K103" s="33">
        <v>1</v>
      </c>
      <c r="L103" s="124"/>
      <c r="M103" s="76" t="s">
        <v>52</v>
      </c>
      <c r="N103" s="130" t="s">
        <v>87</v>
      </c>
      <c r="O103" s="56" t="s">
        <v>88</v>
      </c>
      <c r="P103" s="85"/>
    </row>
    <row r="104" spans="1:16" s="4" customFormat="1" ht="29.25" customHeight="1" x14ac:dyDescent="0.2">
      <c r="A104" s="55"/>
      <c r="B104" s="55"/>
      <c r="C104" s="57"/>
      <c r="D104" s="57"/>
      <c r="E104" s="98"/>
      <c r="F104" s="60"/>
      <c r="G104" s="27" t="s">
        <v>22</v>
      </c>
      <c r="H104" s="29">
        <f>SUM(I104:L104)</f>
        <v>0</v>
      </c>
      <c r="I104" s="33">
        <v>0</v>
      </c>
      <c r="J104" s="33">
        <v>0</v>
      </c>
      <c r="K104" s="33">
        <v>0</v>
      </c>
      <c r="L104" s="125"/>
      <c r="M104" s="77"/>
      <c r="N104" s="71"/>
      <c r="O104" s="57"/>
      <c r="P104" s="86"/>
    </row>
    <row r="105" spans="1:16" ht="49.5" customHeight="1" x14ac:dyDescent="0.25">
      <c r="A105" s="55"/>
      <c r="B105" s="55"/>
      <c r="C105" s="57"/>
      <c r="D105" s="57"/>
      <c r="E105" s="61" t="s">
        <v>24</v>
      </c>
      <c r="F105" s="62"/>
      <c r="G105" s="27" t="s">
        <v>17</v>
      </c>
      <c r="H105" s="30">
        <f>SUM(I105:L105)</f>
        <v>82078781</v>
      </c>
      <c r="I105" s="43">
        <v>0</v>
      </c>
      <c r="J105" s="43">
        <v>27359594</v>
      </c>
      <c r="K105" s="43">
        <v>54719187</v>
      </c>
      <c r="L105" s="125"/>
      <c r="M105" s="77"/>
      <c r="N105" s="71"/>
      <c r="O105" s="57"/>
      <c r="P105" s="86"/>
    </row>
    <row r="106" spans="1:16" ht="39.75" customHeight="1" x14ac:dyDescent="0.25">
      <c r="A106" s="55"/>
      <c r="B106" s="55"/>
      <c r="C106" s="57"/>
      <c r="D106" s="57"/>
      <c r="E106" s="63"/>
      <c r="F106" s="64"/>
      <c r="G106" s="27" t="s">
        <v>22</v>
      </c>
      <c r="H106" s="31">
        <f>I106+J106</f>
        <v>81819145</v>
      </c>
      <c r="I106" s="43">
        <v>0</v>
      </c>
      <c r="J106" s="43">
        <v>81819145</v>
      </c>
      <c r="K106" s="53">
        <v>0</v>
      </c>
      <c r="L106" s="125"/>
      <c r="M106" s="77"/>
      <c r="N106" s="71"/>
      <c r="O106" s="57"/>
      <c r="P106" s="86"/>
    </row>
    <row r="107" spans="1:16" ht="35.25" customHeight="1" x14ac:dyDescent="0.25">
      <c r="A107" s="55"/>
      <c r="B107" s="55"/>
      <c r="C107" s="58"/>
      <c r="D107" s="58"/>
      <c r="E107" s="65"/>
      <c r="F107" s="66"/>
      <c r="G107" s="32" t="s">
        <v>26</v>
      </c>
      <c r="H107" s="31">
        <f>SUM(I107:L107)</f>
        <v>75480754.5</v>
      </c>
      <c r="I107" s="43">
        <v>0</v>
      </c>
      <c r="J107" s="43">
        <v>37740377</v>
      </c>
      <c r="K107" s="53">
        <v>37740377.5</v>
      </c>
      <c r="L107" s="126"/>
      <c r="M107" s="78"/>
      <c r="N107" s="72"/>
      <c r="O107" s="58"/>
      <c r="P107" s="87"/>
    </row>
    <row r="108" spans="1:16" s="4" customFormat="1" ht="42" customHeight="1" x14ac:dyDescent="0.2">
      <c r="A108" s="55"/>
      <c r="B108" s="55"/>
      <c r="C108" s="56" t="s">
        <v>81</v>
      </c>
      <c r="D108" s="56" t="s">
        <v>89</v>
      </c>
      <c r="E108" s="97">
        <v>1</v>
      </c>
      <c r="F108" s="59">
        <v>0.9</v>
      </c>
      <c r="G108" s="27" t="s">
        <v>17</v>
      </c>
      <c r="H108" s="28">
        <v>1</v>
      </c>
      <c r="I108" s="33">
        <v>0.95</v>
      </c>
      <c r="J108" s="33">
        <v>1</v>
      </c>
      <c r="K108" s="35">
        <v>1</v>
      </c>
      <c r="L108" s="73" t="s">
        <v>45</v>
      </c>
      <c r="M108" s="76" t="s">
        <v>90</v>
      </c>
      <c r="N108" s="130" t="s">
        <v>91</v>
      </c>
      <c r="O108" s="56" t="s">
        <v>92</v>
      </c>
      <c r="P108" s="85"/>
    </row>
    <row r="109" spans="1:16" s="4" customFormat="1" ht="31.5" customHeight="1" x14ac:dyDescent="0.2">
      <c r="A109" s="55"/>
      <c r="B109" s="55"/>
      <c r="C109" s="57"/>
      <c r="D109" s="57"/>
      <c r="E109" s="98"/>
      <c r="F109" s="60"/>
      <c r="G109" s="27" t="s">
        <v>22</v>
      </c>
      <c r="H109" s="29">
        <v>1</v>
      </c>
      <c r="I109" s="33">
        <v>0.6</v>
      </c>
      <c r="J109" s="33">
        <v>0.9</v>
      </c>
      <c r="K109" s="33">
        <v>1</v>
      </c>
      <c r="L109" s="74"/>
      <c r="M109" s="77"/>
      <c r="N109" s="71"/>
      <c r="O109" s="57"/>
      <c r="P109" s="86"/>
    </row>
    <row r="110" spans="1:16" ht="49.5" customHeight="1" x14ac:dyDescent="0.25">
      <c r="A110" s="55"/>
      <c r="B110" s="55"/>
      <c r="C110" s="57"/>
      <c r="D110" s="57"/>
      <c r="E110" s="61" t="s">
        <v>24</v>
      </c>
      <c r="F110" s="62"/>
      <c r="G110" s="27" t="s">
        <v>17</v>
      </c>
      <c r="H110" s="30">
        <f>SUM(I110:L110)</f>
        <v>96496092</v>
      </c>
      <c r="I110" s="43">
        <v>48248046</v>
      </c>
      <c r="J110" s="43">
        <v>48248046</v>
      </c>
      <c r="K110" s="43">
        <v>0</v>
      </c>
      <c r="L110" s="74"/>
      <c r="M110" s="77"/>
      <c r="N110" s="71"/>
      <c r="O110" s="57"/>
      <c r="P110" s="86"/>
    </row>
    <row r="111" spans="1:16" ht="39.75" customHeight="1" x14ac:dyDescent="0.25">
      <c r="A111" s="55"/>
      <c r="B111" s="55"/>
      <c r="C111" s="57"/>
      <c r="D111" s="57"/>
      <c r="E111" s="63"/>
      <c r="F111" s="64"/>
      <c r="G111" s="27" t="s">
        <v>22</v>
      </c>
      <c r="H111" s="31">
        <f>SUM(I111:L111)</f>
        <v>118792970</v>
      </c>
      <c r="I111" s="43">
        <v>86627606</v>
      </c>
      <c r="J111" s="43">
        <v>0</v>
      </c>
      <c r="K111" s="53">
        <v>32165364</v>
      </c>
      <c r="L111" s="74"/>
      <c r="M111" s="77"/>
      <c r="N111" s="71"/>
      <c r="O111" s="57"/>
      <c r="P111" s="86"/>
    </row>
    <row r="112" spans="1:16" ht="39.75" customHeight="1" x14ac:dyDescent="0.25">
      <c r="A112" s="55"/>
      <c r="B112" s="55"/>
      <c r="C112" s="58"/>
      <c r="D112" s="58"/>
      <c r="E112" s="65"/>
      <c r="F112" s="66"/>
      <c r="G112" s="32" t="s">
        <v>26</v>
      </c>
      <c r="H112" s="31">
        <f>SUM(I112:L112)</f>
        <v>118792970</v>
      </c>
      <c r="I112" s="43">
        <v>22296878</v>
      </c>
      <c r="J112" s="43">
        <v>48248046</v>
      </c>
      <c r="K112" s="53">
        <v>48248046</v>
      </c>
      <c r="L112" s="75"/>
      <c r="M112" s="78"/>
      <c r="N112" s="72"/>
      <c r="O112" s="58"/>
      <c r="P112" s="87"/>
    </row>
    <row r="113" spans="1:16" s="4" customFormat="1" ht="51" customHeight="1" x14ac:dyDescent="0.2">
      <c r="A113" s="55"/>
      <c r="B113" s="55"/>
      <c r="C113" s="56" t="s">
        <v>81</v>
      </c>
      <c r="D113" s="56" t="s">
        <v>93</v>
      </c>
      <c r="E113" s="97">
        <v>1</v>
      </c>
      <c r="F113" s="59">
        <v>0.3</v>
      </c>
      <c r="G113" s="27" t="s">
        <v>17</v>
      </c>
      <c r="H113" s="28">
        <v>1</v>
      </c>
      <c r="I113" s="33">
        <v>0.4</v>
      </c>
      <c r="J113" s="33">
        <v>0.7</v>
      </c>
      <c r="K113" s="33">
        <v>1</v>
      </c>
      <c r="L113" s="124"/>
      <c r="M113" s="76" t="s">
        <v>94</v>
      </c>
      <c r="N113" s="130" t="s">
        <v>95</v>
      </c>
      <c r="O113" s="56" t="s">
        <v>96</v>
      </c>
      <c r="P113" s="85"/>
    </row>
    <row r="114" spans="1:16" s="4" customFormat="1" ht="33.75" customHeight="1" x14ac:dyDescent="0.2">
      <c r="A114" s="55"/>
      <c r="B114" s="55"/>
      <c r="C114" s="57"/>
      <c r="D114" s="57"/>
      <c r="E114" s="98"/>
      <c r="F114" s="60"/>
      <c r="G114" s="27" t="s">
        <v>22</v>
      </c>
      <c r="H114" s="29">
        <v>0.4</v>
      </c>
      <c r="I114" s="33">
        <v>0.15</v>
      </c>
      <c r="J114" s="33">
        <v>0.3</v>
      </c>
      <c r="K114" s="33">
        <v>0.4</v>
      </c>
      <c r="L114" s="125"/>
      <c r="M114" s="77"/>
      <c r="N114" s="71"/>
      <c r="O114" s="57"/>
      <c r="P114" s="86"/>
    </row>
    <row r="115" spans="1:16" ht="49.5" customHeight="1" x14ac:dyDescent="0.25">
      <c r="A115" s="55"/>
      <c r="B115" s="55"/>
      <c r="C115" s="57"/>
      <c r="D115" s="57"/>
      <c r="E115" s="61" t="s">
        <v>24</v>
      </c>
      <c r="F115" s="62"/>
      <c r="G115" s="27" t="s">
        <v>17</v>
      </c>
      <c r="H115" s="30">
        <f>SUM(I115:L115)</f>
        <v>136369724</v>
      </c>
      <c r="I115" s="43">
        <v>25599062</v>
      </c>
      <c r="J115" s="43">
        <v>48248046</v>
      </c>
      <c r="K115" s="43">
        <v>62522616</v>
      </c>
      <c r="L115" s="125"/>
      <c r="M115" s="77"/>
      <c r="N115" s="71"/>
      <c r="O115" s="57"/>
      <c r="P115" s="86"/>
    </row>
    <row r="116" spans="1:16" ht="39" customHeight="1" x14ac:dyDescent="0.25">
      <c r="A116" s="55"/>
      <c r="B116" s="55"/>
      <c r="C116" s="57"/>
      <c r="D116" s="57"/>
      <c r="E116" s="63"/>
      <c r="F116" s="64"/>
      <c r="G116" s="27" t="s">
        <v>22</v>
      </c>
      <c r="H116" s="31">
        <f>SUM(I116:L116)</f>
        <v>136315797</v>
      </c>
      <c r="I116" s="43">
        <v>136315797</v>
      </c>
      <c r="J116" s="43">
        <v>0</v>
      </c>
      <c r="K116" s="53">
        <v>0</v>
      </c>
      <c r="L116" s="125"/>
      <c r="M116" s="77"/>
      <c r="N116" s="71"/>
      <c r="O116" s="57"/>
      <c r="P116" s="86"/>
    </row>
    <row r="117" spans="1:16" ht="35.25" customHeight="1" x14ac:dyDescent="0.25">
      <c r="A117" s="55"/>
      <c r="B117" s="55"/>
      <c r="C117" s="58"/>
      <c r="D117" s="58"/>
      <c r="E117" s="65"/>
      <c r="F117" s="66"/>
      <c r="G117" s="32" t="s">
        <v>26</v>
      </c>
      <c r="H117" s="31">
        <f>SUM(I117:L117)</f>
        <v>76326125</v>
      </c>
      <c r="I117" s="43">
        <v>13803509</v>
      </c>
      <c r="J117" s="43">
        <v>31261308</v>
      </c>
      <c r="K117" s="53">
        <v>31261308</v>
      </c>
      <c r="L117" s="126"/>
      <c r="M117" s="78"/>
      <c r="N117" s="72"/>
      <c r="O117" s="58"/>
      <c r="P117" s="87"/>
    </row>
    <row r="118" spans="1:16" s="4" customFormat="1" ht="63" customHeight="1" x14ac:dyDescent="0.2">
      <c r="A118" s="55"/>
      <c r="B118" s="55"/>
      <c r="C118" s="56" t="s">
        <v>81</v>
      </c>
      <c r="D118" s="56" t="s">
        <v>97</v>
      </c>
      <c r="E118" s="97">
        <v>1</v>
      </c>
      <c r="F118" s="59">
        <v>0.7</v>
      </c>
      <c r="G118" s="27" t="s">
        <v>17</v>
      </c>
      <c r="H118" s="28">
        <v>1</v>
      </c>
      <c r="I118" s="33">
        <v>1</v>
      </c>
      <c r="J118" s="33">
        <v>1</v>
      </c>
      <c r="K118" s="35">
        <v>1</v>
      </c>
      <c r="L118" s="67"/>
      <c r="M118" s="76" t="s">
        <v>98</v>
      </c>
      <c r="N118" s="70" t="s">
        <v>99</v>
      </c>
      <c r="O118" s="56" t="s">
        <v>100</v>
      </c>
      <c r="P118" s="85"/>
    </row>
    <row r="119" spans="1:16" s="4" customFormat="1" ht="50.25" customHeight="1" x14ac:dyDescent="0.2">
      <c r="A119" s="55"/>
      <c r="B119" s="55"/>
      <c r="C119" s="57"/>
      <c r="D119" s="57"/>
      <c r="E119" s="98"/>
      <c r="F119" s="60"/>
      <c r="G119" s="27" t="s">
        <v>22</v>
      </c>
      <c r="H119" s="29">
        <v>0.97</v>
      </c>
      <c r="I119" s="33">
        <v>0.8</v>
      </c>
      <c r="J119" s="33">
        <v>0.95</v>
      </c>
      <c r="K119" s="33">
        <v>0.97</v>
      </c>
      <c r="L119" s="68"/>
      <c r="M119" s="77"/>
      <c r="N119" s="71"/>
      <c r="O119" s="57"/>
      <c r="P119" s="86"/>
    </row>
    <row r="120" spans="1:16" ht="54.75" customHeight="1" x14ac:dyDescent="0.25">
      <c r="A120" s="55"/>
      <c r="B120" s="55"/>
      <c r="C120" s="57"/>
      <c r="D120" s="57"/>
      <c r="E120" s="61" t="s">
        <v>24</v>
      </c>
      <c r="F120" s="62"/>
      <c r="G120" s="27" t="s">
        <v>17</v>
      </c>
      <c r="H120" s="30">
        <f>SUM(I120:L120)</f>
        <v>90595927</v>
      </c>
      <c r="I120" s="43">
        <v>90595927</v>
      </c>
      <c r="J120" s="43">
        <v>0</v>
      </c>
      <c r="K120" s="43">
        <v>0</v>
      </c>
      <c r="L120" s="68"/>
      <c r="M120" s="77"/>
      <c r="N120" s="71"/>
      <c r="O120" s="57"/>
      <c r="P120" s="86"/>
    </row>
    <row r="121" spans="1:16" ht="54.75" customHeight="1" x14ac:dyDescent="0.25">
      <c r="A121" s="55"/>
      <c r="B121" s="55"/>
      <c r="C121" s="57"/>
      <c r="D121" s="57"/>
      <c r="E121" s="63"/>
      <c r="F121" s="64"/>
      <c r="G121" s="27" t="s">
        <v>22</v>
      </c>
      <c r="H121" s="31">
        <f>SUM(I121:L121)</f>
        <v>195458511.5</v>
      </c>
      <c r="I121" s="43">
        <v>64927087</v>
      </c>
      <c r="J121" s="43">
        <v>51022070</v>
      </c>
      <c r="K121" s="53">
        <v>79509354.5</v>
      </c>
      <c r="L121" s="68"/>
      <c r="M121" s="77"/>
      <c r="N121" s="71"/>
      <c r="O121" s="57"/>
      <c r="P121" s="86"/>
    </row>
    <row r="122" spans="1:16" ht="54.75" customHeight="1" x14ac:dyDescent="0.25">
      <c r="A122" s="55"/>
      <c r="B122" s="55"/>
      <c r="C122" s="58"/>
      <c r="D122" s="58"/>
      <c r="E122" s="65"/>
      <c r="F122" s="66"/>
      <c r="G122" s="32" t="s">
        <v>26</v>
      </c>
      <c r="H122" s="31">
        <f>SUM(I122:L122)</f>
        <v>195458511.5</v>
      </c>
      <c r="I122" s="43">
        <v>35294666.5</v>
      </c>
      <c r="J122" s="43">
        <v>80654491</v>
      </c>
      <c r="K122" s="53">
        <v>79509354</v>
      </c>
      <c r="L122" s="69"/>
      <c r="M122" s="78"/>
      <c r="N122" s="72"/>
      <c r="O122" s="58"/>
      <c r="P122" s="87"/>
    </row>
    <row r="123" spans="1:16" s="4" customFormat="1" ht="51" customHeight="1" x14ac:dyDescent="0.2">
      <c r="A123" s="55"/>
      <c r="B123" s="55"/>
      <c r="C123" s="56" t="s">
        <v>81</v>
      </c>
      <c r="D123" s="56" t="s">
        <v>101</v>
      </c>
      <c r="E123" s="97">
        <v>1</v>
      </c>
      <c r="F123" s="59">
        <v>0</v>
      </c>
      <c r="G123" s="27" t="s">
        <v>17</v>
      </c>
      <c r="H123" s="28">
        <v>1</v>
      </c>
      <c r="I123" s="33">
        <v>0.3</v>
      </c>
      <c r="J123" s="33">
        <v>0.6</v>
      </c>
      <c r="K123" s="33">
        <v>1</v>
      </c>
      <c r="L123" s="124"/>
      <c r="M123" s="76" t="s">
        <v>102</v>
      </c>
      <c r="N123" s="70" t="s">
        <v>103</v>
      </c>
      <c r="O123" s="141" t="s">
        <v>104</v>
      </c>
      <c r="P123" s="85"/>
    </row>
    <row r="124" spans="1:16" s="4" customFormat="1" ht="39.75" customHeight="1" x14ac:dyDescent="0.2">
      <c r="A124" s="55"/>
      <c r="B124" s="55"/>
      <c r="C124" s="57"/>
      <c r="D124" s="57"/>
      <c r="E124" s="98"/>
      <c r="F124" s="60"/>
      <c r="G124" s="27" t="s">
        <v>22</v>
      </c>
      <c r="H124" s="29">
        <v>0.4</v>
      </c>
      <c r="I124" s="33">
        <v>0</v>
      </c>
      <c r="J124" s="33">
        <v>0.3</v>
      </c>
      <c r="K124" s="33">
        <v>0.4</v>
      </c>
      <c r="L124" s="125"/>
      <c r="M124" s="77"/>
      <c r="N124" s="71"/>
      <c r="O124" s="57"/>
      <c r="P124" s="86"/>
    </row>
    <row r="125" spans="1:16" ht="49.5" customHeight="1" x14ac:dyDescent="0.25">
      <c r="A125" s="55"/>
      <c r="B125" s="55"/>
      <c r="C125" s="57"/>
      <c r="D125" s="57"/>
      <c r="E125" s="61" t="s">
        <v>24</v>
      </c>
      <c r="F125" s="62"/>
      <c r="G125" s="27" t="s">
        <v>17</v>
      </c>
      <c r="H125" s="30">
        <f>SUM(I125:L125)</f>
        <v>130529034</v>
      </c>
      <c r="I125" s="43">
        <v>43509678</v>
      </c>
      <c r="J125" s="43">
        <v>43509678</v>
      </c>
      <c r="K125" s="43">
        <v>43509678</v>
      </c>
      <c r="L125" s="125"/>
      <c r="M125" s="77"/>
      <c r="N125" s="71"/>
      <c r="O125" s="57"/>
      <c r="P125" s="86"/>
    </row>
    <row r="126" spans="1:16" ht="36.75" customHeight="1" x14ac:dyDescent="0.25">
      <c r="A126" s="55"/>
      <c r="B126" s="55"/>
      <c r="C126" s="57"/>
      <c r="D126" s="57"/>
      <c r="E126" s="63"/>
      <c r="F126" s="64"/>
      <c r="G126" s="27" t="s">
        <v>22</v>
      </c>
      <c r="H126" s="31">
        <f>SUM(I126:L126)</f>
        <v>67991985</v>
      </c>
      <c r="I126" s="43">
        <v>67991985</v>
      </c>
      <c r="J126" s="43">
        <v>0</v>
      </c>
      <c r="K126" s="53">
        <v>0</v>
      </c>
      <c r="L126" s="125"/>
      <c r="M126" s="77"/>
      <c r="N126" s="71"/>
      <c r="O126" s="57"/>
      <c r="P126" s="86"/>
    </row>
    <row r="127" spans="1:16" ht="38.25" customHeight="1" x14ac:dyDescent="0.25">
      <c r="A127" s="55"/>
      <c r="B127" s="55"/>
      <c r="C127" s="58"/>
      <c r="D127" s="58"/>
      <c r="E127" s="65"/>
      <c r="F127" s="66"/>
      <c r="G127" s="32" t="s">
        <v>26</v>
      </c>
      <c r="H127" s="31">
        <f>SUM(I127:L127)</f>
        <v>56231228.5</v>
      </c>
      <c r="I127" s="43">
        <v>11678712.5</v>
      </c>
      <c r="J127" s="43">
        <v>22276258</v>
      </c>
      <c r="K127" s="53">
        <v>22276258</v>
      </c>
      <c r="L127" s="126"/>
      <c r="M127" s="78"/>
      <c r="N127" s="72"/>
      <c r="O127" s="58"/>
      <c r="P127" s="87"/>
    </row>
    <row r="128" spans="1:16" s="4" customFormat="1" ht="51" customHeight="1" x14ac:dyDescent="0.2">
      <c r="A128" s="55"/>
      <c r="B128" s="55"/>
      <c r="C128" s="56" t="s">
        <v>81</v>
      </c>
      <c r="D128" s="56" t="s">
        <v>105</v>
      </c>
      <c r="E128" s="97">
        <v>1</v>
      </c>
      <c r="F128" s="59">
        <v>0.4</v>
      </c>
      <c r="G128" s="27" t="s">
        <v>17</v>
      </c>
      <c r="H128" s="28">
        <v>1</v>
      </c>
      <c r="I128" s="33">
        <v>0.5</v>
      </c>
      <c r="J128" s="33">
        <v>0.6</v>
      </c>
      <c r="K128" s="33">
        <v>0.8</v>
      </c>
      <c r="L128" s="33">
        <v>1</v>
      </c>
      <c r="M128" s="76" t="s">
        <v>106</v>
      </c>
      <c r="N128" s="70" t="s">
        <v>107</v>
      </c>
      <c r="O128" s="141" t="s">
        <v>108</v>
      </c>
      <c r="P128" s="85" t="s">
        <v>21</v>
      </c>
    </row>
    <row r="129" spans="1:16" s="4" customFormat="1" ht="36" x14ac:dyDescent="0.2">
      <c r="A129" s="55"/>
      <c r="B129" s="55"/>
      <c r="C129" s="57"/>
      <c r="D129" s="57"/>
      <c r="E129" s="98"/>
      <c r="F129" s="60"/>
      <c r="G129" s="27" t="s">
        <v>22</v>
      </c>
      <c r="H129" s="29">
        <v>0.8</v>
      </c>
      <c r="I129" s="33">
        <v>0.5</v>
      </c>
      <c r="J129" s="33">
        <v>0.6</v>
      </c>
      <c r="K129" s="33">
        <v>0.8</v>
      </c>
      <c r="L129" s="44" t="s">
        <v>23</v>
      </c>
      <c r="M129" s="77"/>
      <c r="N129" s="71"/>
      <c r="O129" s="57"/>
      <c r="P129" s="86"/>
    </row>
    <row r="130" spans="1:16" ht="49.5" customHeight="1" x14ac:dyDescent="0.25">
      <c r="A130" s="55"/>
      <c r="B130" s="55"/>
      <c r="C130" s="57"/>
      <c r="D130" s="57"/>
      <c r="E130" s="61" t="s">
        <v>24</v>
      </c>
      <c r="F130" s="62"/>
      <c r="G130" s="27" t="s">
        <v>17</v>
      </c>
      <c r="H130" s="30">
        <f>SUM(I130:L130)</f>
        <v>126456827</v>
      </c>
      <c r="I130" s="43">
        <v>33973446</v>
      </c>
      <c r="J130" s="43">
        <v>33973446</v>
      </c>
      <c r="K130" s="43">
        <v>33973446</v>
      </c>
      <c r="L130" s="43">
        <v>24536489</v>
      </c>
      <c r="M130" s="77"/>
      <c r="N130" s="71"/>
      <c r="O130" s="57"/>
      <c r="P130" s="86"/>
    </row>
    <row r="131" spans="1:16" ht="36" x14ac:dyDescent="0.25">
      <c r="A131" s="55"/>
      <c r="B131" s="55"/>
      <c r="C131" s="57"/>
      <c r="D131" s="57"/>
      <c r="E131" s="63"/>
      <c r="F131" s="64"/>
      <c r="G131" s="27" t="s">
        <v>22</v>
      </c>
      <c r="H131" s="31">
        <f>SUM(I131:L131)</f>
        <v>127211693</v>
      </c>
      <c r="I131" s="43">
        <v>127211693</v>
      </c>
      <c r="J131" s="43">
        <v>0</v>
      </c>
      <c r="K131" s="53">
        <v>0</v>
      </c>
      <c r="L131" s="44" t="s">
        <v>25</v>
      </c>
      <c r="M131" s="77"/>
      <c r="N131" s="71"/>
      <c r="O131" s="57"/>
      <c r="P131" s="86"/>
    </row>
    <row r="132" spans="1:16" ht="36" x14ac:dyDescent="0.25">
      <c r="A132" s="55"/>
      <c r="B132" s="55"/>
      <c r="C132" s="58"/>
      <c r="D132" s="58"/>
      <c r="E132" s="65"/>
      <c r="F132" s="66"/>
      <c r="G132" s="32" t="s">
        <v>26</v>
      </c>
      <c r="H132" s="31">
        <f>SUM(I132:L132)</f>
        <v>81913825</v>
      </c>
      <c r="I132" s="43">
        <v>13966873</v>
      </c>
      <c r="J132" s="43">
        <v>33973476</v>
      </c>
      <c r="K132" s="53">
        <v>33973476</v>
      </c>
      <c r="L132" s="44" t="s">
        <v>27</v>
      </c>
      <c r="M132" s="78"/>
      <c r="N132" s="72"/>
      <c r="O132" s="58"/>
      <c r="P132" s="87"/>
    </row>
    <row r="133" spans="1:16" s="4" customFormat="1" ht="51" customHeight="1" x14ac:dyDescent="0.2">
      <c r="A133" s="55"/>
      <c r="B133" s="55"/>
      <c r="C133" s="56" t="s">
        <v>109</v>
      </c>
      <c r="D133" s="56" t="s">
        <v>110</v>
      </c>
      <c r="E133" s="97">
        <v>1</v>
      </c>
      <c r="F133" s="59">
        <v>0.25</v>
      </c>
      <c r="G133" s="27" t="s">
        <v>17</v>
      </c>
      <c r="H133" s="28">
        <v>1</v>
      </c>
      <c r="I133" s="33">
        <v>0.2</v>
      </c>
      <c r="J133" s="33">
        <v>0.5</v>
      </c>
      <c r="K133" s="33">
        <v>0.8</v>
      </c>
      <c r="L133" s="33">
        <v>1</v>
      </c>
      <c r="M133" s="127" t="s">
        <v>111</v>
      </c>
      <c r="N133" s="102" t="s">
        <v>112</v>
      </c>
      <c r="O133" s="141" t="s">
        <v>113</v>
      </c>
      <c r="P133" s="85" t="s">
        <v>21</v>
      </c>
    </row>
    <row r="134" spans="1:16" s="4" customFormat="1" ht="36" x14ac:dyDescent="0.2">
      <c r="A134" s="55"/>
      <c r="B134" s="55"/>
      <c r="C134" s="57"/>
      <c r="D134" s="57"/>
      <c r="E134" s="98"/>
      <c r="F134" s="60"/>
      <c r="G134" s="27" t="s">
        <v>22</v>
      </c>
      <c r="H134" s="29">
        <v>0.95</v>
      </c>
      <c r="I134" s="33">
        <v>0.2</v>
      </c>
      <c r="J134" s="33">
        <v>0.5</v>
      </c>
      <c r="K134" s="33">
        <v>0.95</v>
      </c>
      <c r="L134" s="44" t="s">
        <v>23</v>
      </c>
      <c r="M134" s="128"/>
      <c r="N134" s="103"/>
      <c r="O134" s="57"/>
      <c r="P134" s="86"/>
    </row>
    <row r="135" spans="1:16" ht="49.5" customHeight="1" x14ac:dyDescent="0.25">
      <c r="A135" s="55"/>
      <c r="B135" s="55"/>
      <c r="C135" s="57"/>
      <c r="D135" s="57"/>
      <c r="E135" s="61" t="s">
        <v>24</v>
      </c>
      <c r="F135" s="62"/>
      <c r="G135" s="27" t="s">
        <v>17</v>
      </c>
      <c r="H135" s="30">
        <f>SUM(I135:L135)</f>
        <v>36479461</v>
      </c>
      <c r="I135" s="43">
        <v>7295892</v>
      </c>
      <c r="J135" s="43">
        <v>10943838</v>
      </c>
      <c r="K135" s="43">
        <v>10943838</v>
      </c>
      <c r="L135" s="43">
        <v>7295893</v>
      </c>
      <c r="M135" s="128"/>
      <c r="N135" s="103"/>
      <c r="O135" s="57"/>
      <c r="P135" s="86"/>
    </row>
    <row r="136" spans="1:16" ht="36" x14ac:dyDescent="0.25">
      <c r="A136" s="55"/>
      <c r="B136" s="55"/>
      <c r="C136" s="57"/>
      <c r="D136" s="57"/>
      <c r="E136" s="63"/>
      <c r="F136" s="64"/>
      <c r="G136" s="27" t="s">
        <v>22</v>
      </c>
      <c r="H136" s="31">
        <f>SUM(I136:L136)</f>
        <v>36479461</v>
      </c>
      <c r="I136" s="43">
        <v>36479461</v>
      </c>
      <c r="J136" s="43">
        <v>0</v>
      </c>
      <c r="K136" s="53">
        <v>0</v>
      </c>
      <c r="L136" s="44" t="s">
        <v>25</v>
      </c>
      <c r="M136" s="128"/>
      <c r="N136" s="103"/>
      <c r="O136" s="57"/>
      <c r="P136" s="86"/>
    </row>
    <row r="137" spans="1:16" ht="36" x14ac:dyDescent="0.25">
      <c r="A137" s="55"/>
      <c r="B137" s="55"/>
      <c r="C137" s="58"/>
      <c r="D137" s="58"/>
      <c r="E137" s="65"/>
      <c r="F137" s="66"/>
      <c r="G137" s="32" t="s">
        <v>26</v>
      </c>
      <c r="H137" s="31">
        <f>SUM(I137:L137)</f>
        <v>24002428</v>
      </c>
      <c r="I137" s="43">
        <v>4969666</v>
      </c>
      <c r="J137" s="43">
        <v>9516381</v>
      </c>
      <c r="K137" s="53">
        <v>9516381</v>
      </c>
      <c r="L137" s="44" t="s">
        <v>27</v>
      </c>
      <c r="M137" s="129"/>
      <c r="N137" s="104"/>
      <c r="O137" s="58"/>
      <c r="P137" s="87"/>
    </row>
    <row r="138" spans="1:16" s="4" customFormat="1" ht="63.75" customHeight="1" x14ac:dyDescent="0.2">
      <c r="A138" s="55"/>
      <c r="B138" s="55"/>
      <c r="C138" s="56" t="s">
        <v>114</v>
      </c>
      <c r="D138" s="56" t="s">
        <v>115</v>
      </c>
      <c r="E138" s="97">
        <v>1</v>
      </c>
      <c r="F138" s="59">
        <v>0.25</v>
      </c>
      <c r="G138" s="27" t="s">
        <v>17</v>
      </c>
      <c r="H138" s="28">
        <v>1</v>
      </c>
      <c r="I138" s="33">
        <v>0.2</v>
      </c>
      <c r="J138" s="33">
        <v>0.6</v>
      </c>
      <c r="K138" s="33">
        <v>0.9</v>
      </c>
      <c r="L138" s="33">
        <v>1</v>
      </c>
      <c r="M138" s="127" t="s">
        <v>116</v>
      </c>
      <c r="N138" s="130" t="s">
        <v>117</v>
      </c>
      <c r="O138" s="141" t="s">
        <v>118</v>
      </c>
      <c r="P138" s="85" t="s">
        <v>21</v>
      </c>
    </row>
    <row r="139" spans="1:16" s="4" customFormat="1" ht="63.75" customHeight="1" x14ac:dyDescent="0.2">
      <c r="A139" s="55"/>
      <c r="B139" s="55"/>
      <c r="C139" s="57"/>
      <c r="D139" s="57"/>
      <c r="E139" s="98"/>
      <c r="F139" s="60"/>
      <c r="G139" s="27" t="s">
        <v>22</v>
      </c>
      <c r="H139" s="29">
        <v>0.9</v>
      </c>
      <c r="I139" s="33">
        <v>0.2</v>
      </c>
      <c r="J139" s="52">
        <v>0.6</v>
      </c>
      <c r="K139" s="33">
        <v>0.9</v>
      </c>
      <c r="L139" s="44" t="s">
        <v>23</v>
      </c>
      <c r="M139" s="128"/>
      <c r="N139" s="71"/>
      <c r="O139" s="57"/>
      <c r="P139" s="86"/>
    </row>
    <row r="140" spans="1:16" ht="63.75" customHeight="1" x14ac:dyDescent="0.25">
      <c r="A140" s="55"/>
      <c r="B140" s="55"/>
      <c r="C140" s="57"/>
      <c r="D140" s="57"/>
      <c r="E140" s="61" t="s">
        <v>24</v>
      </c>
      <c r="F140" s="62"/>
      <c r="G140" s="27" t="s">
        <v>17</v>
      </c>
      <c r="H140" s="30">
        <f>SUM(I140:L140)</f>
        <v>1245751375</v>
      </c>
      <c r="I140" s="43">
        <v>235340840</v>
      </c>
      <c r="J140" s="43">
        <v>347215978</v>
      </c>
      <c r="K140" s="43">
        <v>347215978</v>
      </c>
      <c r="L140" s="43">
        <v>315978579</v>
      </c>
      <c r="M140" s="128"/>
      <c r="N140" s="71"/>
      <c r="O140" s="57"/>
      <c r="P140" s="86"/>
    </row>
    <row r="141" spans="1:16" ht="63.75" customHeight="1" x14ac:dyDescent="0.25">
      <c r="A141" s="55"/>
      <c r="B141" s="55"/>
      <c r="C141" s="57"/>
      <c r="D141" s="57"/>
      <c r="E141" s="63"/>
      <c r="F141" s="64"/>
      <c r="G141" s="27" t="s">
        <v>22</v>
      </c>
      <c r="H141" s="31">
        <f>SUM(I141:L141)</f>
        <v>1231956511</v>
      </c>
      <c r="I141" s="43">
        <v>1231956511</v>
      </c>
      <c r="J141" s="43">
        <v>0</v>
      </c>
      <c r="K141" s="53">
        <v>0</v>
      </c>
      <c r="L141" s="44" t="s">
        <v>25</v>
      </c>
      <c r="M141" s="128"/>
      <c r="N141" s="71"/>
      <c r="O141" s="57"/>
      <c r="P141" s="86"/>
    </row>
    <row r="142" spans="1:16" ht="63.75" customHeight="1" x14ac:dyDescent="0.25">
      <c r="A142" s="55"/>
      <c r="B142" s="55"/>
      <c r="C142" s="58"/>
      <c r="D142" s="58"/>
      <c r="E142" s="65"/>
      <c r="F142" s="66"/>
      <c r="G142" s="32" t="s">
        <v>26</v>
      </c>
      <c r="H142" s="31">
        <f>SUM(I142:L142)</f>
        <v>669815695</v>
      </c>
      <c r="I142" s="43">
        <v>132605469</v>
      </c>
      <c r="J142" s="43">
        <v>270455520</v>
      </c>
      <c r="K142" s="53">
        <v>266754706</v>
      </c>
      <c r="L142" s="44" t="s">
        <v>27</v>
      </c>
      <c r="M142" s="129"/>
      <c r="N142" s="72"/>
      <c r="O142" s="58"/>
      <c r="P142" s="87"/>
    </row>
    <row r="143" spans="1:16" ht="42" customHeight="1" x14ac:dyDescent="0.25">
      <c r="A143" s="55"/>
      <c r="B143" s="55"/>
      <c r="C143" s="56" t="s">
        <v>60</v>
      </c>
      <c r="D143" s="56" t="s">
        <v>119</v>
      </c>
      <c r="E143" s="59">
        <v>1</v>
      </c>
      <c r="F143" s="59">
        <v>0</v>
      </c>
      <c r="G143" s="27" t="s">
        <v>17</v>
      </c>
      <c r="H143" s="34">
        <v>1</v>
      </c>
      <c r="I143" s="33">
        <v>0</v>
      </c>
      <c r="J143" s="35">
        <v>0</v>
      </c>
      <c r="K143" s="35">
        <v>0.9</v>
      </c>
      <c r="L143" s="35">
        <v>1</v>
      </c>
      <c r="M143" s="76" t="s">
        <v>52</v>
      </c>
      <c r="N143" s="70" t="s">
        <v>53</v>
      </c>
      <c r="O143" s="56" t="s">
        <v>120</v>
      </c>
      <c r="P143" s="85" t="s">
        <v>21</v>
      </c>
    </row>
    <row r="144" spans="1:16" ht="36" x14ac:dyDescent="0.25">
      <c r="A144" s="55"/>
      <c r="B144" s="55"/>
      <c r="C144" s="57"/>
      <c r="D144" s="57"/>
      <c r="E144" s="60"/>
      <c r="F144" s="60"/>
      <c r="G144" s="27" t="s">
        <v>22</v>
      </c>
      <c r="H144" s="36">
        <f>SUM(I144:L144)</f>
        <v>0</v>
      </c>
      <c r="I144" s="33">
        <v>0</v>
      </c>
      <c r="J144" s="35">
        <v>0</v>
      </c>
      <c r="K144" s="33">
        <v>0</v>
      </c>
      <c r="L144" s="44" t="s">
        <v>23</v>
      </c>
      <c r="M144" s="77"/>
      <c r="N144" s="71"/>
      <c r="O144" s="57"/>
      <c r="P144" s="86"/>
    </row>
    <row r="145" spans="1:16" ht="49.5" customHeight="1" x14ac:dyDescent="0.25">
      <c r="A145" s="55"/>
      <c r="B145" s="55"/>
      <c r="C145" s="57"/>
      <c r="D145" s="57"/>
      <c r="E145" s="61" t="s">
        <v>24</v>
      </c>
      <c r="F145" s="62"/>
      <c r="G145" s="27" t="s">
        <v>17</v>
      </c>
      <c r="H145" s="30">
        <f>SUM(I145:L145)</f>
        <v>119380000</v>
      </c>
      <c r="I145" s="43">
        <v>0</v>
      </c>
      <c r="J145" s="35">
        <v>0</v>
      </c>
      <c r="K145" s="43">
        <v>59690000</v>
      </c>
      <c r="L145" s="43">
        <v>59690000</v>
      </c>
      <c r="M145" s="77"/>
      <c r="N145" s="71"/>
      <c r="O145" s="57"/>
      <c r="P145" s="86"/>
    </row>
    <row r="146" spans="1:16" ht="36" x14ac:dyDescent="0.25">
      <c r="A146" s="55"/>
      <c r="B146" s="55"/>
      <c r="C146" s="57"/>
      <c r="D146" s="57"/>
      <c r="E146" s="63"/>
      <c r="F146" s="64"/>
      <c r="G146" s="27" t="s">
        <v>22</v>
      </c>
      <c r="H146" s="31">
        <f>SUM(I146:L146)</f>
        <v>0</v>
      </c>
      <c r="I146" s="43">
        <v>0</v>
      </c>
      <c r="J146" s="43">
        <v>0</v>
      </c>
      <c r="K146" s="53">
        <v>0</v>
      </c>
      <c r="L146" s="44" t="s">
        <v>25</v>
      </c>
      <c r="M146" s="77"/>
      <c r="N146" s="71"/>
      <c r="O146" s="57"/>
      <c r="P146" s="86"/>
    </row>
    <row r="147" spans="1:16" ht="36" x14ac:dyDescent="0.25">
      <c r="A147" s="55"/>
      <c r="B147" s="55"/>
      <c r="C147" s="58"/>
      <c r="D147" s="58"/>
      <c r="E147" s="65"/>
      <c r="F147" s="66"/>
      <c r="G147" s="32" t="s">
        <v>26</v>
      </c>
      <c r="H147" s="31">
        <f>SUM(I147:L147)</f>
        <v>0</v>
      </c>
      <c r="I147" s="43">
        <v>0</v>
      </c>
      <c r="J147" s="43">
        <v>0</v>
      </c>
      <c r="K147" s="53">
        <v>0</v>
      </c>
      <c r="L147" s="44" t="s">
        <v>27</v>
      </c>
      <c r="M147" s="78"/>
      <c r="N147" s="72"/>
      <c r="O147" s="58"/>
      <c r="P147" s="87"/>
    </row>
    <row r="148" spans="1:16" ht="42" customHeight="1" x14ac:dyDescent="0.25">
      <c r="A148" s="55"/>
      <c r="B148" s="55"/>
      <c r="C148" s="56" t="s">
        <v>121</v>
      </c>
      <c r="D148" s="56" t="s">
        <v>122</v>
      </c>
      <c r="E148" s="59">
        <v>1</v>
      </c>
      <c r="F148" s="59">
        <v>0</v>
      </c>
      <c r="G148" s="27" t="s">
        <v>17</v>
      </c>
      <c r="H148" s="34">
        <v>1</v>
      </c>
      <c r="I148" s="33">
        <v>0</v>
      </c>
      <c r="J148" s="35">
        <v>0</v>
      </c>
      <c r="K148" s="35">
        <v>0.6</v>
      </c>
      <c r="L148" s="35">
        <v>1</v>
      </c>
      <c r="M148" s="76" t="s">
        <v>52</v>
      </c>
      <c r="N148" s="70" t="s">
        <v>53</v>
      </c>
      <c r="O148" s="56" t="s">
        <v>123</v>
      </c>
      <c r="P148" s="85" t="s">
        <v>21</v>
      </c>
    </row>
    <row r="149" spans="1:16" ht="36" x14ac:dyDescent="0.25">
      <c r="A149" s="55"/>
      <c r="B149" s="55"/>
      <c r="C149" s="57"/>
      <c r="D149" s="57"/>
      <c r="E149" s="60"/>
      <c r="F149" s="60"/>
      <c r="G149" s="27" t="s">
        <v>22</v>
      </c>
      <c r="H149" s="36">
        <v>0</v>
      </c>
      <c r="I149" s="33">
        <v>0</v>
      </c>
      <c r="J149" s="35">
        <v>0</v>
      </c>
      <c r="K149" s="33">
        <v>0</v>
      </c>
      <c r="L149" s="44" t="s">
        <v>23</v>
      </c>
      <c r="M149" s="77"/>
      <c r="N149" s="71"/>
      <c r="O149" s="57"/>
      <c r="P149" s="86"/>
    </row>
    <row r="150" spans="1:16" ht="49.5" customHeight="1" x14ac:dyDescent="0.25">
      <c r="A150" s="55"/>
      <c r="B150" s="55"/>
      <c r="C150" s="57"/>
      <c r="D150" s="57"/>
      <c r="E150" s="61" t="s">
        <v>24</v>
      </c>
      <c r="F150" s="62"/>
      <c r="G150" s="27" t="s">
        <v>17</v>
      </c>
      <c r="H150" s="30">
        <f>SUM(I150:L150)</f>
        <v>160000000</v>
      </c>
      <c r="I150" s="43">
        <v>0</v>
      </c>
      <c r="J150" s="35">
        <v>0</v>
      </c>
      <c r="K150" s="43">
        <v>60000000</v>
      </c>
      <c r="L150" s="43">
        <v>100000000</v>
      </c>
      <c r="M150" s="77"/>
      <c r="N150" s="71"/>
      <c r="O150" s="57"/>
      <c r="P150" s="86"/>
    </row>
    <row r="151" spans="1:16" ht="36" x14ac:dyDescent="0.25">
      <c r="A151" s="55"/>
      <c r="B151" s="55"/>
      <c r="C151" s="57"/>
      <c r="D151" s="57"/>
      <c r="E151" s="63"/>
      <c r="F151" s="64"/>
      <c r="G151" s="27" t="s">
        <v>22</v>
      </c>
      <c r="H151" s="31">
        <f>SUM(I151:L151)</f>
        <v>0</v>
      </c>
      <c r="I151" s="43">
        <v>0</v>
      </c>
      <c r="J151" s="43">
        <v>0</v>
      </c>
      <c r="K151" s="53">
        <v>0</v>
      </c>
      <c r="L151" s="44" t="s">
        <v>25</v>
      </c>
      <c r="M151" s="77"/>
      <c r="N151" s="71"/>
      <c r="O151" s="57"/>
      <c r="P151" s="86"/>
    </row>
    <row r="152" spans="1:16" ht="36" x14ac:dyDescent="0.25">
      <c r="A152" s="55"/>
      <c r="B152" s="55"/>
      <c r="C152" s="58"/>
      <c r="D152" s="58"/>
      <c r="E152" s="65"/>
      <c r="F152" s="66"/>
      <c r="G152" s="32" t="s">
        <v>26</v>
      </c>
      <c r="H152" s="31">
        <f>SUM(I152:L152)</f>
        <v>0</v>
      </c>
      <c r="I152" s="43">
        <v>0</v>
      </c>
      <c r="J152" s="43">
        <v>0</v>
      </c>
      <c r="K152" s="53">
        <v>0</v>
      </c>
      <c r="L152" s="44" t="s">
        <v>27</v>
      </c>
      <c r="M152" s="78"/>
      <c r="N152" s="72"/>
      <c r="O152" s="58"/>
      <c r="P152" s="87"/>
    </row>
    <row r="153" spans="1:16" x14ac:dyDescent="0.25">
      <c r="A153" s="14"/>
      <c r="B153" s="15"/>
      <c r="C153" s="17"/>
      <c r="D153" s="17"/>
      <c r="E153" s="17"/>
      <c r="F153" s="17"/>
      <c r="G153" s="15"/>
      <c r="H153" s="18"/>
      <c r="I153" s="19"/>
      <c r="J153" s="19"/>
      <c r="K153" s="19"/>
      <c r="L153" s="19"/>
      <c r="M153" s="19"/>
      <c r="N153" s="19"/>
      <c r="O153" s="19"/>
      <c r="P153" s="17"/>
    </row>
    <row r="154" spans="1:16" ht="25.5" customHeight="1" x14ac:dyDescent="0.25">
      <c r="A154" s="82" t="s">
        <v>124</v>
      </c>
      <c r="B154" s="83"/>
      <c r="C154" s="83"/>
      <c r="D154" s="83"/>
      <c r="E154" s="83"/>
      <c r="F154" s="83"/>
      <c r="G154" s="83"/>
      <c r="H154" s="83"/>
      <c r="I154" s="83"/>
      <c r="J154" s="83"/>
      <c r="K154" s="83"/>
      <c r="L154" s="83"/>
      <c r="M154" s="83"/>
      <c r="N154" s="83"/>
      <c r="O154" s="83"/>
      <c r="P154" s="84"/>
    </row>
    <row r="155" spans="1:16" ht="42" customHeight="1" x14ac:dyDescent="0.25">
      <c r="A155" s="56">
        <v>5</v>
      </c>
      <c r="B155" s="56" t="s">
        <v>59</v>
      </c>
      <c r="C155" s="56" t="s">
        <v>125</v>
      </c>
      <c r="D155" s="56" t="s">
        <v>126</v>
      </c>
      <c r="E155" s="97">
        <v>1</v>
      </c>
      <c r="F155" s="59">
        <v>0.25</v>
      </c>
      <c r="G155" s="27" t="s">
        <v>17</v>
      </c>
      <c r="H155" s="34">
        <v>1</v>
      </c>
      <c r="I155" s="35">
        <v>0.25</v>
      </c>
      <c r="J155" s="35">
        <v>0.5</v>
      </c>
      <c r="K155" s="35">
        <v>0.75</v>
      </c>
      <c r="L155" s="35">
        <v>1</v>
      </c>
      <c r="M155" s="102" t="s">
        <v>127</v>
      </c>
      <c r="N155" s="70" t="s">
        <v>128</v>
      </c>
      <c r="O155" s="56" t="s">
        <v>129</v>
      </c>
      <c r="P155" s="85" t="s">
        <v>21</v>
      </c>
    </row>
    <row r="156" spans="1:16" ht="36" x14ac:dyDescent="0.25">
      <c r="A156" s="57"/>
      <c r="B156" s="57"/>
      <c r="C156" s="57"/>
      <c r="D156" s="57"/>
      <c r="E156" s="98"/>
      <c r="F156" s="60"/>
      <c r="G156" s="27" t="s">
        <v>22</v>
      </c>
      <c r="H156" s="36">
        <v>0.75</v>
      </c>
      <c r="I156" s="33">
        <v>0.25</v>
      </c>
      <c r="J156" s="35">
        <v>0.5</v>
      </c>
      <c r="K156" s="35">
        <v>0.75</v>
      </c>
      <c r="L156" s="44" t="s">
        <v>23</v>
      </c>
      <c r="M156" s="103"/>
      <c r="N156" s="71"/>
      <c r="O156" s="57"/>
      <c r="P156" s="86"/>
    </row>
    <row r="157" spans="1:16" ht="49.5" customHeight="1" x14ac:dyDescent="0.25">
      <c r="A157" s="57"/>
      <c r="B157" s="57"/>
      <c r="C157" s="57"/>
      <c r="D157" s="57"/>
      <c r="E157" s="61" t="s">
        <v>24</v>
      </c>
      <c r="F157" s="62"/>
      <c r="G157" s="27" t="s">
        <v>17</v>
      </c>
      <c r="H157" s="30">
        <f>SUM(I157:L157)</f>
        <v>444044000</v>
      </c>
      <c r="I157" s="43">
        <v>74000000</v>
      </c>
      <c r="J157" s="43">
        <v>111000000</v>
      </c>
      <c r="K157" s="43">
        <v>111000000</v>
      </c>
      <c r="L157" s="43">
        <v>148044000</v>
      </c>
      <c r="M157" s="103"/>
      <c r="N157" s="71"/>
      <c r="O157" s="57"/>
      <c r="P157" s="86"/>
    </row>
    <row r="158" spans="1:16" ht="42.75" customHeight="1" x14ac:dyDescent="0.25">
      <c r="A158" s="57"/>
      <c r="B158" s="57"/>
      <c r="C158" s="57"/>
      <c r="D158" s="57"/>
      <c r="E158" s="63"/>
      <c r="F158" s="64"/>
      <c r="G158" s="27" t="s">
        <v>22</v>
      </c>
      <c r="H158" s="31">
        <f>SUM(I158:L158)</f>
        <v>444044000</v>
      </c>
      <c r="I158" s="43">
        <v>444044000</v>
      </c>
      <c r="J158" s="43">
        <v>0</v>
      </c>
      <c r="K158" s="43">
        <v>0</v>
      </c>
      <c r="L158" s="44" t="s">
        <v>25</v>
      </c>
      <c r="M158" s="103"/>
      <c r="N158" s="71"/>
      <c r="O158" s="57"/>
      <c r="P158" s="86"/>
    </row>
    <row r="159" spans="1:16" ht="42.75" customHeight="1" x14ac:dyDescent="0.25">
      <c r="A159" s="57"/>
      <c r="B159" s="57"/>
      <c r="C159" s="58"/>
      <c r="D159" s="58"/>
      <c r="E159" s="65"/>
      <c r="F159" s="66"/>
      <c r="G159" s="32" t="s">
        <v>26</v>
      </c>
      <c r="H159" s="31">
        <f>SUM(I159:L159)</f>
        <v>236623526</v>
      </c>
      <c r="I159" s="43">
        <v>28572856</v>
      </c>
      <c r="J159" s="43">
        <v>84439917</v>
      </c>
      <c r="K159" s="43">
        <v>123610753</v>
      </c>
      <c r="L159" s="44" t="s">
        <v>27</v>
      </c>
      <c r="M159" s="104"/>
      <c r="N159" s="72"/>
      <c r="O159" s="58"/>
      <c r="P159" s="87"/>
    </row>
    <row r="160" spans="1:16" s="4" customFormat="1" ht="61.5" customHeight="1" x14ac:dyDescent="0.2">
      <c r="A160" s="57"/>
      <c r="B160" s="57"/>
      <c r="C160" s="56" t="s">
        <v>15</v>
      </c>
      <c r="D160" s="56" t="s">
        <v>130</v>
      </c>
      <c r="E160" s="97">
        <v>1</v>
      </c>
      <c r="F160" s="59">
        <v>0.25</v>
      </c>
      <c r="G160" s="27" t="s">
        <v>17</v>
      </c>
      <c r="H160" s="28">
        <v>1</v>
      </c>
      <c r="I160" s="33">
        <v>0.25</v>
      </c>
      <c r="J160" s="33">
        <v>0.5</v>
      </c>
      <c r="K160" s="33">
        <v>0.75</v>
      </c>
      <c r="L160" s="33">
        <v>1</v>
      </c>
      <c r="M160" s="102" t="s">
        <v>131</v>
      </c>
      <c r="N160" s="70" t="s">
        <v>132</v>
      </c>
      <c r="O160" s="56" t="s">
        <v>133</v>
      </c>
      <c r="P160" s="85" t="s">
        <v>21</v>
      </c>
    </row>
    <row r="161" spans="1:16" s="4" customFormat="1" ht="61.5" customHeight="1" x14ac:dyDescent="0.2">
      <c r="A161" s="57"/>
      <c r="B161" s="57"/>
      <c r="C161" s="57"/>
      <c r="D161" s="57"/>
      <c r="E161" s="98"/>
      <c r="F161" s="60"/>
      <c r="G161" s="27" t="s">
        <v>22</v>
      </c>
      <c r="H161" s="29">
        <v>0.75</v>
      </c>
      <c r="I161" s="33">
        <v>0.25</v>
      </c>
      <c r="J161" s="52">
        <v>0.5</v>
      </c>
      <c r="K161" s="33">
        <v>0.75</v>
      </c>
      <c r="L161" s="44" t="s">
        <v>23</v>
      </c>
      <c r="M161" s="103"/>
      <c r="N161" s="71"/>
      <c r="O161" s="57"/>
      <c r="P161" s="86"/>
    </row>
    <row r="162" spans="1:16" ht="61.5" customHeight="1" x14ac:dyDescent="0.25">
      <c r="A162" s="57"/>
      <c r="B162" s="57"/>
      <c r="C162" s="57"/>
      <c r="D162" s="57"/>
      <c r="E162" s="61" t="s">
        <v>24</v>
      </c>
      <c r="F162" s="62"/>
      <c r="G162" s="27" t="s">
        <v>17</v>
      </c>
      <c r="H162" s="30">
        <f>SUM(I162:L162)</f>
        <v>45599317</v>
      </c>
      <c r="I162" s="43">
        <v>5947737</v>
      </c>
      <c r="J162" s="43">
        <v>11895474</v>
      </c>
      <c r="K162" s="43">
        <v>11895474</v>
      </c>
      <c r="L162" s="43">
        <v>15860632</v>
      </c>
      <c r="M162" s="103"/>
      <c r="N162" s="71"/>
      <c r="O162" s="57"/>
      <c r="P162" s="86"/>
    </row>
    <row r="163" spans="1:16" ht="61.5" customHeight="1" x14ac:dyDescent="0.25">
      <c r="A163" s="57"/>
      <c r="B163" s="57"/>
      <c r="C163" s="57"/>
      <c r="D163" s="57"/>
      <c r="E163" s="63"/>
      <c r="F163" s="64"/>
      <c r="G163" s="27" t="s">
        <v>22</v>
      </c>
      <c r="H163" s="31">
        <f>SUM(I163:L163)</f>
        <v>45599317</v>
      </c>
      <c r="I163" s="43">
        <v>45599317</v>
      </c>
      <c r="J163" s="43">
        <v>0</v>
      </c>
      <c r="K163" s="43">
        <v>0</v>
      </c>
      <c r="L163" s="44" t="s">
        <v>25</v>
      </c>
      <c r="M163" s="103"/>
      <c r="N163" s="71"/>
      <c r="O163" s="57"/>
      <c r="P163" s="86"/>
    </row>
    <row r="164" spans="1:16" ht="61.5" customHeight="1" x14ac:dyDescent="0.25">
      <c r="A164" s="57"/>
      <c r="B164" s="57"/>
      <c r="C164" s="58"/>
      <c r="D164" s="58"/>
      <c r="E164" s="65"/>
      <c r="F164" s="66"/>
      <c r="G164" s="32" t="s">
        <v>26</v>
      </c>
      <c r="H164" s="31">
        <f>SUM(I164:L164)</f>
        <v>29474341</v>
      </c>
      <c r="I164" s="43">
        <v>5683393</v>
      </c>
      <c r="J164" s="43">
        <f>3965158*3</f>
        <v>11895474</v>
      </c>
      <c r="K164" s="43">
        <v>11895474</v>
      </c>
      <c r="L164" s="44" t="s">
        <v>27</v>
      </c>
      <c r="M164" s="104"/>
      <c r="N164" s="72"/>
      <c r="O164" s="58"/>
      <c r="P164" s="87"/>
    </row>
    <row r="165" spans="1:16" s="4" customFormat="1" ht="97.5" customHeight="1" x14ac:dyDescent="0.2">
      <c r="A165" s="57"/>
      <c r="B165" s="57"/>
      <c r="C165" s="56" t="s">
        <v>15</v>
      </c>
      <c r="D165" s="56" t="s">
        <v>134</v>
      </c>
      <c r="E165" s="97">
        <v>1</v>
      </c>
      <c r="F165" s="59">
        <v>0.25</v>
      </c>
      <c r="G165" s="27" t="s">
        <v>17</v>
      </c>
      <c r="H165" s="28">
        <v>1</v>
      </c>
      <c r="I165" s="33">
        <v>0.25</v>
      </c>
      <c r="J165" s="33">
        <v>0.5</v>
      </c>
      <c r="K165" s="33">
        <v>0.75</v>
      </c>
      <c r="L165" s="33">
        <v>1</v>
      </c>
      <c r="M165" s="102" t="s">
        <v>135</v>
      </c>
      <c r="N165" s="70" t="s">
        <v>136</v>
      </c>
      <c r="O165" s="56" t="s">
        <v>137</v>
      </c>
      <c r="P165" s="85" t="s">
        <v>21</v>
      </c>
    </row>
    <row r="166" spans="1:16" s="4" customFormat="1" ht="97.5" customHeight="1" x14ac:dyDescent="0.2">
      <c r="A166" s="57"/>
      <c r="B166" s="57"/>
      <c r="C166" s="57"/>
      <c r="D166" s="57"/>
      <c r="E166" s="98"/>
      <c r="F166" s="60"/>
      <c r="G166" s="27" t="s">
        <v>22</v>
      </c>
      <c r="H166" s="29">
        <v>0.75</v>
      </c>
      <c r="I166" s="33">
        <v>0.25</v>
      </c>
      <c r="J166" s="52">
        <v>0.5</v>
      </c>
      <c r="K166" s="33">
        <v>0.75</v>
      </c>
      <c r="L166" s="44" t="s">
        <v>23</v>
      </c>
      <c r="M166" s="103"/>
      <c r="N166" s="71"/>
      <c r="O166" s="57"/>
      <c r="P166" s="86"/>
    </row>
    <row r="167" spans="1:16" ht="97.5" customHeight="1" x14ac:dyDescent="0.25">
      <c r="A167" s="57"/>
      <c r="B167" s="57"/>
      <c r="C167" s="57"/>
      <c r="D167" s="57"/>
      <c r="E167" s="61" t="s">
        <v>24</v>
      </c>
      <c r="F167" s="62"/>
      <c r="G167" s="27" t="s">
        <v>17</v>
      </c>
      <c r="H167" s="30">
        <f>SUM(I167:L167)</f>
        <v>82078778</v>
      </c>
      <c r="I167" s="43">
        <v>10705928</v>
      </c>
      <c r="J167" s="43">
        <v>21411855</v>
      </c>
      <c r="K167" s="43">
        <v>21411855</v>
      </c>
      <c r="L167" s="43">
        <v>28549140</v>
      </c>
      <c r="M167" s="103"/>
      <c r="N167" s="71"/>
      <c r="O167" s="57"/>
      <c r="P167" s="86"/>
    </row>
    <row r="168" spans="1:16" ht="97.5" customHeight="1" x14ac:dyDescent="0.25">
      <c r="A168" s="57"/>
      <c r="B168" s="57"/>
      <c r="C168" s="57"/>
      <c r="D168" s="57"/>
      <c r="E168" s="63"/>
      <c r="F168" s="64"/>
      <c r="G168" s="27" t="s">
        <v>22</v>
      </c>
      <c r="H168" s="31">
        <f>SUM(I168:L168)</f>
        <v>82078778</v>
      </c>
      <c r="I168" s="43">
        <v>82078778</v>
      </c>
      <c r="J168" s="43">
        <v>0</v>
      </c>
      <c r="K168" s="43">
        <v>0</v>
      </c>
      <c r="L168" s="44" t="s">
        <v>25</v>
      </c>
      <c r="M168" s="103"/>
      <c r="N168" s="71"/>
      <c r="O168" s="57"/>
      <c r="P168" s="86"/>
    </row>
    <row r="169" spans="1:16" ht="97.5" customHeight="1" x14ac:dyDescent="0.25">
      <c r="A169" s="58"/>
      <c r="B169" s="58"/>
      <c r="C169" s="58"/>
      <c r="D169" s="58"/>
      <c r="E169" s="65"/>
      <c r="F169" s="66"/>
      <c r="G169" s="32" t="s">
        <v>26</v>
      </c>
      <c r="H169" s="31">
        <f>SUM(I169:L169)</f>
        <v>54243366</v>
      </c>
      <c r="I169" s="43">
        <v>11419656</v>
      </c>
      <c r="J169" s="43">
        <f>7137285*3</f>
        <v>21411855</v>
      </c>
      <c r="K169" s="43">
        <v>21411855</v>
      </c>
      <c r="L169" s="44" t="s">
        <v>27</v>
      </c>
      <c r="M169" s="104"/>
      <c r="N169" s="72"/>
      <c r="O169" s="58"/>
      <c r="P169" s="87"/>
    </row>
    <row r="170" spans="1:16" x14ac:dyDescent="0.25">
      <c r="A170" s="38"/>
      <c r="B170" s="38"/>
      <c r="C170" s="38"/>
      <c r="D170" s="38"/>
      <c r="E170" s="39"/>
      <c r="F170" s="39"/>
      <c r="G170" s="40"/>
      <c r="H170" s="41"/>
      <c r="I170" s="42"/>
      <c r="J170" s="42"/>
      <c r="K170" s="42"/>
      <c r="L170" s="42"/>
      <c r="M170" s="37"/>
      <c r="N170" s="37"/>
      <c r="O170" s="37"/>
      <c r="P170" s="37"/>
    </row>
    <row r="171" spans="1:16" ht="21.75" customHeight="1" x14ac:dyDescent="0.25">
      <c r="A171" s="14"/>
      <c r="B171" s="20" t="s">
        <v>138</v>
      </c>
      <c r="C171" s="21" t="s">
        <v>139</v>
      </c>
      <c r="D171" s="21"/>
      <c r="E171" s="20"/>
      <c r="F171" s="20"/>
      <c r="G171" s="20"/>
      <c r="H171" s="22"/>
      <c r="I171" s="20" t="s">
        <v>140</v>
      </c>
      <c r="J171" s="21" t="s">
        <v>141</v>
      </c>
      <c r="K171" s="21"/>
      <c r="L171" s="21"/>
      <c r="M171" s="21"/>
      <c r="N171" s="21"/>
      <c r="O171" s="21"/>
      <c r="P171" s="21"/>
    </row>
    <row r="172" spans="1:16" ht="36.75" customHeight="1" x14ac:dyDescent="0.25">
      <c r="A172" s="14"/>
      <c r="B172" s="20" t="s">
        <v>142</v>
      </c>
      <c r="C172" s="21" t="s">
        <v>143</v>
      </c>
      <c r="D172" s="21"/>
      <c r="E172" s="23" t="s">
        <v>144</v>
      </c>
      <c r="F172" s="140" t="s">
        <v>145</v>
      </c>
      <c r="G172" s="140"/>
      <c r="H172" s="20"/>
      <c r="I172" s="20" t="s">
        <v>146</v>
      </c>
      <c r="J172" s="21" t="s">
        <v>143</v>
      </c>
      <c r="K172" s="21"/>
      <c r="L172" s="21"/>
      <c r="M172" s="21"/>
      <c r="N172" s="21"/>
      <c r="O172" s="21"/>
      <c r="P172" s="21"/>
    </row>
    <row r="173" spans="1:16" ht="15.75" x14ac:dyDescent="0.25">
      <c r="A173" s="14"/>
      <c r="B173" s="20"/>
      <c r="C173" s="20"/>
      <c r="D173" s="20"/>
      <c r="E173" s="20"/>
      <c r="F173" s="20"/>
      <c r="G173" s="20"/>
      <c r="H173" s="24"/>
      <c r="I173" s="20"/>
      <c r="J173" s="20"/>
      <c r="K173" s="20"/>
      <c r="L173" s="20"/>
      <c r="M173" s="20"/>
      <c r="N173" s="20"/>
      <c r="O173" s="20"/>
      <c r="P173" s="20"/>
    </row>
    <row r="174" spans="1:16" x14ac:dyDescent="0.25">
      <c r="A174" s="14"/>
      <c r="B174" s="15"/>
      <c r="C174" s="16"/>
      <c r="D174" s="17"/>
      <c r="E174" s="17"/>
      <c r="F174" s="17"/>
      <c r="G174" s="17"/>
      <c r="H174" s="25"/>
      <c r="I174" s="15"/>
      <c r="J174" s="15"/>
      <c r="K174" s="15"/>
      <c r="L174" s="15"/>
      <c r="M174" s="15"/>
      <c r="N174" s="15"/>
      <c r="O174" s="15"/>
      <c r="P174" s="15"/>
    </row>
    <row r="175" spans="1:16" x14ac:dyDescent="0.25">
      <c r="A175" s="14"/>
      <c r="B175" s="15"/>
      <c r="C175" s="16"/>
      <c r="D175" s="17"/>
      <c r="E175" s="17"/>
      <c r="F175" s="17"/>
      <c r="G175" s="15"/>
      <c r="H175" s="18"/>
      <c r="I175" s="15"/>
      <c r="J175" s="15"/>
      <c r="K175" s="15"/>
      <c r="L175" s="15"/>
      <c r="M175" s="15"/>
      <c r="N175" s="15"/>
      <c r="O175" s="15"/>
      <c r="P175" s="15"/>
    </row>
    <row r="176" spans="1:16" x14ac:dyDescent="0.25">
      <c r="A176" s="14"/>
      <c r="B176" s="15"/>
      <c r="C176" s="16"/>
      <c r="D176" s="17"/>
      <c r="E176" s="17"/>
      <c r="F176" s="17"/>
      <c r="G176" s="15"/>
      <c r="H176" s="18"/>
      <c r="I176" s="15"/>
      <c r="J176" s="15"/>
      <c r="K176" s="15"/>
      <c r="L176" s="15"/>
      <c r="M176" s="15"/>
      <c r="N176" s="15"/>
      <c r="O176" s="15"/>
      <c r="P176" s="15"/>
    </row>
    <row r="177" spans="1:16" x14ac:dyDescent="0.25">
      <c r="A177" s="14"/>
      <c r="B177" s="15"/>
      <c r="C177" s="16"/>
      <c r="D177" s="17"/>
      <c r="E177" s="17"/>
      <c r="F177" s="17"/>
      <c r="G177" s="15"/>
      <c r="H177" s="18"/>
      <c r="I177" s="19"/>
      <c r="J177" s="19"/>
      <c r="K177" s="19"/>
      <c r="L177" s="19"/>
      <c r="M177" s="19"/>
      <c r="N177" s="19"/>
      <c r="O177" s="19"/>
      <c r="P177" s="17"/>
    </row>
    <row r="178" spans="1:16" x14ac:dyDescent="0.25">
      <c r="K178" s="7"/>
      <c r="L178" s="7"/>
      <c r="M178" s="7"/>
      <c r="N178" s="7"/>
      <c r="O178" s="7"/>
    </row>
    <row r="179" spans="1:16" x14ac:dyDescent="0.25">
      <c r="K179" s="7"/>
      <c r="L179" s="7"/>
      <c r="M179" s="7"/>
      <c r="N179" s="7"/>
      <c r="O179" s="7"/>
    </row>
    <row r="180" spans="1:16" x14ac:dyDescent="0.25">
      <c r="K180" s="7"/>
      <c r="L180" s="7"/>
      <c r="M180" s="7"/>
      <c r="N180" s="7"/>
      <c r="O180" s="7"/>
    </row>
    <row r="181" spans="1:16" x14ac:dyDescent="0.25">
      <c r="K181" s="7"/>
      <c r="L181" s="7"/>
      <c r="M181" s="7"/>
      <c r="N181" s="7"/>
      <c r="O181" s="7"/>
    </row>
    <row r="182" spans="1:16" x14ac:dyDescent="0.25">
      <c r="K182" s="7"/>
      <c r="L182" s="7"/>
      <c r="M182" s="7"/>
      <c r="N182" s="7"/>
      <c r="O182" s="7"/>
    </row>
    <row r="183" spans="1:16" x14ac:dyDescent="0.25">
      <c r="K183" s="7"/>
      <c r="L183" s="7"/>
      <c r="M183" s="7"/>
      <c r="N183" s="7"/>
      <c r="O183" s="7"/>
    </row>
    <row r="184" spans="1:16" x14ac:dyDescent="0.25">
      <c r="K184" s="7"/>
      <c r="L184" s="7"/>
      <c r="M184" s="7"/>
      <c r="N184" s="7"/>
      <c r="O184" s="7"/>
    </row>
    <row r="185" spans="1:16" x14ac:dyDescent="0.25">
      <c r="K185" s="7"/>
      <c r="L185" s="7"/>
      <c r="M185" s="7"/>
      <c r="N185" s="7"/>
      <c r="O185" s="7"/>
    </row>
    <row r="186" spans="1:16" x14ac:dyDescent="0.25">
      <c r="K186" s="7"/>
      <c r="L186" s="7"/>
      <c r="M186" s="7"/>
      <c r="N186" s="7"/>
      <c r="O186" s="7"/>
    </row>
    <row r="187" spans="1:16" x14ac:dyDescent="0.25">
      <c r="K187" s="7"/>
      <c r="L187" s="7"/>
      <c r="M187" s="7"/>
      <c r="N187" s="7"/>
      <c r="O187" s="7"/>
    </row>
    <row r="188" spans="1:16" x14ac:dyDescent="0.25">
      <c r="K188" s="7"/>
      <c r="L188" s="7"/>
      <c r="M188" s="7"/>
      <c r="N188" s="7"/>
      <c r="O188" s="7"/>
    </row>
    <row r="189" spans="1:16" x14ac:dyDescent="0.25">
      <c r="K189" s="7"/>
      <c r="L189" s="7"/>
      <c r="M189" s="7"/>
      <c r="N189" s="7"/>
      <c r="O189" s="7"/>
    </row>
    <row r="190" spans="1:16" x14ac:dyDescent="0.25">
      <c r="K190" s="7"/>
      <c r="L190" s="7"/>
      <c r="M190" s="7"/>
      <c r="N190" s="7"/>
      <c r="O190" s="7"/>
    </row>
    <row r="191" spans="1:16" x14ac:dyDescent="0.25">
      <c r="K191" s="7"/>
      <c r="L191" s="7"/>
      <c r="M191" s="7"/>
      <c r="N191" s="7"/>
      <c r="O191" s="7"/>
    </row>
    <row r="192" spans="1:16" x14ac:dyDescent="0.25">
      <c r="K192" s="7"/>
      <c r="L192" s="7"/>
      <c r="M192" s="7"/>
      <c r="N192" s="7"/>
      <c r="O192" s="7"/>
    </row>
    <row r="193" spans="11:15" x14ac:dyDescent="0.25">
      <c r="K193" s="7"/>
      <c r="L193" s="7"/>
      <c r="M193" s="7"/>
      <c r="N193" s="7"/>
      <c r="O193" s="7"/>
    </row>
    <row r="194" spans="11:15" x14ac:dyDescent="0.25">
      <c r="K194" s="7"/>
      <c r="L194" s="7"/>
      <c r="M194" s="7"/>
      <c r="N194" s="7"/>
      <c r="O194" s="7"/>
    </row>
    <row r="195" spans="11:15" x14ac:dyDescent="0.25">
      <c r="K195" s="7"/>
      <c r="L195" s="7"/>
      <c r="M195" s="7"/>
      <c r="N195" s="7"/>
      <c r="O195" s="7"/>
    </row>
    <row r="196" spans="11:15" x14ac:dyDescent="0.25">
      <c r="K196" s="7"/>
      <c r="L196" s="7"/>
      <c r="M196" s="7"/>
      <c r="N196" s="7"/>
      <c r="O196" s="7"/>
    </row>
    <row r="197" spans="11:15" x14ac:dyDescent="0.25">
      <c r="K197" s="7"/>
      <c r="L197" s="7"/>
      <c r="M197" s="7"/>
      <c r="N197" s="7"/>
      <c r="O197" s="7"/>
    </row>
    <row r="198" spans="11:15" x14ac:dyDescent="0.25">
      <c r="K198" s="7"/>
      <c r="L198" s="7"/>
      <c r="M198" s="7"/>
      <c r="N198" s="7"/>
      <c r="O198" s="7"/>
    </row>
    <row r="199" spans="11:15" x14ac:dyDescent="0.25">
      <c r="K199" s="7"/>
      <c r="L199" s="7"/>
      <c r="M199" s="7"/>
      <c r="N199" s="7"/>
      <c r="O199" s="7"/>
    </row>
    <row r="200" spans="11:15" x14ac:dyDescent="0.25">
      <c r="K200" s="7"/>
      <c r="L200" s="7"/>
      <c r="M200" s="7"/>
      <c r="N200" s="7"/>
      <c r="O200" s="7"/>
    </row>
    <row r="201" spans="11:15" x14ac:dyDescent="0.25">
      <c r="K201" s="7"/>
      <c r="L201" s="7"/>
      <c r="M201" s="7"/>
      <c r="N201" s="7"/>
      <c r="O201" s="7"/>
    </row>
  </sheetData>
  <mergeCells count="314">
    <mergeCell ref="L39:L43"/>
    <mergeCell ref="M39:M43"/>
    <mergeCell ref="N39:N43"/>
    <mergeCell ref="O39:O43"/>
    <mergeCell ref="P39:P43"/>
    <mergeCell ref="E41:F43"/>
    <mergeCell ref="O49:O53"/>
    <mergeCell ref="P49:P53"/>
    <mergeCell ref="O71:O75"/>
    <mergeCell ref="P71:P75"/>
    <mergeCell ref="N66:N70"/>
    <mergeCell ref="O103:O107"/>
    <mergeCell ref="P103:P107"/>
    <mergeCell ref="O108:O112"/>
    <mergeCell ref="P108:P112"/>
    <mergeCell ref="O143:O147"/>
    <mergeCell ref="P143:P147"/>
    <mergeCell ref="O113:O117"/>
    <mergeCell ref="P128:P132"/>
    <mergeCell ref="F172:G172"/>
    <mergeCell ref="P165:P169"/>
    <mergeCell ref="O133:O137"/>
    <mergeCell ref="P133:P137"/>
    <mergeCell ref="M138:M142"/>
    <mergeCell ref="N138:N142"/>
    <mergeCell ref="O138:O142"/>
    <mergeCell ref="P138:P142"/>
    <mergeCell ref="M118:M122"/>
    <mergeCell ref="M123:M127"/>
    <mergeCell ref="N123:N127"/>
    <mergeCell ref="O123:O127"/>
    <mergeCell ref="M128:M132"/>
    <mergeCell ref="N128:N132"/>
    <mergeCell ref="O128:O132"/>
    <mergeCell ref="N160:N164"/>
    <mergeCell ref="O160:O164"/>
    <mergeCell ref="P160:P164"/>
    <mergeCell ref="N165:N169"/>
    <mergeCell ref="O165:O169"/>
    <mergeCell ref="M155:M159"/>
    <mergeCell ref="P148:P152"/>
    <mergeCell ref="A154:P154"/>
    <mergeCell ref="O148:O152"/>
    <mergeCell ref="A155:A169"/>
    <mergeCell ref="D133:D137"/>
    <mergeCell ref="C138:C142"/>
    <mergeCell ref="D138:D142"/>
    <mergeCell ref="E140:F142"/>
    <mergeCell ref="B155:B169"/>
    <mergeCell ref="E167:F169"/>
    <mergeCell ref="C165:C169"/>
    <mergeCell ref="D165:D169"/>
    <mergeCell ref="E165:E166"/>
    <mergeCell ref="F165:F166"/>
    <mergeCell ref="A98:A152"/>
    <mergeCell ref="M148:M152"/>
    <mergeCell ref="N148:N152"/>
    <mergeCell ref="O118:O122"/>
    <mergeCell ref="P118:P122"/>
    <mergeCell ref="P123:P127"/>
    <mergeCell ref="C128:C132"/>
    <mergeCell ref="D128:D132"/>
    <mergeCell ref="C160:C164"/>
    <mergeCell ref="D160:D164"/>
    <mergeCell ref="E160:E161"/>
    <mergeCell ref="F160:F161"/>
    <mergeCell ref="C155:C159"/>
    <mergeCell ref="D155:D159"/>
    <mergeCell ref="C133:C137"/>
    <mergeCell ref="C143:C147"/>
    <mergeCell ref="D143:D147"/>
    <mergeCell ref="E143:E144"/>
    <mergeCell ref="F143:F144"/>
    <mergeCell ref="C148:C152"/>
    <mergeCell ref="D148:D152"/>
    <mergeCell ref="E148:E149"/>
    <mergeCell ref="F148:F149"/>
    <mergeCell ref="E150:F152"/>
    <mergeCell ref="E145:F147"/>
    <mergeCell ref="J56:L60"/>
    <mergeCell ref="M56:M60"/>
    <mergeCell ref="F56:F57"/>
    <mergeCell ref="M108:M112"/>
    <mergeCell ref="E98:E99"/>
    <mergeCell ref="E68:F70"/>
    <mergeCell ref="E103:E104"/>
    <mergeCell ref="F103:F104"/>
    <mergeCell ref="M103:M107"/>
    <mergeCell ref="A97:P97"/>
    <mergeCell ref="N98:N102"/>
    <mergeCell ref="D98:D102"/>
    <mergeCell ref="O66:P70"/>
    <mergeCell ref="N155:N159"/>
    <mergeCell ref="O155:O159"/>
    <mergeCell ref="P155:P159"/>
    <mergeCell ref="F98:F99"/>
    <mergeCell ref="E100:F102"/>
    <mergeCell ref="E120:F122"/>
    <mergeCell ref="E118:E119"/>
    <mergeCell ref="F118:F119"/>
    <mergeCell ref="E108:E109"/>
    <mergeCell ref="F108:F109"/>
    <mergeCell ref="P113:P117"/>
    <mergeCell ref="E133:E134"/>
    <mergeCell ref="F133:F134"/>
    <mergeCell ref="E135:F137"/>
    <mergeCell ref="E138:E139"/>
    <mergeCell ref="F138:F139"/>
    <mergeCell ref="F128:F129"/>
    <mergeCell ref="N108:N112"/>
    <mergeCell ref="M113:M117"/>
    <mergeCell ref="N113:N117"/>
    <mergeCell ref="N103:N107"/>
    <mergeCell ref="E105:F107"/>
    <mergeCell ref="L103:L107"/>
    <mergeCell ref="O98:O102"/>
    <mergeCell ref="P98:P102"/>
    <mergeCell ref="O81:O85"/>
    <mergeCell ref="N133:N137"/>
    <mergeCell ref="N143:N147"/>
    <mergeCell ref="M160:M164"/>
    <mergeCell ref="L113:L117"/>
    <mergeCell ref="E157:F159"/>
    <mergeCell ref="E115:F117"/>
    <mergeCell ref="E113:E114"/>
    <mergeCell ref="F113:F114"/>
    <mergeCell ref="E110:F112"/>
    <mergeCell ref="E155:E156"/>
    <mergeCell ref="F155:F156"/>
    <mergeCell ref="E130:F132"/>
    <mergeCell ref="E128:E129"/>
    <mergeCell ref="E125:F127"/>
    <mergeCell ref="L123:L127"/>
    <mergeCell ref="E123:E124"/>
    <mergeCell ref="F123:F124"/>
    <mergeCell ref="M133:M137"/>
    <mergeCell ref="M143:M147"/>
    <mergeCell ref="E162:F164"/>
    <mergeCell ref="N118:N122"/>
    <mergeCell ref="M29:M33"/>
    <mergeCell ref="N29:N33"/>
    <mergeCell ref="D34:D38"/>
    <mergeCell ref="M44:M48"/>
    <mergeCell ref="N44:N48"/>
    <mergeCell ref="E46:F48"/>
    <mergeCell ref="M165:M169"/>
    <mergeCell ref="D17:D21"/>
    <mergeCell ref="C17:C21"/>
    <mergeCell ref="E24:F26"/>
    <mergeCell ref="D22:D26"/>
    <mergeCell ref="A55:P55"/>
    <mergeCell ref="A7:A26"/>
    <mergeCell ref="B7:B26"/>
    <mergeCell ref="C22:C26"/>
    <mergeCell ref="M17:M21"/>
    <mergeCell ref="N17:N21"/>
    <mergeCell ref="O17:O21"/>
    <mergeCell ref="P17:P21"/>
    <mergeCell ref="D12:D16"/>
    <mergeCell ref="C12:C16"/>
    <mergeCell ref="E19:F21"/>
    <mergeCell ref="E14:F16"/>
    <mergeCell ref="O7:O11"/>
    <mergeCell ref="E29:E30"/>
    <mergeCell ref="F7:F8"/>
    <mergeCell ref="E12:E13"/>
    <mergeCell ref="F12:F13"/>
    <mergeCell ref="M7:M11"/>
    <mergeCell ref="M22:M26"/>
    <mergeCell ref="P7:P11"/>
    <mergeCell ref="M12:M16"/>
    <mergeCell ref="N12:N16"/>
    <mergeCell ref="O12:O16"/>
    <mergeCell ref="P12:P16"/>
    <mergeCell ref="A28:P28"/>
    <mergeCell ref="N7:N11"/>
    <mergeCell ref="C7:C11"/>
    <mergeCell ref="E9:F11"/>
    <mergeCell ref="D7:D11"/>
    <mergeCell ref="C29:C33"/>
    <mergeCell ref="D29:D33"/>
    <mergeCell ref="O29:P33"/>
    <mergeCell ref="A29:A53"/>
    <mergeCell ref="L44:L48"/>
    <mergeCell ref="E31:F33"/>
    <mergeCell ref="L29:L33"/>
    <mergeCell ref="F29:F30"/>
    <mergeCell ref="A1:P1"/>
    <mergeCell ref="A3:A4"/>
    <mergeCell ref="B3:B4"/>
    <mergeCell ref="C3:C4"/>
    <mergeCell ref="D3:D4"/>
    <mergeCell ref="E3:E4"/>
    <mergeCell ref="F3:F4"/>
    <mergeCell ref="G3:L3"/>
    <mergeCell ref="G4:H4"/>
    <mergeCell ref="C34:C38"/>
    <mergeCell ref="C44:C48"/>
    <mergeCell ref="D44:D48"/>
    <mergeCell ref="E44:E45"/>
    <mergeCell ref="F44:F45"/>
    <mergeCell ref="C61:C65"/>
    <mergeCell ref="D61:D65"/>
    <mergeCell ref="E61:E62"/>
    <mergeCell ref="E63:F65"/>
    <mergeCell ref="F61:F62"/>
    <mergeCell ref="C49:C53"/>
    <mergeCell ref="D49:D53"/>
    <mergeCell ref="E49:E50"/>
    <mergeCell ref="F49:F50"/>
    <mergeCell ref="E51:F53"/>
    <mergeCell ref="D56:D60"/>
    <mergeCell ref="E56:E57"/>
    <mergeCell ref="E58:F60"/>
    <mergeCell ref="C39:C43"/>
    <mergeCell ref="D39:D43"/>
    <mergeCell ref="E39:E40"/>
    <mergeCell ref="F39:F40"/>
    <mergeCell ref="O34:P38"/>
    <mergeCell ref="O61:P65"/>
    <mergeCell ref="E66:E67"/>
    <mergeCell ref="F66:F67"/>
    <mergeCell ref="L61:L65"/>
    <mergeCell ref="E86:E87"/>
    <mergeCell ref="F86:F87"/>
    <mergeCell ref="L86:L90"/>
    <mergeCell ref="M86:M90"/>
    <mergeCell ref="N86:N90"/>
    <mergeCell ref="E88:F90"/>
    <mergeCell ref="N76:N80"/>
    <mergeCell ref="M71:M75"/>
    <mergeCell ref="N71:N75"/>
    <mergeCell ref="P81:P85"/>
    <mergeCell ref="O86:O90"/>
    <mergeCell ref="P86:P90"/>
    <mergeCell ref="M61:M65"/>
    <mergeCell ref="N61:N65"/>
    <mergeCell ref="M66:M70"/>
    <mergeCell ref="O76:O80"/>
    <mergeCell ref="P76:P80"/>
    <mergeCell ref="O44:O48"/>
    <mergeCell ref="P44:P48"/>
    <mergeCell ref="C123:C127"/>
    <mergeCell ref="D123:D127"/>
    <mergeCell ref="C91:C95"/>
    <mergeCell ref="M34:M38"/>
    <mergeCell ref="N34:N38"/>
    <mergeCell ref="A6:P6"/>
    <mergeCell ref="E22:E23"/>
    <mergeCell ref="F22:F23"/>
    <mergeCell ref="N22:N26"/>
    <mergeCell ref="O22:O26"/>
    <mergeCell ref="P22:P26"/>
    <mergeCell ref="E17:E18"/>
    <mergeCell ref="F17:F18"/>
    <mergeCell ref="E7:E8"/>
    <mergeCell ref="B29:B53"/>
    <mergeCell ref="M49:M53"/>
    <mergeCell ref="N49:N53"/>
    <mergeCell ref="O91:O95"/>
    <mergeCell ref="P91:P95"/>
    <mergeCell ref="E34:E35"/>
    <mergeCell ref="F34:F35"/>
    <mergeCell ref="L34:L38"/>
    <mergeCell ref="E36:F38"/>
    <mergeCell ref="N56:P60"/>
    <mergeCell ref="L118:L122"/>
    <mergeCell ref="N81:N85"/>
    <mergeCell ref="E83:F85"/>
    <mergeCell ref="L66:L70"/>
    <mergeCell ref="C86:C90"/>
    <mergeCell ref="C76:C80"/>
    <mergeCell ref="D76:D80"/>
    <mergeCell ref="E76:E77"/>
    <mergeCell ref="F76:F77"/>
    <mergeCell ref="M76:M80"/>
    <mergeCell ref="L81:L85"/>
    <mergeCell ref="M81:M85"/>
    <mergeCell ref="L91:L95"/>
    <mergeCell ref="M91:M95"/>
    <mergeCell ref="N91:N95"/>
    <mergeCell ref="L98:L102"/>
    <mergeCell ref="L108:L112"/>
    <mergeCell ref="D118:D122"/>
    <mergeCell ref="M98:M102"/>
    <mergeCell ref="C108:C112"/>
    <mergeCell ref="D108:D112"/>
    <mergeCell ref="C113:C117"/>
    <mergeCell ref="D113:D117"/>
    <mergeCell ref="D86:D90"/>
    <mergeCell ref="B56:B95"/>
    <mergeCell ref="A56:A95"/>
    <mergeCell ref="C71:C75"/>
    <mergeCell ref="D71:D75"/>
    <mergeCell ref="E71:E72"/>
    <mergeCell ref="C98:C102"/>
    <mergeCell ref="C56:C60"/>
    <mergeCell ref="E73:F75"/>
    <mergeCell ref="C103:C107"/>
    <mergeCell ref="D103:D107"/>
    <mergeCell ref="C81:C85"/>
    <mergeCell ref="D81:D85"/>
    <mergeCell ref="E81:E82"/>
    <mergeCell ref="F81:F82"/>
    <mergeCell ref="D91:D95"/>
    <mergeCell ref="E91:E92"/>
    <mergeCell ref="F91:F92"/>
    <mergeCell ref="E93:F95"/>
    <mergeCell ref="C66:C70"/>
    <mergeCell ref="D66:D70"/>
    <mergeCell ref="E78:F80"/>
    <mergeCell ref="F71:F72"/>
    <mergeCell ref="B98:B152"/>
    <mergeCell ref="C118:C122"/>
  </mergeCells>
  <pageMargins left="0.31496062992125984" right="0.31496062992125984" top="0.35433070866141736" bottom="0.35433070866141736" header="0" footer="0"/>
  <pageSetup scale="39" orientation="landscape" horizontalDpi="300" verticalDpi="300" r:id="rId1"/>
  <headerFooter>
    <oddFooter>&amp;C&amp;G
4204000-FT-1138 Versión 01</oddFooter>
  </headerFooter>
  <ignoredErrors>
    <ignoredError sqref="H106" formula="1"/>
    <ignoredError sqref="H62 H57 H50 H144" unlocked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3F92-EC4A-4A64-8C2A-1A22D5F0A5BE}">
  <dimension ref="A1:P110"/>
  <sheetViews>
    <sheetView topLeftCell="A55" zoomScale="70" zoomScaleNormal="70" zoomScaleSheetLayoutView="70" workbookViewId="0">
      <selection activeCell="E68" sqref="E68:F70"/>
    </sheetView>
  </sheetViews>
  <sheetFormatPr baseColWidth="10" defaultColWidth="11.42578125" defaultRowHeight="15" x14ac:dyDescent="0.25"/>
  <cols>
    <col min="1" max="1" width="5.7109375" style="2" customWidth="1"/>
    <col min="2" max="2" width="21.5703125" style="3" customWidth="1"/>
    <col min="3" max="3" width="26.5703125" style="4" customWidth="1"/>
    <col min="4" max="4" width="38" style="5" customWidth="1"/>
    <col min="5" max="5" width="16.42578125" style="5" customWidth="1"/>
    <col min="6" max="6" width="16.7109375" style="5" customWidth="1"/>
    <col min="7" max="7" width="19.42578125" style="3" customWidth="1"/>
    <col min="8" max="8" width="20.28515625" style="6" bestFit="1" customWidth="1"/>
    <col min="9" max="10" width="22" style="7" customWidth="1"/>
    <col min="11" max="12" width="22" style="9" customWidth="1"/>
    <col min="13" max="13" width="68.42578125" style="9" hidden="1" customWidth="1"/>
    <col min="14" max="14" width="68.140625" style="9" hidden="1" customWidth="1"/>
    <col min="15" max="15" width="80.7109375" style="9" customWidth="1"/>
    <col min="16" max="16" width="30.7109375" style="5" customWidth="1"/>
    <col min="17" max="17" width="13.42578125" style="1" bestFit="1" customWidth="1"/>
    <col min="18" max="16384" width="11.42578125" style="1"/>
  </cols>
  <sheetData>
    <row r="1" spans="1:16" ht="108" customHeight="1" thickBot="1" x14ac:dyDescent="0.3">
      <c r="A1" s="105" t="s">
        <v>0</v>
      </c>
      <c r="B1" s="106"/>
      <c r="C1" s="106"/>
      <c r="D1" s="106"/>
      <c r="E1" s="106"/>
      <c r="F1" s="106"/>
      <c r="G1" s="106"/>
      <c r="H1" s="106"/>
      <c r="I1" s="106"/>
      <c r="J1" s="106"/>
      <c r="K1" s="106"/>
      <c r="L1" s="106"/>
      <c r="M1" s="106"/>
      <c r="N1" s="106"/>
      <c r="O1" s="106"/>
      <c r="P1" s="107"/>
    </row>
    <row r="2" spans="1:16" ht="9" customHeight="1" x14ac:dyDescent="0.25">
      <c r="A2" s="14"/>
      <c r="B2" s="15"/>
      <c r="C2" s="16"/>
      <c r="D2" s="17"/>
      <c r="E2" s="17"/>
      <c r="F2" s="17"/>
      <c r="G2" s="15"/>
      <c r="H2" s="18"/>
      <c r="I2" s="19"/>
      <c r="J2" s="19"/>
      <c r="K2" s="19"/>
      <c r="L2" s="19"/>
      <c r="M2" s="19"/>
      <c r="N2" s="19"/>
      <c r="O2" s="19"/>
      <c r="P2" s="17"/>
    </row>
    <row r="3" spans="1:16" s="2" customFormat="1" ht="33" customHeight="1" x14ac:dyDescent="0.25">
      <c r="A3" s="144" t="s">
        <v>1</v>
      </c>
      <c r="B3" s="144" t="s">
        <v>2</v>
      </c>
      <c r="C3" s="144" t="s">
        <v>3</v>
      </c>
      <c r="D3" s="144" t="s">
        <v>4</v>
      </c>
      <c r="E3" s="144" t="s">
        <v>5</v>
      </c>
      <c r="F3" s="144" t="s">
        <v>6</v>
      </c>
      <c r="G3" s="144" t="s">
        <v>7</v>
      </c>
      <c r="H3" s="144"/>
      <c r="I3" s="144"/>
      <c r="J3" s="144"/>
      <c r="K3" s="144"/>
      <c r="L3" s="144"/>
      <c r="M3" s="26" t="s">
        <v>8</v>
      </c>
      <c r="N3" s="26" t="s">
        <v>8</v>
      </c>
      <c r="O3" s="26" t="s">
        <v>8</v>
      </c>
      <c r="P3" s="26" t="s">
        <v>8</v>
      </c>
    </row>
    <row r="4" spans="1:16" s="2" customFormat="1" ht="31.5" customHeight="1" x14ac:dyDescent="0.25">
      <c r="A4" s="144"/>
      <c r="B4" s="144"/>
      <c r="C4" s="144"/>
      <c r="D4" s="144"/>
      <c r="E4" s="144"/>
      <c r="F4" s="144"/>
      <c r="G4" s="145">
        <v>2022</v>
      </c>
      <c r="H4" s="144"/>
      <c r="I4" s="26" t="s">
        <v>9</v>
      </c>
      <c r="J4" s="26" t="s">
        <v>10</v>
      </c>
      <c r="K4" s="26" t="s">
        <v>11</v>
      </c>
      <c r="L4" s="26" t="s">
        <v>12</v>
      </c>
      <c r="M4" s="26" t="s">
        <v>9</v>
      </c>
      <c r="N4" s="26" t="s">
        <v>10</v>
      </c>
      <c r="O4" s="26" t="s">
        <v>11</v>
      </c>
      <c r="P4" s="26" t="s">
        <v>12</v>
      </c>
    </row>
    <row r="5" spans="1:16" s="8" customFormat="1" ht="29.25" hidden="1" customHeight="1" x14ac:dyDescent="0.25">
      <c r="A5" s="26"/>
      <c r="B5" s="11"/>
      <c r="C5" s="12"/>
      <c r="D5" s="26"/>
      <c r="E5" s="11"/>
      <c r="F5" s="11"/>
      <c r="G5" s="11"/>
      <c r="H5" s="11"/>
      <c r="I5" s="10"/>
      <c r="J5" s="10"/>
      <c r="K5" s="13"/>
      <c r="L5" s="13"/>
      <c r="M5" s="13"/>
      <c r="N5" s="13"/>
      <c r="O5" s="13"/>
      <c r="P5" s="26"/>
    </row>
    <row r="6" spans="1:16" ht="25.5" customHeight="1" x14ac:dyDescent="0.25">
      <c r="A6" s="143" t="s">
        <v>147</v>
      </c>
      <c r="B6" s="143"/>
      <c r="C6" s="143"/>
      <c r="D6" s="143"/>
      <c r="E6" s="143"/>
      <c r="F6" s="143"/>
      <c r="G6" s="143"/>
      <c r="H6" s="143"/>
      <c r="I6" s="143"/>
      <c r="J6" s="143"/>
      <c r="K6" s="143"/>
      <c r="L6" s="143"/>
      <c r="M6" s="143"/>
      <c r="N6" s="143"/>
      <c r="O6" s="143"/>
      <c r="P6" s="143"/>
    </row>
    <row r="7" spans="1:16" ht="41.25" customHeight="1" x14ac:dyDescent="0.25">
      <c r="A7" s="55">
        <v>1</v>
      </c>
      <c r="B7" s="56" t="s">
        <v>148</v>
      </c>
      <c r="C7" s="56" t="s">
        <v>15</v>
      </c>
      <c r="D7" s="56" t="s">
        <v>149</v>
      </c>
      <c r="E7" s="142">
        <v>1</v>
      </c>
      <c r="F7" s="142">
        <v>0</v>
      </c>
      <c r="G7" s="27" t="s">
        <v>17</v>
      </c>
      <c r="H7" s="34">
        <v>1</v>
      </c>
      <c r="I7" s="35">
        <v>0.25</v>
      </c>
      <c r="J7" s="35">
        <v>0.5</v>
      </c>
      <c r="K7" s="35">
        <v>0.75</v>
      </c>
      <c r="L7" s="35">
        <v>1</v>
      </c>
      <c r="M7" s="102" t="s">
        <v>150</v>
      </c>
      <c r="N7" s="70" t="s">
        <v>151</v>
      </c>
      <c r="O7" s="56" t="s">
        <v>152</v>
      </c>
      <c r="P7" s="85" t="s">
        <v>21</v>
      </c>
    </row>
    <row r="8" spans="1:16" ht="41.25" customHeight="1" x14ac:dyDescent="0.25">
      <c r="A8" s="55"/>
      <c r="B8" s="57"/>
      <c r="C8" s="57"/>
      <c r="D8" s="57"/>
      <c r="E8" s="142"/>
      <c r="F8" s="142"/>
      <c r="G8" s="27" t="s">
        <v>22</v>
      </c>
      <c r="H8" s="36">
        <v>0.75</v>
      </c>
      <c r="I8" s="33">
        <v>0.25</v>
      </c>
      <c r="J8" s="52">
        <v>0.56999999999999995</v>
      </c>
      <c r="K8" s="33">
        <v>0.75</v>
      </c>
      <c r="L8" s="44" t="s">
        <v>23</v>
      </c>
      <c r="M8" s="103"/>
      <c r="N8" s="71"/>
      <c r="O8" s="57"/>
      <c r="P8" s="86"/>
    </row>
    <row r="9" spans="1:16" ht="41.25" customHeight="1" x14ac:dyDescent="0.25">
      <c r="A9" s="55"/>
      <c r="B9" s="57"/>
      <c r="C9" s="57"/>
      <c r="D9" s="57"/>
      <c r="E9" s="61" t="s">
        <v>24</v>
      </c>
      <c r="F9" s="62"/>
      <c r="G9" s="27" t="s">
        <v>17</v>
      </c>
      <c r="H9" s="30" t="s">
        <v>48</v>
      </c>
      <c r="I9" s="43" t="s">
        <v>48</v>
      </c>
      <c r="J9" s="43" t="s">
        <v>48</v>
      </c>
      <c r="K9" s="43" t="s">
        <v>48</v>
      </c>
      <c r="L9" s="43" t="s">
        <v>48</v>
      </c>
      <c r="M9" s="103"/>
      <c r="N9" s="71"/>
      <c r="O9" s="57"/>
      <c r="P9" s="86"/>
    </row>
    <row r="10" spans="1:16" ht="41.25" customHeight="1" x14ac:dyDescent="0.25">
      <c r="A10" s="55"/>
      <c r="B10" s="57"/>
      <c r="C10" s="57"/>
      <c r="D10" s="57"/>
      <c r="E10" s="63"/>
      <c r="F10" s="64"/>
      <c r="G10" s="27" t="s">
        <v>22</v>
      </c>
      <c r="H10" s="31" t="s">
        <v>48</v>
      </c>
      <c r="I10" s="43" t="s">
        <v>48</v>
      </c>
      <c r="J10" s="43" t="s">
        <v>48</v>
      </c>
      <c r="K10" s="43" t="s">
        <v>48</v>
      </c>
      <c r="L10" s="43" t="s">
        <v>48</v>
      </c>
      <c r="M10" s="103"/>
      <c r="N10" s="71"/>
      <c r="O10" s="57"/>
      <c r="P10" s="86"/>
    </row>
    <row r="11" spans="1:16" ht="41.25" customHeight="1" x14ac:dyDescent="0.25">
      <c r="A11" s="55"/>
      <c r="B11" s="58"/>
      <c r="C11" s="58"/>
      <c r="D11" s="58"/>
      <c r="E11" s="65"/>
      <c r="F11" s="66"/>
      <c r="G11" s="32" t="s">
        <v>26</v>
      </c>
      <c r="H11" s="31" t="s">
        <v>48</v>
      </c>
      <c r="I11" s="43" t="s">
        <v>48</v>
      </c>
      <c r="J11" s="43" t="s">
        <v>48</v>
      </c>
      <c r="K11" s="43" t="s">
        <v>48</v>
      </c>
      <c r="L11" s="43" t="s">
        <v>48</v>
      </c>
      <c r="M11" s="104"/>
      <c r="N11" s="72"/>
      <c r="O11" s="58"/>
      <c r="P11" s="87"/>
    </row>
    <row r="12" spans="1:16" s="4" customFormat="1" ht="39.75" customHeight="1" x14ac:dyDescent="0.2">
      <c r="A12" s="55"/>
      <c r="B12" s="56" t="s">
        <v>153</v>
      </c>
      <c r="C12" s="56" t="s">
        <v>154</v>
      </c>
      <c r="D12" s="56" t="s">
        <v>155</v>
      </c>
      <c r="E12" s="142">
        <v>1</v>
      </c>
      <c r="F12" s="142">
        <v>0</v>
      </c>
      <c r="G12" s="27" t="s">
        <v>17</v>
      </c>
      <c r="H12" s="28">
        <v>1</v>
      </c>
      <c r="I12" s="33">
        <v>0.2</v>
      </c>
      <c r="J12" s="33">
        <v>0.4</v>
      </c>
      <c r="K12" s="33">
        <v>0.7</v>
      </c>
      <c r="L12" s="33">
        <v>1</v>
      </c>
      <c r="M12" s="102" t="s">
        <v>156</v>
      </c>
      <c r="N12" s="70" t="s">
        <v>157</v>
      </c>
      <c r="O12" s="56" t="s">
        <v>158</v>
      </c>
      <c r="P12" s="85" t="s">
        <v>21</v>
      </c>
    </row>
    <row r="13" spans="1:16" s="4" customFormat="1" ht="39.75" customHeight="1" x14ac:dyDescent="0.2">
      <c r="A13" s="55"/>
      <c r="B13" s="57"/>
      <c r="C13" s="57"/>
      <c r="D13" s="57"/>
      <c r="E13" s="142"/>
      <c r="F13" s="142"/>
      <c r="G13" s="27" t="s">
        <v>22</v>
      </c>
      <c r="H13" s="29">
        <v>0.65</v>
      </c>
      <c r="I13" s="33">
        <v>0.2</v>
      </c>
      <c r="J13" s="52">
        <v>0.4</v>
      </c>
      <c r="K13" s="33">
        <v>0.65</v>
      </c>
      <c r="L13" s="44" t="s">
        <v>23</v>
      </c>
      <c r="M13" s="103"/>
      <c r="N13" s="71"/>
      <c r="O13" s="57"/>
      <c r="P13" s="86"/>
    </row>
    <row r="14" spans="1:16" ht="39.75" customHeight="1" x14ac:dyDescent="0.25">
      <c r="A14" s="55"/>
      <c r="B14" s="57"/>
      <c r="C14" s="57"/>
      <c r="D14" s="57"/>
      <c r="E14" s="61" t="s">
        <v>24</v>
      </c>
      <c r="F14" s="62"/>
      <c r="G14" s="27" t="s">
        <v>17</v>
      </c>
      <c r="H14" s="30" t="s">
        <v>48</v>
      </c>
      <c r="I14" s="43" t="s">
        <v>48</v>
      </c>
      <c r="J14" s="43" t="s">
        <v>48</v>
      </c>
      <c r="K14" s="43" t="s">
        <v>48</v>
      </c>
      <c r="L14" s="43" t="s">
        <v>48</v>
      </c>
      <c r="M14" s="103"/>
      <c r="N14" s="71"/>
      <c r="O14" s="57"/>
      <c r="P14" s="86"/>
    </row>
    <row r="15" spans="1:16" ht="39.75" customHeight="1" x14ac:dyDescent="0.25">
      <c r="A15" s="55"/>
      <c r="B15" s="57"/>
      <c r="C15" s="57"/>
      <c r="D15" s="57"/>
      <c r="E15" s="63"/>
      <c r="F15" s="64"/>
      <c r="G15" s="27" t="s">
        <v>22</v>
      </c>
      <c r="H15" s="31" t="s">
        <v>48</v>
      </c>
      <c r="I15" s="43" t="s">
        <v>48</v>
      </c>
      <c r="J15" s="43" t="s">
        <v>48</v>
      </c>
      <c r="K15" s="43" t="s">
        <v>48</v>
      </c>
      <c r="L15" s="43" t="s">
        <v>48</v>
      </c>
      <c r="M15" s="103"/>
      <c r="N15" s="71"/>
      <c r="O15" s="57"/>
      <c r="P15" s="86"/>
    </row>
    <row r="16" spans="1:16" ht="39.75" customHeight="1" x14ac:dyDescent="0.25">
      <c r="A16" s="55"/>
      <c r="B16" s="58"/>
      <c r="C16" s="58"/>
      <c r="D16" s="58"/>
      <c r="E16" s="65"/>
      <c r="F16" s="66"/>
      <c r="G16" s="32" t="s">
        <v>26</v>
      </c>
      <c r="H16" s="31" t="s">
        <v>48</v>
      </c>
      <c r="I16" s="43" t="s">
        <v>48</v>
      </c>
      <c r="J16" s="43" t="s">
        <v>48</v>
      </c>
      <c r="K16" s="43" t="s">
        <v>48</v>
      </c>
      <c r="L16" s="43" t="s">
        <v>48</v>
      </c>
      <c r="M16" s="104"/>
      <c r="N16" s="72"/>
      <c r="O16" s="58"/>
      <c r="P16" s="87"/>
    </row>
    <row r="17" spans="1:16" x14ac:dyDescent="0.25">
      <c r="A17" s="14"/>
      <c r="B17" s="15"/>
      <c r="C17" s="16"/>
      <c r="D17" s="17"/>
      <c r="E17" s="17"/>
      <c r="F17" s="17"/>
      <c r="G17" s="15"/>
      <c r="H17" s="18"/>
      <c r="I17" s="19"/>
      <c r="J17" s="19"/>
      <c r="K17" s="19"/>
      <c r="L17" s="19"/>
      <c r="M17" s="19"/>
      <c r="N17" s="19"/>
      <c r="O17" s="19"/>
      <c r="P17" s="17"/>
    </row>
    <row r="18" spans="1:16" ht="25.5" customHeight="1" x14ac:dyDescent="0.25">
      <c r="A18" s="143" t="s">
        <v>159</v>
      </c>
      <c r="B18" s="143"/>
      <c r="C18" s="143"/>
      <c r="D18" s="143"/>
      <c r="E18" s="143"/>
      <c r="F18" s="143"/>
      <c r="G18" s="143"/>
      <c r="H18" s="143"/>
      <c r="I18" s="143"/>
      <c r="J18" s="143"/>
      <c r="K18" s="143"/>
      <c r="L18" s="143"/>
      <c r="M18" s="143"/>
      <c r="N18" s="143"/>
      <c r="O18" s="143"/>
      <c r="P18" s="143"/>
    </row>
    <row r="19" spans="1:16" ht="42" customHeight="1" x14ac:dyDescent="0.25">
      <c r="A19" s="55">
        <v>2</v>
      </c>
      <c r="B19" s="55" t="s">
        <v>153</v>
      </c>
      <c r="C19" s="56" t="s">
        <v>125</v>
      </c>
      <c r="D19" s="56" t="s">
        <v>160</v>
      </c>
      <c r="E19" s="142">
        <v>1</v>
      </c>
      <c r="F19" s="142">
        <v>0.25</v>
      </c>
      <c r="G19" s="27" t="s">
        <v>17</v>
      </c>
      <c r="H19" s="34">
        <v>1</v>
      </c>
      <c r="I19" s="35">
        <v>0.2</v>
      </c>
      <c r="J19" s="35">
        <v>0.5</v>
      </c>
      <c r="K19" s="35">
        <v>0.7</v>
      </c>
      <c r="L19" s="35">
        <v>1</v>
      </c>
      <c r="M19" s="102" t="s">
        <v>161</v>
      </c>
      <c r="N19" s="102" t="s">
        <v>162</v>
      </c>
      <c r="O19" s="56" t="s">
        <v>163</v>
      </c>
      <c r="P19" s="85" t="s">
        <v>21</v>
      </c>
    </row>
    <row r="20" spans="1:16" ht="36" x14ac:dyDescent="0.25">
      <c r="A20" s="55"/>
      <c r="B20" s="55"/>
      <c r="C20" s="57"/>
      <c r="D20" s="57"/>
      <c r="E20" s="142"/>
      <c r="F20" s="142"/>
      <c r="G20" s="27" t="s">
        <v>22</v>
      </c>
      <c r="H20" s="36">
        <v>0.7</v>
      </c>
      <c r="I20" s="33">
        <v>0.25</v>
      </c>
      <c r="J20" s="35">
        <v>0.5</v>
      </c>
      <c r="K20" s="35">
        <v>0.7</v>
      </c>
      <c r="L20" s="44" t="s">
        <v>23</v>
      </c>
      <c r="M20" s="103"/>
      <c r="N20" s="103"/>
      <c r="O20" s="57"/>
      <c r="P20" s="86"/>
    </row>
    <row r="21" spans="1:16" ht="49.5" customHeight="1" x14ac:dyDescent="0.25">
      <c r="A21" s="55"/>
      <c r="B21" s="55"/>
      <c r="C21" s="57"/>
      <c r="D21" s="57"/>
      <c r="E21" s="61" t="s">
        <v>24</v>
      </c>
      <c r="F21" s="62"/>
      <c r="G21" s="27" t="s">
        <v>17</v>
      </c>
      <c r="H21" s="30">
        <f>SUM(I21:L21)</f>
        <v>1092886000</v>
      </c>
      <c r="I21" s="43">
        <f>2250000+(82000000*2)</f>
        <v>166250000</v>
      </c>
      <c r="J21" s="43">
        <f>7250000+(82000000*3)</f>
        <v>253250000</v>
      </c>
      <c r="K21" s="43">
        <v>253250000</v>
      </c>
      <c r="L21" s="43">
        <f>11750000+(82000000*2)+244386000</f>
        <v>420136000</v>
      </c>
      <c r="M21" s="103"/>
      <c r="N21" s="103"/>
      <c r="O21" s="57"/>
      <c r="P21" s="86"/>
    </row>
    <row r="22" spans="1:16" ht="36" x14ac:dyDescent="0.25">
      <c r="A22" s="55"/>
      <c r="B22" s="55"/>
      <c r="C22" s="57"/>
      <c r="D22" s="57"/>
      <c r="E22" s="63"/>
      <c r="F22" s="64"/>
      <c r="G22" s="27" t="s">
        <v>22</v>
      </c>
      <c r="H22" s="31">
        <f>SUM(I22:L22)</f>
        <v>1092886000</v>
      </c>
      <c r="I22" s="43">
        <v>1092886000</v>
      </c>
      <c r="J22" s="43">
        <v>0</v>
      </c>
      <c r="K22" s="43">
        <v>0</v>
      </c>
      <c r="L22" s="44" t="s">
        <v>25</v>
      </c>
      <c r="M22" s="103"/>
      <c r="N22" s="103"/>
      <c r="O22" s="57"/>
      <c r="P22" s="86"/>
    </row>
    <row r="23" spans="1:16" ht="36" x14ac:dyDescent="0.25">
      <c r="A23" s="55"/>
      <c r="B23" s="55"/>
      <c r="C23" s="58"/>
      <c r="D23" s="58"/>
      <c r="E23" s="65"/>
      <c r="F23" s="66"/>
      <c r="G23" s="32" t="s">
        <v>26</v>
      </c>
      <c r="H23" s="31">
        <f>SUM(I23:L23)</f>
        <v>700825290</v>
      </c>
      <c r="I23" s="43">
        <v>149090141</v>
      </c>
      <c r="J23" s="43">
        <f>1340233+105794013+96275923+85504150</f>
        <v>288914319</v>
      </c>
      <c r="K23" s="43">
        <v>262820830</v>
      </c>
      <c r="L23" s="44" t="s">
        <v>27</v>
      </c>
      <c r="M23" s="104"/>
      <c r="N23" s="104"/>
      <c r="O23" s="58"/>
      <c r="P23" s="87"/>
    </row>
    <row r="24" spans="1:16" s="4" customFormat="1" ht="45.75" customHeight="1" x14ac:dyDescent="0.2">
      <c r="A24" s="55"/>
      <c r="B24" s="55"/>
      <c r="C24" s="56" t="s">
        <v>67</v>
      </c>
      <c r="D24" s="56" t="s">
        <v>164</v>
      </c>
      <c r="E24" s="142">
        <v>1</v>
      </c>
      <c r="F24" s="142">
        <v>0.25</v>
      </c>
      <c r="G24" s="27" t="s">
        <v>17</v>
      </c>
      <c r="H24" s="28">
        <v>1</v>
      </c>
      <c r="I24" s="33">
        <v>0</v>
      </c>
      <c r="J24" s="33">
        <v>0.25</v>
      </c>
      <c r="K24" s="33">
        <v>0.7</v>
      </c>
      <c r="L24" s="33">
        <v>1</v>
      </c>
      <c r="M24" s="102" t="s">
        <v>52</v>
      </c>
      <c r="N24" s="102" t="s">
        <v>165</v>
      </c>
      <c r="O24" s="56" t="s">
        <v>166</v>
      </c>
      <c r="P24" s="85" t="s">
        <v>21</v>
      </c>
    </row>
    <row r="25" spans="1:16" s="4" customFormat="1" ht="36" x14ac:dyDescent="0.2">
      <c r="A25" s="55"/>
      <c r="B25" s="55"/>
      <c r="C25" s="57"/>
      <c r="D25" s="57"/>
      <c r="E25" s="142"/>
      <c r="F25" s="142"/>
      <c r="G25" s="27" t="s">
        <v>22</v>
      </c>
      <c r="H25" s="29">
        <v>0.1</v>
      </c>
      <c r="I25" s="33">
        <v>0</v>
      </c>
      <c r="J25" s="33">
        <v>0</v>
      </c>
      <c r="K25" s="33">
        <v>0.1</v>
      </c>
      <c r="L25" s="44" t="s">
        <v>23</v>
      </c>
      <c r="M25" s="103"/>
      <c r="N25" s="103"/>
      <c r="O25" s="57"/>
      <c r="P25" s="86"/>
    </row>
    <row r="26" spans="1:16" ht="49.5" customHeight="1" x14ac:dyDescent="0.25">
      <c r="A26" s="55"/>
      <c r="B26" s="55"/>
      <c r="C26" s="57"/>
      <c r="D26" s="57"/>
      <c r="E26" s="61" t="s">
        <v>24</v>
      </c>
      <c r="F26" s="62"/>
      <c r="G26" s="27" t="s">
        <v>17</v>
      </c>
      <c r="H26" s="30">
        <f>SUM(I26:L26)</f>
        <v>77980000</v>
      </c>
      <c r="I26" s="43">
        <v>0</v>
      </c>
      <c r="J26" s="43">
        <v>21800000</v>
      </c>
      <c r="K26" s="43">
        <v>31090000</v>
      </c>
      <c r="L26" s="43">
        <v>25090000</v>
      </c>
      <c r="M26" s="103"/>
      <c r="N26" s="103"/>
      <c r="O26" s="57"/>
      <c r="P26" s="86"/>
    </row>
    <row r="27" spans="1:16" ht="36" x14ac:dyDescent="0.25">
      <c r="A27" s="55"/>
      <c r="B27" s="55"/>
      <c r="C27" s="57"/>
      <c r="D27" s="57"/>
      <c r="E27" s="63"/>
      <c r="F27" s="64"/>
      <c r="G27" s="27" t="s">
        <v>22</v>
      </c>
      <c r="H27" s="31">
        <f>SUM(I27:L27)</f>
        <v>64278160</v>
      </c>
      <c r="I27" s="43">
        <v>0</v>
      </c>
      <c r="J27" s="43">
        <v>0</v>
      </c>
      <c r="K27" s="43">
        <v>64278160</v>
      </c>
      <c r="L27" s="44" t="s">
        <v>25</v>
      </c>
      <c r="M27" s="103"/>
      <c r="N27" s="103"/>
      <c r="O27" s="57"/>
      <c r="P27" s="86"/>
    </row>
    <row r="28" spans="1:16" ht="36" x14ac:dyDescent="0.25">
      <c r="A28" s="55"/>
      <c r="B28" s="55"/>
      <c r="C28" s="58"/>
      <c r="D28" s="58"/>
      <c r="E28" s="65"/>
      <c r="F28" s="66"/>
      <c r="G28" s="32" t="s">
        <v>26</v>
      </c>
      <c r="H28" s="31">
        <f>SUM(I28:L28)</f>
        <v>0</v>
      </c>
      <c r="I28" s="43">
        <v>0</v>
      </c>
      <c r="J28" s="43">
        <v>0</v>
      </c>
      <c r="K28" s="43">
        <v>0</v>
      </c>
      <c r="L28" s="44" t="s">
        <v>27</v>
      </c>
      <c r="M28" s="104"/>
      <c r="N28" s="104"/>
      <c r="O28" s="58"/>
      <c r="P28" s="87"/>
    </row>
    <row r="29" spans="1:16" s="4" customFormat="1" ht="45.75" customHeight="1" x14ac:dyDescent="0.2">
      <c r="A29" s="55"/>
      <c r="B29" s="55"/>
      <c r="C29" s="56" t="s">
        <v>67</v>
      </c>
      <c r="D29" s="56" t="s">
        <v>167</v>
      </c>
      <c r="E29" s="142">
        <v>1</v>
      </c>
      <c r="F29" s="142">
        <v>0.25</v>
      </c>
      <c r="G29" s="27" t="s">
        <v>17</v>
      </c>
      <c r="H29" s="28">
        <v>1</v>
      </c>
      <c r="I29" s="33">
        <v>0</v>
      </c>
      <c r="J29" s="33">
        <v>0.2</v>
      </c>
      <c r="K29" s="33">
        <v>0.7</v>
      </c>
      <c r="L29" s="33">
        <v>1</v>
      </c>
      <c r="M29" s="102" t="s">
        <v>168</v>
      </c>
      <c r="N29" s="102" t="s">
        <v>169</v>
      </c>
      <c r="O29" s="56" t="s">
        <v>170</v>
      </c>
      <c r="P29" s="85" t="s">
        <v>21</v>
      </c>
    </row>
    <row r="30" spans="1:16" s="4" customFormat="1" ht="36" x14ac:dyDescent="0.2">
      <c r="A30" s="55"/>
      <c r="B30" s="55"/>
      <c r="C30" s="57"/>
      <c r="D30" s="57"/>
      <c r="E30" s="142"/>
      <c r="F30" s="142"/>
      <c r="G30" s="27" t="s">
        <v>22</v>
      </c>
      <c r="H30" s="29">
        <v>0.75</v>
      </c>
      <c r="I30" s="33">
        <v>0.5</v>
      </c>
      <c r="J30" s="33">
        <v>0.75</v>
      </c>
      <c r="K30" s="33">
        <v>0.75</v>
      </c>
      <c r="L30" s="44" t="s">
        <v>23</v>
      </c>
      <c r="M30" s="103"/>
      <c r="N30" s="103"/>
      <c r="O30" s="57"/>
      <c r="P30" s="86"/>
    </row>
    <row r="31" spans="1:16" ht="49.5" customHeight="1" x14ac:dyDescent="0.25">
      <c r="A31" s="55"/>
      <c r="B31" s="55"/>
      <c r="C31" s="57"/>
      <c r="D31" s="57"/>
      <c r="E31" s="61" t="s">
        <v>24</v>
      </c>
      <c r="F31" s="62"/>
      <c r="G31" s="27" t="s">
        <v>17</v>
      </c>
      <c r="H31" s="30">
        <f>SUM(I31:L31)</f>
        <v>38000000</v>
      </c>
      <c r="I31" s="43">
        <v>0</v>
      </c>
      <c r="J31" s="43">
        <v>4665990</v>
      </c>
      <c r="K31" s="43">
        <v>27165990</v>
      </c>
      <c r="L31" s="43">
        <f>1500000+4665990+2030</f>
        <v>6168020</v>
      </c>
      <c r="M31" s="103"/>
      <c r="N31" s="103"/>
      <c r="O31" s="57"/>
      <c r="P31" s="86"/>
    </row>
    <row r="32" spans="1:16" ht="36" x14ac:dyDescent="0.25">
      <c r="A32" s="55"/>
      <c r="B32" s="55"/>
      <c r="C32" s="57"/>
      <c r="D32" s="57"/>
      <c r="E32" s="63"/>
      <c r="F32" s="64"/>
      <c r="G32" s="27" t="s">
        <v>22</v>
      </c>
      <c r="H32" s="31">
        <f>SUM(I32:L32)</f>
        <v>37996710</v>
      </c>
      <c r="I32" s="43">
        <v>37996710</v>
      </c>
      <c r="J32" s="33">
        <v>0</v>
      </c>
      <c r="K32" s="43">
        <v>0</v>
      </c>
      <c r="L32" s="44" t="s">
        <v>25</v>
      </c>
      <c r="M32" s="103"/>
      <c r="N32" s="103"/>
      <c r="O32" s="57"/>
      <c r="P32" s="86"/>
    </row>
    <row r="33" spans="1:16" ht="36" x14ac:dyDescent="0.25">
      <c r="A33" s="55"/>
      <c r="B33" s="55"/>
      <c r="C33" s="58"/>
      <c r="D33" s="58"/>
      <c r="E33" s="65"/>
      <c r="F33" s="66"/>
      <c r="G33" s="32" t="s">
        <v>26</v>
      </c>
      <c r="H33" s="31">
        <f>SUM(I33:L33)</f>
        <v>30330720</v>
      </c>
      <c r="I33" s="43">
        <v>25664730</v>
      </c>
      <c r="J33" s="33">
        <v>0</v>
      </c>
      <c r="K33" s="43">
        <v>4665990</v>
      </c>
      <c r="L33" s="44" t="s">
        <v>27</v>
      </c>
      <c r="M33" s="104"/>
      <c r="N33" s="104"/>
      <c r="O33" s="58"/>
      <c r="P33" s="87"/>
    </row>
    <row r="34" spans="1:16" s="4" customFormat="1" ht="45.75" customHeight="1" x14ac:dyDescent="0.2">
      <c r="A34" s="55"/>
      <c r="B34" s="55"/>
      <c r="C34" s="56" t="s">
        <v>67</v>
      </c>
      <c r="D34" s="56" t="s">
        <v>171</v>
      </c>
      <c r="E34" s="142">
        <v>1</v>
      </c>
      <c r="F34" s="142">
        <v>0.25</v>
      </c>
      <c r="G34" s="27" t="s">
        <v>17</v>
      </c>
      <c r="H34" s="28">
        <v>1</v>
      </c>
      <c r="I34" s="33">
        <v>0</v>
      </c>
      <c r="J34" s="33">
        <v>0.2</v>
      </c>
      <c r="K34" s="33">
        <v>0.7</v>
      </c>
      <c r="L34" s="33">
        <v>1</v>
      </c>
      <c r="M34" s="102" t="s">
        <v>52</v>
      </c>
      <c r="N34" s="102" t="s">
        <v>172</v>
      </c>
      <c r="O34" s="56" t="s">
        <v>173</v>
      </c>
      <c r="P34" s="85" t="s">
        <v>21</v>
      </c>
    </row>
    <row r="35" spans="1:16" s="4" customFormat="1" ht="36" x14ac:dyDescent="0.2">
      <c r="A35" s="55"/>
      <c r="B35" s="55"/>
      <c r="C35" s="57"/>
      <c r="D35" s="57"/>
      <c r="E35" s="142"/>
      <c r="F35" s="142"/>
      <c r="G35" s="27" t="s">
        <v>22</v>
      </c>
      <c r="H35" s="29">
        <f>SUM(I35:L35)</f>
        <v>0</v>
      </c>
      <c r="I35" s="33">
        <v>0</v>
      </c>
      <c r="J35" s="33">
        <v>0</v>
      </c>
      <c r="K35" s="33">
        <v>0</v>
      </c>
      <c r="L35" s="44" t="s">
        <v>23</v>
      </c>
      <c r="M35" s="103"/>
      <c r="N35" s="103"/>
      <c r="O35" s="57"/>
      <c r="P35" s="86"/>
    </row>
    <row r="36" spans="1:16" ht="49.5" customHeight="1" x14ac:dyDescent="0.25">
      <c r="A36" s="55"/>
      <c r="B36" s="55"/>
      <c r="C36" s="57"/>
      <c r="D36" s="57"/>
      <c r="E36" s="61" t="s">
        <v>24</v>
      </c>
      <c r="F36" s="62"/>
      <c r="G36" s="27" t="s">
        <v>17</v>
      </c>
      <c r="H36" s="30">
        <f>SUM(I36:L36)</f>
        <v>26000000</v>
      </c>
      <c r="I36" s="43">
        <v>0</v>
      </c>
      <c r="J36" s="43">
        <v>5333334</v>
      </c>
      <c r="K36" s="43">
        <v>13833333</v>
      </c>
      <c r="L36" s="43">
        <v>6833333</v>
      </c>
      <c r="M36" s="103"/>
      <c r="N36" s="103"/>
      <c r="O36" s="57"/>
      <c r="P36" s="86"/>
    </row>
    <row r="37" spans="1:16" ht="36" x14ac:dyDescent="0.25">
      <c r="A37" s="55"/>
      <c r="B37" s="55"/>
      <c r="C37" s="57"/>
      <c r="D37" s="57"/>
      <c r="E37" s="63"/>
      <c r="F37" s="64"/>
      <c r="G37" s="27" t="s">
        <v>22</v>
      </c>
      <c r="H37" s="31">
        <f>SUM(I37:L37)</f>
        <v>0</v>
      </c>
      <c r="I37" s="43">
        <v>0</v>
      </c>
      <c r="J37" s="43">
        <v>0</v>
      </c>
      <c r="K37" s="43">
        <v>0</v>
      </c>
      <c r="L37" s="44" t="s">
        <v>25</v>
      </c>
      <c r="M37" s="103"/>
      <c r="N37" s="103"/>
      <c r="O37" s="57"/>
      <c r="P37" s="86"/>
    </row>
    <row r="38" spans="1:16" ht="36" x14ac:dyDescent="0.25">
      <c r="A38" s="55"/>
      <c r="B38" s="55"/>
      <c r="C38" s="58"/>
      <c r="D38" s="58"/>
      <c r="E38" s="65"/>
      <c r="F38" s="66"/>
      <c r="G38" s="32" t="s">
        <v>26</v>
      </c>
      <c r="H38" s="31">
        <f>SUM(I38:L38)</f>
        <v>0</v>
      </c>
      <c r="I38" s="43">
        <v>0</v>
      </c>
      <c r="J38" s="43">
        <v>0</v>
      </c>
      <c r="K38" s="43">
        <v>0</v>
      </c>
      <c r="L38" s="44" t="s">
        <v>27</v>
      </c>
      <c r="M38" s="104"/>
      <c r="N38" s="104"/>
      <c r="O38" s="58"/>
      <c r="P38" s="87"/>
    </row>
    <row r="39" spans="1:16" s="4" customFormat="1" ht="45.75" customHeight="1" x14ac:dyDescent="0.2">
      <c r="A39" s="55"/>
      <c r="B39" s="55"/>
      <c r="C39" s="56" t="s">
        <v>67</v>
      </c>
      <c r="D39" s="56" t="s">
        <v>174</v>
      </c>
      <c r="E39" s="142">
        <v>1</v>
      </c>
      <c r="F39" s="142">
        <v>0.25</v>
      </c>
      <c r="G39" s="27" t="s">
        <v>17</v>
      </c>
      <c r="H39" s="28">
        <v>1</v>
      </c>
      <c r="I39" s="33">
        <v>0</v>
      </c>
      <c r="J39" s="33">
        <v>0.2</v>
      </c>
      <c r="K39" s="33">
        <v>0.5</v>
      </c>
      <c r="L39" s="33">
        <v>1</v>
      </c>
      <c r="M39" s="102" t="s">
        <v>52</v>
      </c>
      <c r="N39" s="102" t="s">
        <v>175</v>
      </c>
      <c r="O39" s="56" t="s">
        <v>176</v>
      </c>
      <c r="P39" s="85" t="s">
        <v>21</v>
      </c>
    </row>
    <row r="40" spans="1:16" s="4" customFormat="1" ht="36" x14ac:dyDescent="0.2">
      <c r="A40" s="55"/>
      <c r="B40" s="55"/>
      <c r="C40" s="57"/>
      <c r="D40" s="57"/>
      <c r="E40" s="142"/>
      <c r="F40" s="142"/>
      <c r="G40" s="27" t="s">
        <v>22</v>
      </c>
      <c r="H40" s="29">
        <v>0.18</v>
      </c>
      <c r="I40" s="33">
        <v>0</v>
      </c>
      <c r="J40" s="33">
        <v>0</v>
      </c>
      <c r="K40" s="33">
        <v>0.18</v>
      </c>
      <c r="L40" s="44" t="s">
        <v>23</v>
      </c>
      <c r="M40" s="103"/>
      <c r="N40" s="103"/>
      <c r="O40" s="57"/>
      <c r="P40" s="86"/>
    </row>
    <row r="41" spans="1:16" ht="49.5" customHeight="1" x14ac:dyDescent="0.25">
      <c r="A41" s="55"/>
      <c r="B41" s="55"/>
      <c r="C41" s="57"/>
      <c r="D41" s="57"/>
      <c r="E41" s="61" t="s">
        <v>24</v>
      </c>
      <c r="F41" s="62"/>
      <c r="G41" s="27" t="s">
        <v>17</v>
      </c>
      <c r="H41" s="30">
        <f>SUM(I41:L41)</f>
        <v>27692000</v>
      </c>
      <c r="I41" s="43">
        <v>0</v>
      </c>
      <c r="J41" s="43">
        <v>6508334</v>
      </c>
      <c r="K41" s="43">
        <v>10591833</v>
      </c>
      <c r="L41" s="43">
        <v>10591833</v>
      </c>
      <c r="M41" s="103"/>
      <c r="N41" s="103"/>
      <c r="O41" s="57"/>
      <c r="P41" s="86"/>
    </row>
    <row r="42" spans="1:16" ht="36" x14ac:dyDescent="0.25">
      <c r="A42" s="55"/>
      <c r="B42" s="55"/>
      <c r="C42" s="57"/>
      <c r="D42" s="57"/>
      <c r="E42" s="63"/>
      <c r="F42" s="64"/>
      <c r="G42" s="27" t="s">
        <v>22</v>
      </c>
      <c r="H42" s="31">
        <f>SUM(I42:L42)</f>
        <v>44670756</v>
      </c>
      <c r="I42" s="43">
        <v>0</v>
      </c>
      <c r="J42" s="43">
        <v>28537780</v>
      </c>
      <c r="K42" s="43">
        <v>16132976</v>
      </c>
      <c r="L42" s="44" t="s">
        <v>25</v>
      </c>
      <c r="M42" s="103"/>
      <c r="N42" s="103"/>
      <c r="O42" s="57"/>
      <c r="P42" s="86"/>
    </row>
    <row r="43" spans="1:16" ht="36" x14ac:dyDescent="0.25">
      <c r="A43" s="55"/>
      <c r="B43" s="55"/>
      <c r="C43" s="58"/>
      <c r="D43" s="58"/>
      <c r="E43" s="65"/>
      <c r="F43" s="66"/>
      <c r="G43" s="32" t="s">
        <v>26</v>
      </c>
      <c r="H43" s="31">
        <f>SUM(I43:L43)</f>
        <v>8066488</v>
      </c>
      <c r="I43" s="43">
        <v>0</v>
      </c>
      <c r="J43" s="43">
        <v>0</v>
      </c>
      <c r="K43" s="43">
        <v>8066488</v>
      </c>
      <c r="L43" s="44" t="s">
        <v>27</v>
      </c>
      <c r="M43" s="104"/>
      <c r="N43" s="104"/>
      <c r="O43" s="58"/>
      <c r="P43" s="87"/>
    </row>
    <row r="44" spans="1:16" s="4" customFormat="1" ht="45.75" customHeight="1" x14ac:dyDescent="0.2">
      <c r="A44" s="55"/>
      <c r="B44" s="55"/>
      <c r="C44" s="56" t="s">
        <v>67</v>
      </c>
      <c r="D44" s="56" t="s">
        <v>177</v>
      </c>
      <c r="E44" s="59">
        <v>1</v>
      </c>
      <c r="F44" s="59">
        <v>0.25</v>
      </c>
      <c r="G44" s="27" t="s">
        <v>17</v>
      </c>
      <c r="H44" s="28">
        <v>1</v>
      </c>
      <c r="I44" s="33">
        <v>0</v>
      </c>
      <c r="J44" s="33">
        <v>0</v>
      </c>
      <c r="K44" s="33">
        <v>0.5</v>
      </c>
      <c r="L44" s="33">
        <v>1</v>
      </c>
      <c r="M44" s="102" t="s">
        <v>52</v>
      </c>
      <c r="N44" s="102" t="s">
        <v>178</v>
      </c>
      <c r="O44" s="56" t="s">
        <v>179</v>
      </c>
      <c r="P44" s="85" t="s">
        <v>21</v>
      </c>
    </row>
    <row r="45" spans="1:16" s="4" customFormat="1" ht="36" x14ac:dyDescent="0.2">
      <c r="A45" s="55"/>
      <c r="B45" s="55"/>
      <c r="C45" s="57"/>
      <c r="D45" s="57"/>
      <c r="E45" s="60"/>
      <c r="F45" s="60"/>
      <c r="G45" s="27" t="s">
        <v>22</v>
      </c>
      <c r="H45" s="29">
        <v>0.18</v>
      </c>
      <c r="I45" s="33">
        <v>0</v>
      </c>
      <c r="J45" s="33">
        <v>0.1</v>
      </c>
      <c r="K45" s="33">
        <v>0.18</v>
      </c>
      <c r="L45" s="44" t="s">
        <v>23</v>
      </c>
      <c r="M45" s="103"/>
      <c r="N45" s="103"/>
      <c r="O45" s="57"/>
      <c r="P45" s="86"/>
    </row>
    <row r="46" spans="1:16" ht="49.5" customHeight="1" x14ac:dyDescent="0.25">
      <c r="A46" s="55"/>
      <c r="B46" s="55"/>
      <c r="C46" s="57"/>
      <c r="D46" s="57"/>
      <c r="E46" s="61" t="s">
        <v>24</v>
      </c>
      <c r="F46" s="62"/>
      <c r="G46" s="27" t="s">
        <v>17</v>
      </c>
      <c r="H46" s="30">
        <f>SUM(I46:L46)</f>
        <v>116990000</v>
      </c>
      <c r="I46" s="43">
        <v>0</v>
      </c>
      <c r="J46" s="43">
        <v>0</v>
      </c>
      <c r="K46" s="43">
        <v>58495000</v>
      </c>
      <c r="L46" s="43">
        <v>58495000</v>
      </c>
      <c r="M46" s="103"/>
      <c r="N46" s="103"/>
      <c r="O46" s="57"/>
      <c r="P46" s="86"/>
    </row>
    <row r="47" spans="1:16" ht="36" x14ac:dyDescent="0.25">
      <c r="A47" s="55"/>
      <c r="B47" s="55"/>
      <c r="C47" s="57"/>
      <c r="D47" s="57"/>
      <c r="E47" s="63"/>
      <c r="F47" s="64"/>
      <c r="G47" s="27" t="s">
        <v>22</v>
      </c>
      <c r="H47" s="31">
        <f>SUM(I47:L47)</f>
        <v>102311380</v>
      </c>
      <c r="I47" s="43">
        <v>0</v>
      </c>
      <c r="J47" s="43">
        <v>102311380</v>
      </c>
      <c r="K47" s="43">
        <v>0</v>
      </c>
      <c r="L47" s="44" t="s">
        <v>25</v>
      </c>
      <c r="M47" s="103"/>
      <c r="N47" s="103"/>
      <c r="O47" s="57"/>
      <c r="P47" s="86"/>
    </row>
    <row r="48" spans="1:16" ht="36" x14ac:dyDescent="0.25">
      <c r="A48" s="55"/>
      <c r="B48" s="55"/>
      <c r="C48" s="58"/>
      <c r="D48" s="58"/>
      <c r="E48" s="65"/>
      <c r="F48" s="66"/>
      <c r="G48" s="32" t="s">
        <v>26</v>
      </c>
      <c r="H48" s="31">
        <f>SUM(I48:L48)</f>
        <v>33328812</v>
      </c>
      <c r="I48" s="43">
        <v>0</v>
      </c>
      <c r="J48" s="43">
        <v>0</v>
      </c>
      <c r="K48" s="43">
        <v>33328812</v>
      </c>
      <c r="L48" s="44" t="s">
        <v>27</v>
      </c>
      <c r="M48" s="104"/>
      <c r="N48" s="104"/>
      <c r="O48" s="58"/>
      <c r="P48" s="87"/>
    </row>
    <row r="49" spans="1:16" s="4" customFormat="1" ht="45.75" customHeight="1" x14ac:dyDescent="0.2">
      <c r="A49" s="55"/>
      <c r="B49" s="55"/>
      <c r="C49" s="56" t="s">
        <v>67</v>
      </c>
      <c r="D49" s="56" t="s">
        <v>180</v>
      </c>
      <c r="E49" s="142">
        <v>1</v>
      </c>
      <c r="F49" s="142">
        <v>0.25</v>
      </c>
      <c r="G49" s="27" t="s">
        <v>17</v>
      </c>
      <c r="H49" s="28">
        <v>1</v>
      </c>
      <c r="I49" s="33">
        <v>0.25</v>
      </c>
      <c r="J49" s="33">
        <v>0.5</v>
      </c>
      <c r="K49" s="33">
        <v>0.75</v>
      </c>
      <c r="L49" s="33">
        <v>1</v>
      </c>
      <c r="M49" s="102" t="s">
        <v>181</v>
      </c>
      <c r="N49" s="102" t="s">
        <v>182</v>
      </c>
      <c r="O49" s="56" t="s">
        <v>183</v>
      </c>
      <c r="P49" s="85" t="s">
        <v>21</v>
      </c>
    </row>
    <row r="50" spans="1:16" s="4" customFormat="1" ht="36" x14ac:dyDescent="0.2">
      <c r="A50" s="55"/>
      <c r="B50" s="55"/>
      <c r="C50" s="57"/>
      <c r="D50" s="57"/>
      <c r="E50" s="142"/>
      <c r="F50" s="142"/>
      <c r="G50" s="27" t="s">
        <v>22</v>
      </c>
      <c r="H50" s="29">
        <v>0.75</v>
      </c>
      <c r="I50" s="33">
        <v>0.25</v>
      </c>
      <c r="J50" s="33">
        <v>0.5</v>
      </c>
      <c r="K50" s="33">
        <v>0.75</v>
      </c>
      <c r="L50" s="44" t="s">
        <v>23</v>
      </c>
      <c r="M50" s="103"/>
      <c r="N50" s="103"/>
      <c r="O50" s="57"/>
      <c r="P50" s="86"/>
    </row>
    <row r="51" spans="1:16" ht="49.5" customHeight="1" x14ac:dyDescent="0.25">
      <c r="A51" s="55"/>
      <c r="B51" s="55"/>
      <c r="C51" s="57"/>
      <c r="D51" s="57"/>
      <c r="E51" s="61" t="s">
        <v>24</v>
      </c>
      <c r="F51" s="62"/>
      <c r="G51" s="27" t="s">
        <v>17</v>
      </c>
      <c r="H51" s="30">
        <f>SUM(I51:L51)</f>
        <v>1017864000</v>
      </c>
      <c r="I51" s="43">
        <v>254466000</v>
      </c>
      <c r="J51" s="43">
        <f>I51</f>
        <v>254466000</v>
      </c>
      <c r="K51" s="43">
        <v>254466000</v>
      </c>
      <c r="L51" s="43">
        <f>K51</f>
        <v>254466000</v>
      </c>
      <c r="M51" s="103"/>
      <c r="N51" s="103"/>
      <c r="O51" s="57"/>
      <c r="P51" s="86"/>
    </row>
    <row r="52" spans="1:16" ht="36" x14ac:dyDescent="0.25">
      <c r="A52" s="55"/>
      <c r="B52" s="55"/>
      <c r="C52" s="57"/>
      <c r="D52" s="57"/>
      <c r="E52" s="63"/>
      <c r="F52" s="64"/>
      <c r="G52" s="27" t="s">
        <v>22</v>
      </c>
      <c r="H52" s="31">
        <f>SUM(I52:L52)</f>
        <v>1017864000</v>
      </c>
      <c r="I52" s="43">
        <v>1017864000</v>
      </c>
      <c r="J52" s="43">
        <v>0</v>
      </c>
      <c r="K52" s="43">
        <v>0</v>
      </c>
      <c r="L52" s="44" t="s">
        <v>25</v>
      </c>
      <c r="M52" s="103"/>
      <c r="N52" s="103"/>
      <c r="O52" s="57"/>
      <c r="P52" s="86"/>
    </row>
    <row r="53" spans="1:16" ht="36" x14ac:dyDescent="0.25">
      <c r="A53" s="55"/>
      <c r="B53" s="55"/>
      <c r="C53" s="58"/>
      <c r="D53" s="58"/>
      <c r="E53" s="65"/>
      <c r="F53" s="66"/>
      <c r="G53" s="32" t="s">
        <v>26</v>
      </c>
      <c r="H53" s="31">
        <f>SUM(I53:L53)</f>
        <v>621839666</v>
      </c>
      <c r="I53" s="43">
        <v>109520888</v>
      </c>
      <c r="J53" s="43">
        <f>84367100+85647017+82284224+3000000</f>
        <v>255298341</v>
      </c>
      <c r="K53" s="43">
        <v>257020437</v>
      </c>
      <c r="L53" s="44" t="s">
        <v>27</v>
      </c>
      <c r="M53" s="104"/>
      <c r="N53" s="104"/>
      <c r="O53" s="58"/>
      <c r="P53" s="87"/>
    </row>
    <row r="54" spans="1:16" x14ac:dyDescent="0.25">
      <c r="A54" s="14"/>
      <c r="B54" s="15"/>
      <c r="C54" s="17"/>
      <c r="D54" s="17"/>
      <c r="E54" s="17"/>
      <c r="F54" s="17"/>
      <c r="G54" s="15"/>
      <c r="H54" s="18"/>
      <c r="I54" s="19"/>
      <c r="J54" s="19"/>
      <c r="K54" s="19"/>
      <c r="L54" s="19"/>
      <c r="M54" s="19"/>
      <c r="N54" s="19"/>
      <c r="O54" s="19"/>
      <c r="P54" s="17"/>
    </row>
    <row r="55" spans="1:16" ht="25.5" customHeight="1" x14ac:dyDescent="0.25">
      <c r="A55" s="143" t="s">
        <v>184</v>
      </c>
      <c r="B55" s="143"/>
      <c r="C55" s="143"/>
      <c r="D55" s="143"/>
      <c r="E55" s="143"/>
      <c r="F55" s="143"/>
      <c r="G55" s="143"/>
      <c r="H55" s="143"/>
      <c r="I55" s="143"/>
      <c r="J55" s="143"/>
      <c r="K55" s="143"/>
      <c r="L55" s="143"/>
      <c r="M55" s="143"/>
      <c r="N55" s="143"/>
      <c r="O55" s="143"/>
      <c r="P55" s="143"/>
    </row>
    <row r="56" spans="1:16" ht="42" customHeight="1" x14ac:dyDescent="0.25">
      <c r="A56" s="56">
        <v>3</v>
      </c>
      <c r="B56" s="56" t="s">
        <v>153</v>
      </c>
      <c r="C56" s="56" t="s">
        <v>121</v>
      </c>
      <c r="D56" s="56" t="s">
        <v>185</v>
      </c>
      <c r="E56" s="142">
        <v>1</v>
      </c>
      <c r="F56" s="142">
        <v>0.6</v>
      </c>
      <c r="G56" s="27" t="s">
        <v>17</v>
      </c>
      <c r="H56" s="34">
        <v>1</v>
      </c>
      <c r="I56" s="35">
        <v>0.8</v>
      </c>
      <c r="J56" s="35">
        <v>1</v>
      </c>
      <c r="K56" s="35">
        <v>1</v>
      </c>
      <c r="L56" s="73" t="s">
        <v>45</v>
      </c>
      <c r="M56" s="102" t="s">
        <v>186</v>
      </c>
      <c r="N56" s="149" t="s">
        <v>187</v>
      </c>
      <c r="O56" s="56" t="s">
        <v>188</v>
      </c>
      <c r="P56" s="85"/>
    </row>
    <row r="57" spans="1:16" ht="42" customHeight="1" x14ac:dyDescent="0.25">
      <c r="A57" s="57"/>
      <c r="B57" s="57"/>
      <c r="C57" s="57"/>
      <c r="D57" s="57"/>
      <c r="E57" s="142"/>
      <c r="F57" s="142"/>
      <c r="G57" s="27" t="s">
        <v>22</v>
      </c>
      <c r="H57" s="36">
        <v>1</v>
      </c>
      <c r="I57" s="35">
        <v>0.7</v>
      </c>
      <c r="J57" s="52">
        <v>0.85</v>
      </c>
      <c r="K57" s="35">
        <v>1</v>
      </c>
      <c r="L57" s="74"/>
      <c r="M57" s="103"/>
      <c r="N57" s="150"/>
      <c r="O57" s="57"/>
      <c r="P57" s="86"/>
    </row>
    <row r="58" spans="1:16" ht="30" customHeight="1" x14ac:dyDescent="0.25">
      <c r="A58" s="57"/>
      <c r="B58" s="57"/>
      <c r="C58" s="57"/>
      <c r="D58" s="57"/>
      <c r="E58" s="61" t="s">
        <v>24</v>
      </c>
      <c r="F58" s="62"/>
      <c r="G58" s="27" t="s">
        <v>17</v>
      </c>
      <c r="H58" s="30" t="s">
        <v>48</v>
      </c>
      <c r="I58" s="43" t="s">
        <v>48</v>
      </c>
      <c r="J58" s="43" t="s">
        <v>48</v>
      </c>
      <c r="K58" s="43" t="s">
        <v>48</v>
      </c>
      <c r="L58" s="74"/>
      <c r="M58" s="103"/>
      <c r="N58" s="150"/>
      <c r="O58" s="57"/>
      <c r="P58" s="86"/>
    </row>
    <row r="59" spans="1:16" ht="30" customHeight="1" x14ac:dyDescent="0.25">
      <c r="A59" s="57"/>
      <c r="B59" s="57"/>
      <c r="C59" s="57"/>
      <c r="D59" s="57"/>
      <c r="E59" s="63"/>
      <c r="F59" s="64"/>
      <c r="G59" s="27" t="s">
        <v>22</v>
      </c>
      <c r="H59" s="31" t="s">
        <v>48</v>
      </c>
      <c r="I59" s="43" t="s">
        <v>48</v>
      </c>
      <c r="J59" s="43" t="s">
        <v>48</v>
      </c>
      <c r="K59" s="43" t="s">
        <v>48</v>
      </c>
      <c r="L59" s="74"/>
      <c r="M59" s="103"/>
      <c r="N59" s="150"/>
      <c r="O59" s="57"/>
      <c r="P59" s="86"/>
    </row>
    <row r="60" spans="1:16" ht="30" customHeight="1" x14ac:dyDescent="0.25">
      <c r="A60" s="57"/>
      <c r="B60" s="57"/>
      <c r="C60" s="58"/>
      <c r="D60" s="58"/>
      <c r="E60" s="65"/>
      <c r="F60" s="66"/>
      <c r="G60" s="32" t="s">
        <v>26</v>
      </c>
      <c r="H60" s="31" t="s">
        <v>48</v>
      </c>
      <c r="I60" s="43" t="s">
        <v>48</v>
      </c>
      <c r="J60" s="43" t="s">
        <v>48</v>
      </c>
      <c r="K60" s="43" t="s">
        <v>48</v>
      </c>
      <c r="L60" s="75"/>
      <c r="M60" s="104"/>
      <c r="N60" s="151"/>
      <c r="O60" s="58"/>
      <c r="P60" s="87"/>
    </row>
    <row r="61" spans="1:16" ht="42" customHeight="1" x14ac:dyDescent="0.25">
      <c r="A61" s="57"/>
      <c r="B61" s="57"/>
      <c r="C61" s="56" t="s">
        <v>189</v>
      </c>
      <c r="D61" s="56" t="s">
        <v>190</v>
      </c>
      <c r="E61" s="142">
        <v>1</v>
      </c>
      <c r="F61" s="142">
        <v>0.25</v>
      </c>
      <c r="G61" s="27" t="s">
        <v>17</v>
      </c>
      <c r="H61" s="34">
        <v>1</v>
      </c>
      <c r="I61" s="33">
        <v>0</v>
      </c>
      <c r="J61" s="35">
        <v>0</v>
      </c>
      <c r="K61" s="35">
        <v>0</v>
      </c>
      <c r="L61" s="67"/>
      <c r="M61" s="102" t="s">
        <v>74</v>
      </c>
      <c r="N61" s="102" t="s">
        <v>191</v>
      </c>
      <c r="O61" s="56" t="s">
        <v>192</v>
      </c>
      <c r="P61" s="85"/>
    </row>
    <row r="62" spans="1:16" ht="33" customHeight="1" x14ac:dyDescent="0.25">
      <c r="A62" s="57"/>
      <c r="B62" s="57"/>
      <c r="C62" s="57"/>
      <c r="D62" s="57"/>
      <c r="E62" s="142"/>
      <c r="F62" s="142"/>
      <c r="G62" s="27" t="s">
        <v>22</v>
      </c>
      <c r="H62" s="36">
        <v>0</v>
      </c>
      <c r="I62" s="33">
        <v>0</v>
      </c>
      <c r="J62" s="33">
        <v>0</v>
      </c>
      <c r="K62" s="35">
        <v>0</v>
      </c>
      <c r="L62" s="68"/>
      <c r="M62" s="103"/>
      <c r="N62" s="103"/>
      <c r="O62" s="57"/>
      <c r="P62" s="86"/>
    </row>
    <row r="63" spans="1:16" ht="30.75" customHeight="1" x14ac:dyDescent="0.25">
      <c r="A63" s="57"/>
      <c r="B63" s="57"/>
      <c r="C63" s="57"/>
      <c r="D63" s="57"/>
      <c r="E63" s="61" t="s">
        <v>24</v>
      </c>
      <c r="F63" s="62"/>
      <c r="G63" s="27" t="s">
        <v>17</v>
      </c>
      <c r="H63" s="30">
        <f>K63</f>
        <v>0</v>
      </c>
      <c r="I63" s="43">
        <v>0</v>
      </c>
      <c r="J63" s="50">
        <v>0</v>
      </c>
      <c r="K63" s="43">
        <v>0</v>
      </c>
      <c r="L63" s="68"/>
      <c r="M63" s="103"/>
      <c r="N63" s="103"/>
      <c r="O63" s="57"/>
      <c r="P63" s="86"/>
    </row>
    <row r="64" spans="1:16" ht="35.25" customHeight="1" x14ac:dyDescent="0.25">
      <c r="A64" s="57"/>
      <c r="B64" s="57"/>
      <c r="C64" s="57"/>
      <c r="D64" s="57"/>
      <c r="E64" s="63"/>
      <c r="F64" s="64"/>
      <c r="G64" s="27" t="s">
        <v>22</v>
      </c>
      <c r="H64" s="31">
        <f>J64</f>
        <v>0</v>
      </c>
      <c r="I64" s="43">
        <v>0</v>
      </c>
      <c r="J64" s="43">
        <v>0</v>
      </c>
      <c r="K64" s="43">
        <v>4800000</v>
      </c>
      <c r="L64" s="68"/>
      <c r="M64" s="103"/>
      <c r="N64" s="103"/>
      <c r="O64" s="57"/>
      <c r="P64" s="86"/>
    </row>
    <row r="65" spans="1:16" ht="35.25" customHeight="1" x14ac:dyDescent="0.25">
      <c r="A65" s="57"/>
      <c r="B65" s="57"/>
      <c r="C65" s="58"/>
      <c r="D65" s="58"/>
      <c r="E65" s="65"/>
      <c r="F65" s="66"/>
      <c r="G65" s="32" t="s">
        <v>26</v>
      </c>
      <c r="H65" s="31">
        <f>J65</f>
        <v>0</v>
      </c>
      <c r="I65" s="43">
        <v>0</v>
      </c>
      <c r="J65" s="43">
        <v>0</v>
      </c>
      <c r="K65" s="43">
        <v>0</v>
      </c>
      <c r="L65" s="69"/>
      <c r="M65" s="104"/>
      <c r="N65" s="104"/>
      <c r="O65" s="58"/>
      <c r="P65" s="87"/>
    </row>
    <row r="66" spans="1:16" ht="42" customHeight="1" x14ac:dyDescent="0.25">
      <c r="A66" s="57"/>
      <c r="B66" s="57"/>
      <c r="C66" s="56" t="s">
        <v>33</v>
      </c>
      <c r="D66" s="56" t="s">
        <v>193</v>
      </c>
      <c r="E66" s="142">
        <v>1</v>
      </c>
      <c r="F66" s="142">
        <v>0.25</v>
      </c>
      <c r="G66" s="27" t="s">
        <v>17</v>
      </c>
      <c r="H66" s="34">
        <v>1</v>
      </c>
      <c r="I66" s="33">
        <v>0</v>
      </c>
      <c r="J66" s="35">
        <v>0</v>
      </c>
      <c r="K66" s="35">
        <v>1</v>
      </c>
      <c r="L66" s="73" t="s">
        <v>45</v>
      </c>
      <c r="M66" s="102" t="s">
        <v>74</v>
      </c>
      <c r="N66" s="102" t="s">
        <v>191</v>
      </c>
      <c r="O66" s="56" t="s">
        <v>194</v>
      </c>
      <c r="P66" s="85"/>
    </row>
    <row r="67" spans="1:16" ht="33" customHeight="1" x14ac:dyDescent="0.25">
      <c r="A67" s="57"/>
      <c r="B67" s="57"/>
      <c r="C67" s="57"/>
      <c r="D67" s="57"/>
      <c r="E67" s="142"/>
      <c r="F67" s="142"/>
      <c r="G67" s="27" t="s">
        <v>22</v>
      </c>
      <c r="H67" s="36">
        <v>1</v>
      </c>
      <c r="I67" s="33">
        <v>0</v>
      </c>
      <c r="J67" s="33">
        <v>0.5</v>
      </c>
      <c r="K67" s="35">
        <v>1</v>
      </c>
      <c r="L67" s="74"/>
      <c r="M67" s="103"/>
      <c r="N67" s="103"/>
      <c r="O67" s="57"/>
      <c r="P67" s="86"/>
    </row>
    <row r="68" spans="1:16" ht="30.75" customHeight="1" x14ac:dyDescent="0.25">
      <c r="A68" s="57"/>
      <c r="B68" s="57"/>
      <c r="C68" s="57"/>
      <c r="D68" s="57"/>
      <c r="E68" s="61" t="s">
        <v>24</v>
      </c>
      <c r="F68" s="62"/>
      <c r="G68" s="27" t="s">
        <v>17</v>
      </c>
      <c r="H68" s="30">
        <f>K68</f>
        <v>144000000</v>
      </c>
      <c r="I68" s="43">
        <v>0</v>
      </c>
      <c r="J68" s="50">
        <v>0</v>
      </c>
      <c r="K68" s="43">
        <v>144000000</v>
      </c>
      <c r="L68" s="74"/>
      <c r="M68" s="103"/>
      <c r="N68" s="103"/>
      <c r="O68" s="57"/>
      <c r="P68" s="86"/>
    </row>
    <row r="69" spans="1:16" ht="33" customHeight="1" x14ac:dyDescent="0.25">
      <c r="A69" s="57"/>
      <c r="B69" s="57"/>
      <c r="C69" s="57"/>
      <c r="D69" s="57"/>
      <c r="E69" s="63"/>
      <c r="F69" s="64"/>
      <c r="G69" s="27" t="s">
        <v>22</v>
      </c>
      <c r="H69" s="31">
        <f>J69</f>
        <v>144000000</v>
      </c>
      <c r="I69" s="43">
        <v>0</v>
      </c>
      <c r="J69" s="43">
        <v>144000000</v>
      </c>
      <c r="K69" s="43">
        <v>0</v>
      </c>
      <c r="L69" s="74"/>
      <c r="M69" s="103"/>
      <c r="N69" s="103"/>
      <c r="O69" s="57"/>
      <c r="P69" s="86"/>
    </row>
    <row r="70" spans="1:16" ht="33" customHeight="1" x14ac:dyDescent="0.25">
      <c r="A70" s="58"/>
      <c r="B70" s="58"/>
      <c r="C70" s="58"/>
      <c r="D70" s="58"/>
      <c r="E70" s="65"/>
      <c r="F70" s="66"/>
      <c r="G70" s="32" t="s">
        <v>26</v>
      </c>
      <c r="H70" s="31">
        <f>J70</f>
        <v>144000000</v>
      </c>
      <c r="I70" s="43">
        <v>0</v>
      </c>
      <c r="J70" s="43">
        <v>144000000</v>
      </c>
      <c r="K70" s="43">
        <v>0</v>
      </c>
      <c r="L70" s="75"/>
      <c r="M70" s="104"/>
      <c r="N70" s="104"/>
      <c r="O70" s="58"/>
      <c r="P70" s="87"/>
    </row>
    <row r="71" spans="1:16" x14ac:dyDescent="0.25">
      <c r="A71" s="38"/>
      <c r="B71" s="38"/>
      <c r="C71" s="38"/>
      <c r="D71" s="38"/>
      <c r="E71" s="39"/>
      <c r="F71" s="39"/>
      <c r="G71" s="40"/>
      <c r="H71" s="41"/>
      <c r="I71" s="42"/>
      <c r="J71" s="42"/>
      <c r="K71" s="42"/>
      <c r="L71" s="42"/>
      <c r="M71" s="37"/>
      <c r="N71" s="37"/>
      <c r="O71" s="37"/>
      <c r="P71" s="37"/>
    </row>
    <row r="72" spans="1:16" ht="25.5" customHeight="1" x14ac:dyDescent="0.25">
      <c r="A72" s="143" t="s">
        <v>195</v>
      </c>
      <c r="B72" s="143"/>
      <c r="C72" s="143"/>
      <c r="D72" s="143"/>
      <c r="E72" s="143"/>
      <c r="F72" s="143"/>
      <c r="G72" s="143"/>
      <c r="H72" s="143"/>
      <c r="I72" s="143"/>
      <c r="J72" s="143"/>
      <c r="K72" s="143"/>
      <c r="L72" s="143"/>
      <c r="M72" s="143"/>
      <c r="N72" s="143"/>
      <c r="O72" s="143"/>
      <c r="P72" s="143"/>
    </row>
    <row r="73" spans="1:16" ht="42" customHeight="1" x14ac:dyDescent="0.25">
      <c r="A73" s="55">
        <v>4</v>
      </c>
      <c r="B73" s="55" t="s">
        <v>153</v>
      </c>
      <c r="C73" s="56" t="s">
        <v>121</v>
      </c>
      <c r="D73" s="56" t="s">
        <v>196</v>
      </c>
      <c r="E73" s="142">
        <v>1</v>
      </c>
      <c r="F73" s="142">
        <v>0</v>
      </c>
      <c r="G73" s="27" t="s">
        <v>17</v>
      </c>
      <c r="H73" s="34">
        <v>1</v>
      </c>
      <c r="I73" s="35">
        <v>0.2</v>
      </c>
      <c r="J73" s="35">
        <v>0.5</v>
      </c>
      <c r="K73" s="35">
        <v>0.8</v>
      </c>
      <c r="L73" s="35">
        <v>1</v>
      </c>
      <c r="M73" s="102" t="s">
        <v>197</v>
      </c>
      <c r="N73" s="146" t="s">
        <v>198</v>
      </c>
      <c r="O73" s="56" t="s">
        <v>199</v>
      </c>
      <c r="P73" s="85" t="s">
        <v>21</v>
      </c>
    </row>
    <row r="74" spans="1:16" ht="36" x14ac:dyDescent="0.25">
      <c r="A74" s="55"/>
      <c r="B74" s="55"/>
      <c r="C74" s="57"/>
      <c r="D74" s="57"/>
      <c r="E74" s="142"/>
      <c r="F74" s="142"/>
      <c r="G74" s="27" t="s">
        <v>22</v>
      </c>
      <c r="H74" s="36">
        <v>0.8</v>
      </c>
      <c r="I74" s="35">
        <v>0.2</v>
      </c>
      <c r="J74" s="52">
        <v>0.5</v>
      </c>
      <c r="K74" s="33">
        <v>0.8</v>
      </c>
      <c r="L74" s="44" t="s">
        <v>23</v>
      </c>
      <c r="M74" s="103"/>
      <c r="N74" s="147"/>
      <c r="O74" s="57"/>
      <c r="P74" s="86"/>
    </row>
    <row r="75" spans="1:16" ht="23.25" customHeight="1" x14ac:dyDescent="0.25">
      <c r="A75" s="55"/>
      <c r="B75" s="55"/>
      <c r="C75" s="57"/>
      <c r="D75" s="57"/>
      <c r="E75" s="61" t="s">
        <v>24</v>
      </c>
      <c r="F75" s="62"/>
      <c r="G75" s="27" t="s">
        <v>17</v>
      </c>
      <c r="H75" s="30" t="s">
        <v>48</v>
      </c>
      <c r="I75" s="43" t="s">
        <v>48</v>
      </c>
      <c r="J75" s="43" t="s">
        <v>48</v>
      </c>
      <c r="K75" s="43" t="s">
        <v>48</v>
      </c>
      <c r="L75" s="43" t="s">
        <v>48</v>
      </c>
      <c r="M75" s="103"/>
      <c r="N75" s="147"/>
      <c r="O75" s="57"/>
      <c r="P75" s="86"/>
    </row>
    <row r="76" spans="1:16" ht="23.25" customHeight="1" x14ac:dyDescent="0.25">
      <c r="A76" s="55"/>
      <c r="B76" s="55"/>
      <c r="C76" s="57"/>
      <c r="D76" s="57"/>
      <c r="E76" s="63"/>
      <c r="F76" s="64"/>
      <c r="G76" s="27" t="s">
        <v>22</v>
      </c>
      <c r="H76" s="31" t="s">
        <v>48</v>
      </c>
      <c r="I76" s="43" t="s">
        <v>48</v>
      </c>
      <c r="J76" s="43" t="s">
        <v>48</v>
      </c>
      <c r="K76" s="43" t="s">
        <v>48</v>
      </c>
      <c r="L76" s="43" t="s">
        <v>48</v>
      </c>
      <c r="M76" s="103"/>
      <c r="N76" s="147"/>
      <c r="O76" s="57"/>
      <c r="P76" s="86"/>
    </row>
    <row r="77" spans="1:16" ht="23.25" customHeight="1" x14ac:dyDescent="0.25">
      <c r="A77" s="55"/>
      <c r="B77" s="55"/>
      <c r="C77" s="58"/>
      <c r="D77" s="58"/>
      <c r="E77" s="65"/>
      <c r="F77" s="66"/>
      <c r="G77" s="32" t="s">
        <v>26</v>
      </c>
      <c r="H77" s="31" t="s">
        <v>48</v>
      </c>
      <c r="I77" s="43" t="s">
        <v>48</v>
      </c>
      <c r="J77" s="43" t="s">
        <v>48</v>
      </c>
      <c r="K77" s="43" t="s">
        <v>48</v>
      </c>
      <c r="L77" s="43" t="s">
        <v>48</v>
      </c>
      <c r="M77" s="104"/>
      <c r="N77" s="148"/>
      <c r="O77" s="58"/>
      <c r="P77" s="87"/>
    </row>
    <row r="78" spans="1:16" x14ac:dyDescent="0.25">
      <c r="A78" s="38"/>
      <c r="B78" s="38"/>
      <c r="C78" s="38"/>
      <c r="D78" s="38"/>
      <c r="E78" s="39"/>
      <c r="F78" s="39"/>
      <c r="G78" s="40"/>
      <c r="H78" s="41"/>
      <c r="I78" s="42"/>
      <c r="J78" s="42"/>
      <c r="K78" s="42"/>
      <c r="L78" s="42"/>
      <c r="M78" s="37"/>
      <c r="N78" s="37"/>
      <c r="O78" s="37"/>
      <c r="P78" s="37"/>
    </row>
    <row r="79" spans="1:16" x14ac:dyDescent="0.25">
      <c r="A79" s="38"/>
      <c r="B79" s="38"/>
      <c r="C79" s="38"/>
      <c r="D79" s="38"/>
      <c r="E79" s="39"/>
      <c r="F79" s="39"/>
      <c r="G79" s="40"/>
      <c r="H79" s="41"/>
      <c r="I79" s="42"/>
      <c r="J79" s="42"/>
      <c r="K79" s="42"/>
      <c r="L79" s="42"/>
      <c r="M79" s="37"/>
      <c r="N79" s="37"/>
      <c r="O79" s="37"/>
      <c r="P79" s="37"/>
    </row>
    <row r="80" spans="1:16" ht="21.75" customHeight="1" x14ac:dyDescent="0.25">
      <c r="A80" s="14"/>
      <c r="B80" s="20" t="s">
        <v>138</v>
      </c>
      <c r="C80" s="21" t="s">
        <v>139</v>
      </c>
      <c r="D80" s="21"/>
      <c r="E80" s="20"/>
      <c r="F80" s="20"/>
      <c r="G80" s="20"/>
      <c r="H80" s="22"/>
      <c r="I80" s="20" t="s">
        <v>140</v>
      </c>
      <c r="J80" s="21" t="s">
        <v>141</v>
      </c>
      <c r="K80" s="21"/>
      <c r="L80" s="21"/>
      <c r="M80" s="21"/>
      <c r="N80" s="21"/>
      <c r="O80" s="21"/>
      <c r="P80" s="21"/>
    </row>
    <row r="81" spans="1:16" ht="36.75" customHeight="1" x14ac:dyDescent="0.25">
      <c r="A81" s="14"/>
      <c r="B81" s="20" t="s">
        <v>142</v>
      </c>
      <c r="C81" s="21" t="s">
        <v>143</v>
      </c>
      <c r="D81" s="21"/>
      <c r="E81" s="23" t="s">
        <v>144</v>
      </c>
      <c r="F81" s="140" t="s">
        <v>145</v>
      </c>
      <c r="G81" s="140"/>
      <c r="H81" s="20"/>
      <c r="I81" s="20" t="s">
        <v>146</v>
      </c>
      <c r="J81" s="21" t="s">
        <v>143</v>
      </c>
      <c r="K81" s="21"/>
      <c r="L81" s="21"/>
      <c r="M81" s="21"/>
      <c r="N81" s="21"/>
      <c r="O81" s="21"/>
      <c r="P81" s="21"/>
    </row>
    <row r="82" spans="1:16" ht="15.75" x14ac:dyDescent="0.25">
      <c r="A82" s="14"/>
      <c r="B82" s="20"/>
      <c r="C82" s="20"/>
      <c r="D82" s="20"/>
      <c r="E82" s="20"/>
      <c r="F82" s="20"/>
      <c r="G82" s="20"/>
      <c r="H82" s="24"/>
      <c r="I82" s="20"/>
      <c r="J82" s="20"/>
      <c r="K82" s="20"/>
      <c r="L82" s="20"/>
      <c r="M82" s="20"/>
      <c r="N82" s="20"/>
      <c r="O82" s="20"/>
      <c r="P82" s="20"/>
    </row>
    <row r="83" spans="1:16" x14ac:dyDescent="0.25">
      <c r="A83" s="14"/>
      <c r="B83" s="15"/>
      <c r="C83" s="16"/>
      <c r="D83" s="17"/>
      <c r="E83" s="17"/>
      <c r="F83" s="17"/>
      <c r="G83" s="17"/>
      <c r="H83" s="25"/>
      <c r="I83" s="15"/>
      <c r="J83" s="15"/>
      <c r="K83" s="15"/>
      <c r="L83" s="15"/>
      <c r="M83" s="15"/>
      <c r="N83" s="15"/>
      <c r="O83" s="15"/>
      <c r="P83" s="15"/>
    </row>
    <row r="84" spans="1:16" x14ac:dyDescent="0.25">
      <c r="A84" s="14"/>
      <c r="B84" s="15"/>
      <c r="C84" s="16"/>
      <c r="D84" s="17"/>
      <c r="E84" s="17"/>
      <c r="F84" s="17"/>
      <c r="G84" s="15"/>
      <c r="H84" s="18"/>
      <c r="I84" s="15"/>
      <c r="J84" s="15"/>
      <c r="K84" s="15"/>
      <c r="L84" s="15"/>
      <c r="M84" s="15"/>
      <c r="N84" s="15"/>
      <c r="O84" s="15"/>
      <c r="P84" s="15"/>
    </row>
    <row r="85" spans="1:16" x14ac:dyDescent="0.25">
      <c r="A85" s="14"/>
      <c r="B85" s="15"/>
      <c r="C85" s="16"/>
      <c r="D85" s="17"/>
      <c r="E85" s="17"/>
      <c r="F85" s="17"/>
      <c r="G85" s="15"/>
      <c r="H85" s="18"/>
      <c r="I85" s="15"/>
      <c r="J85" s="15"/>
      <c r="K85" s="15"/>
      <c r="L85" s="15"/>
      <c r="M85" s="15"/>
      <c r="N85" s="15"/>
      <c r="O85" s="15"/>
      <c r="P85" s="15"/>
    </row>
    <row r="86" spans="1:16" x14ac:dyDescent="0.25">
      <c r="A86" s="14"/>
      <c r="B86" s="15"/>
      <c r="C86" s="16"/>
      <c r="D86" s="17"/>
      <c r="E86" s="17"/>
      <c r="F86" s="17"/>
      <c r="G86" s="15"/>
      <c r="H86" s="18"/>
      <c r="I86" s="19"/>
      <c r="J86" s="19"/>
      <c r="K86" s="19"/>
      <c r="L86" s="19"/>
      <c r="M86" s="19"/>
      <c r="N86" s="19"/>
      <c r="O86" s="19"/>
      <c r="P86" s="17"/>
    </row>
    <row r="87" spans="1:16" x14ac:dyDescent="0.25">
      <c r="K87" s="7"/>
      <c r="L87" s="7"/>
      <c r="M87" s="7"/>
      <c r="N87" s="7"/>
      <c r="O87" s="7"/>
    </row>
    <row r="88" spans="1:16" x14ac:dyDescent="0.25">
      <c r="K88" s="7"/>
      <c r="L88" s="7"/>
      <c r="M88" s="7"/>
      <c r="N88" s="7"/>
      <c r="O88" s="7"/>
    </row>
    <row r="89" spans="1:16" x14ac:dyDescent="0.25">
      <c r="K89" s="7"/>
      <c r="L89" s="7"/>
      <c r="M89" s="7"/>
      <c r="N89" s="7"/>
      <c r="O89" s="7"/>
    </row>
    <row r="90" spans="1:16" x14ac:dyDescent="0.25">
      <c r="K90" s="7"/>
      <c r="L90" s="7"/>
      <c r="M90" s="7"/>
      <c r="N90" s="7"/>
      <c r="O90" s="7"/>
    </row>
    <row r="91" spans="1:16" x14ac:dyDescent="0.25">
      <c r="K91" s="7"/>
      <c r="L91" s="7"/>
      <c r="M91" s="7"/>
      <c r="N91" s="7"/>
      <c r="O91" s="7"/>
    </row>
    <row r="92" spans="1:16" x14ac:dyDescent="0.25">
      <c r="K92" s="7"/>
      <c r="L92" s="7"/>
      <c r="M92" s="7"/>
      <c r="N92" s="7"/>
      <c r="O92" s="7"/>
    </row>
    <row r="93" spans="1:16" x14ac:dyDescent="0.25">
      <c r="K93" s="7"/>
      <c r="L93" s="7"/>
      <c r="M93" s="7"/>
      <c r="N93" s="7"/>
      <c r="O93" s="7"/>
    </row>
    <row r="94" spans="1:16" x14ac:dyDescent="0.25">
      <c r="K94" s="7"/>
      <c r="L94" s="7"/>
      <c r="M94" s="7"/>
      <c r="N94" s="7"/>
      <c r="O94" s="7"/>
    </row>
    <row r="95" spans="1:16" x14ac:dyDescent="0.25">
      <c r="K95" s="7"/>
      <c r="L95" s="7"/>
      <c r="M95" s="7"/>
      <c r="N95" s="7"/>
      <c r="O95" s="7"/>
    </row>
    <row r="96" spans="1:16" x14ac:dyDescent="0.25">
      <c r="K96" s="7"/>
      <c r="L96" s="7"/>
      <c r="M96" s="7"/>
      <c r="N96" s="7"/>
      <c r="O96" s="7"/>
    </row>
    <row r="97" spans="1:15" x14ac:dyDescent="0.25">
      <c r="K97" s="7"/>
      <c r="L97" s="7"/>
      <c r="M97" s="7"/>
      <c r="N97" s="7"/>
      <c r="O97" s="7"/>
    </row>
    <row r="98" spans="1:15" x14ac:dyDescent="0.25">
      <c r="K98" s="7"/>
      <c r="L98" s="7"/>
      <c r="M98" s="7"/>
      <c r="N98" s="7"/>
      <c r="O98" s="7"/>
    </row>
    <row r="99" spans="1:15" s="5" customFormat="1" ht="12.75" x14ac:dyDescent="0.2">
      <c r="A99" s="2"/>
      <c r="B99" s="3"/>
      <c r="C99" s="4"/>
      <c r="G99" s="3"/>
      <c r="H99" s="6"/>
      <c r="I99" s="7"/>
      <c r="J99" s="7"/>
      <c r="K99" s="7"/>
      <c r="L99" s="7"/>
      <c r="M99" s="7"/>
      <c r="N99" s="7"/>
      <c r="O99" s="7"/>
    </row>
    <row r="100" spans="1:15" s="5" customFormat="1" ht="12.75" x14ac:dyDescent="0.2">
      <c r="A100" s="2"/>
      <c r="B100" s="3"/>
      <c r="C100" s="4"/>
      <c r="G100" s="3"/>
      <c r="H100" s="6"/>
      <c r="I100" s="7"/>
      <c r="J100" s="7"/>
      <c r="K100" s="7"/>
      <c r="L100" s="7"/>
      <c r="M100" s="7"/>
      <c r="N100" s="7"/>
      <c r="O100" s="7"/>
    </row>
    <row r="101" spans="1:15" s="5" customFormat="1" ht="12.75" x14ac:dyDescent="0.2">
      <c r="A101" s="2"/>
      <c r="B101" s="3"/>
      <c r="C101" s="4"/>
      <c r="G101" s="3"/>
      <c r="H101" s="6"/>
      <c r="I101" s="7"/>
      <c r="J101" s="7"/>
      <c r="K101" s="7"/>
      <c r="L101" s="7"/>
      <c r="M101" s="7"/>
      <c r="N101" s="7"/>
      <c r="O101" s="7"/>
    </row>
    <row r="102" spans="1:15" s="5" customFormat="1" ht="12.75" x14ac:dyDescent="0.2">
      <c r="A102" s="2"/>
      <c r="B102" s="3"/>
      <c r="C102" s="4"/>
      <c r="G102" s="3"/>
      <c r="H102" s="6"/>
      <c r="I102" s="7"/>
      <c r="J102" s="7"/>
      <c r="K102" s="7"/>
      <c r="L102" s="7"/>
      <c r="M102" s="7"/>
      <c r="N102" s="7"/>
      <c r="O102" s="7"/>
    </row>
    <row r="103" spans="1:15" s="5" customFormat="1" ht="12.75" x14ac:dyDescent="0.2">
      <c r="A103" s="2"/>
      <c r="B103" s="3"/>
      <c r="C103" s="4"/>
      <c r="G103" s="3"/>
      <c r="H103" s="6"/>
      <c r="I103" s="7"/>
      <c r="J103" s="7"/>
      <c r="K103" s="7"/>
      <c r="L103" s="7"/>
      <c r="M103" s="7"/>
      <c r="N103" s="7"/>
      <c r="O103" s="7"/>
    </row>
    <row r="104" spans="1:15" s="5" customFormat="1" ht="12.75" x14ac:dyDescent="0.2">
      <c r="A104" s="2"/>
      <c r="B104" s="3"/>
      <c r="C104" s="4"/>
      <c r="G104" s="3"/>
      <c r="H104" s="6"/>
      <c r="I104" s="7"/>
      <c r="J104" s="7"/>
      <c r="K104" s="7"/>
      <c r="L104" s="7"/>
      <c r="M104" s="7"/>
      <c r="N104" s="7"/>
      <c r="O104" s="7"/>
    </row>
    <row r="105" spans="1:15" s="5" customFormat="1" ht="12.75" x14ac:dyDescent="0.2">
      <c r="A105" s="2"/>
      <c r="B105" s="3"/>
      <c r="C105" s="4"/>
      <c r="G105" s="3"/>
      <c r="H105" s="6"/>
      <c r="I105" s="7"/>
      <c r="J105" s="7"/>
      <c r="K105" s="7"/>
      <c r="L105" s="7"/>
      <c r="M105" s="7"/>
      <c r="N105" s="7"/>
      <c r="O105" s="7"/>
    </row>
    <row r="106" spans="1:15" s="5" customFormat="1" ht="12.75" x14ac:dyDescent="0.2">
      <c r="A106" s="2"/>
      <c r="B106" s="3"/>
      <c r="C106" s="4"/>
      <c r="G106" s="3"/>
      <c r="H106" s="6"/>
      <c r="I106" s="7"/>
      <c r="J106" s="7"/>
      <c r="K106" s="7"/>
      <c r="L106" s="7"/>
      <c r="M106" s="7"/>
      <c r="N106" s="7"/>
      <c r="O106" s="7"/>
    </row>
    <row r="107" spans="1:15" s="5" customFormat="1" ht="12.75" x14ac:dyDescent="0.2">
      <c r="A107" s="2"/>
      <c r="B107" s="3"/>
      <c r="C107" s="4"/>
      <c r="G107" s="3"/>
      <c r="H107" s="6"/>
      <c r="I107" s="7"/>
      <c r="J107" s="7"/>
      <c r="K107" s="7"/>
      <c r="L107" s="7"/>
      <c r="M107" s="7"/>
      <c r="N107" s="7"/>
      <c r="O107" s="7"/>
    </row>
    <row r="108" spans="1:15" s="5" customFormat="1" ht="12.75" x14ac:dyDescent="0.2">
      <c r="A108" s="2"/>
      <c r="B108" s="3"/>
      <c r="C108" s="4"/>
      <c r="G108" s="3"/>
      <c r="H108" s="6"/>
      <c r="I108" s="7"/>
      <c r="J108" s="7"/>
      <c r="K108" s="7"/>
      <c r="L108" s="7"/>
      <c r="M108" s="7"/>
      <c r="N108" s="7"/>
      <c r="O108" s="7"/>
    </row>
    <row r="109" spans="1:15" s="5" customFormat="1" ht="12.75" x14ac:dyDescent="0.2">
      <c r="A109" s="2"/>
      <c r="B109" s="3"/>
      <c r="C109" s="4"/>
      <c r="G109" s="3"/>
      <c r="H109" s="6"/>
      <c r="I109" s="7"/>
      <c r="J109" s="7"/>
      <c r="K109" s="7"/>
      <c r="L109" s="7"/>
      <c r="M109" s="7"/>
      <c r="N109" s="7"/>
      <c r="O109" s="7"/>
    </row>
    <row r="110" spans="1:15" s="5" customFormat="1" ht="12.75" x14ac:dyDescent="0.2">
      <c r="A110" s="2"/>
      <c r="B110" s="3"/>
      <c r="C110" s="4"/>
      <c r="G110" s="3"/>
      <c r="H110" s="6"/>
      <c r="I110" s="7"/>
      <c r="J110" s="7"/>
      <c r="K110" s="7"/>
      <c r="L110" s="7"/>
      <c r="M110" s="7"/>
      <c r="N110" s="7"/>
      <c r="O110" s="7"/>
    </row>
  </sheetData>
  <mergeCells count="143">
    <mergeCell ref="F81:G81"/>
    <mergeCell ref="E9:F11"/>
    <mergeCell ref="M73:M77"/>
    <mergeCell ref="N73:N77"/>
    <mergeCell ref="A55:P55"/>
    <mergeCell ref="M49:M53"/>
    <mergeCell ref="N49:N53"/>
    <mergeCell ref="O49:O53"/>
    <mergeCell ref="P49:P53"/>
    <mergeCell ref="M56:M60"/>
    <mergeCell ref="N56:N60"/>
    <mergeCell ref="E49:E50"/>
    <mergeCell ref="F49:F50"/>
    <mergeCell ref="C49:C53"/>
    <mergeCell ref="O73:O77"/>
    <mergeCell ref="P73:P77"/>
    <mergeCell ref="A72:P72"/>
    <mergeCell ref="A73:A77"/>
    <mergeCell ref="B73:B77"/>
    <mergeCell ref="C73:C77"/>
    <mergeCell ref="D73:D77"/>
    <mergeCell ref="E73:E74"/>
    <mergeCell ref="F73:F74"/>
    <mergeCell ref="E68:F70"/>
    <mergeCell ref="L66:L70"/>
    <mergeCell ref="C66:C70"/>
    <mergeCell ref="D66:D70"/>
    <mergeCell ref="E66:E67"/>
    <mergeCell ref="E56:E57"/>
    <mergeCell ref="F56:F57"/>
    <mergeCell ref="M29:M33"/>
    <mergeCell ref="C56:C60"/>
    <mergeCell ref="D56:D60"/>
    <mergeCell ref="M44:M48"/>
    <mergeCell ref="F29:F30"/>
    <mergeCell ref="E51:F53"/>
    <mergeCell ref="C61:C65"/>
    <mergeCell ref="D61:D65"/>
    <mergeCell ref="E46:F48"/>
    <mergeCell ref="D44:D48"/>
    <mergeCell ref="E44:E45"/>
    <mergeCell ref="A6:P6"/>
    <mergeCell ref="A7:A16"/>
    <mergeCell ref="C7:C11"/>
    <mergeCell ref="D7:D11"/>
    <mergeCell ref="E7:E8"/>
    <mergeCell ref="F7:F8"/>
    <mergeCell ref="P7:P11"/>
    <mergeCell ref="M12:M16"/>
    <mergeCell ref="N12:N16"/>
    <mergeCell ref="O12:O16"/>
    <mergeCell ref="P12:P16"/>
    <mergeCell ref="B7:B11"/>
    <mergeCell ref="B12:B16"/>
    <mergeCell ref="M7:M11"/>
    <mergeCell ref="N7:N11"/>
    <mergeCell ref="O7:O11"/>
    <mergeCell ref="E14:F16"/>
    <mergeCell ref="C12:C16"/>
    <mergeCell ref="D12:D16"/>
    <mergeCell ref="E12:E13"/>
    <mergeCell ref="F12:F13"/>
    <mergeCell ref="A1:P1"/>
    <mergeCell ref="A3:A4"/>
    <mergeCell ref="B3:B4"/>
    <mergeCell ref="C3:C4"/>
    <mergeCell ref="D3:D4"/>
    <mergeCell ref="E3:E4"/>
    <mergeCell ref="F3:F4"/>
    <mergeCell ref="G3:L3"/>
    <mergeCell ref="G4:H4"/>
    <mergeCell ref="A18:P18"/>
    <mergeCell ref="E19:E20"/>
    <mergeCell ref="F19:F20"/>
    <mergeCell ref="C24:C28"/>
    <mergeCell ref="C44:C48"/>
    <mergeCell ref="O24:O28"/>
    <mergeCell ref="P24:P28"/>
    <mergeCell ref="E26:F28"/>
    <mergeCell ref="E21:F23"/>
    <mergeCell ref="O29:O33"/>
    <mergeCell ref="N19:N23"/>
    <mergeCell ref="O19:O23"/>
    <mergeCell ref="P19:P23"/>
    <mergeCell ref="D29:D33"/>
    <mergeCell ref="P29:P33"/>
    <mergeCell ref="E31:F33"/>
    <mergeCell ref="N29:N33"/>
    <mergeCell ref="F44:F45"/>
    <mergeCell ref="M34:M38"/>
    <mergeCell ref="A19:A53"/>
    <mergeCell ref="B19:B53"/>
    <mergeCell ref="M19:M23"/>
    <mergeCell ref="E24:E25"/>
    <mergeCell ref="F24:F25"/>
    <mergeCell ref="E75:F77"/>
    <mergeCell ref="E58:F60"/>
    <mergeCell ref="E29:E30"/>
    <mergeCell ref="M24:M28"/>
    <mergeCell ref="N24:N28"/>
    <mergeCell ref="A56:A70"/>
    <mergeCell ref="B56:B70"/>
    <mergeCell ref="E61:E62"/>
    <mergeCell ref="F61:F62"/>
    <mergeCell ref="L61:L65"/>
    <mergeCell ref="M61:M65"/>
    <mergeCell ref="N61:N65"/>
    <mergeCell ref="C29:C33"/>
    <mergeCell ref="F66:F67"/>
    <mergeCell ref="M66:M70"/>
    <mergeCell ref="N66:N70"/>
    <mergeCell ref="E36:F38"/>
    <mergeCell ref="C39:C43"/>
    <mergeCell ref="D39:D43"/>
    <mergeCell ref="E39:E40"/>
    <mergeCell ref="F39:F40"/>
    <mergeCell ref="M39:M43"/>
    <mergeCell ref="N39:N43"/>
    <mergeCell ref="E41:F43"/>
    <mergeCell ref="O66:O70"/>
    <mergeCell ref="P66:P70"/>
    <mergeCell ref="O56:O60"/>
    <mergeCell ref="P56:P60"/>
    <mergeCell ref="O61:O65"/>
    <mergeCell ref="P61:P65"/>
    <mergeCell ref="E63:F65"/>
    <mergeCell ref="C19:C23"/>
    <mergeCell ref="D19:D23"/>
    <mergeCell ref="D49:D53"/>
    <mergeCell ref="L56:L60"/>
    <mergeCell ref="D24:D28"/>
    <mergeCell ref="F34:F35"/>
    <mergeCell ref="P34:P38"/>
    <mergeCell ref="O39:O43"/>
    <mergeCell ref="P39:P43"/>
    <mergeCell ref="C34:C38"/>
    <mergeCell ref="D34:D38"/>
    <mergeCell ref="E34:E35"/>
    <mergeCell ref="N34:N38"/>
    <mergeCell ref="O34:O38"/>
    <mergeCell ref="N44:N48"/>
    <mergeCell ref="O44:O48"/>
    <mergeCell ref="P44:P48"/>
  </mergeCells>
  <pageMargins left="0.31496062992125984" right="0.31496062992125984" top="0.35433070866141736" bottom="0.35433070866141736" header="0" footer="0"/>
  <pageSetup scale="39" orientation="landscape" horizontalDpi="300" verticalDpi="300" r:id="rId1"/>
  <headerFooter>
    <oddFooter>&amp;C&amp;G
4204000-FT-1138 Versión 01</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C972C35C43A742BC012A7671923C1E" ma:contentTypeVersion="10" ma:contentTypeDescription="Crear nuevo documento." ma:contentTypeScope="" ma:versionID="45327b2ac0c80e27916f21ff35ee75f4">
  <xsd:schema xmlns:xsd="http://www.w3.org/2001/XMLSchema" xmlns:xs="http://www.w3.org/2001/XMLSchema" xmlns:p="http://schemas.microsoft.com/office/2006/metadata/properties" xmlns:ns3="bb8af981-bbc0-4b78-8ee4-44ff76a8a390" xmlns:ns4="85db4dbf-e58c-4ce5-b5a0-debb4fa3eb65" targetNamespace="http://schemas.microsoft.com/office/2006/metadata/properties" ma:root="true" ma:fieldsID="1a63fb468a4b84ed1a1e92b213a593ea" ns3:_="" ns4:_="">
    <xsd:import namespace="bb8af981-bbc0-4b78-8ee4-44ff76a8a390"/>
    <xsd:import namespace="85db4dbf-e58c-4ce5-b5a0-debb4fa3eb6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KeyPoints" minOccurs="0"/>
                <xsd:element ref="ns4:MediaServiceKeyPoints"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8af981-bbc0-4b78-8ee4-44ff76a8a3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db4dbf-e58c-4ce5-b5a0-debb4fa3eb6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35BC97-F717-4AFE-B44D-920B89E14FF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847769-CAE9-46C1-9F08-39B77BC07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8af981-bbc0-4b78-8ee4-44ff76a8a390"/>
    <ds:schemaRef ds:uri="85db4dbf-e58c-4ce5-b5a0-debb4fa3eb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478D8B-9612-4BBA-8FAA-1ABADC23B3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Inversión</vt:lpstr>
      <vt:lpstr>Operación</vt:lpstr>
      <vt:lpstr>Inversión!Área_de_impresión</vt:lpstr>
      <vt:lpstr>Operación!Área_de_impresión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Fanny Gonzalez Rodriguez</dc:creator>
  <cp:keywords/>
  <dc:description/>
  <cp:lastModifiedBy>Isabel Cristina Garcia Lemus</cp:lastModifiedBy>
  <cp:revision/>
  <dcterms:created xsi:type="dcterms:W3CDTF">2020-04-07T13:15:32Z</dcterms:created>
  <dcterms:modified xsi:type="dcterms:W3CDTF">2022-12-06T21:16:54Z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0x010100C2C972C35C43A742BC012A7671923C1E</vt:lpwstr>
  </property>
</Properties>
</file>