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codeName="ThisWorkbook" hidePivotFieldList="1"/>
  <mc:AlternateContent xmlns:mc="http://schemas.openxmlformats.org/markup-compatibility/2006">
    <mc:Choice Requires="x15">
      <x15ac:absPath xmlns:x15ac="http://schemas.microsoft.com/office/spreadsheetml/2010/11/ac" url="C:\Users\CESAR\Desktop\Alcaldía Bogotá\Metodología riesgos Alcaldía\25 Macro nov-dic 2022 - propuesta riesgos 2023\"/>
    </mc:Choice>
  </mc:AlternateContent>
  <xr:revisionPtr revIDLastSave="0" documentId="13_ncr:1_{16D65C0B-21ED-4EE8-8CEC-16A0550D16BF}" xr6:coauthVersionLast="47" xr6:coauthVersionMax="47" xr10:uidLastSave="{00000000-0000-0000-0000-000000000000}"/>
  <workbookProtection workbookAlgorithmName="SHA-512" workbookHashValue="QmAQz99lSMT0eC0xEqy3967rgrzum9kb/Yvmr5OiHQ2Fnt9mlJrk3l8rE/3jXYLcy6jNaSFGg7o6OhNV5tO36Q==" workbookSaltValue="CnNGXeskll5/ac2TsLGvmQ==" workbookSpinCount="100000" lockStructure="1"/>
  <bookViews>
    <workbookView xWindow="-120" yWindow="-120" windowWidth="20730" windowHeight="11040" tabRatio="924" firstSheet="3" activeTab="3" xr2:uid="{00000000-000D-0000-FFFF-FFFF00000000}"/>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Mapa_riesgos!$A$11:$DP$11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Mapa_riesgos!$A$1:$AQ$31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12" i="41" l="1"/>
  <c r="CC13" i="41"/>
  <c r="CC14" i="41"/>
  <c r="CC15" i="41"/>
  <c r="CC16" i="41"/>
  <c r="CC17" i="41"/>
  <c r="CC18" i="41"/>
  <c r="CC19" i="41"/>
  <c r="CC20" i="41"/>
  <c r="CC21" i="41"/>
  <c r="CC22" i="41"/>
  <c r="CC23" i="41"/>
  <c r="CC24" i="41"/>
  <c r="CC25" i="41"/>
  <c r="CC26" i="41"/>
  <c r="CC27" i="41"/>
  <c r="CC28" i="41"/>
  <c r="CC29" i="41"/>
  <c r="CC30" i="41"/>
  <c r="CC31" i="41"/>
  <c r="CB31" i="41" l="1"/>
  <c r="CB30" i="41"/>
  <c r="CB29" i="41"/>
  <c r="CB28" i="41"/>
  <c r="CB27" i="41"/>
  <c r="CB26" i="41"/>
  <c r="CB25" i="41"/>
  <c r="CB24" i="41"/>
  <c r="CB23" i="41"/>
  <c r="CB22" i="41"/>
  <c r="CB21" i="41"/>
  <c r="CB20" i="41"/>
  <c r="CB19" i="41"/>
  <c r="CB18" i="41"/>
  <c r="CB17" i="41"/>
  <c r="CB16" i="41"/>
  <c r="CB15" i="41"/>
  <c r="CB14" i="41"/>
  <c r="CB13" i="41"/>
  <c r="CB12" i="41"/>
  <c r="E11" i="49" l="1"/>
  <c r="E10" i="49"/>
  <c r="E9" i="49"/>
  <c r="C9" i="49"/>
  <c r="E8" i="49"/>
  <c r="E7" i="49"/>
  <c r="E6" i="49"/>
  <c r="C6" i="49"/>
  <c r="E5" i="49"/>
  <c r="E4" i="49"/>
  <c r="E3" i="49"/>
  <c r="C3" i="49"/>
  <c r="D14" i="57"/>
  <c r="D14" i="56"/>
  <c r="E13"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L10" i="56"/>
  <c r="L12" i="57"/>
  <c r="J12" i="57"/>
  <c r="N12" i="57"/>
  <c r="N6" i="57"/>
  <c r="L6" i="57"/>
  <c r="J6" i="57"/>
  <c r="N6" i="56"/>
  <c r="L6" i="56"/>
  <c r="J6" i="56"/>
  <c r="E4" i="50"/>
  <c r="E5" i="50" s="1"/>
  <c r="L19" i="56" l="1"/>
  <c r="J19" i="57"/>
  <c r="L19" i="57"/>
  <c r="H19" i="57"/>
  <c r="H19" i="56"/>
  <c r="J19" i="56"/>
  <c r="D20" i="56"/>
  <c r="D20" i="57"/>
</calcChain>
</file>

<file path=xl/sharedStrings.xml><?xml version="1.0" encoding="utf-8"?>
<sst xmlns="http://schemas.openxmlformats.org/spreadsheetml/2006/main" count="1795" uniqueCount="852">
  <si>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</si>
  <si>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</si>
  <si>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</si>
  <si>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</si>
  <si>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</si>
  <si>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</si>
  <si>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</si>
  <si>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</si>
  <si>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</si>
  <si>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</si>
  <si>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</si>
  <si>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</si>
  <si>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</si>
  <si>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</si>
  <si>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</si>
  <si>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</si>
  <si>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</si>
  <si>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</si>
  <si>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</si>
  <si>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</si>
  <si>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</si>
  <si>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</si>
  <si>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</si>
  <si>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</si>
  <si>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</si>
  <si>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</si>
  <si>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</si>
  <si>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</si>
  <si>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</si>
  <si>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</si>
  <si>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</si>
  <si>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</si>
  <si>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</si>
  <si>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</si>
  <si>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</si>
  <si>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</si>
  <si>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</si>
  <si>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</si>
  <si>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</si>
  <si>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</si>
  <si>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</si>
  <si>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</si>
  <si>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</si>
  <si>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</si>
  <si>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</si>
  <si>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</si>
  <si>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</si>
  <si>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</si>
  <si>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</si>
  <si>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</si>
  <si>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</si>
  <si>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</si>
  <si>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</si>
  <si>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</si>
  <si>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</si>
  <si>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</si>
  <si>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</si>
  <si>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</si>
  <si>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</si>
  <si>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</si>
  <si>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</si>
  <si>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</si>
  <si>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</si>
  <si>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</si>
  <si>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</si>
  <si>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</si>
  <si>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</si>
  <si>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</si>
  <si>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</si>
  <si>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</si>
  <si>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</si>
  <si>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</si>
  <si>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</si>
  <si>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</si>
  <si>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</si>
  <si>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</si>
  <si>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</si>
  <si>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</si>
  <si>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</si>
  <si>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</si>
  <si>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</si>
  <si>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</si>
  <si>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</si>
  <si>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</si>
  <si>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</si>
  <si>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</si>
  <si>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</si>
  <si>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</si>
  <si>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</si>
  <si>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</si>
  <si>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</si>
  <si>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</si>
  <si>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</si>
  <si>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</si>
  <si>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</si>
  <si>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</si>
  <si>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</si>
  <si>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</si>
  <si>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</si>
  <si>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</si>
  <si>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</si>
  <si>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</si>
  <si>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</si>
  <si>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</si>
  <si>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</si>
  <si>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</si>
  <si>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</si>
  <si>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</si>
  <si>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</si>
  <si>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</si>
  <si>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</si>
  <si>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</si>
  <si>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</si>
  <si>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</si>
  <si>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</si>
  <si>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</si>
  <si>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</si>
  <si>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</si>
  <si>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</si>
  <si>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</si>
  <si>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</si>
  <si>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</si>
  <si>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</si>
  <si>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</si>
  <si>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</si>
  <si>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</si>
  <si>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</si>
  <si>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</si>
  <si>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</si>
  <si>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</si>
  <si>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</si>
  <si>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</si>
  <si>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</si>
  <si>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</si>
  <si>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</si>
  <si>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</si>
  <si>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</si>
  <si>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</si>
  <si>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</si>
  <si>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</si>
  <si>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</si>
  <si>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</si>
  <si>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</si>
  <si>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</si>
  <si>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</si>
  <si>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</si>
  <si>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</si>
  <si>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</si>
  <si>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</si>
  <si>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</si>
  <si>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</si>
  <si>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</si>
  <si>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</si>
  <si>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</si>
  <si>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</si>
  <si>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</si>
  <si>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</si>
  <si>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</si>
  <si>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</si>
  <si>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</si>
  <si>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</si>
  <si>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</si>
  <si>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</si>
  <si>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</si>
  <si>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</si>
  <si>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</si>
  <si>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</si>
  <si>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</si>
  <si>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</si>
  <si>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</si>
  <si>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</si>
  <si>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</si>
  <si>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</si>
  <si>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</si>
  <si>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</si>
  <si>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</si>
  <si>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</si>
  <si>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</si>
  <si>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</si>
  <si>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</si>
  <si>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</si>
  <si>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</si>
  <si>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</si>
  <si>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</si>
  <si>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</si>
  <si>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</si>
  <si>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</si>
  <si>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</si>
  <si>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</si>
  <si>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</si>
  <si>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</si>
  <si>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</si>
  <si>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</si>
  <si>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</si>
  <si>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</si>
  <si>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</si>
  <si>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</si>
  <si>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</si>
  <si>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</si>
  <si>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</si>
  <si>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</si>
  <si>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</si>
  <si>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</si>
  <si>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</si>
  <si>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</si>
  <si>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</si>
  <si>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</si>
  <si>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</si>
  <si>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</si>
  <si>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</si>
  <si>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</si>
  <si>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</si>
  <si>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</si>
  <si>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</si>
  <si>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</si>
  <si>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</si>
  <si>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</si>
  <si>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</si>
  <si>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</si>
  <si>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</si>
  <si>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</si>
  <si>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</si>
  <si>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</si>
  <si>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</si>
  <si>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</si>
  <si>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</si>
  <si>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</si>
  <si>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</si>
  <si>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</si>
  <si>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</si>
  <si>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</si>
  <si>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</si>
  <si>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</si>
  <si>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</si>
  <si>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frente a la valoración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</si>
  <si>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</si>
  <si>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</si>
  <si>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</si>
  <si>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</si>
  <si>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</si>
  <si>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</si>
  <si>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</si>
  <si>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</si>
  <si>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</si>
  <si>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</si>
  <si>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</si>
  <si>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</si>
  <si>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</si>
  <si>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</si>
  <si>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</si>
  <si>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</si>
  <si>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</si>
  <si>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</si>
  <si>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</si>
  <si>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</si>
  <si>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</si>
  <si>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</si>
  <si>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</si>
  <si>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</si>
  <si>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</si>
  <si>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</si>
  <si>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</si>
  <si>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</si>
  <si>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</si>
  <si>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</si>
  <si>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</si>
  <si>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</si>
  <si>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</si>
  <si>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Tipo de Riesgo</t>
  </si>
  <si>
    <t>%</t>
  </si>
  <si>
    <t>IMPACTO</t>
  </si>
  <si>
    <t>PROBABILIDAD</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</si>
  <si>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</si>
  <si>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</si>
  <si>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</si>
  <si>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</si>
  <si>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</si>
  <si>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</si>
  <si>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</si>
  <si>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</si>
  <si>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</si>
  <si>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</si>
  <si>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</si>
  <si>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</si>
  <si>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</si>
  <si>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</si>
  <si>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</si>
  <si>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</si>
  <si>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</si>
  <si>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</si>
  <si>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</si>
  <si>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Acciones frente a las características de los controles</t>
  </si>
  <si>
    <t>Descripción del riesgo</t>
  </si>
  <si>
    <t>Riesgo estratégico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</si>
  <si>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</si>
  <si>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</si>
  <si>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</si>
  <si>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</si>
  <si>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</si>
  <si>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</si>
  <si>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</si>
  <si>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</si>
  <si>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</si>
  <si>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</si>
  <si>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</si>
  <si>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</si>
  <si>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</si>
  <si>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</si>
  <si>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</si>
  <si>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</si>
  <si>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Producto (acciones características)</t>
  </si>
  <si>
    <t>Fecha de inicio (acciones características)</t>
  </si>
  <si>
    <t>Fecha de terminación (acciones características)</t>
  </si>
  <si>
    <t>Acciones (valoración):
Probabilidad
---------------
Impacto</t>
  </si>
  <si>
    <t>Responsable de ejecución (acciones características)</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</si>
  <si>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</si>
  <si>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</si>
  <si>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</si>
  <si>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</si>
  <si>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</si>
  <si>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</si>
  <si>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</si>
  <si>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</si>
  <si>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</si>
  <si>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</si>
  <si>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</si>
  <si>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</si>
  <si>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</si>
  <si>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</si>
  <si>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</si>
  <si>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</si>
  <si>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</si>
  <si>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</si>
  <si>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</si>
  <si>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</si>
  <si>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</si>
  <si>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</si>
  <si>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</si>
  <si>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 xml:space="preserve">- -- Ningún trámite y/o procedimiento administrativo
</t>
  </si>
  <si>
    <t xml:space="preserve">
_______________
</t>
  </si>
  <si>
    <t xml:space="preserve">
_______________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</si>
  <si>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</si>
  <si>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</si>
  <si>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</si>
  <si>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</si>
  <si>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</si>
  <si>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</si>
  <si>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</si>
  <si>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</si>
  <si>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</si>
  <si>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</si>
  <si>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</si>
  <si>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</si>
  <si>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</si>
  <si>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</si>
  <si>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</si>
  <si>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</si>
  <si>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</si>
  <si>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</si>
  <si>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Presiones o motivaciones individuales, sociales o colectivas, que inciten a realizar conductas contrarias al deber ser.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</si>
  <si>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</si>
  <si>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</si>
  <si>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</si>
  <si>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</si>
  <si>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</si>
  <si>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</si>
  <si>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</si>
  <si>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</si>
  <si>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</si>
  <si>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 xml:space="preserve">
Análisis de controles
Tratamiento del riesgo</t>
  </si>
  <si>
    <t>Identificación del riesgo
Análisis de controles
Tratamiento del riesgo</t>
  </si>
  <si>
    <t>Identificación del riesgo
Tratamiento del riesgo</t>
  </si>
  <si>
    <t>Creación del riesgo</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</si>
  <si>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</si>
  <si>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</si>
  <si>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</si>
  <si>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</si>
  <si>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</si>
  <si>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</si>
  <si>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</si>
  <si>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</si>
  <si>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</si>
  <si>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</si>
  <si>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</si>
  <si>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</si>
  <si>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</si>
  <si>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</si>
  <si>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</si>
  <si>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</si>
  <si>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</si>
  <si>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</si>
  <si>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</si>
  <si>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</si>
  <si>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</si>
  <si>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</si>
  <si>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</si>
  <si>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</si>
  <si>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Director de Contratación 
_______________
</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</si>
  <si>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</si>
  <si>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</si>
  <si>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</si>
  <si>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</si>
  <si>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Identificación del riesgo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</si>
  <si>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</si>
  <si>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</si>
  <si>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</si>
  <si>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</si>
  <si>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</si>
  <si>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</si>
  <si>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</si>
  <si>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</si>
  <si>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</si>
  <si>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</si>
  <si>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</si>
  <si>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</si>
  <si>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</si>
  <si>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</si>
  <si>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</si>
  <si>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Identificación del riesgo
Análisis antes de controles
Análisis de controles
Tratamiento del riesgo</t>
  </si>
  <si>
    <t xml:space="preserve">
Análisis antes de controles
Tratamiento del riesgo</t>
  </si>
  <si>
    <t>Creación del mapa de riesgos.</t>
  </si>
  <si>
    <t xml:space="preserve">
Análisis de controles
Análisis después de controles
</t>
  </si>
  <si>
    <t xml:space="preserve">- Constante actualización de directrices Nacionales y Distritales, que puedan afectar o limitar el proceso auditor
</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</si>
  <si>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</si>
  <si>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</si>
  <si>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</si>
  <si>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Jefe de la Oficina de Control Interno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</si>
  <si>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</si>
  <si>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</si>
  <si>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</si>
  <si>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</si>
  <si>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</si>
  <si>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</si>
  <si>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</si>
  <si>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</si>
  <si>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</si>
  <si>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</si>
  <si>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</si>
  <si>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 xml:space="preserve">- Procesos de apoyo operativo en el Sistema de Gestión de Calidad
</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</si>
  <si>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</si>
  <si>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</si>
  <si>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</si>
  <si>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</si>
  <si>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</si>
  <si>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</si>
  <si>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</si>
  <si>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</si>
  <si>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</si>
  <si>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</si>
  <si>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</si>
  <si>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</si>
  <si>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</si>
  <si>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</si>
  <si>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</si>
  <si>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</si>
  <si>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</si>
  <si>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</si>
  <si>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</si>
  <si>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</si>
  <si>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</si>
  <si>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</si>
  <si>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</si>
  <si>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</si>
  <si>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</si>
  <si>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</si>
  <si>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</si>
  <si>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</si>
  <si>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</si>
  <si>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</si>
  <si>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</si>
  <si>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</si>
  <si>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</si>
  <si>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</si>
  <si>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</si>
  <si>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</si>
  <si>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</si>
  <si>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</si>
  <si>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</si>
  <si>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Gestores de transparencia e integridad de la Dirección del Sistema Distrital de Servicio a la Ciudadana.
_______________
</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</si>
  <si>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</si>
  <si>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</si>
  <si>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</si>
  <si>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</si>
  <si>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</si>
  <si>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</si>
  <si>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</si>
  <si>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</si>
  <si>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</si>
  <si>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</si>
  <si>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</si>
  <si>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</si>
  <si>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 de integridad de la Dirección Distrital de Calidad del Servicio.
_______________
</t>
  </si>
  <si>
    <t xml:space="preserve">- Servidores de la DDCS sensibilizados en el Código de Integridad
_______________
</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</si>
  <si>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</si>
  <si>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</si>
  <si>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</si>
  <si>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</si>
  <si>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</si>
  <si>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</si>
  <si>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</si>
  <si>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</si>
  <si>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</si>
  <si>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</si>
  <si>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</si>
  <si>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</si>
  <si>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</si>
  <si>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</si>
  <si>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</si>
  <si>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ajusto el nombre del riesgo
Se realizó la valoración antes y después de controles frente a frecuencia e impacto.
Se incluyen controles detectivos frente al riesgo.
Se propuso un plan de contingencia frente a la materialización del riesgo. </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</si>
  <si>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</si>
  <si>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</si>
  <si>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</si>
  <si>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</si>
  <si>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</si>
  <si>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</si>
  <si>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</si>
  <si>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</si>
  <si>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</si>
  <si>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</si>
  <si>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</si>
  <si>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</si>
  <si>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</si>
  <si>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</si>
  <si>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</si>
  <si>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</si>
  <si>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</si>
  <si>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</si>
  <si>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</si>
  <si>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</si>
  <si>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</si>
  <si>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ajustó la identificación del riesgo, según los parámetros de redacción.
Se complementó y validó el análisis de causas, así como las consecuencias que se pueden ocasionar con la materialización del riesgo </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</si>
  <si>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</si>
  <si>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</si>
  <si>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</si>
  <si>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</si>
  <si>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</si>
  <si>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</si>
  <si>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</si>
  <si>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</si>
  <si>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</si>
  <si>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</si>
  <si>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Se modificó la fecha de finalización de la acción de tratamiento "Alinear actividades y puntos de control del procedimiento   4232000-PR-372 - Gestión de Peligros, Riesgos y Amenazas  con los controles preventivos y detectivos definidos en el mapa de riesgo del proceso de Gestión de Seguridad y Salud en el Trabajo" pasando del 01-08-2022 al 30-06-2022, unificándola con las fechas definidas para esta misma acción en las fichas de riesgos No 1, 2 y 3.  </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</si>
  <si>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</si>
  <si>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</si>
  <si>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</si>
  <si>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</si>
  <si>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</si>
  <si>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</si>
  <si>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</si>
  <si>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</si>
  <si>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</si>
  <si>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</si>
  <si>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</si>
  <si>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</si>
  <si>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</si>
  <si>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</si>
  <si>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</si>
  <si>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Evidencias de sensibilizaciones realizadas
_______________
</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</si>
  <si>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</si>
  <si>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8. Fomentar la innovación y la gestión del conocimiento, a través del fortalecimiento de las competencias del talento humano de la entidad, con el propósito de mejorar la capacidad institucional y su gestión.</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</si>
  <si>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</si>
  <si>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</si>
  <si>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</si>
  <si>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</si>
  <si>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</si>
  <si>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</si>
  <si>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</si>
  <si>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</si>
  <si>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</si>
  <si>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</si>
  <si>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</si>
  <si>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</si>
  <si>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</si>
  <si>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</si>
  <si>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Desviación de los recursos públicos 
- Detrimento patrimonial
- Investigaciones disciplinarias, fiscales y/o penales
- Generación de reprocesos y desgaste administrativo.
</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</si>
  <si>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</si>
  <si>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</si>
  <si>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</si>
  <si>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</si>
  <si>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</si>
  <si>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</si>
  <si>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</si>
  <si>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</si>
  <si>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</si>
  <si>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</si>
  <si>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</si>
  <si>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</si>
  <si>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</si>
  <si>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</si>
  <si>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</si>
  <si>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</si>
  <si>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</si>
  <si>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</si>
  <si>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</si>
  <si>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</si>
  <si>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</si>
  <si>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</si>
  <si>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</si>
  <si>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</si>
  <si>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</si>
  <si>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</si>
  <si>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</si>
  <si>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</si>
  <si>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</si>
  <si>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</si>
  <si>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</si>
  <si>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</si>
  <si>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</si>
  <si>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</si>
  <si>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</si>
  <si>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</si>
  <si>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</si>
  <si>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</si>
  <si>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</si>
  <si>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</si>
  <si>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</si>
  <si>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</si>
  <si>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</si>
  <si>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Controles preventivos automáticos implementados en el sistema de información de víctimas de Bogotá - SIVIC
_______________
</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</si>
  <si>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</si>
  <si>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</si>
  <si>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</si>
  <si>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</si>
  <si>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</si>
  <si>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se elimina, ya que es una acción que contempla varias líneas argumentativas con un alcance mayor a los controles definidos para el riesgo de corrupción.</t>
  </si>
  <si>
    <t xml:space="preserve">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t>
  </si>
  <si>
    <t>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t>
  </si>
  <si>
    <t>Se realiza reprogramación del cumplimiento de la acción 2 "(AP# 114 Aplicativo CHIE) Adelantar la actualización de la 4231000-GS-081-Guía para la estructuración de estudios previos" la cual queda para cumplimiento el 31/08/2022.</t>
  </si>
  <si>
    <t>Se actualizaron las actividades de control N° 3 y 5, de tipo detectivo, que se encuentran documentadas en el procedimiento PR-382 Manejo de Caja Menor, que fue actualizado en enero de 2022 a su versión 02, para su correspondencia exacta en forma de redacción.</t>
  </si>
  <si>
    <t>Jefe de Oficina Jurídica</t>
  </si>
  <si>
    <t>Oficina Jurídica</t>
  </si>
  <si>
    <t>Jefe Oficina de Control Disciplinario Interno</t>
  </si>
  <si>
    <t>Oficina de Control Disciplinario Interno</t>
  </si>
  <si>
    <t xml:space="preserve">
Se modificaron controles preventivos en su redacción, de acuerdo con la actualización  del  procedimiento Ingreso de Transferencias Secundarias al Archivo General de Bogotá D.C. 2215300-PR-282</t>
  </si>
  <si>
    <t>Se ajustaron los controles conforme a la actualización del procedimiento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</si>
  <si>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</si>
  <si>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</si>
  <si>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</si>
  <si>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</si>
  <si>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</si>
  <si>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Presentarse una situación de conflicto de interés y no manifestarlo.
- Presentarse una situación de conflicto de interés y no manifestarlo. Dificultad en la implementación de la normatividad disciplinaria por modificación de legislación.
</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</si>
  <si>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</si>
  <si>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Disciplinario Interno
- Jefe de la Oficina de Control Disciplinario Interno
_______________
</t>
  </si>
  <si>
    <t xml:space="preserve">- Estrategia de divulgación definida e implementada.
- Informes cuatrimestrales sobre acciones preventivas, materialización de riesgos de corrupción y denuncias de posibles actos de corrupción recibidas en el período.
_______________
</t>
  </si>
  <si>
    <t xml:space="preserve">13/02/2023
01/04/2023
_______________
</t>
  </si>
  <si>
    <t xml:space="preserve">30/11/2023
31/12/2023
_______________
</t>
  </si>
  <si>
    <t>-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mapa de riesgos Control Disciplinario</t>
  </si>
  <si>
    <t>-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</si>
  <si>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t>
  </si>
  <si>
    <t>Blancos borrar si 54</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</si>
  <si>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</si>
  <si>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 xml:space="preserve">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t>
  </si>
  <si>
    <t>Ejecutar las auditorías internas de gestión, seguimientos y realizar informes de ley </t>
  </si>
  <si>
    <t xml:space="preserve">- (AP). Realizar un (1) taller interno de fortalecimiento de la ética del auditor.
_______________
</t>
  </si>
  <si>
    <t xml:space="preserve">- Un (1) Taller interno realizado
_______________
</t>
  </si>
  <si>
    <t>Se ajusta la matríz DOFA.
Se asocia el riesgo a la nueva estructura del proceso.
Se ajusta la definición de controles.
Se define la propuesta de acciones de tratamiento 2023.</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</si>
  <si>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</si>
  <si>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</si>
  <si>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</si>
  <si>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Diseñar y emitir lineamientos, desarrollar estrategias, brindar, prestar servicios y realizar análisis, estudios e investigaciones para el fortalecimiento de la gestión pública distrital</t>
  </si>
  <si>
    <t xml:space="preserve">-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_______________
</t>
  </si>
  <si>
    <t xml:space="preserve">- Subdirector de Gestión de Patrimonio Documental del Distrito
- Subdirector de Gestión de Patrimonio Documental del Distrito
- Subdirector de Gestión de Patrimonio Documental del Distrito
- Subdirector de Gestión de Patrimonio Documental del Distrito
_______________
</t>
  </si>
  <si>
    <t xml:space="preserve">- Procedimiento Consulta de los Fondos Documentales Custodiados por el Archivo de Bogotá 2215100-PR-082 actualizado
- Procedimiento Gestión de las solicitudes internas de documentos históricos 4213200-PR-375 actualizado
- Procedimiento Consulta de los Fondos Documentales Custodiados por el Archivo de Bogotá 2215100-PR-082 actualizado
- Procedimiento Gestión de las solicitudes internas de documentos históricos 4213200-PR-375 actualizado
_______________
</t>
  </si>
  <si>
    <t xml:space="preserve">01/02/2023
01/02/2023
01/02/2023
01/02/2023
_______________
</t>
  </si>
  <si>
    <t xml:space="preserve">31/05/2023
31/05/2023
31/05/2023
31/05/2023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</si>
  <si>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Fortalecimiento de la Gestión Pública</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</si>
  <si>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Fortalecimiento de la Gestión Pública, actualizado.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</si>
  <si>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</si>
  <si>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 xml:space="preserve">"Se asocia el riesgo al nuevo Mapa de procesos de la Secretaría General. 
Se plantean acciones de tratamiento para el fortalecimiento del riesgo."																																																																																									
																																																	</t>
  </si>
  <si>
    <t>Se asocia el riesgo al nuevo Mapa de procesos de la Secretaría General. 
Se plantean acciones de tratamiento para el fortalecimiento del riesgo.</t>
  </si>
  <si>
    <t xml:space="preserve">-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_______________
</t>
  </si>
  <si>
    <t xml:space="preserve">- Subdirección del Sistema Distrital de Archivos
- Subdirección del Sistema Distrital de Archivos
- Subdirección del Sistema Distrital de Archivos
_______________
</t>
  </si>
  <si>
    <t xml:space="preserve">-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_______________
</t>
  </si>
  <si>
    <t xml:space="preserve">01/02/2023
01/02/2023
01/02/2023
_______________
</t>
  </si>
  <si>
    <t xml:space="preserve">31/05/2023
31/05/2023
31/05/2023
_______________
</t>
  </si>
  <si>
    <t xml:space="preserve">Diseñar y emitir lineamientos, desarrollar estrategias, brindar, prestar servicios y realizar análisis, estudios e investigaciones para el fortalecimiento de la gestión pública distrital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</si>
  <si>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Fortalecimiento de la Gestión Pública</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</si>
  <si>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Fortalecimiento de la Gestión Pública, actualizado.</t>
  </si>
  <si>
    <t xml:space="preserve">"Se asocia el riesgo al nuevo Mapa de procesos de la Secretaría General. 
Se plantean acciones de tratamiento para el fortalecimiento del riesgo."																																																									
																																																	</t>
  </si>
  <si>
    <t xml:space="preserve">01/02/2023
_______________
</t>
  </si>
  <si>
    <t xml:space="preserve">31/05/2023
_______________
</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</si>
  <si>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</si>
  <si>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</si>
  <si>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</si>
  <si>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</si>
  <si>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</si>
  <si>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 xml:space="preserve">- Desarrollar dos (2) jornadas de socializaciones y/o talleres con los enlaces contractuales de cada dependencia sobre la estructuración de estudios y documentos previos así como lo referido al análisis del sector y estudios de mercado en el proceso de contratación
_______________
</t>
  </si>
  <si>
    <t xml:space="preserve">- Director de Contratación
_______________
</t>
  </si>
  <si>
    <t xml:space="preserve">- Registros de asistencia a la  jornada de socialización y/o taller 
_______________
</t>
  </si>
  <si>
    <t xml:space="preserve">01/02/2023
_______________
</t>
  </si>
  <si>
    <t xml:space="preserve">31/05/2023
_______________
</t>
  </si>
  <si>
    <t>Desarrollar las actividades de Interventoría y/o supervisión</t>
  </si>
  <si>
    <t xml:space="preserve">-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_______________
</t>
  </si>
  <si>
    <t xml:space="preserve">01/03/2023
_______________
</t>
  </si>
  <si>
    <t xml:space="preserve">30/06/2023
_______________
</t>
  </si>
  <si>
    <t>Se ajustó la actividad clave del riesgo de conformidad con la caracterización del proceso "Gestión de contratación". 
Se incluyó una acción de tratamiento del riesgo  para la vigencia  2023</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</si>
  <si>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Gestión de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</si>
  <si>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Gestión de Contratación, actualizado.</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</si>
  <si>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</si>
  <si>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</si>
  <si>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 xml:space="preserve">31/12/2023
_______________
</t>
  </si>
  <si>
    <t xml:space="preserve">Administrar los bienes adquiridos mediante su recepción, asignación, mantenimiento, control y baja de los mismos con el fin de cubrir las necesidades de recursos físicos de las dependencias de la Secretaría General de la Alcaldía Mayor de Bogotá D.C. </t>
  </si>
  <si>
    <t>Inicia con el ingreso de bienes al inventario de la entidad, continúa con su asignación, aseguramiento, mantenimiento y control, termina con su clasificación y baja.</t>
  </si>
  <si>
    <t>Administrar los Inventarios de bienes de la entidad.</t>
  </si>
  <si>
    <t xml:space="preserve">- Programar y ejecutar socializaciones de las actividades más relevantes con respecto al correcto manejo de los inventarios según procedimientos internos.
_______________
</t>
  </si>
  <si>
    <t xml:space="preserve">- Profesional Especializado
_______________
</t>
  </si>
  <si>
    <t xml:space="preserve">- Socializaciones ejecutadas
_______________
</t>
  </si>
  <si>
    <t>Se identifica el contexto de la gestión del proceso.
Se identifica la probabilidad por exposición.
Se identifica la calificación del impacto.
Se identifica los controles correctivos.
Se identifica las acciones de contingencia.
Se identifica acción preventiva</t>
  </si>
  <si>
    <t xml:space="preserve">- Programar y ejecutar socializaciones de las actividades mas relevantes con respecto al correcto manejo de los inventarios según procedimientos internos.
_______________
</t>
  </si>
  <si>
    <t xml:space="preserve">01/01/2023
_______________
</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</si>
  <si>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</si>
  <si>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</si>
  <si>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</si>
  <si>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</si>
  <si>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xml:space="preserve">- Actualizar el procedimiento 4233100-PR-382  "Manejo de la Caja Menor  respecto a la asignación de rubros.              
_______________
</t>
  </si>
  <si>
    <t xml:space="preserve">- Subdirector(a) de Servicios Administrativos
_______________
</t>
  </si>
  <si>
    <t xml:space="preserve">- Procedimiento 4233100-PR-382  "Manejo de la Caja Menor” actualizado
_______________
</t>
  </si>
  <si>
    <t xml:space="preserve">15/02/2023
_______________
</t>
  </si>
  <si>
    <t>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</si>
  <si>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</si>
  <si>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</si>
  <si>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 Intereses personales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</si>
  <si>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</si>
  <si>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Pérdida de credibilidad del proceso y de la entidad.
- Uso indebido e inadecuado de información de la Secretaría General 
- Sanciones disciplinarias, fiscales y penales.
- Pérdida de información de la entidad.
</t>
  </si>
  <si>
    <t xml:space="preserve">- Realizar sensibilización cuatrimestral sobre el manejo y custodia de los documentos conforme a los lineamientos establecidos en el proceso
_______________
</t>
  </si>
  <si>
    <t xml:space="preserve">- Subdirector de Gestión Documental. 
_______________
</t>
  </si>
  <si>
    <t xml:space="preserve">15/12/2023
_______________
</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</si>
  <si>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</si>
  <si>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 xml:space="preserve">Se asocia el riesgo al nuevo Mapa de procesos de la Secretaría General.
Se realizó ajuste en las causas internas, externas según el análisis DOFA de nuevo proceso Gestión de Servicios Administrativos.
Se incluyo la acción de tratamiento para la vigencia 2023. </t>
  </si>
  <si>
    <t>Gestión del Talento Humano</t>
  </si>
  <si>
    <t>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</si>
  <si>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</si>
  <si>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Realizar la vinculación del talento humano de la Secretaría General de la Alcaldía Mayor de Bogotá, D.C., de miembros del Gabinete Distrital y Jefes de Oficina de Control Interno de las entidades del Distrito.</t>
  </si>
  <si>
    <t xml:space="preserv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</si>
  <si>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Especializado o Profesional Universitario de la Dirección de Talento Humano autorizado por el(la) Director(a)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</si>
  <si>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Humano.
_______________
</t>
  </si>
  <si>
    <t xml:space="preserve">15/02/2023
15/02/2023
_______________
</t>
  </si>
  <si>
    <t xml:space="preserve">31/12/2023
31/12/2023
_______________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</si>
  <si>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del Talento Humano</t>
  </si>
  <si>
    <t>- Director(a) de Talento Humano
- Director/a Técnico/a de Talento Humano y Profesional Especializado o Profesional Universitario de Talento Humano.
- Director(a)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</si>
  <si>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del Talento Humano, actualizado.</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</si>
  <si>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</si>
  <si>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</si>
  <si>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Preparar y liquidar la nómina, aportes a seguridad social y parafiscales.</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</si>
  <si>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</si>
  <si>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Realizar trimestralmente la reprogramación del Plan Anual de Caja con el propósito de proyectar los recursos requeridos para el pago de las nóminas de los(as) servidores(as) de la Entidad.
_______________
</t>
  </si>
  <si>
    <t xml:space="preserve">- Profesional Especializado o Profesional Universitario de Talento Humano.
_______________
</t>
  </si>
  <si>
    <t xml:space="preserve">- Soporte del PAC programado generado desde el Sistema de Gestión Contractual.
_______________
</t>
  </si>
  <si>
    <t xml:space="preserve">15/02/2023
_______________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</si>
  <si>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del Talento Humano</t>
  </si>
  <si>
    <t>- Director(a) de Talento Humano
- Director/a Técnico/a de Talento Humano o quien se designe por competencia.
- Director/a Técnico/a y Profesional Especializado o Profesional Universitario de Talento Humano.
- Director/a Técnico/a de Talento Humano
- Director(a)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</si>
  <si>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del Talento Humano, actualizado.</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</si>
  <si>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</si>
  <si>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 xml:space="preserve">Se asocia el riesgo al nuevo Mapa de procesos de la Secretaría General de la Alcaldía Mayor de Bogotá, D.C.
Se actualizó el contexto de la gestión del proceso. 
Se realizó el cambio del nombre del proceso en el control correctivo pasando de Gestión Estratégica de Talento Humano a Gestión del Talento Humano en el marco del nuevo Mapa de procesos de la Secretaría General de la Alcaldía Mayor de Bogotá, D.C.
Se definió definieron acciones de tratamiento para la vigencia  2023 </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</si>
  <si>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t>
  </si>
  <si>
    <t>Ejecutar las actividades del Sistema de Gestión de la Seguridad y Salud en el Trabajo</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</si>
  <si>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</si>
  <si>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</si>
  <si>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Definir cronograma 2023 para la realización de la  verificación de la completitud e idoneidad de los productos contenidos en los botiquines de las sedes de la Secretaría General de la Alcaldía Mayor de Bogotá, D.C.
_______________
</t>
  </si>
  <si>
    <t xml:space="preserve">- Profesional Universitario de Talento Humano autorizado por el(la) Director(a) Técnico(a) de Talento Humano.
_______________
</t>
  </si>
  <si>
    <t xml:space="preserve">- Cronograma de verificación de la completitud e idoneidad de los productos contenidos en los botiquines de las sedes de la Secretaría General de la Alcaldía Mayor de Bogotá, D.C.
_______________
</t>
  </si>
  <si>
    <t xml:space="preserve">28/02/2023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</si>
  <si>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del Talento Humano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</si>
  <si>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</si>
  <si>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del Talento Humano, actualizado.</t>
  </si>
  <si>
    <t xml:space="preserve">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</si>
  <si>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</si>
  <si>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</si>
  <si>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</si>
  <si>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7. Mejorar la oportunidad en la ejecución de los recursos, a través del fortalecimiento de una cultura financiera, para lograr una gestión pública efectiva.</t>
  </si>
  <si>
    <t xml:space="preserve">- Realizar un análisis de la ejecución del trámite relacionado con  la gestión de pagos, con el propósito de  encontrar duplicidades con la gestión contable y así poder optimizar su ejecución
_______________
</t>
  </si>
  <si>
    <t xml:space="preserve">- Subdirector Financiero
_______________
</t>
  </si>
  <si>
    <t xml:space="preserve">- Documento con el análisis de la optimización de la gestión de pagos
_______________
</t>
  </si>
  <si>
    <t xml:space="preserve">30/04/2023
_______________
</t>
  </si>
  <si>
    <t>- Subdirector(a) Financiero(a)
- Subdirector Financiero
- Subdirector Financiero
- Subdirector Financiero
- Profesional de la Subdirección Financiera
- Subdirector(a) Financiero(a)</t>
  </si>
  <si>
    <t>Se ajusta el objetivo y el alcance del proceso y se establece una acción de tratamiento</t>
  </si>
  <si>
    <t xml:space="preserve">- Realizar un análisis de la ejecución del trámite relacionado con  la gestión de pagos, con el propósito de  encontrar duplicidades con la gestión de pagos y así poder optimizar su ejecución
_______________
</t>
  </si>
  <si>
    <t>- Subdirector(a) Financiero(a)
- Profesional de la Subdirección Financiera
- Profesional de la Subdirección Financiera
- Subdirector(a) Financiero(a)</t>
  </si>
  <si>
    <t>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t>
  </si>
  <si>
    <t xml:space="preserve">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t>
  </si>
  <si>
    <t>Gestionar la defensa judicial y extrajudicial de la Secretaría General</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</si>
  <si>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</si>
  <si>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</si>
  <si>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xml:space="preserve">-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durante el Comité de Conciliación el estudio, evaluación y análisis de las conciliaciones, procesos y laudos arbitrales que fueron de conocimiento de dicho Comité.
_______________
</t>
  </si>
  <si>
    <t xml:space="preserve">- Jefe de Oficina Jurídica 
- Comité de Conciliación. 
_______________
</t>
  </si>
  <si>
    <t xml:space="preserve">- Formatos de publicación y divulgación proactiva de la Declaración de Bienes y Rentas, Registro de Conflicto de Interés y Declaración del Impuesto sobre la Renta y Complementarios. Ley 2013 del 30 de diciembre de 2019, registrados en SIDEAP
- Recomendaciones del Comité de Conciliación - Informe de Gestión del Comité de Conciliación
_______________
</t>
  </si>
  <si>
    <t xml:space="preserve">01/03/2023
15/02/2023
_______________
</t>
  </si>
  <si>
    <t xml:space="preserve">28/04/2023
31/12/2023
_______________
</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</si>
  <si>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</si>
  <si>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</si>
  <si>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</si>
  <si>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</si>
  <si>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</si>
  <si>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</si>
  <si>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</si>
  <si>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Subsecretario(a) de Servicio a la Ciudadanía y Alto(a) Consejero(a) Distrital de Tecnologías de la Información y las Comunicaciones</t>
  </si>
  <si>
    <t>Administrar canales de relacionamiento con la ciudadanía</t>
  </si>
  <si>
    <t xml:space="preserve">- Pérdida de credibilidad y de confianza que dificulte la ejecución de las políticas, programas y proyectos de la Secretaría General.  
- Intervenciones o hallazgos por partes de entes de control u otro ente regulador, interno o externo.
- Incumplimiento de objetivos y metas institucionales.
</t>
  </si>
  <si>
    <t xml:space="preserve">- Sensibilizar a los servidores de la Dirección del Sistema Distrital de Servicio a la Ciudadanía sobre los valores de integridad y el Código Disciplinario Único. 
_______________
</t>
  </si>
  <si>
    <t xml:space="preserve">- Servidores de la Dirección del Sistema Distrital de Servicio a la Ciudadanía sensibilizados en los valores de integridad y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</si>
  <si>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Gobierno Abierto y Relacionamiento con la Ciudadanía</t>
  </si>
  <si>
    <t>- Subsecretario(a) de Servicio a la Ciudadanía y Alto(a) Consejero(a) Distrital de Tecnologías de la Información y las Comunicaciones
- Director (a) del Sistema Distrital de Servicio a la Ciudadanía
- Subsecretario(a) de Servicio a la Ciudadanía y Alto(a) Consejero(a) Distrital de Tecnologías de la Información y las Comunicaciones</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</si>
  <si>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</si>
  <si>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t>
  </si>
  <si>
    <t>Medir y analizar la calidad en la prestación del servicio en los canales de relacionamiento con la Ciudadanía de la administración distrital</t>
  </si>
  <si>
    <t xml:space="preserve">- Sensibilizar a los servidores de la DDCS sobre los valores de integridad, con relación al servicio a la ciudadanía.
_______________
</t>
  </si>
  <si>
    <t xml:space="preserve">31/10/2023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</si>
  <si>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Gobierno Abierto y Relacionamiento con la Ciudadanía</t>
  </si>
  <si>
    <t>- Subsecretario(a) de Servicio a la Ciudadanía y Alto(a) Consejero(a) Distrital de Tecnologías de la Información y las Comunicaciones
- Director Distrital de Calidad del Servicio
- Director Distrital de Calidad del Servicio
- Subsecretario(a) de Servicio a la Ciudadanía y Alto(a) Consejero(a) Distrital de Tecnologías de la Información y las Comunicaciones</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</si>
  <si>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Gobierno Abierto y Relacionamiento con la Ciudadanía, actualizado.</t>
  </si>
  <si>
    <t xml:space="preserve">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</si>
  <si>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</si>
  <si>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Gestionar asesorías y formular e implementar proyectos en materia de transformación digital</t>
  </si>
  <si>
    <t xml:space="preserve">- Pérdidas financieras por mala utilización de recursos en los Proyectos
- Investigaciones disciplinarias.
- Pérdida credibilidad por parte de la entidades interesadas.
- Desviaciones en los Objetivos, el Alcance y el Cronograma del Proyecto.
</t>
  </si>
  <si>
    <t xml:space="preserve">- Sensibilizar cuatrimestralmente al equipo de la Alta Consejería Distrital de TIC sobre los valores de integridad
_______________
</t>
  </si>
  <si>
    <t xml:space="preserve">- Profesionales responsables de riesgos de la ACDTIC y Gestor de integridad
_______________
</t>
  </si>
  <si>
    <t xml:space="preserve">- Servidores sensibilizados
_______________
</t>
  </si>
  <si>
    <t xml:space="preserve">01/04/2023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</si>
  <si>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Gobierno Abierto y Relacionamiento con la Ciudadanía</t>
  </si>
  <si>
    <t>- Subsecretario(a) de Servicio a la Ciudadanía y Alto(a) Consejero(a) Distrital de Tecnologías de la Información y las Comunicaciones
- Jefe Oficina de la Alta Consejería Distrital de TIC
- Jefe Oficina de la Alta Consejería Distrital de TIC
- Subsecretario(a) de Servicio a la Ciudadanía y Alto(a) Consejero(a) Distrital de Tecnologías de la Información y las Comunicaciones</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</si>
  <si>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Gobierno Abierto y Relacionamiento con la Ciudadanía, actualizado.</t>
  </si>
  <si>
    <t xml:space="preserve">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</si>
  <si>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</si>
  <si>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</si>
  <si>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</si>
  <si>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</si>
  <si>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</si>
  <si>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 xml:space="preserve">- 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 
_______________
</t>
  </si>
  <si>
    <t xml:space="preserve">- Director de Reparación Integral 
_______________
</t>
  </si>
  <si>
    <t xml:space="preserve">31/03/2023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</si>
  <si>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</si>
  <si>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</si>
  <si>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Paz, Víctimas y Reconciliación, actualizado.</t>
  </si>
  <si>
    <t>Se ajustan los controles, de acuerdo a la actualización del procedimiento
Se actualiza el nombre del proceso al cual esta asociado el riesgo.
Se formula la acción de tratamiento a 2023</t>
  </si>
  <si>
    <t xml:space="preserve">01/08/2023
_______________
</t>
  </si>
  <si>
    <t xml:space="preserve">30/08/2023
_______________
</t>
  </si>
  <si>
    <t>Oficina de Control Disciplinario Interno y Oficina Jurídica</t>
  </si>
  <si>
    <t>- Oficina de Control Disciplinario Interno y Oficina Jurídica
- Jefe Oficina de Control Disciplinario Interno
- Jefe de la Oficina de Control Disciplinario Interno, Jefe de la Oficina Jurídica y/o Despacho de la Secretaría General
- Oficina de Control Disciplinario Interno y Oficina Jurídica</t>
  </si>
  <si>
    <t>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</si>
  <si>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 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</si>
  <si>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y Oficina de Tecnologías de la Información y las Comunicaciones</t>
  </si>
  <si>
    <t>Gestión de Servicios Administrativos y Tecnológicos</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</si>
  <si>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 y Tecnológicos</t>
  </si>
  <si>
    <t>- Subdirector(a) de Servicios Administrativos y Oficina de Tecnologías de la Información y las Comunicaciones
- Subdirector(a) de Servicios Administrativos.
- Subdirector Servicios Administrativos
- Subdirector(a) de Servicios Administrativos y Oficina de Tecnologías de la Información y las Comunicaciones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</si>
  <si>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y Tecnológicos, actualizado.</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</si>
  <si>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t>
  </si>
  <si>
    <t>- Subdirector(a) de Servicios Administrativos y Oficina de Tecnologías de la Información y las Comunicaciones
- Subdirector de Gestión documental
- Subdirector de Gestión documental
- Subdirector(a) de Servicios Administrativos
- Subdirector(a) de Servicios Administrativos y Oficina de Tecnologías de la Información y las Comunicaciones</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</si>
  <si>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de Servicios Administrativos y Tecnológicos, actualizado.</t>
  </si>
  <si>
    <t>Subsecretario(a) Distrital de Fortalecimiento Institucional</t>
  </si>
  <si>
    <t>- Subsecretario(a) Distrital de Fortalecimiento Institucional
- Subdirector(a) de Gestión de Patrimonio Documental del Distrito
- Profesional universitario de la Subdirección de Gestión de Patrimonio Documental del Distrito								
- Director(a) Distrital de Archivo de Bogotá
- Subsecretario(a) Distrital de Fortalecimiento Institucional</t>
  </si>
  <si>
    <t>- Subsecretario(a) Distrital de Fortalecimiento Institucional
- Director(a) Distrital de Archivo de Bogotá
- Profesional(es) Universitario(s)
- Director(a) Distrital de Archivo de Bogotá
- Director(a) Distrital de Archivo de Bogotá
- Subdirector del Sistema Distrital de Archivos
- Director(a) Distrital de Archivo de Bogotá
- Subsecretario(a) Distrital de Fortalecimiento Institucional</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</si>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</sst>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dashed">
        <color auto="1"/>
      </top>
      <bottom style="dashed">
        <color auto="1"/>
      </bottom>
      <diagonal/>
    </border>
    <border>
      <left style="dashed">
        <color auto="1"/>
      </left>
      <right/>
      <top/>
      <bottom/>
      <diagonal/>
    </border>
    <border>
      <left style="dashed">
        <color auto="1"/>
      </left>
      <right/>
      <top style="dashed">
        <color auto="1"/>
      </top>
      <bottom style="dashed">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31">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0" fillId="0" borderId="14" xfId="0" applyFont="1" applyBorder="1" applyAlignment="1" applyProtection="1">
      <alignment horizontal="justify" vertical="center" wrapText="1"/>
      <protection hidden="1"/>
    </xf>
    <xf numFmtId="0" fontId="13" fillId="22" borderId="22" xfId="0" applyFont="1" applyFill="1" applyBorder="1" applyAlignment="1" applyProtection="1">
      <alignment horizontal="center" vertical="center" wrapText="1"/>
      <protection hidden="1"/>
    </xf>
    <xf numFmtId="0" fontId="13" fillId="25" borderId="21" xfId="0" applyFont="1" applyFill="1" applyBorder="1" applyAlignment="1" applyProtection="1">
      <alignment horizontal="center" vertical="center" wrapText="1"/>
      <protection hidden="1"/>
    </xf>
    <xf numFmtId="0" fontId="10" fillId="0" borderId="22" xfId="0" applyFont="1" applyBorder="1" applyAlignment="1" applyProtection="1">
      <alignment horizontal="justify" vertical="center" wrapText="1"/>
      <protection hidden="1"/>
    </xf>
    <xf numFmtId="0" fontId="10" fillId="0" borderId="21" xfId="0" applyFont="1" applyBorder="1" applyAlignment="1" applyProtection="1">
      <alignment horizontal="justify" vertical="center" wrapText="1"/>
      <protection hidden="1"/>
    </xf>
    <xf numFmtId="0" fontId="13" fillId="25" borderId="20" xfId="0" applyFont="1" applyFill="1" applyBorder="1" applyAlignment="1" applyProtection="1">
      <alignment horizontal="center" vertical="center" wrapText="1"/>
      <protection hidden="1"/>
    </xf>
    <xf numFmtId="0" fontId="10" fillId="0" borderId="20" xfId="0" applyFont="1" applyBorder="1" applyAlignment="1" applyProtection="1">
      <alignment horizontal="justify" vertical="center" wrapText="1"/>
      <protection hidden="1"/>
    </xf>
    <xf numFmtId="0" fontId="13" fillId="22"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4" xfId="0" applyFont="1" applyBorder="1" applyAlignment="1" applyProtection="1">
      <alignment horizontal="center" vertical="center" textRotation="90"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2" fillId="0" borderId="0" xfId="0" applyFont="1" applyAlignment="1" applyProtection="1">
      <alignment horizontal="center" vertical="center" wrapText="1"/>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Border="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24" xfId="0" applyBorder="1" applyAlignment="1" applyProtection="1">
      <alignment horizontal="left" wrapText="1"/>
      <protection hidden="1"/>
    </xf>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0" fontId="0" fillId="0" borderId="0" xfId="0" applyNumberFormat="1" applyFill="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Border="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1" fillId="0" borderId="13" xfId="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textRotation="90" wrapText="1"/>
      <protection hidden="1"/>
    </xf>
    <xf numFmtId="166" fontId="2" fillId="0" borderId="4" xfId="0" applyNumberFormat="1" applyFont="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164" fontId="10" fillId="0" borderId="14" xfId="0" applyNumberFormat="1" applyFont="1" applyBorder="1" applyAlignment="1" applyProtection="1">
      <alignment horizontal="justify" vertical="center" wrapText="1"/>
      <protection hidden="1"/>
    </xf>
    <xf numFmtId="0" fontId="2" fillId="0" borderId="5" xfId="0" applyFont="1" applyBorder="1" applyAlignment="1" applyProtection="1">
      <alignment wrapText="1"/>
      <protection hidden="1"/>
    </xf>
    <xf numFmtId="0" fontId="2" fillId="0" borderId="23"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4" xfId="0" quotePrefix="1" applyFont="1" applyBorder="1" applyAlignment="1" applyProtection="1">
      <alignment horizontal="justify" vertical="center" wrapText="1"/>
      <protection hidden="1"/>
    </xf>
    <xf numFmtId="0" fontId="0" fillId="7" borderId="4" xfId="0" applyFill="1" applyBorder="1" applyAlignment="1" applyProtection="1">
      <alignment horizontal="justify" vertical="center" wrapText="1"/>
      <protection hidden="1"/>
    </xf>
    <xf numFmtId="0" fontId="0" fillId="0" borderId="0" xfId="0" applyAlignment="1">
      <alignment horizontal="center" vertical="center"/>
    </xf>
    <xf numFmtId="0" fontId="1" fillId="0" borderId="15" xfId="0" applyFont="1" applyFill="1" applyBorder="1" applyAlignment="1">
      <alignment horizontal="center" vertical="center"/>
    </xf>
    <xf numFmtId="0" fontId="15" fillId="12" borderId="0" xfId="0" applyFont="1" applyFill="1" applyAlignment="1">
      <alignment horizontal="left" vertical="center"/>
    </xf>
    <xf numFmtId="0" fontId="0" fillId="0" borderId="0" xfId="0" applyFill="1"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5" xfId="0" applyFill="1" applyBorder="1" applyAlignment="1">
      <alignment horizontal="left" vertical="center"/>
    </xf>
    <xf numFmtId="0" fontId="1" fillId="0" borderId="5" xfId="0" applyFont="1" applyFill="1" applyBorder="1" applyAlignment="1">
      <alignment horizontal="center" vertical="center"/>
    </xf>
    <xf numFmtId="0" fontId="2" fillId="0" borderId="4" xfId="0" applyFont="1" applyFill="1" applyBorder="1" applyAlignment="1" applyProtection="1">
      <alignment horizontal="center" vertical="center" wrapText="1"/>
      <protection hidden="1"/>
    </xf>
    <xf numFmtId="0" fontId="2" fillId="0" borderId="0" xfId="0" applyFont="1" applyFill="1" applyAlignment="1" applyProtection="1">
      <alignment wrapText="1"/>
      <protection hidden="1"/>
    </xf>
    <xf numFmtId="0" fontId="0" fillId="0" borderId="25" xfId="0" applyBorder="1" applyAlignment="1" applyProtection="1">
      <alignment wrapText="1"/>
      <protection hidden="1"/>
    </xf>
    <xf numFmtId="0" fontId="0" fillId="0" borderId="25" xfId="0" applyNumberFormat="1" applyBorder="1" applyAlignment="1" applyProtection="1">
      <alignment wrapText="1"/>
      <protection hidden="1"/>
    </xf>
    <xf numFmtId="0" fontId="0" fillId="0" borderId="26" xfId="0" applyNumberFormat="1" applyBorder="1" applyAlignment="1" applyProtection="1">
      <alignment wrapText="1"/>
      <protection hidden="1"/>
    </xf>
    <xf numFmtId="0" fontId="8" fillId="0" borderId="0" xfId="0" applyFont="1" applyFill="1" applyAlignment="1">
      <alignment horizontal="center" vertical="center"/>
    </xf>
    <xf numFmtId="0" fontId="0" fillId="0" borderId="5" xfId="0" applyFill="1" applyBorder="1" applyAlignment="1" applyProtection="1">
      <alignment wrapText="1"/>
      <protection hidden="1"/>
    </xf>
    <xf numFmtId="0" fontId="0" fillId="0" borderId="0" xfId="0" applyFill="1" applyBorder="1" applyProtection="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23" borderId="13"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23" fillId="0" borderId="27"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 fillId="0" borderId="29" xfId="0" applyFont="1" applyBorder="1" applyAlignment="1" applyProtection="1">
      <alignment wrapText="1"/>
      <protection hidden="1"/>
    </xf>
  </cellXfs>
  <cellStyles count="4">
    <cellStyle name="Hipervínculo" xfId="1" builtinId="8"/>
    <cellStyle name="Normal" xfId="0" builtinId="0"/>
    <cellStyle name="Normal 2" xfId="2" xr:uid="{00000000-0005-0000-0000-000002000000}"/>
    <cellStyle name="Porcentaje" xfId="3" builtinId="5"/>
  </cellStyles>
  <dxfs count="43">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border>
        <left style="dashed">
          <color auto="1"/>
        </left>
      </border>
    </dxf>
    <dxf>
      <border>
        <left style="dashed">
          <color auto="1"/>
        </left>
      </border>
    </dxf>
    <dxf>
      <border>
        <bottom style="dashed">
          <color auto="1"/>
        </bottom>
      </border>
    </dxf>
    <dxf>
      <border>
        <bottom style="dash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[Mapa_de_Riesgos_Institucional_Corrupción_2022-12-16_SC.xlsx]Procesos_riesgos!TablaDinámica3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Procesos_riesgos!$B$4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Procesos_riesgos!$A$5:$A$16</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Procesos_riesgos!$B$5:$B$16</c:f>
              <c:numCache>
                <c:formatCode>General</c:formatCode>
                <c:ptCount val="11"/>
                <c:pt idx="0">
                  <c:v>1</c:v>
                </c:pt>
                <c:pt idx="1">
                  <c:v>1</c:v>
                </c:pt>
                <c:pt idx="2">
                  <c:v>2</c:v>
                </c:pt>
                <c:pt idx="3">
                  <c:v>2</c:v>
                </c:pt>
                <c:pt idx="4">
                  <c:v>1</c:v>
                </c:pt>
                <c:pt idx="5">
                  <c:v>2</c:v>
                </c:pt>
                <c:pt idx="6">
                  <c:v>2</c:v>
                </c:pt>
                <c:pt idx="7">
                  <c:v>2</c:v>
                </c:pt>
                <c:pt idx="8">
                  <c:v>3</c:v>
                </c:pt>
                <c:pt idx="9">
                  <c:v>3</c:v>
                </c:pt>
                <c:pt idx="10">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1125260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3</xdr:row>
      <xdr:rowOff>111778</xdr:rowOff>
    </xdr:from>
    <xdr:to>
      <xdr:col>8</xdr:col>
      <xdr:colOff>571500</xdr:colOff>
      <xdr:row>25</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914.682263194445" createdVersion="6" refreshedVersion="7" minRefreshableVersion="3" recordCount="20" xr:uid="{C6E5ACE6-FB74-4714-A30B-9BB6C3137F71}">
  <cacheSource type="worksheet">
    <worksheetSource ref="A11:CA31" sheet="Mapa_riesgos"/>
  </cacheSource>
  <cacheFields count="103">
    <cacheField name="Proceso / Proyecto de inversión" numFmtId="0">
      <sharedItems count="33">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Gestión del Conocimiento" u="1"/>
        <s v="7868 Desarrollo institucional para una gestión pública eficiente" u="1"/>
        <s v="Internacionalización de Bogotá" u="1"/>
        <s v="Fortalecimiento Institucional"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Alianzas e Internacionalización de Bogotá" u="1"/>
        <s v="Gestión de Seguridad y Salud en el Trabajo" u="1"/>
        <s v="Gestión Estratégica de Comunicación e Información"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2.6138246399999999E-3" maxValue="0.11759999999999998"/>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longText="1"/>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2-12-13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2-12-17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17T00:00:00"/>
    </cacheField>
    <cacheField name="Aspecto(s) que cambiaron11" numFmtId="0">
      <sharedItems/>
    </cacheField>
    <cacheField name="Descripción de los cambios efectuados11" numFmtId="0">
      <sharedItems longText="1"/>
    </cacheField>
    <cacheField name="Fecha de cambio12" numFmtId="164">
      <sharedItems/>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x v="0"/>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Presentarse una situación de conflicto de interés y no manifestarlo._x000a_- Presentarse una situación de conflicto de interés y no manifestarlo. Dificultad en la implementación de la normatividad disciplinaria por modificación de legislación.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_x000a__x000a__x000a__x000a__x000a__x000a__x000a__x000a__x000a_"/>
    <s v="- Documentado_x000a_- Documentado_x000a_- Documentado_x000a_- Documentado_x000a_- Documentado_x000a_- Documentado_x000a_- Documentado_x000a_- Documentado_x000a_- Documentado_x000a_- Documentado_x000a__x000a__x000a__x000a__x000a__x000a__x000a__x000a__x000a__x000a_"/>
    <s v="- Continua_x000a_- Continua_x000a_- Continua_x000a_- Continua_x000a_- Continua_x000a_- Continua_x000a_- Continua_x000a_- Continua_x000a_- Continua_x000a_- Continua_x000a__x000a__x000a__x000a__x000a__x000a__x000a__x000a__x000a__x000a_"/>
    <s v="- Con registro_x000a_- Con registro_x000a_- Con registro_x000a_- Con registro_x000a_- Con registro_x000a_- Con registro_x000a_- Con registro_x000a_- Con registro_x000a_- Con registro_x000a_- Con registro_x000a__x000a__x000a__x000a__x000a__x000a__x000a__x000a__x000a__x000a_"/>
    <s v="- Preventivo_x000a_- Preventivo_x000a_- Detectivo_x000a_- Detectivo_x000a_- Preventivo_x000a_- Detectivo_x000a_- Preventivo_x000a_- Detectivo_x000a_- Preventivo_x000a_- Detectivo_x000a__x000a__x000a__x000a__x000a__x000a__x000a__x000a__x000a__x000a_"/>
    <s v="25%_x000a_25%_x000a_15%_x000a_15%_x000a_25%_x000a_15%_x000a_25%_x000a_15%_x000a_25%_x000a_15%_x000a__x000a__x000a__x000a__x000a__x000a__x000a__x000a__x000a__x000a_"/>
    <s v="- Manual_x000a_- Manual_x000a_- Manual_x000a_- Manual_x000a_- Manual_x000a_- Manual_x000a_- Manual_x000a_- Manual_x000a_- Manual_x000a_- Manual_x000a__x000a__x000a__x000a__x000a__x000a__x000a__x000a__x000a__x000a_"/>
    <s v="15%_x000a_15%_x000a_15%_x000a_15%_x000a_15%_x000a_15%_x000a_15%_x000a_15%_x000a_15%_x000a_15%_x000a__x000a__x000a__x000a__x000a__x000a__x000a__x000a__x000a__x000a_"/>
    <s v="40%_x000a_40%_x000a_30%_x000a_30%_x000a_40%_x000a_30%_x000a_40%_x000a_30%_x000a_40%_x000a_30%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6138246399999999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_______________x000a__x000a__x000a__x000a__x000a__x000a__x000a__x000a__x000a__x000a__x000a_"/>
    <s v="- Jefe de la Oficina de Control Disciplinario Interno_x000a_- Jefe de la Oficina de Control Disciplinario Interno_x000a__x000a__x000a__x000a__x000a__x000a__x000a__x000a__x000a_________________x000a__x000a__x000a__x000a__x000a__x000a__x000a__x000a__x000a__x000a__x000a_"/>
    <s v="-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x000a_________________x000a__x000a__x000a__x000a__x000a__x000a__x000a__x000a__x000a__x000a__x000a_"/>
    <s v="13/02/2023_x000a_01/04/2023_x000a__x000a__x000a__x000a__x000a__x000a__x000a__x000a__x000a_________________x000a__x000a__x000a__x000a__x000a__x000a__x000a__x000a__x000a__x000a__x000a_"/>
    <s v="30/11/2023_x000a_31/12/2023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mapa de riesgos Control Disciplinario"/>
    <s v="- Oficina de Control Disciplinario Interno y Oficina Jurídica_x000a_- Jefe Oficina de Control Disciplinario Interno_x000a_- Jefe de la Oficina de Control Disciplinario Interno, Jefe de la Oficina Jurídica y/o Despacho de la Secretaría General_x000a__x000a__x000a__x000a__x000a__x000a__x000a_- Oficina de Control Disciplinario Interno y Oficina Jurídica"/>
    <s v="-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s v=""/>
    <s v="_x000a__x000a__x000a__x000a_"/>
    <s v=""/>
  </r>
  <r>
    <x v="1"/>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s v="Posibilidad de afectación reputacional por uso indebido de información privilegiada para beneficio propio o de un tercero, debido a debilidades en el proceder ético del auditor"/>
    <x v="0"/>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Realizar un (1) taller interno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Un (1) Taller interno realizado_x000a__x000a__x000a__x000a__x000a__x000a__x000a__x000a__x000a__x000a_________________x000a__x000a__x000a__x000a__x000a__x000a__x000a__x000a__x000a__x000a__x000a_"/>
    <s v="01/08/2023_x000a__x000a__x000a__x000a__x000a__x000a__x000a__x000a__x000a__x000a_________________x000a__x000a__x000a__x000a__x000a__x000a__x000a__x000a__x000a__x000a__x000a_"/>
    <s v="30/08/2023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í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Sí"/>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Actualizar el procedimiento Consulta de los Fondos Documentales Custodiados por el Archivo de Bogotá 2215100-PR-082 fortaleciendo las actividades para mitigar el riesgo_x000a_- (AP) Actualizar el procedimiento Gestión de las solicitudes internas de documentos históricos 4213200-PR-375 fortaleciendo las actividades para mitigar el riesgo_x000a_- (AP) Actualizar el procedimiento Consulta de los Fondos Documentales Custodiados por el Archivo de Bogotá 2215100-PR-082 fortaleciendo las actividades para mitigar el riesgo_x000a_- (AP) Actualizar el procedimiento Gestión de las solicitudes internas de documentos históricos 4213200-PR-375 fortaleciendo las actividades para mitigar el riesgo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 Subdirector de Gestión de Patrimonio Documental del Distrito_x000a_- Subdirector de Gestión de Patrimonio Documental del Distrito_x000a__x000a__x000a__x000a__x000a__x000a__x000a_________________x000a__x000a__x000a__x000a__x000a__x000a__x000a__x000a__x000a__x000a__x000a_"/>
    <s v="- Procedimiento Consulta de los Fondos Documentales Custodiados por el Archivo de Bogotá 2215100-PR-082 actualizado_x000a_- Procedimiento Gestión de las solicitudes internas de documentos históricos 4213200-PR-375 actualizado_x000a_- Procedimiento Consulta de los Fondos Documentales Custodiados por el Archivo de Bogotá 2215100-PR-082 actualizado_x000a_- Procedimiento Gestión de las solicitudes internas de documentos históricos 4213200-PR-375 actualizado_x000a__x000a__x000a__x000a__x000a__x000a__x000a_________________x000a__x000a__x000a__x000a__x000a__x000a__x000a__x000a__x000a__x000a__x000a_"/>
    <s v="01/02/2023_x000a_01/02/2023_x000a_01/02/2023_x000a_01/02/2023_x000a__x000a__x000a__x000a__x000a__x000a__x000a_________________x000a__x000a__x000a__x000a__x000a__x000a__x000a__x000a__x000a__x000a__x000a_"/>
    <s v="31/05/2023_x000a_31/05/2023_x000a_31/05/2023_x000a_31/05/2023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s v="Sí"/>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Actualizar el procedimiento Revisión y evaluación de las Tablas de Retención Documental –TRD y Tablas de Valoración Documental –TVD, para su convalidación por parte del Consejo Distrital de Archivos 2215100-PR-293  fortaleciendo las actividades para mitigar el riesgo_x000a_- (AP) Actualizar el procedimiento Revisión y evaluación de las Tablas de Retención Documental –TRD y Tablas de Valoración Documental –TVD, para su convalidación por parte del Consejo Distrital de Archivos 2215100-PR-293  fortaleciendo las actividades para mitigar el riesgo_x000a_- (AP) Actualizar el procedimiento Revisión y evaluación de las Tablas de Retención Documental –TRD y Tablas de Valoración Documental –TVD, para su convalidación por parte del Consejo Distrital de Archivos 2215100-PR-293  fortaleciendo las actividades para mitigar el riesgo_x000a__x000a__x000a__x000a__x000a__x000a__x000a__x000a_________________x000a__x000a__x000a__x000a__x000a__x000a__x000a__x000a__x000a__x000a__x000a_"/>
    <s v="- Subdirección del Sistema Distrital de Archivos_x000a_- Subdirección del Sistema Distrital de Archivos_x000a_- Subdirección del Sistema Distrital de Archivos_x000a__x000a__x000a__x000a__x000a__x000a__x000a__x000a_________________x000a__x000a__x000a__x000a__x000a__x000a__x000a__x000a__x000a__x000a__x000a_"/>
    <s v="- Procedimiento Retención Documental –TRD y Tablas de Valoración Documental –TVD, para su convalidación por parte del Consejo Distrital de Archivos 2215100-PR-293 actualizado_x000a_- Procedimiento Retención Documental –TRD y Tablas de Valoración Documental –TVD, para su convalidación por parte del Consejo Distrital de Archivos 2215100-PR-293 actualizado_x000a_- Procedimiento Retención Documental –TRD y Tablas de Valoración Documental –TVD, para su convalidación por parte del Consejo Distrital de Archivos 2215100-PR-293 actualizado_x000a__x000a__x000a__x000a__x000a__x000a__x000a__x000a_________________x000a__x000a__x000a__x000a__x000a__x000a__x000a__x000a__x000a__x000a__x000a_"/>
    <s v="01/02/2023_x000a_01/02/2023_x000a_01/02/2023_x000a__x000a__x000a__x000a__x000a__x000a__x000a__x000a_________________x000a__x000a__x000a__x000a__x000a__x000a__x000a__x000a__x000a__x000a__x000a_"/>
    <s v="31/05/2023_x000a_31/05/2023_x000a_31/05/2023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Posibilidad de afectación reputacional por pérdida de la confianza ciudadana en la gestión contractual de la Entidad, debido a decisiones ajustadas a intereses propios o de terceros durante la etapa precontractual con el fin de celebrar un contrato"/>
    <x v="0"/>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os (2) jornadas de socializaciones y/o talleres con los enlaces contractuales de cada dependencia sobre la estructuración de estudios y documentos previos así como lo referido al análisis del sector y estudios de mercado en el proceso de contratación_x000a__x000a__x000a__x000a__x000a__x000a__x000a__x000a__x000a__x000a_________________x000a__x000a__x000a__x000a__x000a__x000a__x000a__x000a__x000a__x000a__x000a_"/>
    <s v="- Director de Contratación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1/05/2023_x000a_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s v=""/>
    <s v="_x000a__x000a__x000a__x000a_"/>
    <s v=""/>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s v=""/>
    <s v="_x000a__x000a__x000a__x000a_"/>
    <s v=""/>
    <s v=""/>
    <s v="_x000a__x000a__x000a__x000a_"/>
    <s v=""/>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rogramar y ejecutar socializaciones de las actividades má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rogramar y ejecutar socializaciones de las actividades ma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1/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_x000a_- 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_x000a_- 3 El procedimiento 4233100-PR-382  &quot;Manejo de la Caja Menor&quot; indica que el(la) Delegado(a) por el(la) Ordenador(a) del gasto para el manejo de caja menor, el(la)_x000a_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_x000a_- 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_x000a_- 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Actualizar el procedimiento 4233100-PR-382  &quot;Manejo de la Caja Menor  respecto a la asignación de rubros.              _x000a__x000a__x000a__x000a__x000a__x000a__x000a__x000a__x000a__x000a__x000a__x000a__x000a__x000a__x000a__x000a__x000a__x000a__x000a__x000a__x000a_________________x000a__x000a__x000a__x000a__x000a__x000a__x000a__x000a__x000a__x000a__x000a_"/>
    <s v="- Subdirector(a) de Servicios Administrativos_x000a__x000a__x000a__x000a__x000a__x000a__x000a__x000a__x000a__x000a__x000a__x000a__x000a__x000a__x000a__x000a__x000a__x000a__x000a__x000a__x000a_________________x000a__x000a__x000a__x000a__x000a__x000a__x000a__x000a__x000a__x000a__x000a_"/>
    <s v="- Procedimiento 4233100-PR-382  &quot;Manejo de la Caja Menor” actualizado_x000a__x000a__x000a__x000a__x000a__x000a__x000a__x000a__x000a__x000a__x000a__x000a__x000a__x000a__x000a__x000a__x000a__x000a__x000a__x000a__x000a_________________x000a__x000a__x000a__x000a__x000a__x000a__x000a__x000a__x000a__x000a__x000a_"/>
    <s v="15/02/2023_x000a__x000a__x000a__x000a__x000a__x000a__x000a__x000a__x000a__x000a__x000a__x000a__x000a__x000a__x000a__x000a__x000a__x000a__x000a__x000a__x000a_________________x000a__x000a__x000a__x000a__x000a__x000a__x000a__x000a__x000a__x000a__x000a_"/>
    <s v="31/05/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s v=""/>
    <s v="_x000a__x000a__x000a__x000a_"/>
    <s v=""/>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s v="No"/>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_x000a_- 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Subdirector de Gestión Documental. 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15/12/2023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_______________x000a__x000a__x000a__x000a__x000a__x000a__x000a__x000a__x000a__x000a__x000a_"/>
    <s v="- Profesional Especializado o Profesional Universitario de la Dirección de Talento Humano autorizado por el(la) Director(a) de Talento Humano._x000a_- Director(a) Técnico(a) de Talento Humano_x000a_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 Humano._x000a__x000a__x000a__x000a__x000a__x000a__x000a__x000a__x000a_________________x000a__x000a__x000a__x000a__x000a__x000a__x000a__x000a__x000a__x000a__x000a_"/>
    <s v="15/02/2023_x000a_15/02/2023_x000a__x000a__x000a__x000a__x000a__x000a__x000a__x000a__x000a_________________x000a__x000a__x000a__x000a__x000a__x000a__x000a__x000a__x000a__x000a__x000a_"/>
    <s v="31/12/2023_x000a_31/12/2023_x000a_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trimestralmente la reprogramación del Plan Anual de Caja con el propósito de proyectar los recursos requeridos para el pago de las nóminas de los(as) servidores(as) de la Entidad._x000a__x000a__x000a__x000a__x000a__x000a__x000a__x000a__x000a__x000a_________________x000a__x000a__x000a__x000a__x000a__x000a__x000a__x000a__x000a__x000a__x000a_"/>
    <s v="- Profesional Especializado o Profesional Universitario de Talento Humano._x000a__x000a__x000a__x000a__x000a__x000a__x000a__x000a__x000a__x000a_________________x000a__x000a__x000a__x000a__x000a__x000a__x000a__x000a__x000a__x000a__x000a_"/>
    <s v="- Soporte del PAC programado generado desde el Sistema de Gestión Contractual.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_x000a_- 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_x000a__x000a__x000a__x000a__x000a__x000a__x000a__x000a__x000a__x000a__x000a__x000a__x000a__x000a__x000a__x000a__x000a_"/>
    <s v="- Sin documentar_x000a_- Sin documentar_x000a_- Sin documentar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finir cronograma 2023 para la realización de la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 Profesional Universitario de Talento Humano autorizado por el(la) Director(a) Técnico(a) de Talento Humano._x000a__x000a__x000a__x000a__x000a__x000a__x000a__x000a__x000a__x000a_________________x000a__x000a__x000a__x000a__x000a__x000a__x000a__x000a__x000a__x000a__x000a_"/>
    <s v="- Cronograma de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28/02/2023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 análisis de la ejecución del trámite relacionado con  la gestión de pagos, con el propósito de  encontrar duplicidades con la gestión contable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s v=""/>
    <s v="_x000a__x000a__x000a__x000a_"/>
    <s v=""/>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_x000a_- 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143999999999997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 análisis de la ejecución del trámite relacionado con  la gestión de pagos, con el propósito de  encontrar duplicidades con la gestión de pagos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s v=""/>
    <s v="_x000a__x000a__x000a__x000a_"/>
    <s v=""/>
    <s v=""/>
    <s v="_x000a__x000a__x000a__x000a_"/>
    <s v=""/>
    <s v=""/>
    <s v="_x000a__x000a__x000a__x000a_"/>
    <s v=""/>
  </r>
  <r>
    <x v="8"/>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s v="No"/>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Preventivo_x000a__x000a__x000a__x000a__x000a__x000a__x000a__x000a__x000a__x000a__x000a__x000a__x000a__x000a__x000a__x000a_"/>
    <s v="25%_x000a_25%_x000a_2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4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5919999999999995E-2"/>
    <s v="Moderado (3)"/>
    <n v="0.6"/>
    <s v="Moderado"/>
    <s v="El resultado de la probabilidad es Muy baja, dado que el riesgo no se ha materializado y se tienen 4 controles preventivos. Es impacto es leve ya que se dispone de 3 controles correctivos para disminuir la califica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lizar durante el Comité de Conciliación el estudio, evaluación y análisis de las conciliaciones, procesos y laudos arbitrales que fueron de conocimiento de dicho Comité._x000a__x000a__x000a__x000a__x000a__x000a__x000a__x000a__x000a_________________x000a__x000a__x000a__x000a__x000a__x000a__x000a__x000a__x000a__x000a__x000a_"/>
    <s v="- Jefe de Oficina Jurídica _x000a_- Comité de Conciliación. _x000a__x000a__x000a__x000a__x000a__x000a__x000a__x000a__x000a_________________x000a__x000a__x000a__x000a__x000a__x000a__x000a__x000a__x000a__x000a__x000a_"/>
    <s v="- Formatos de publicación y divulgación proactiva de la Declaración de Bienes y Rentas, Registro de Conflicto de Interés y Declaración del Impuesto sobre la Renta y Complementarios. Ley 2013 del 30 de diciembre de 2019, registrados en SIDEAP_x000a_- Recomendaciones del Comité de Conciliación - Informe de Gestión del Comité de Conciliación_x000a__x000a__x000a__x000a__x000a__x000a__x000a__x000a__x000a_________________x000a__x000a__x000a__x000a__x000a__x000a__x000a__x000a__x000a__x000a__x000a_"/>
    <s v="01/03/2023_x000a_15/02/2023_x000a__x000a__x000a__x000a__x000a__x000a__x000a__x000a__x000a_________________x000a__x000a__x000a__x000a__x000a__x000a__x000a__x000a__x000a__x000a__x000a_"/>
    <s v="28/04/2023_x000a_31/12/2023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irección del Sistema Distrital de Servicio a la Ciudadanía sobre los valores de integridad y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Dirección del Sistema Distrital de Servicio a la Ciudadanía sensibilizados en los valores de integridad y el Código Disciplinario Único.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 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0/2023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cuatrimestralmente al equipo de la Alta Consejería Distrital de TIC sobre los valores de integridad_x000a__x000a__x000a__x000a__x000a__x000a__x000a__x000a__x000a__x000a_________________x000a__x000a__x000a__x000a__x000a__x000a__x000a__x000a__x000a__x000a__x000a_"/>
    <s v="- Profesionales responsables de riesgos de la ACDTIC y Gestor de integridad_x000a__x000a__x000a__x000a__x000a__x000a__x000a__x000a__x000a__x000a_________________x000a__x000a__x000a__x000a__x000a__x000a__x000a__x000a__x000a__x000a__x000a_"/>
    <s v="- Servidores sensibilizados_x000a__x000a__x000a__x000a__x000a__x000a__x000a__x000a__x000a__x000a_________________x000a__x000a__x000a__x000a__x000a__x000a__x000a__x000a__x000a__x000a__x000a_"/>
    <s v="01/04/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r>
  <r>
    <x v="10"/>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Implementar validaciones automáticas en el sistema de información SIVIC que permitan: 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_x000a__x000a__x000a__x000a__x000a__x000a__x000a__x000a__x000a__x000a__x000a__x000a__x000a__x000a__x000a__x000a__x000a__x000a__x000a__x000a__x000a_________________x000a__x000a__x000a__x000a__x000a__x000a__x000a__x000a__x000a__x000a__x000a_"/>
    <s v="- Director de Reparación Integral 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01/02/2023_x000a__x000a__x000a__x000a__x000a__x000a__x000a__x000a__x000a__x000a__x000a__x000a__x000a__x000a__x000a__x000a__x000a__x000a__x000a__x000a__x000a_________________x000a__x000a__x000a__x000a__x000a__x000a__x000a__x000a__x000a__x000a__x000a_"/>
    <s v="31/03/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32401-33EB-41CC-996B-127388D3E32F}" name="TablaDinámica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A5" firstHeaderRow="1" firstDataRow="1" firstDataCol="1"/>
  <pivotFields count="103">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2">
    <i>
      <x/>
    </i>
    <i t="grand">
      <x/>
    </i>
  </rowItems>
  <colItems count="1">
    <i/>
  </colItems>
  <formats count="7">
    <format dxfId="42">
      <pivotArea type="all" dataOnly="0" outline="0" fieldPosition="0"/>
    </format>
    <format dxfId="41">
      <pivotArea outline="0" collapsedLevelsAreSubtotals="1" fieldPosition="0"/>
    </format>
    <format dxfId="40">
      <pivotArea field="7" type="button" dataOnly="0" labelOnly="1" outline="0" axis="axisRow" fieldPosition="0"/>
    </format>
    <format dxfId="39">
      <pivotArea dataOnly="0" labelOnly="1" fieldPosition="0">
        <references count="1">
          <reference field="7" count="0"/>
        </references>
      </pivotArea>
    </format>
    <format dxfId="38">
      <pivotArea dataOnly="0" labelOnly="1" fieldPosition="0">
        <references count="1">
          <reference field="7" count="0" defaultSubtotal="1"/>
        </references>
      </pivotArea>
    </format>
    <format dxfId="37">
      <pivotArea dataOnly="0" labelOnly="1" grandRow="1" outline="0" fieldPosition="0"/>
    </format>
    <format dxfId="3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05DBB45-B541-4C75-9357-47B1E2AD4513}" name="TablaDinámica3"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Procesos / Proyectos de inversión">
  <location ref="A4:B16" firstHeaderRow="1" firstDataRow="1" firstDataCol="1"/>
  <pivotFields count="103">
    <pivotField axis="axisRow" showAll="0">
      <items count="34">
        <item m="1" x="18"/>
        <item m="1" x="13"/>
        <item m="1" x="21"/>
        <item m="1" x="24"/>
        <item m="1" x="12"/>
        <item m="1" x="29"/>
        <item x="0"/>
        <item m="1" x="23"/>
        <item m="1" x="11"/>
        <item m="1" x="30"/>
        <item x="1"/>
        <item m="1" x="22"/>
        <item m="1" x="31"/>
        <item x="4"/>
        <item m="1" x="26"/>
        <item m="1" x="32"/>
        <item m="1" x="28"/>
        <item m="1" x="14"/>
        <item m="1" x="15"/>
        <item x="7"/>
        <item x="8"/>
        <item m="1" x="16"/>
        <item m="1" x="19"/>
        <item x="2"/>
        <item m="1" x="20"/>
        <item m="1" x="25"/>
        <item x="3"/>
        <item x="5"/>
        <item m="1" x="17"/>
        <item x="6"/>
        <item m="1" x="27"/>
        <item x="9"/>
        <item x="10"/>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9"/>
    </i>
    <i>
      <x v="20"/>
    </i>
    <i>
      <x v="23"/>
    </i>
    <i>
      <x v="26"/>
    </i>
    <i>
      <x v="27"/>
    </i>
    <i>
      <x v="29"/>
    </i>
    <i>
      <x v="31"/>
    </i>
    <i>
      <x v="32"/>
    </i>
    <i t="grand">
      <x/>
    </i>
  </rowItems>
  <colItems count="1">
    <i/>
  </colItems>
  <dataFields count="1">
    <dataField name="Número de riesgos" fld="6" subtotal="count" baseField="0" baseItem="0"/>
  </dataFields>
  <formats count="14">
    <format dxfId="35">
      <pivotArea type="all" dataOnly="0" outline="0" fieldPosition="0"/>
    </format>
    <format dxfId="34">
      <pivotArea outline="0" collapsedLevelsAreSubtotals="1" fieldPosition="0"/>
    </format>
    <format dxfId="33">
      <pivotArea dataOnly="0" labelOnly="1" grandRow="1" outline="0" fieldPosition="0"/>
    </format>
    <format dxfId="32">
      <pivotArea dataOnly="0" labelOnly="1" outline="0" axis="axisValues" fieldPosition="0"/>
    </format>
    <format dxfId="31">
      <pivotArea type="all" dataOnly="0" outline="0" fieldPosition="0"/>
    </format>
    <format dxfId="30">
      <pivotArea outline="0" collapsedLevelsAreSubtotals="1" fieldPosition="0"/>
    </format>
    <format dxfId="29">
      <pivotArea dataOnly="0" labelOnly="1" grandRow="1" outline="0" fieldPosition="0"/>
    </format>
    <format dxfId="28">
      <pivotArea dataOnly="0" labelOnly="1" outline="0" axis="axisValues" fieldPosition="0"/>
    </format>
    <format dxfId="27">
      <pivotArea collapsedLevelsAreSubtotals="1" fieldPosition="0">
        <references count="1">
          <reference field="0" count="21">
            <x v="1"/>
            <x v="2"/>
            <x v="3"/>
            <x v="4"/>
            <x v="5"/>
            <x v="6"/>
            <x v="7"/>
            <x v="8"/>
            <x v="9"/>
            <x v="10"/>
            <x v="11"/>
            <x v="12"/>
            <x v="13"/>
            <x v="14"/>
            <x v="15"/>
            <x v="16"/>
            <x v="17"/>
            <x v="18"/>
            <x v="19"/>
            <x v="20"/>
            <x v="21"/>
          </reference>
        </references>
      </pivotArea>
    </format>
    <format dxfId="26">
      <pivotArea dataOnly="0" labelOnly="1" fieldPosition="0">
        <references count="1">
          <reference field="0" count="21">
            <x v="1"/>
            <x v="2"/>
            <x v="3"/>
            <x v="4"/>
            <x v="5"/>
            <x v="6"/>
            <x v="7"/>
            <x v="8"/>
            <x v="9"/>
            <x v="10"/>
            <x v="11"/>
            <x v="12"/>
            <x v="13"/>
            <x v="14"/>
            <x v="15"/>
            <x v="16"/>
            <x v="17"/>
            <x v="18"/>
            <x v="19"/>
            <x v="20"/>
            <x v="21"/>
          </reference>
        </references>
      </pivotArea>
    </format>
    <format dxfId="25">
      <pivotArea collapsedLevelsAreSubtotals="1" fieldPosition="0">
        <references count="1">
          <reference field="0" count="15">
            <x v="6"/>
            <x v="7"/>
            <x v="10"/>
            <x v="13"/>
            <x v="19"/>
            <x v="20"/>
            <x v="23"/>
            <x v="24"/>
            <x v="25"/>
            <x v="26"/>
            <x v="27"/>
            <x v="28"/>
            <x v="29"/>
            <x v="30"/>
            <x v="31"/>
          </reference>
        </references>
      </pivotArea>
    </format>
    <format dxfId="24">
      <pivotArea dataOnly="0" labelOnly="1" fieldPosition="0">
        <references count="1">
          <reference field="0" count="15">
            <x v="6"/>
            <x v="7"/>
            <x v="10"/>
            <x v="13"/>
            <x v="19"/>
            <x v="20"/>
            <x v="23"/>
            <x v="24"/>
            <x v="25"/>
            <x v="26"/>
            <x v="27"/>
            <x v="28"/>
            <x v="29"/>
            <x v="30"/>
            <x v="31"/>
          </reference>
        </references>
      </pivotArea>
    </format>
    <format dxfId="23">
      <pivotArea outline="0" collapsedLevelsAreSubtotals="1" fieldPosition="0"/>
    </format>
    <format dxfId="22">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25"/>
  <sheetViews>
    <sheetView topLeftCell="V1" workbookViewId="0">
      <selection activeCell="AJ6" sqref="AJ6"/>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55" t="s">
        <v>263</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327</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330</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326</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331</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325</v>
      </c>
      <c r="U4" s="26" t="s">
        <v>101</v>
      </c>
      <c r="W4" s="35" t="s">
        <v>102</v>
      </c>
      <c r="Z4" s="18" t="s">
        <v>103</v>
      </c>
      <c r="AA4" s="28" t="s">
        <v>104</v>
      </c>
      <c r="AB4" s="18" t="s">
        <v>105</v>
      </c>
      <c r="AC4" s="18" t="s">
        <v>106</v>
      </c>
      <c r="AD4" s="36" t="s">
        <v>107</v>
      </c>
      <c r="AF4" s="22" t="s">
        <v>85</v>
      </c>
      <c r="AG4" s="17" t="s">
        <v>108</v>
      </c>
      <c r="AH4" s="47" t="e">
        <f>IF(#REF!="","",#REF!)</f>
        <v>#REF!</v>
      </c>
      <c r="AI4" s="56">
        <v>43830</v>
      </c>
      <c r="AJ4" s="47" t="s">
        <v>332</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322</v>
      </c>
      <c r="U5" s="26" t="s">
        <v>121</v>
      </c>
      <c r="W5" s="38" t="s">
        <v>122</v>
      </c>
      <c r="AB5" s="18" t="s">
        <v>123</v>
      </c>
      <c r="AC5" s="18" t="s">
        <v>124</v>
      </c>
      <c r="AG5" s="17" t="s">
        <v>125</v>
      </c>
      <c r="AH5" s="47" t="e">
        <f>IF(#REF!="","",#REF!)</f>
        <v>#REF!</v>
      </c>
      <c r="AI5" s="57"/>
      <c r="AJ5" s="47" t="s">
        <v>257</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324</v>
      </c>
      <c r="U6" s="26" t="s">
        <v>323</v>
      </c>
      <c r="AG6" s="17" t="s">
        <v>631</v>
      </c>
      <c r="AH6" s="47" t="e">
        <f>IF(#REF!="","",#REF!)</f>
        <v>#REF!</v>
      </c>
      <c r="AI6" s="58"/>
      <c r="AJ6" s="47" t="s">
        <v>632</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245</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251</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333</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334</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250</v>
      </c>
    </row>
    <row r="12" spans="1:36" ht="90" x14ac:dyDescent="0.25">
      <c r="B12" s="37"/>
      <c r="C12" s="17" t="s">
        <v>179</v>
      </c>
      <c r="D12" s="18" t="s">
        <v>180</v>
      </c>
      <c r="E12" s="18" t="s">
        <v>111</v>
      </c>
      <c r="L12" s="18" t="s">
        <v>181</v>
      </c>
      <c r="AG12" s="17" t="s">
        <v>168</v>
      </c>
      <c r="AH12" s="47" t="e">
        <f>IF(#REF!="","",#REF!)</f>
        <v>#REF!</v>
      </c>
      <c r="AJ12" s="47" t="s">
        <v>333</v>
      </c>
    </row>
    <row r="13" spans="1:36" ht="90" x14ac:dyDescent="0.25">
      <c r="B13" s="37"/>
      <c r="C13" s="17" t="s">
        <v>182</v>
      </c>
      <c r="D13" s="18" t="s">
        <v>183</v>
      </c>
      <c r="E13" s="18" t="s">
        <v>38</v>
      </c>
      <c r="L13" s="18" t="s">
        <v>184</v>
      </c>
      <c r="AG13" s="17" t="s">
        <v>185</v>
      </c>
      <c r="AH13" s="47" t="e">
        <f>IF(#REF!="","",#REF!)</f>
        <v>#REF!</v>
      </c>
      <c r="AJ13" s="47" t="s">
        <v>252</v>
      </c>
    </row>
    <row r="14" spans="1:36" ht="75" x14ac:dyDescent="0.25">
      <c r="B14" s="37"/>
      <c r="C14" s="17" t="s">
        <v>186</v>
      </c>
      <c r="D14" s="18" t="s">
        <v>187</v>
      </c>
      <c r="E14" s="18" t="s">
        <v>38</v>
      </c>
      <c r="L14" s="18" t="s">
        <v>188</v>
      </c>
      <c r="AG14" s="17" t="s">
        <v>189</v>
      </c>
      <c r="AH14" s="47" t="e">
        <f>IF(#REF!="","",#REF!)</f>
        <v>#REF!</v>
      </c>
      <c r="AJ14" s="1" t="s">
        <v>335</v>
      </c>
    </row>
    <row r="15" spans="1:36" ht="60" x14ac:dyDescent="0.25">
      <c r="B15" s="37"/>
      <c r="C15" s="17" t="s">
        <v>190</v>
      </c>
      <c r="D15" s="18" t="s">
        <v>191</v>
      </c>
      <c r="E15" s="18" t="s">
        <v>111</v>
      </c>
      <c r="L15" s="18" t="s">
        <v>192</v>
      </c>
      <c r="AG15" s="17" t="s">
        <v>193</v>
      </c>
      <c r="AH15" s="47" t="e">
        <f>IF(#REF!="","",#REF!)</f>
        <v>#REF!</v>
      </c>
      <c r="AJ15" s="47" t="s">
        <v>259</v>
      </c>
    </row>
    <row r="16" spans="1:36" ht="90" x14ac:dyDescent="0.25">
      <c r="B16" s="37"/>
      <c r="C16" s="17" t="s">
        <v>194</v>
      </c>
      <c r="D16" s="18" t="s">
        <v>195</v>
      </c>
      <c r="E16" s="18" t="s">
        <v>111</v>
      </c>
      <c r="L16" s="18" t="s">
        <v>196</v>
      </c>
      <c r="AG16" s="17" t="s">
        <v>197</v>
      </c>
      <c r="AH16" s="47" t="e">
        <f>IF(#REF!="","",#REF!)</f>
        <v>#REF!</v>
      </c>
      <c r="AJ16" s="47" t="s">
        <v>247</v>
      </c>
    </row>
    <row r="17" spans="2:36" ht="75" x14ac:dyDescent="0.25">
      <c r="B17" s="37"/>
      <c r="C17" s="17" t="s">
        <v>198</v>
      </c>
      <c r="D17" s="18" t="s">
        <v>199</v>
      </c>
      <c r="E17" s="18" t="s">
        <v>111</v>
      </c>
      <c r="L17" s="18" t="s">
        <v>200</v>
      </c>
      <c r="AG17" s="17" t="s">
        <v>201</v>
      </c>
      <c r="AJ17" s="47" t="s">
        <v>259</v>
      </c>
    </row>
    <row r="18" spans="2:36" ht="75" x14ac:dyDescent="0.25">
      <c r="B18" s="37"/>
      <c r="C18" s="17" t="s">
        <v>202</v>
      </c>
      <c r="D18" s="18" t="s">
        <v>203</v>
      </c>
      <c r="E18" s="18" t="s">
        <v>38</v>
      </c>
      <c r="L18" s="40" t="s">
        <v>204</v>
      </c>
      <c r="AG18" s="17" t="s">
        <v>205</v>
      </c>
      <c r="AJ18" s="47" t="s">
        <v>249</v>
      </c>
    </row>
    <row r="19" spans="2:36" ht="75" x14ac:dyDescent="0.25">
      <c r="B19" s="37"/>
      <c r="C19" s="17" t="s">
        <v>206</v>
      </c>
      <c r="D19" s="18" t="s">
        <v>207</v>
      </c>
      <c r="E19" s="18" t="s">
        <v>111</v>
      </c>
      <c r="L19" s="40" t="s">
        <v>208</v>
      </c>
      <c r="AG19" s="17" t="s">
        <v>193</v>
      </c>
      <c r="AJ19" s="47" t="s">
        <v>259</v>
      </c>
    </row>
    <row r="20" spans="2:36" ht="150" x14ac:dyDescent="0.25">
      <c r="B20" s="37"/>
      <c r="C20" s="17" t="s">
        <v>209</v>
      </c>
      <c r="D20" s="18" t="s">
        <v>210</v>
      </c>
      <c r="E20" s="18" t="s">
        <v>90</v>
      </c>
      <c r="AG20" s="17" t="s">
        <v>211</v>
      </c>
      <c r="AJ20" s="47" t="s">
        <v>247</v>
      </c>
    </row>
    <row r="21" spans="2:36" ht="45" x14ac:dyDescent="0.25">
      <c r="B21" s="37"/>
      <c r="C21" s="17" t="s">
        <v>212</v>
      </c>
      <c r="D21" s="18" t="s">
        <v>213</v>
      </c>
      <c r="E21" s="18" t="s">
        <v>111</v>
      </c>
      <c r="AG21" s="17" t="s">
        <v>214</v>
      </c>
      <c r="AJ21" s="47" t="s">
        <v>258</v>
      </c>
    </row>
    <row r="22" spans="2:36" ht="60" x14ac:dyDescent="0.25">
      <c r="B22" s="37"/>
      <c r="C22" s="17" t="s">
        <v>215</v>
      </c>
      <c r="D22" s="18" t="s">
        <v>216</v>
      </c>
      <c r="E22" s="18" t="s">
        <v>111</v>
      </c>
      <c r="AG22" s="17" t="s">
        <v>629</v>
      </c>
      <c r="AJ22" s="47" t="s">
        <v>630</v>
      </c>
    </row>
    <row r="23" spans="2:36" ht="51" x14ac:dyDescent="0.25">
      <c r="B23" s="37"/>
      <c r="C23" s="17" t="s">
        <v>217</v>
      </c>
      <c r="D23" s="18" t="s">
        <v>218</v>
      </c>
      <c r="E23" s="18" t="s">
        <v>38</v>
      </c>
      <c r="AG23" s="17" t="s">
        <v>219</v>
      </c>
      <c r="AJ23" s="47" t="s">
        <v>253</v>
      </c>
    </row>
    <row r="24" spans="2:36" ht="60" x14ac:dyDescent="0.25">
      <c r="C24" s="17" t="s">
        <v>281</v>
      </c>
      <c r="AJ24" s="47" t="s">
        <v>283</v>
      </c>
    </row>
    <row r="25" spans="2:36" ht="30" x14ac:dyDescent="0.25">
      <c r="C25" s="17" t="s">
        <v>282</v>
      </c>
      <c r="AJ25" s="47" t="s">
        <v>245</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72" t="s">
        <v>263</v>
      </c>
    </row>
    <row r="2" spans="1:2" x14ac:dyDescent="0.25">
      <c r="A2" s="17" t="s">
        <v>140</v>
      </c>
      <c r="B2" t="s">
        <v>245</v>
      </c>
    </row>
    <row r="3" spans="1:2" x14ac:dyDescent="0.25">
      <c r="A3" s="17" t="s">
        <v>88</v>
      </c>
      <c r="B3" t="s">
        <v>246</v>
      </c>
    </row>
    <row r="4" spans="1:2" x14ac:dyDescent="0.25">
      <c r="A4" s="17" t="s">
        <v>209</v>
      </c>
      <c r="B4" t="s">
        <v>247</v>
      </c>
    </row>
    <row r="5" spans="1:2" x14ac:dyDescent="0.25">
      <c r="A5" s="17" t="s">
        <v>194</v>
      </c>
      <c r="B5" t="s">
        <v>247</v>
      </c>
    </row>
    <row r="6" spans="1:2" x14ac:dyDescent="0.25">
      <c r="A6" s="17" t="s">
        <v>162</v>
      </c>
      <c r="B6" t="s">
        <v>248</v>
      </c>
    </row>
    <row r="7" spans="1:2" ht="25.5" x14ac:dyDescent="0.25">
      <c r="A7" s="17" t="s">
        <v>179</v>
      </c>
      <c r="B7" t="s">
        <v>248</v>
      </c>
    </row>
    <row r="8" spans="1:2" x14ac:dyDescent="0.25">
      <c r="A8" s="17" t="s">
        <v>202</v>
      </c>
      <c r="B8" t="s">
        <v>249</v>
      </c>
    </row>
    <row r="9" spans="1:2" x14ac:dyDescent="0.25">
      <c r="A9" s="17" t="s">
        <v>175</v>
      </c>
      <c r="B9" t="s">
        <v>250</v>
      </c>
    </row>
    <row r="10" spans="1:2" x14ac:dyDescent="0.25">
      <c r="A10" s="17" t="s">
        <v>152</v>
      </c>
      <c r="B10" t="s">
        <v>251</v>
      </c>
    </row>
    <row r="11" spans="1:2" ht="25.5" x14ac:dyDescent="0.25">
      <c r="A11" s="17" t="s">
        <v>182</v>
      </c>
      <c r="B11" t="s">
        <v>252</v>
      </c>
    </row>
    <row r="12" spans="1:2" x14ac:dyDescent="0.25">
      <c r="A12" s="17" t="s">
        <v>217</v>
      </c>
      <c r="B12" t="s">
        <v>253</v>
      </c>
    </row>
    <row r="13" spans="1:2" x14ac:dyDescent="0.25">
      <c r="A13" s="17" t="s">
        <v>36</v>
      </c>
      <c r="B13" t="s">
        <v>254</v>
      </c>
    </row>
    <row r="14" spans="1:2" ht="38.25" x14ac:dyDescent="0.25">
      <c r="A14" s="17" t="s">
        <v>64</v>
      </c>
      <c r="B14" t="s">
        <v>255</v>
      </c>
    </row>
    <row r="15" spans="1:2" x14ac:dyDescent="0.25">
      <c r="A15" s="17" t="s">
        <v>186</v>
      </c>
      <c r="B15" t="s">
        <v>256</v>
      </c>
    </row>
    <row r="16" spans="1:2" x14ac:dyDescent="0.25">
      <c r="A16" s="17" t="s">
        <v>109</v>
      </c>
      <c r="B16" t="s">
        <v>257</v>
      </c>
    </row>
    <row r="17" spans="1:2" x14ac:dyDescent="0.25">
      <c r="A17" s="17" t="s">
        <v>212</v>
      </c>
      <c r="B17" t="s">
        <v>258</v>
      </c>
    </row>
    <row r="18" spans="1:2" x14ac:dyDescent="0.25">
      <c r="A18" s="17" t="s">
        <v>190</v>
      </c>
      <c r="B18" t="s">
        <v>259</v>
      </c>
    </row>
    <row r="19" spans="1:2" x14ac:dyDescent="0.25">
      <c r="A19" s="17" t="s">
        <v>206</v>
      </c>
      <c r="B19" t="s">
        <v>259</v>
      </c>
    </row>
    <row r="20" spans="1:2" x14ac:dyDescent="0.25">
      <c r="A20" s="17" t="s">
        <v>198</v>
      </c>
      <c r="B20" t="s">
        <v>259</v>
      </c>
    </row>
    <row r="21" spans="1:2" x14ac:dyDescent="0.25">
      <c r="A21" s="17" t="s">
        <v>215</v>
      </c>
      <c r="B21" t="s">
        <v>260</v>
      </c>
    </row>
    <row r="22" spans="1:2" x14ac:dyDescent="0.25">
      <c r="A22" s="17" t="s">
        <v>169</v>
      </c>
      <c r="B22" t="s">
        <v>261</v>
      </c>
    </row>
    <row r="23" spans="1:2" x14ac:dyDescent="0.25">
      <c r="A23" s="17" t="s">
        <v>126</v>
      </c>
      <c r="B23" t="s">
        <v>262</v>
      </c>
    </row>
    <row r="24" spans="1:2" x14ac:dyDescent="0.25">
      <c r="A24" s="17" t="s">
        <v>281</v>
      </c>
      <c r="B24" t="s">
        <v>283</v>
      </c>
    </row>
    <row r="25" spans="1:2" ht="25.5" x14ac:dyDescent="0.25">
      <c r="A25" s="17" t="s">
        <v>282</v>
      </c>
      <c r="B25" t="s">
        <v>245</v>
      </c>
    </row>
  </sheetData>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76" bestFit="1" customWidth="1"/>
    <col min="2" max="2" width="56.5703125" style="76" bestFit="1" customWidth="1"/>
    <col min="3" max="3" width="16.7109375" style="76" bestFit="1" customWidth="1"/>
    <col min="4" max="4" width="23.140625" style="76" bestFit="1" customWidth="1"/>
    <col min="5" max="16384" width="11.42578125" style="76"/>
  </cols>
  <sheetData>
    <row r="3" spans="1:3" x14ac:dyDescent="0.25">
      <c r="A3" s="103" t="s">
        <v>243</v>
      </c>
      <c r="B3"/>
      <c r="C3"/>
    </row>
    <row r="4" spans="1:3" x14ac:dyDescent="0.25">
      <c r="A4" s="76" t="s">
        <v>63</v>
      </c>
      <c r="B4"/>
      <c r="C4"/>
    </row>
    <row r="5" spans="1:3" x14ac:dyDescent="0.25">
      <c r="A5" s="76" t="s">
        <v>244</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CC31"/>
  <sheetViews>
    <sheetView showGridLines="0" tabSelected="1" view="pageBreakPreview" zoomScale="60" zoomScaleNormal="60" workbookViewId="0">
      <selection sqref="A1:AB1"/>
    </sheetView>
  </sheetViews>
  <sheetFormatPr baseColWidth="10" defaultColWidth="11.42578125" defaultRowHeight="12.75" x14ac:dyDescent="0.2"/>
  <cols>
    <col min="1" max="1" width="35.5703125" style="165" customWidth="1"/>
    <col min="2" max="2" width="30.7109375" style="2" customWidth="1"/>
    <col min="3" max="3" width="53.85546875" style="2" customWidth="1"/>
    <col min="4" max="4" width="25" style="2" customWidth="1"/>
    <col min="5" max="5" width="19" style="2" customWidth="1"/>
    <col min="6" max="6" width="53.85546875" style="2" customWidth="1"/>
    <col min="7" max="7" width="57.5703125" style="2" customWidth="1"/>
    <col min="8" max="8" width="15.7109375" style="2" customWidth="1"/>
    <col min="9" max="9" width="19.42578125" style="2" customWidth="1"/>
    <col min="10" max="10" width="17.140625" style="2" customWidth="1"/>
    <col min="11" max="13" width="41" style="2" customWidth="1"/>
    <col min="14" max="14" width="44.85546875" style="2" customWidth="1"/>
    <col min="15" max="17" width="50.7109375" style="2" customWidth="1"/>
    <col min="18" max="18" width="5.28515625" style="2" customWidth="1"/>
    <col min="19" max="19" width="8.140625" style="2" customWidth="1"/>
    <col min="20" max="21" width="5.28515625" style="2" customWidth="1"/>
    <col min="22" max="22" width="18.85546875" style="2" customWidth="1"/>
    <col min="23" max="23" width="52.28515625" style="2" customWidth="1"/>
    <col min="24" max="24" width="5.28515625" style="2" customWidth="1"/>
    <col min="25" max="25" width="8.42578125" style="2" customWidth="1"/>
    <col min="26" max="26" width="5.28515625" style="2" customWidth="1"/>
    <col min="27" max="27" width="8.42578125" style="2" customWidth="1"/>
    <col min="28" max="28" width="18.85546875" style="2" customWidth="1"/>
    <col min="29" max="29" width="31.140625" style="2" customWidth="1"/>
    <col min="30" max="30" width="15.85546875" style="2" customWidth="1"/>
    <col min="31" max="31" width="70.85546875" style="2" customWidth="1"/>
    <col min="32" max="32" width="46.5703125" style="2" customWidth="1"/>
    <col min="33" max="33" width="30.7109375" style="2" customWidth="1"/>
    <col min="34" max="35" width="20.42578125" style="2" customWidth="1"/>
    <col min="36" max="36" width="70.85546875" style="2" customWidth="1"/>
    <col min="37" max="38" width="30.7109375" style="2" customWidth="1"/>
    <col min="39" max="40" width="20.42578125" style="2" customWidth="1"/>
    <col min="41" max="43" width="70.7109375" style="2" customWidth="1"/>
    <col min="44" max="44" width="14.7109375" style="2" customWidth="1"/>
    <col min="45" max="45" width="23.42578125" style="2" customWidth="1"/>
    <col min="46" max="46" width="31.42578125" style="2" customWidth="1"/>
    <col min="47" max="47" width="14.7109375" style="2" customWidth="1"/>
    <col min="48" max="48" width="23.42578125" style="2" customWidth="1"/>
    <col min="49" max="49" width="31.42578125" style="2" customWidth="1"/>
    <col min="50" max="50" width="14.7109375" style="2" customWidth="1"/>
    <col min="51" max="51" width="23.42578125" style="2" customWidth="1"/>
    <col min="52" max="52" width="31.42578125" style="2" customWidth="1"/>
    <col min="53" max="53" width="14.7109375" style="2" customWidth="1"/>
    <col min="54" max="54" width="23.42578125" style="2" customWidth="1"/>
    <col min="55" max="55" width="31.42578125" style="2" customWidth="1"/>
    <col min="56" max="56" width="14.7109375" style="2" customWidth="1"/>
    <col min="57" max="57" width="23.42578125" style="2" customWidth="1"/>
    <col min="58" max="58" width="31.42578125" style="2" customWidth="1"/>
    <col min="59" max="59" width="14.7109375" style="2" customWidth="1"/>
    <col min="60" max="60" width="23.42578125" style="2" customWidth="1"/>
    <col min="61" max="61" width="31.42578125" style="2" customWidth="1"/>
    <col min="62" max="62" width="14.7109375" style="2" customWidth="1"/>
    <col min="63" max="63" width="23.42578125" style="2" customWidth="1"/>
    <col min="64" max="64" width="31.42578125" style="2" customWidth="1"/>
    <col min="65" max="65" width="14.7109375" style="2" customWidth="1"/>
    <col min="66" max="66" width="23.42578125" style="2" customWidth="1"/>
    <col min="67" max="67" width="31.42578125" style="2" customWidth="1"/>
    <col min="68" max="68" width="14.7109375" style="2" customWidth="1"/>
    <col min="69" max="69" width="23.42578125" style="2" customWidth="1"/>
    <col min="70" max="70" width="31.42578125" style="2" customWidth="1"/>
    <col min="71" max="71" width="14.7109375" style="2" customWidth="1"/>
    <col min="72" max="72" width="23.42578125" style="2" customWidth="1"/>
    <col min="73" max="73" width="31.42578125" style="2" customWidth="1"/>
    <col min="74" max="74" width="14.7109375" style="2" customWidth="1"/>
    <col min="75" max="75" width="23.42578125" style="2" customWidth="1"/>
    <col min="76" max="76" width="31.42578125" style="2" customWidth="1"/>
    <col min="77" max="77" width="14.7109375" style="2" customWidth="1"/>
    <col min="78" max="78" width="23.42578125" style="2" customWidth="1"/>
    <col min="79" max="79" width="31.42578125" style="2" customWidth="1"/>
    <col min="80" max="81" width="11.42578125" style="2" hidden="1" customWidth="1"/>
    <col min="82" max="96" width="11.42578125" style="2" customWidth="1"/>
    <col min="97" max="16384" width="11.42578125" style="2"/>
  </cols>
  <sheetData>
    <row r="1" spans="1:81" ht="81" customHeight="1" x14ac:dyDescent="0.2">
      <c r="A1" s="191" t="s">
        <v>336</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43"/>
      <c r="AD1" s="144"/>
      <c r="AE1" s="143"/>
      <c r="AF1" s="143"/>
      <c r="AG1" s="143"/>
      <c r="AH1" s="143"/>
      <c r="AI1" s="143"/>
      <c r="AJ1" s="143"/>
      <c r="AK1" s="143"/>
      <c r="AL1" s="143"/>
      <c r="AM1" s="143"/>
      <c r="AN1" s="143"/>
      <c r="AO1" s="143"/>
      <c r="AP1" s="143"/>
      <c r="AQ1" s="145"/>
    </row>
    <row r="2" spans="1:81" ht="9.75" customHeight="1" x14ac:dyDescent="0.2">
      <c r="A2" s="187" t="s">
        <v>242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14"/>
      <c r="AD2" s="115"/>
      <c r="AE2" s="71"/>
      <c r="AF2" s="71"/>
      <c r="AG2" s="71"/>
      <c r="AH2" s="71"/>
      <c r="AI2" s="71"/>
      <c r="AJ2" s="71"/>
      <c r="AK2" s="71"/>
      <c r="AL2" s="71"/>
      <c r="AM2" s="71"/>
      <c r="AN2" s="71"/>
      <c r="AO2" s="71"/>
      <c r="AP2" s="71"/>
      <c r="AQ2" s="146"/>
    </row>
    <row r="3" spans="1:81" ht="9.75" customHeight="1" x14ac:dyDescent="0.2">
      <c r="A3" s="187"/>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14"/>
      <c r="AD3" s="115"/>
      <c r="AE3" s="71"/>
      <c r="AF3" s="71"/>
      <c r="AG3" s="71"/>
      <c r="AH3" s="71"/>
      <c r="AI3" s="71"/>
      <c r="AJ3" s="71"/>
      <c r="AK3" s="71"/>
      <c r="AL3" s="71"/>
      <c r="AM3" s="71"/>
      <c r="AN3" s="71"/>
      <c r="AO3" s="71"/>
      <c r="AP3" s="71"/>
      <c r="AQ3" s="146"/>
    </row>
    <row r="4" spans="1:81" ht="9.75" customHeight="1" x14ac:dyDescent="0.2">
      <c r="A4" s="187"/>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14"/>
      <c r="AD4" s="115"/>
      <c r="AE4" s="71"/>
      <c r="AF4" s="71"/>
      <c r="AG4" s="71"/>
      <c r="AH4" s="71"/>
      <c r="AI4" s="71"/>
      <c r="AJ4" s="71"/>
      <c r="AK4" s="71"/>
      <c r="AL4" s="71"/>
      <c r="AM4" s="71"/>
      <c r="AN4" s="71"/>
      <c r="AO4" s="71"/>
      <c r="AP4" s="71"/>
      <c r="AQ4" s="146"/>
    </row>
    <row r="5" spans="1:81" ht="5.25" customHeight="1" thickBot="1" x14ac:dyDescent="0.25">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230"/>
      <c r="AD5" s="44"/>
      <c r="AE5" s="71"/>
      <c r="AF5" s="71"/>
      <c r="AG5" s="71"/>
      <c r="AH5" s="71"/>
      <c r="AI5" s="71"/>
      <c r="AJ5" s="71"/>
      <c r="AK5" s="71"/>
      <c r="AL5" s="71"/>
      <c r="AM5" s="71"/>
      <c r="AN5" s="71"/>
      <c r="AO5" s="71"/>
      <c r="AP5" s="71"/>
      <c r="AQ5" s="146"/>
    </row>
    <row r="6" spans="1:81" ht="51" customHeight="1" x14ac:dyDescent="0.2">
      <c r="A6" s="147" t="s">
        <v>229</v>
      </c>
      <c r="B6" s="126">
        <v>44911</v>
      </c>
      <c r="C6" s="3"/>
      <c r="D6" s="148"/>
      <c r="E6" s="148"/>
      <c r="F6" s="148"/>
      <c r="G6" s="148"/>
      <c r="H6" s="148"/>
      <c r="I6" s="148"/>
      <c r="J6" s="148"/>
      <c r="K6" s="148"/>
      <c r="L6" s="148"/>
      <c r="M6" s="148"/>
      <c r="N6" s="148"/>
      <c r="O6" s="148"/>
      <c r="P6" s="148"/>
      <c r="Q6" s="148"/>
      <c r="R6" s="224" t="s">
        <v>851</v>
      </c>
      <c r="S6" s="225"/>
      <c r="T6" s="225"/>
      <c r="U6" s="225"/>
      <c r="V6" s="225"/>
      <c r="W6" s="225"/>
      <c r="X6" s="225"/>
      <c r="Y6" s="225"/>
      <c r="Z6" s="225"/>
      <c r="AA6" s="225"/>
      <c r="AB6" s="225"/>
      <c r="AC6" s="226"/>
      <c r="AD6" s="50"/>
      <c r="AE6" s="71"/>
      <c r="AF6" s="71"/>
      <c r="AG6" s="71"/>
      <c r="AH6" s="71"/>
      <c r="AI6" s="71"/>
      <c r="AJ6" s="71"/>
      <c r="AK6" s="71"/>
      <c r="AL6" s="71"/>
      <c r="AM6" s="71"/>
      <c r="AN6" s="71"/>
      <c r="AO6" s="71"/>
      <c r="AP6" s="71"/>
      <c r="AQ6" s="146"/>
    </row>
    <row r="7" spans="1:81" ht="4.5" customHeight="1" thickBot="1" x14ac:dyDescent="0.25">
      <c r="A7" s="3"/>
      <c r="B7" s="71"/>
      <c r="C7" s="71"/>
      <c r="D7" s="71"/>
      <c r="E7" s="71"/>
      <c r="F7" s="71"/>
      <c r="G7" s="71"/>
      <c r="H7" s="71"/>
      <c r="I7" s="71"/>
      <c r="J7" s="71"/>
      <c r="K7" s="71"/>
      <c r="L7" s="71"/>
      <c r="M7" s="71"/>
      <c r="N7" s="71"/>
      <c r="O7" s="71"/>
      <c r="P7" s="71"/>
      <c r="Q7" s="71"/>
      <c r="R7" s="227"/>
      <c r="S7" s="228"/>
      <c r="T7" s="228"/>
      <c r="U7" s="228"/>
      <c r="V7" s="228"/>
      <c r="W7" s="228"/>
      <c r="X7" s="228"/>
      <c r="Y7" s="228"/>
      <c r="Z7" s="228"/>
      <c r="AA7" s="228"/>
      <c r="AB7" s="228"/>
      <c r="AC7" s="229"/>
      <c r="AD7" s="44"/>
      <c r="AE7" s="71"/>
      <c r="AF7" s="71"/>
      <c r="AG7" s="71"/>
      <c r="AH7" s="71"/>
      <c r="AI7" s="71"/>
      <c r="AJ7" s="71"/>
      <c r="AK7" s="71"/>
      <c r="AL7" s="71"/>
      <c r="AM7" s="71"/>
      <c r="AN7" s="71"/>
      <c r="AO7" s="71"/>
      <c r="AP7" s="71"/>
      <c r="AQ7" s="146"/>
    </row>
    <row r="8" spans="1:81" ht="5.25" customHeight="1" thickBot="1" x14ac:dyDescent="0.25">
      <c r="A8" s="149"/>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44"/>
      <c r="AE8" s="71"/>
      <c r="AF8" s="71"/>
      <c r="AG8" s="71"/>
      <c r="AH8" s="71"/>
      <c r="AI8" s="71"/>
      <c r="AJ8" s="71"/>
      <c r="AK8" s="71"/>
      <c r="AL8" s="71"/>
      <c r="AM8" s="71"/>
      <c r="AN8" s="71"/>
      <c r="AO8" s="71"/>
      <c r="AP8" s="71"/>
      <c r="AQ8" s="146"/>
    </row>
    <row r="9" spans="1:81" ht="18" customHeight="1" x14ac:dyDescent="0.2">
      <c r="A9" s="150"/>
      <c r="B9" s="127"/>
      <c r="C9" s="150"/>
      <c r="D9" s="150"/>
      <c r="E9" s="127"/>
      <c r="F9" s="54"/>
      <c r="G9" s="130"/>
      <c r="H9" s="131"/>
      <c r="I9" s="54"/>
      <c r="J9" s="131"/>
      <c r="K9" s="193" t="s">
        <v>230</v>
      </c>
      <c r="L9" s="194"/>
      <c r="M9" s="195"/>
      <c r="N9" s="199" t="s">
        <v>231</v>
      </c>
      <c r="O9" s="200"/>
      <c r="P9" s="200"/>
      <c r="Q9" s="201"/>
      <c r="R9" s="205"/>
      <c r="S9" s="205"/>
      <c r="T9" s="206" t="s">
        <v>232</v>
      </c>
      <c r="U9" s="206"/>
      <c r="V9" s="206"/>
      <c r="W9" s="207"/>
      <c r="X9" s="211" t="s">
        <v>233</v>
      </c>
      <c r="Y9" s="212"/>
      <c r="Z9" s="212"/>
      <c r="AA9" s="212"/>
      <c r="AB9" s="212"/>
      <c r="AC9" s="213"/>
      <c r="AD9" s="172" t="s">
        <v>228</v>
      </c>
      <c r="AE9" s="173"/>
      <c r="AF9" s="173"/>
      <c r="AG9" s="173"/>
      <c r="AH9" s="173"/>
      <c r="AI9" s="173"/>
      <c r="AJ9" s="173"/>
      <c r="AK9" s="173"/>
      <c r="AL9" s="173"/>
      <c r="AM9" s="173"/>
      <c r="AN9" s="173"/>
      <c r="AO9" s="173"/>
      <c r="AP9" s="173"/>
      <c r="AQ9" s="173"/>
      <c r="AR9" s="174" t="s">
        <v>226</v>
      </c>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5"/>
    </row>
    <row r="10" spans="1:81" ht="21.95" customHeight="1" x14ac:dyDescent="0.2">
      <c r="A10" s="151"/>
      <c r="B10" s="128"/>
      <c r="C10" s="151"/>
      <c r="D10" s="151"/>
      <c r="E10" s="128"/>
      <c r="F10" s="134"/>
      <c r="G10" s="132"/>
      <c r="H10" s="133"/>
      <c r="I10" s="134"/>
      <c r="J10" s="133"/>
      <c r="K10" s="196"/>
      <c r="L10" s="197"/>
      <c r="M10" s="198"/>
      <c r="N10" s="202"/>
      <c r="O10" s="203"/>
      <c r="P10" s="203"/>
      <c r="Q10" s="204"/>
      <c r="R10" s="135"/>
      <c r="S10" s="136"/>
      <c r="T10" s="208"/>
      <c r="U10" s="209"/>
      <c r="V10" s="209"/>
      <c r="W10" s="210"/>
      <c r="X10" s="214"/>
      <c r="Y10" s="215"/>
      <c r="Z10" s="215"/>
      <c r="AA10" s="215"/>
      <c r="AB10" s="215"/>
      <c r="AC10" s="216"/>
      <c r="AD10" s="55"/>
      <c r="AE10" s="178" t="s">
        <v>291</v>
      </c>
      <c r="AF10" s="179"/>
      <c r="AG10" s="179"/>
      <c r="AH10" s="179"/>
      <c r="AI10" s="180"/>
      <c r="AJ10" s="181" t="s">
        <v>234</v>
      </c>
      <c r="AK10" s="182"/>
      <c r="AL10" s="182"/>
      <c r="AM10" s="182"/>
      <c r="AN10" s="183"/>
      <c r="AO10" s="184" t="s">
        <v>235</v>
      </c>
      <c r="AP10" s="185"/>
      <c r="AQ10" s="18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7"/>
    </row>
    <row r="11" spans="1:81" ht="132" customHeight="1" x14ac:dyDescent="0.2">
      <c r="A11" s="152" t="s">
        <v>284</v>
      </c>
      <c r="B11" s="129" t="s">
        <v>287</v>
      </c>
      <c r="C11" s="152" t="s">
        <v>288</v>
      </c>
      <c r="D11" s="152" t="s">
        <v>289</v>
      </c>
      <c r="E11" s="129" t="s">
        <v>290</v>
      </c>
      <c r="F11" s="118" t="s">
        <v>302</v>
      </c>
      <c r="G11" s="137" t="s">
        <v>292</v>
      </c>
      <c r="H11" s="118" t="s">
        <v>220</v>
      </c>
      <c r="I11" s="118" t="s">
        <v>303</v>
      </c>
      <c r="J11" s="118" t="s">
        <v>293</v>
      </c>
      <c r="K11" s="45" t="s">
        <v>221</v>
      </c>
      <c r="L11" s="45" t="s">
        <v>222</v>
      </c>
      <c r="M11" s="48" t="s">
        <v>294</v>
      </c>
      <c r="N11" s="45" t="s">
        <v>285</v>
      </c>
      <c r="O11" s="45" t="s">
        <v>295</v>
      </c>
      <c r="P11" s="45" t="s">
        <v>237</v>
      </c>
      <c r="Q11" s="45" t="s">
        <v>296</v>
      </c>
      <c r="R11" s="52" t="s">
        <v>297</v>
      </c>
      <c r="S11" s="52" t="s">
        <v>304</v>
      </c>
      <c r="T11" s="52" t="s">
        <v>298</v>
      </c>
      <c r="U11" s="52" t="s">
        <v>305</v>
      </c>
      <c r="V11" s="53" t="s">
        <v>299</v>
      </c>
      <c r="W11" s="53" t="s">
        <v>238</v>
      </c>
      <c r="X11" s="49" t="s">
        <v>300</v>
      </c>
      <c r="Y11" s="52" t="s">
        <v>306</v>
      </c>
      <c r="Z11" s="49" t="s">
        <v>307</v>
      </c>
      <c r="AA11" s="52" t="s">
        <v>308</v>
      </c>
      <c r="AB11" s="48" t="s">
        <v>301</v>
      </c>
      <c r="AC11" s="48" t="s">
        <v>238</v>
      </c>
      <c r="AD11" s="45" t="s">
        <v>239</v>
      </c>
      <c r="AE11" s="48" t="s">
        <v>309</v>
      </c>
      <c r="AF11" s="48" t="s">
        <v>314</v>
      </c>
      <c r="AG11" s="48" t="s">
        <v>310</v>
      </c>
      <c r="AH11" s="48" t="s">
        <v>311</v>
      </c>
      <c r="AI11" s="48" t="s">
        <v>312</v>
      </c>
      <c r="AJ11" s="45" t="s">
        <v>313</v>
      </c>
      <c r="AK11" s="45" t="s">
        <v>315</v>
      </c>
      <c r="AL11" s="45" t="s">
        <v>316</v>
      </c>
      <c r="AM11" s="45" t="s">
        <v>317</v>
      </c>
      <c r="AN11" s="45" t="s">
        <v>318</v>
      </c>
      <c r="AO11" s="48" t="s">
        <v>319</v>
      </c>
      <c r="AP11" s="48" t="s">
        <v>320</v>
      </c>
      <c r="AQ11" s="48" t="s">
        <v>321</v>
      </c>
      <c r="AR11" s="141" t="s">
        <v>240</v>
      </c>
      <c r="AS11" s="70" t="s">
        <v>241</v>
      </c>
      <c r="AT11" s="64" t="s">
        <v>227</v>
      </c>
      <c r="AU11" s="48" t="s">
        <v>240</v>
      </c>
      <c r="AV11" s="65" t="s">
        <v>241</v>
      </c>
      <c r="AW11" s="62" t="s">
        <v>227</v>
      </c>
      <c r="AX11" s="45" t="s">
        <v>240</v>
      </c>
      <c r="AY11" s="70" t="s">
        <v>241</v>
      </c>
      <c r="AZ11" s="64" t="s">
        <v>227</v>
      </c>
      <c r="BA11" s="48" t="s">
        <v>240</v>
      </c>
      <c r="BB11" s="65" t="s">
        <v>241</v>
      </c>
      <c r="BC11" s="62" t="s">
        <v>227</v>
      </c>
      <c r="BD11" s="45" t="s">
        <v>240</v>
      </c>
      <c r="BE11" s="70" t="s">
        <v>241</v>
      </c>
      <c r="BF11" s="64" t="s">
        <v>227</v>
      </c>
      <c r="BG11" s="48" t="s">
        <v>240</v>
      </c>
      <c r="BH11" s="65" t="s">
        <v>241</v>
      </c>
      <c r="BI11" s="62" t="s">
        <v>227</v>
      </c>
      <c r="BJ11" s="45" t="s">
        <v>240</v>
      </c>
      <c r="BK11" s="70" t="s">
        <v>241</v>
      </c>
      <c r="BL11" s="64" t="s">
        <v>227</v>
      </c>
      <c r="BM11" s="48" t="s">
        <v>240</v>
      </c>
      <c r="BN11" s="65" t="s">
        <v>241</v>
      </c>
      <c r="BO11" s="62" t="s">
        <v>227</v>
      </c>
      <c r="BP11" s="45" t="s">
        <v>240</v>
      </c>
      <c r="BQ11" s="70" t="s">
        <v>241</v>
      </c>
      <c r="BR11" s="64" t="s">
        <v>227</v>
      </c>
      <c r="BS11" s="48" t="s">
        <v>240</v>
      </c>
      <c r="BT11" s="65" t="s">
        <v>241</v>
      </c>
      <c r="BU11" s="62" t="s">
        <v>227</v>
      </c>
      <c r="BV11" s="45" t="s">
        <v>240</v>
      </c>
      <c r="BW11" s="70" t="s">
        <v>241</v>
      </c>
      <c r="BX11" s="64" t="s">
        <v>227</v>
      </c>
      <c r="BY11" s="48" t="s">
        <v>240</v>
      </c>
      <c r="BZ11" s="70" t="s">
        <v>241</v>
      </c>
      <c r="CA11" s="68" t="s">
        <v>227</v>
      </c>
      <c r="CB11" s="2" t="s">
        <v>264</v>
      </c>
      <c r="CC11" s="2" t="s">
        <v>649</v>
      </c>
    </row>
    <row r="12" spans="1:81" ht="399.95" customHeight="1" x14ac:dyDescent="0.2">
      <c r="A12" s="164" t="s">
        <v>274</v>
      </c>
      <c r="B12" s="73" t="s">
        <v>635</v>
      </c>
      <c r="C12" s="51" t="s">
        <v>636</v>
      </c>
      <c r="D12" s="73" t="s">
        <v>836</v>
      </c>
      <c r="E12" s="153" t="s">
        <v>637</v>
      </c>
      <c r="F12" s="51" t="s">
        <v>638</v>
      </c>
      <c r="G12" s="138" t="s">
        <v>639</v>
      </c>
      <c r="H12" s="73" t="s">
        <v>63</v>
      </c>
      <c r="I12" s="73" t="s">
        <v>365</v>
      </c>
      <c r="J12" s="73" t="s">
        <v>78</v>
      </c>
      <c r="K12" s="51" t="s">
        <v>640</v>
      </c>
      <c r="L12" s="51" t="s">
        <v>403</v>
      </c>
      <c r="M12" s="51" t="s">
        <v>404</v>
      </c>
      <c r="N12" s="51" t="s">
        <v>366</v>
      </c>
      <c r="O12" s="51" t="s">
        <v>338</v>
      </c>
      <c r="P12" s="51" t="s">
        <v>367</v>
      </c>
      <c r="Q12" s="154" t="s">
        <v>361</v>
      </c>
      <c r="R12" s="75" t="s">
        <v>324</v>
      </c>
      <c r="S12" s="139">
        <v>0.2</v>
      </c>
      <c r="T12" s="75" t="s">
        <v>77</v>
      </c>
      <c r="U12" s="139">
        <v>0.8</v>
      </c>
      <c r="V12" s="73" t="s">
        <v>272</v>
      </c>
      <c r="W12" s="51" t="s">
        <v>405</v>
      </c>
      <c r="X12" s="75" t="s">
        <v>324</v>
      </c>
      <c r="Y12" s="140">
        <v>2.6138246399999999E-3</v>
      </c>
      <c r="Z12" s="75" t="s">
        <v>77</v>
      </c>
      <c r="AA12" s="140">
        <v>0.8</v>
      </c>
      <c r="AB12" s="73" t="s">
        <v>272</v>
      </c>
      <c r="AC12" s="51" t="s">
        <v>406</v>
      </c>
      <c r="AD12" s="73" t="s">
        <v>364</v>
      </c>
      <c r="AE12" s="51" t="s">
        <v>339</v>
      </c>
      <c r="AF12" s="51" t="s">
        <v>339</v>
      </c>
      <c r="AG12" s="51" t="s">
        <v>339</v>
      </c>
      <c r="AH12" s="51" t="s">
        <v>339</v>
      </c>
      <c r="AI12" s="51" t="s">
        <v>339</v>
      </c>
      <c r="AJ12" s="51" t="s">
        <v>641</v>
      </c>
      <c r="AK12" s="51" t="s">
        <v>642</v>
      </c>
      <c r="AL12" s="51" t="s">
        <v>643</v>
      </c>
      <c r="AM12" s="51" t="s">
        <v>644</v>
      </c>
      <c r="AN12" s="51" t="s">
        <v>645</v>
      </c>
      <c r="AO12" s="51" t="s">
        <v>646</v>
      </c>
      <c r="AP12" s="51" t="s">
        <v>837</v>
      </c>
      <c r="AQ12" s="51" t="s">
        <v>647</v>
      </c>
      <c r="AR12" s="142">
        <v>43353</v>
      </c>
      <c r="AS12" s="61" t="s">
        <v>341</v>
      </c>
      <c r="AT12" s="66" t="s">
        <v>402</v>
      </c>
      <c r="AU12" s="60">
        <v>43593</v>
      </c>
      <c r="AV12" s="67" t="s">
        <v>341</v>
      </c>
      <c r="AW12" s="63" t="s">
        <v>407</v>
      </c>
      <c r="AX12" s="60">
        <v>43763</v>
      </c>
      <c r="AY12" s="61" t="s">
        <v>369</v>
      </c>
      <c r="AZ12" s="66" t="s">
        <v>408</v>
      </c>
      <c r="BA12" s="60">
        <v>43895</v>
      </c>
      <c r="BB12" s="67" t="s">
        <v>409</v>
      </c>
      <c r="BC12" s="63" t="s">
        <v>410</v>
      </c>
      <c r="BD12" s="60">
        <v>44074</v>
      </c>
      <c r="BE12" s="61" t="s">
        <v>352</v>
      </c>
      <c r="BF12" s="66" t="s">
        <v>411</v>
      </c>
      <c r="BG12" s="60">
        <v>44167</v>
      </c>
      <c r="BH12" s="67" t="s">
        <v>384</v>
      </c>
      <c r="BI12" s="63" t="s">
        <v>412</v>
      </c>
      <c r="BJ12" s="60">
        <v>44245</v>
      </c>
      <c r="BK12" s="61" t="s">
        <v>371</v>
      </c>
      <c r="BL12" s="66" t="s">
        <v>413</v>
      </c>
      <c r="BM12" s="60">
        <v>44293</v>
      </c>
      <c r="BN12" s="67" t="s">
        <v>369</v>
      </c>
      <c r="BO12" s="63" t="s">
        <v>414</v>
      </c>
      <c r="BP12" s="60">
        <v>44532</v>
      </c>
      <c r="BQ12" s="61" t="s">
        <v>415</v>
      </c>
      <c r="BR12" s="66" t="s">
        <v>416</v>
      </c>
      <c r="BS12" s="60">
        <v>44748</v>
      </c>
      <c r="BT12" s="67" t="s">
        <v>384</v>
      </c>
      <c r="BU12" s="63" t="s">
        <v>626</v>
      </c>
      <c r="BV12" s="60">
        <v>44897</v>
      </c>
      <c r="BW12" s="61" t="s">
        <v>370</v>
      </c>
      <c r="BX12" s="66" t="s">
        <v>648</v>
      </c>
      <c r="BY12" s="60" t="s">
        <v>355</v>
      </c>
      <c r="BZ12" s="67" t="s">
        <v>356</v>
      </c>
      <c r="CA12" s="69" t="s">
        <v>355</v>
      </c>
      <c r="CB12" s="110" t="str">
        <f>VLOOKUP(A12,Datos!$C$2:$AJ$25,34,0)</f>
        <v>Oficina de Control Disciplinario Interno</v>
      </c>
      <c r="CC12" s="2">
        <f>COUNTBLANK(A12:CA12)</f>
        <v>2</v>
      </c>
    </row>
    <row r="13" spans="1:81" ht="399.95" customHeight="1" x14ac:dyDescent="0.2">
      <c r="A13" s="164" t="s">
        <v>275</v>
      </c>
      <c r="B13" s="73" t="s">
        <v>650</v>
      </c>
      <c r="C13" s="51" t="s">
        <v>651</v>
      </c>
      <c r="D13" s="73" t="s">
        <v>174</v>
      </c>
      <c r="E13" s="153" t="s">
        <v>637</v>
      </c>
      <c r="F13" s="51" t="s">
        <v>652</v>
      </c>
      <c r="G13" s="138" t="s">
        <v>423</v>
      </c>
      <c r="H13" s="73" t="s">
        <v>63</v>
      </c>
      <c r="I13" s="73" t="s">
        <v>365</v>
      </c>
      <c r="J13" s="73" t="s">
        <v>78</v>
      </c>
      <c r="K13" s="51" t="s">
        <v>424</v>
      </c>
      <c r="L13" s="51" t="s">
        <v>422</v>
      </c>
      <c r="M13" s="51" t="s">
        <v>425</v>
      </c>
      <c r="N13" s="51" t="s">
        <v>366</v>
      </c>
      <c r="O13" s="51" t="s">
        <v>338</v>
      </c>
      <c r="P13" s="51" t="s">
        <v>367</v>
      </c>
      <c r="Q13" s="51" t="s">
        <v>361</v>
      </c>
      <c r="R13" s="75" t="s">
        <v>324</v>
      </c>
      <c r="S13" s="139">
        <v>0.2</v>
      </c>
      <c r="T13" s="75" t="s">
        <v>77</v>
      </c>
      <c r="U13" s="139">
        <v>0.8</v>
      </c>
      <c r="V13" s="73" t="s">
        <v>272</v>
      </c>
      <c r="W13" s="51" t="s">
        <v>405</v>
      </c>
      <c r="X13" s="75" t="s">
        <v>324</v>
      </c>
      <c r="Y13" s="140">
        <v>7.1999999999999995E-2</v>
      </c>
      <c r="Z13" s="75" t="s">
        <v>77</v>
      </c>
      <c r="AA13" s="140">
        <v>0.8</v>
      </c>
      <c r="AB13" s="73" t="s">
        <v>272</v>
      </c>
      <c r="AC13" s="51" t="s">
        <v>406</v>
      </c>
      <c r="AD13" s="73" t="s">
        <v>364</v>
      </c>
      <c r="AE13" s="51" t="s">
        <v>339</v>
      </c>
      <c r="AF13" s="51" t="s">
        <v>339</v>
      </c>
      <c r="AG13" s="51" t="s">
        <v>339</v>
      </c>
      <c r="AH13" s="51" t="s">
        <v>339</v>
      </c>
      <c r="AI13" s="51" t="s">
        <v>339</v>
      </c>
      <c r="AJ13" s="51" t="s">
        <v>653</v>
      </c>
      <c r="AK13" s="51" t="s">
        <v>426</v>
      </c>
      <c r="AL13" s="51" t="s">
        <v>654</v>
      </c>
      <c r="AM13" s="51" t="s">
        <v>834</v>
      </c>
      <c r="AN13" s="51" t="s">
        <v>835</v>
      </c>
      <c r="AO13" s="51" t="s">
        <v>427</v>
      </c>
      <c r="AP13" s="51" t="s">
        <v>428</v>
      </c>
      <c r="AQ13" s="51" t="s">
        <v>429</v>
      </c>
      <c r="AR13" s="142">
        <v>43496</v>
      </c>
      <c r="AS13" s="61" t="s">
        <v>341</v>
      </c>
      <c r="AT13" s="66" t="s">
        <v>430</v>
      </c>
      <c r="AU13" s="60">
        <v>43594</v>
      </c>
      <c r="AV13" s="67" t="s">
        <v>341</v>
      </c>
      <c r="AW13" s="63" t="s">
        <v>431</v>
      </c>
      <c r="AX13" s="60">
        <v>43902</v>
      </c>
      <c r="AY13" s="61" t="s">
        <v>409</v>
      </c>
      <c r="AZ13" s="66" t="s">
        <v>432</v>
      </c>
      <c r="BA13" s="60">
        <v>44075</v>
      </c>
      <c r="BB13" s="67" t="s">
        <v>352</v>
      </c>
      <c r="BC13" s="63" t="s">
        <v>433</v>
      </c>
      <c r="BD13" s="60">
        <v>44167</v>
      </c>
      <c r="BE13" s="61" t="s">
        <v>384</v>
      </c>
      <c r="BF13" s="66" t="s">
        <v>434</v>
      </c>
      <c r="BG13" s="60">
        <v>44246</v>
      </c>
      <c r="BH13" s="67" t="s">
        <v>371</v>
      </c>
      <c r="BI13" s="63" t="s">
        <v>435</v>
      </c>
      <c r="BJ13" s="60">
        <v>44533</v>
      </c>
      <c r="BK13" s="61" t="s">
        <v>371</v>
      </c>
      <c r="BL13" s="66" t="s">
        <v>436</v>
      </c>
      <c r="BM13" s="60">
        <v>44904</v>
      </c>
      <c r="BN13" s="67" t="s">
        <v>370</v>
      </c>
      <c r="BO13" s="63" t="s">
        <v>655</v>
      </c>
      <c r="BP13" s="60" t="s">
        <v>355</v>
      </c>
      <c r="BQ13" s="61" t="s">
        <v>356</v>
      </c>
      <c r="BR13" s="66" t="s">
        <v>355</v>
      </c>
      <c r="BS13" s="60" t="s">
        <v>355</v>
      </c>
      <c r="BT13" s="67" t="s">
        <v>356</v>
      </c>
      <c r="BU13" s="63" t="s">
        <v>355</v>
      </c>
      <c r="BV13" s="60" t="s">
        <v>355</v>
      </c>
      <c r="BW13" s="61" t="s">
        <v>356</v>
      </c>
      <c r="BX13" s="66" t="s">
        <v>355</v>
      </c>
      <c r="BY13" s="60" t="s">
        <v>355</v>
      </c>
      <c r="BZ13" s="67" t="s">
        <v>356</v>
      </c>
      <c r="CA13" s="69" t="s">
        <v>355</v>
      </c>
      <c r="CB13" s="110" t="str">
        <f>VLOOKUP(A13,Datos!$C$2:$AJ$25,34,0)</f>
        <v>Oficina de Control Interno</v>
      </c>
      <c r="CC13" s="2">
        <f>COUNTBLANK(A13:CA13)</f>
        <v>8</v>
      </c>
    </row>
    <row r="14" spans="1:81" ht="399.95" customHeight="1" x14ac:dyDescent="0.2">
      <c r="A14" s="164" t="s">
        <v>656</v>
      </c>
      <c r="B14" s="73" t="s">
        <v>657</v>
      </c>
      <c r="C14" s="51" t="s">
        <v>658</v>
      </c>
      <c r="D14" s="73" t="s">
        <v>848</v>
      </c>
      <c r="E14" s="153" t="s">
        <v>38</v>
      </c>
      <c r="F14" s="51" t="s">
        <v>659</v>
      </c>
      <c r="G14" s="138" t="s">
        <v>502</v>
      </c>
      <c r="H14" s="73" t="s">
        <v>63</v>
      </c>
      <c r="I14" s="73" t="s">
        <v>358</v>
      </c>
      <c r="J14" s="73" t="s">
        <v>52</v>
      </c>
      <c r="K14" s="51" t="s">
        <v>503</v>
      </c>
      <c r="L14" s="51" t="s">
        <v>504</v>
      </c>
      <c r="M14" s="51" t="s">
        <v>505</v>
      </c>
      <c r="N14" s="51" t="s">
        <v>366</v>
      </c>
      <c r="O14" s="51" t="s">
        <v>338</v>
      </c>
      <c r="P14" s="51" t="s">
        <v>360</v>
      </c>
      <c r="Q14" s="51" t="s">
        <v>361</v>
      </c>
      <c r="R14" s="75" t="s">
        <v>324</v>
      </c>
      <c r="S14" s="139">
        <v>0.2</v>
      </c>
      <c r="T14" s="75" t="s">
        <v>51</v>
      </c>
      <c r="U14" s="139">
        <v>1</v>
      </c>
      <c r="V14" s="73" t="s">
        <v>273</v>
      </c>
      <c r="W14" s="51" t="s">
        <v>506</v>
      </c>
      <c r="X14" s="75" t="s">
        <v>324</v>
      </c>
      <c r="Y14" s="140">
        <v>1.2700799999999998E-2</v>
      </c>
      <c r="Z14" s="75" t="s">
        <v>51</v>
      </c>
      <c r="AA14" s="140">
        <v>1</v>
      </c>
      <c r="AB14" s="73" t="s">
        <v>273</v>
      </c>
      <c r="AC14" s="51" t="s">
        <v>507</v>
      </c>
      <c r="AD14" s="73" t="s">
        <v>364</v>
      </c>
      <c r="AE14" s="51" t="s">
        <v>339</v>
      </c>
      <c r="AF14" s="51" t="s">
        <v>339</v>
      </c>
      <c r="AG14" s="51" t="s">
        <v>339</v>
      </c>
      <c r="AH14" s="51" t="s">
        <v>339</v>
      </c>
      <c r="AI14" s="51" t="s">
        <v>339</v>
      </c>
      <c r="AJ14" s="51" t="s">
        <v>660</v>
      </c>
      <c r="AK14" s="51" t="s">
        <v>661</v>
      </c>
      <c r="AL14" s="51" t="s">
        <v>662</v>
      </c>
      <c r="AM14" s="51" t="s">
        <v>663</v>
      </c>
      <c r="AN14" s="51" t="s">
        <v>664</v>
      </c>
      <c r="AO14" s="51" t="s">
        <v>665</v>
      </c>
      <c r="AP14" s="51" t="s">
        <v>849</v>
      </c>
      <c r="AQ14" s="51" t="s">
        <v>666</v>
      </c>
      <c r="AR14" s="142">
        <v>43496</v>
      </c>
      <c r="AS14" s="61" t="s">
        <v>417</v>
      </c>
      <c r="AT14" s="66" t="s">
        <v>500</v>
      </c>
      <c r="AU14" s="60">
        <v>43594</v>
      </c>
      <c r="AV14" s="67" t="s">
        <v>376</v>
      </c>
      <c r="AW14" s="63" t="s">
        <v>508</v>
      </c>
      <c r="AX14" s="60">
        <v>43787</v>
      </c>
      <c r="AY14" s="61" t="s">
        <v>341</v>
      </c>
      <c r="AZ14" s="66" t="s">
        <v>501</v>
      </c>
      <c r="BA14" s="60">
        <v>43916</v>
      </c>
      <c r="BB14" s="67" t="s">
        <v>341</v>
      </c>
      <c r="BC14" s="63" t="s">
        <v>667</v>
      </c>
      <c r="BD14" s="60">
        <v>44169</v>
      </c>
      <c r="BE14" s="61" t="s">
        <v>384</v>
      </c>
      <c r="BF14" s="66" t="s">
        <v>509</v>
      </c>
      <c r="BG14" s="60">
        <v>44249</v>
      </c>
      <c r="BH14" s="67" t="s">
        <v>370</v>
      </c>
      <c r="BI14" s="63" t="s">
        <v>510</v>
      </c>
      <c r="BJ14" s="60">
        <v>44448</v>
      </c>
      <c r="BK14" s="61" t="s">
        <v>384</v>
      </c>
      <c r="BL14" s="66" t="s">
        <v>511</v>
      </c>
      <c r="BM14" s="60">
        <v>44546</v>
      </c>
      <c r="BN14" s="67" t="s">
        <v>341</v>
      </c>
      <c r="BO14" s="63" t="s">
        <v>512</v>
      </c>
      <c r="BP14" s="60">
        <v>44834</v>
      </c>
      <c r="BQ14" s="61" t="s">
        <v>349</v>
      </c>
      <c r="BR14" s="66" t="s">
        <v>633</v>
      </c>
      <c r="BS14" s="60">
        <v>44897</v>
      </c>
      <c r="BT14" s="67" t="s">
        <v>371</v>
      </c>
      <c r="BU14" s="63" t="s">
        <v>668</v>
      </c>
      <c r="BV14" s="60">
        <v>44897</v>
      </c>
      <c r="BW14" s="61" t="s">
        <v>371</v>
      </c>
      <c r="BX14" s="66" t="s">
        <v>669</v>
      </c>
      <c r="BY14" s="60" t="s">
        <v>355</v>
      </c>
      <c r="BZ14" s="67" t="s">
        <v>356</v>
      </c>
      <c r="CA14" s="69" t="s">
        <v>355</v>
      </c>
      <c r="CB14" s="110" t="e">
        <f>VLOOKUP(A14,Datos!$C$2:$AJ$25,34,0)</f>
        <v>#N/A</v>
      </c>
      <c r="CC14" s="2">
        <f>COUNTBLANK(A14:CA14)</f>
        <v>2</v>
      </c>
    </row>
    <row r="15" spans="1:81" ht="399.95" customHeight="1" x14ac:dyDescent="0.2">
      <c r="A15" s="164" t="s">
        <v>656</v>
      </c>
      <c r="B15" s="73" t="s">
        <v>657</v>
      </c>
      <c r="C15" s="51" t="s">
        <v>658</v>
      </c>
      <c r="D15" s="73" t="s">
        <v>848</v>
      </c>
      <c r="E15" s="153" t="s">
        <v>38</v>
      </c>
      <c r="F15" s="51" t="s">
        <v>675</v>
      </c>
      <c r="G15" s="138" t="s">
        <v>514</v>
      </c>
      <c r="H15" s="73" t="s">
        <v>63</v>
      </c>
      <c r="I15" s="73" t="s">
        <v>358</v>
      </c>
      <c r="J15" s="73" t="s">
        <v>52</v>
      </c>
      <c r="K15" s="51" t="s">
        <v>515</v>
      </c>
      <c r="L15" s="51" t="s">
        <v>516</v>
      </c>
      <c r="M15" s="51" t="s">
        <v>517</v>
      </c>
      <c r="N15" s="51" t="s">
        <v>366</v>
      </c>
      <c r="O15" s="51" t="s">
        <v>338</v>
      </c>
      <c r="P15" s="51" t="s">
        <v>360</v>
      </c>
      <c r="Q15" s="154" t="s">
        <v>361</v>
      </c>
      <c r="R15" s="75" t="s">
        <v>324</v>
      </c>
      <c r="S15" s="139">
        <v>0.2</v>
      </c>
      <c r="T15" s="75" t="s">
        <v>77</v>
      </c>
      <c r="U15" s="139">
        <v>0.8</v>
      </c>
      <c r="V15" s="73" t="s">
        <v>272</v>
      </c>
      <c r="W15" s="51" t="s">
        <v>405</v>
      </c>
      <c r="X15" s="75" t="s">
        <v>324</v>
      </c>
      <c r="Y15" s="140">
        <v>3.5279999999999992E-2</v>
      </c>
      <c r="Z15" s="75" t="s">
        <v>77</v>
      </c>
      <c r="AA15" s="140">
        <v>0.8</v>
      </c>
      <c r="AB15" s="73" t="s">
        <v>272</v>
      </c>
      <c r="AC15" s="51" t="s">
        <v>518</v>
      </c>
      <c r="AD15" s="73" t="s">
        <v>364</v>
      </c>
      <c r="AE15" s="51" t="s">
        <v>339</v>
      </c>
      <c r="AF15" s="51" t="s">
        <v>339</v>
      </c>
      <c r="AG15" s="51" t="s">
        <v>339</v>
      </c>
      <c r="AH15" s="51" t="s">
        <v>339</v>
      </c>
      <c r="AI15" s="51" t="s">
        <v>339</v>
      </c>
      <c r="AJ15" s="51" t="s">
        <v>670</v>
      </c>
      <c r="AK15" s="51" t="s">
        <v>671</v>
      </c>
      <c r="AL15" s="51" t="s">
        <v>672</v>
      </c>
      <c r="AM15" s="51" t="s">
        <v>673</v>
      </c>
      <c r="AN15" s="51" t="s">
        <v>674</v>
      </c>
      <c r="AO15" s="51" t="s">
        <v>676</v>
      </c>
      <c r="AP15" s="51" t="s">
        <v>850</v>
      </c>
      <c r="AQ15" s="51" t="s">
        <v>677</v>
      </c>
      <c r="AR15" s="142">
        <v>43496</v>
      </c>
      <c r="AS15" s="61" t="s">
        <v>341</v>
      </c>
      <c r="AT15" s="66" t="s">
        <v>372</v>
      </c>
      <c r="AU15" s="60">
        <v>43594</v>
      </c>
      <c r="AV15" s="67" t="s">
        <v>376</v>
      </c>
      <c r="AW15" s="63" t="s">
        <v>519</v>
      </c>
      <c r="AX15" s="60">
        <v>43916</v>
      </c>
      <c r="AY15" s="61" t="s">
        <v>371</v>
      </c>
      <c r="AZ15" s="66" t="s">
        <v>513</v>
      </c>
      <c r="BA15" s="60">
        <v>44169</v>
      </c>
      <c r="BB15" s="67" t="s">
        <v>384</v>
      </c>
      <c r="BC15" s="63" t="s">
        <v>520</v>
      </c>
      <c r="BD15" s="60">
        <v>44249</v>
      </c>
      <c r="BE15" s="61" t="s">
        <v>370</v>
      </c>
      <c r="BF15" s="66" t="s">
        <v>521</v>
      </c>
      <c r="BG15" s="60">
        <v>44448</v>
      </c>
      <c r="BH15" s="67" t="s">
        <v>384</v>
      </c>
      <c r="BI15" s="63" t="s">
        <v>522</v>
      </c>
      <c r="BJ15" s="60">
        <v>44546</v>
      </c>
      <c r="BK15" s="61" t="s">
        <v>341</v>
      </c>
      <c r="BL15" s="66" t="s">
        <v>523</v>
      </c>
      <c r="BM15" s="60">
        <v>44599</v>
      </c>
      <c r="BN15" s="67" t="s">
        <v>384</v>
      </c>
      <c r="BO15" s="63" t="s">
        <v>624</v>
      </c>
      <c r="BP15" s="60">
        <v>44721</v>
      </c>
      <c r="BQ15" s="61" t="s">
        <v>384</v>
      </c>
      <c r="BR15" s="66" t="s">
        <v>625</v>
      </c>
      <c r="BS15" s="60">
        <v>44897</v>
      </c>
      <c r="BT15" s="67" t="s">
        <v>371</v>
      </c>
      <c r="BU15" s="63" t="s">
        <v>678</v>
      </c>
      <c r="BV15" s="60" t="s">
        <v>355</v>
      </c>
      <c r="BW15" s="61" t="s">
        <v>356</v>
      </c>
      <c r="BX15" s="66" t="s">
        <v>355</v>
      </c>
      <c r="BY15" s="60" t="s">
        <v>355</v>
      </c>
      <c r="BZ15" s="67" t="s">
        <v>356</v>
      </c>
      <c r="CA15" s="69" t="s">
        <v>355</v>
      </c>
      <c r="CB15" s="110" t="e">
        <f>VLOOKUP(A15,Datos!$C$2:$AJ$25,34,0)</f>
        <v>#N/A</v>
      </c>
      <c r="CC15" s="2">
        <f>COUNTBLANK(A15:CA15)</f>
        <v>4</v>
      </c>
    </row>
    <row r="16" spans="1:81" ht="399.95" customHeight="1" x14ac:dyDescent="0.2">
      <c r="A16" s="164" t="s">
        <v>681</v>
      </c>
      <c r="B16" s="73" t="s">
        <v>682</v>
      </c>
      <c r="C16" s="51" t="s">
        <v>683</v>
      </c>
      <c r="D16" s="73" t="s">
        <v>125</v>
      </c>
      <c r="E16" s="153" t="s">
        <v>684</v>
      </c>
      <c r="F16" s="51" t="s">
        <v>685</v>
      </c>
      <c r="G16" s="138" t="s">
        <v>379</v>
      </c>
      <c r="H16" s="73" t="s">
        <v>63</v>
      </c>
      <c r="I16" s="73" t="s">
        <v>358</v>
      </c>
      <c r="J16" s="73" t="s">
        <v>78</v>
      </c>
      <c r="K16" s="51" t="s">
        <v>380</v>
      </c>
      <c r="L16" s="51" t="s">
        <v>377</v>
      </c>
      <c r="M16" s="51" t="s">
        <v>373</v>
      </c>
      <c r="N16" s="51" t="s">
        <v>366</v>
      </c>
      <c r="O16" s="51" t="s">
        <v>338</v>
      </c>
      <c r="P16" s="51" t="s">
        <v>367</v>
      </c>
      <c r="Q16" s="51" t="s">
        <v>374</v>
      </c>
      <c r="R16" s="75" t="s">
        <v>324</v>
      </c>
      <c r="S16" s="139">
        <v>0.2</v>
      </c>
      <c r="T16" s="75" t="s">
        <v>51</v>
      </c>
      <c r="U16" s="139">
        <v>1</v>
      </c>
      <c r="V16" s="73" t="s">
        <v>273</v>
      </c>
      <c r="W16" s="51" t="s">
        <v>381</v>
      </c>
      <c r="X16" s="75" t="s">
        <v>324</v>
      </c>
      <c r="Y16" s="140">
        <v>5.04E-2</v>
      </c>
      <c r="Z16" s="75" t="s">
        <v>51</v>
      </c>
      <c r="AA16" s="140">
        <v>1</v>
      </c>
      <c r="AB16" s="73" t="s">
        <v>273</v>
      </c>
      <c r="AC16" s="51" t="s">
        <v>382</v>
      </c>
      <c r="AD16" s="73" t="s">
        <v>364</v>
      </c>
      <c r="AE16" s="51" t="s">
        <v>339</v>
      </c>
      <c r="AF16" s="51" t="s">
        <v>339</v>
      </c>
      <c r="AG16" s="51" t="s">
        <v>339</v>
      </c>
      <c r="AH16" s="51" t="s">
        <v>339</v>
      </c>
      <c r="AI16" s="51" t="s">
        <v>339</v>
      </c>
      <c r="AJ16" s="51" t="s">
        <v>686</v>
      </c>
      <c r="AK16" s="51" t="s">
        <v>687</v>
      </c>
      <c r="AL16" s="51" t="s">
        <v>688</v>
      </c>
      <c r="AM16" s="51" t="s">
        <v>689</v>
      </c>
      <c r="AN16" s="51" t="s">
        <v>690</v>
      </c>
      <c r="AO16" s="51" t="s">
        <v>696</v>
      </c>
      <c r="AP16" s="51" t="s">
        <v>375</v>
      </c>
      <c r="AQ16" s="51" t="s">
        <v>697</v>
      </c>
      <c r="AR16" s="142">
        <v>43496</v>
      </c>
      <c r="AS16" s="61" t="s">
        <v>341</v>
      </c>
      <c r="AT16" s="66" t="s">
        <v>368</v>
      </c>
      <c r="AU16" s="60">
        <v>43593</v>
      </c>
      <c r="AV16" s="67" t="s">
        <v>341</v>
      </c>
      <c r="AW16" s="63" t="s">
        <v>383</v>
      </c>
      <c r="AX16" s="60">
        <v>43755</v>
      </c>
      <c r="AY16" s="61" t="s">
        <v>384</v>
      </c>
      <c r="AZ16" s="66" t="s">
        <v>385</v>
      </c>
      <c r="BA16" s="60">
        <v>43917</v>
      </c>
      <c r="BB16" s="67" t="s">
        <v>370</v>
      </c>
      <c r="BC16" s="63" t="s">
        <v>386</v>
      </c>
      <c r="BD16" s="60">
        <v>44022</v>
      </c>
      <c r="BE16" s="61" t="s">
        <v>347</v>
      </c>
      <c r="BF16" s="66" t="s">
        <v>378</v>
      </c>
      <c r="BG16" s="60">
        <v>44084</v>
      </c>
      <c r="BH16" s="67" t="s">
        <v>349</v>
      </c>
      <c r="BI16" s="63" t="s">
        <v>387</v>
      </c>
      <c r="BJ16" s="60">
        <v>44169</v>
      </c>
      <c r="BK16" s="61" t="s">
        <v>388</v>
      </c>
      <c r="BL16" s="66" t="s">
        <v>389</v>
      </c>
      <c r="BM16" s="60">
        <v>44249</v>
      </c>
      <c r="BN16" s="67" t="s">
        <v>370</v>
      </c>
      <c r="BO16" s="63" t="s">
        <v>390</v>
      </c>
      <c r="BP16" s="60">
        <v>44545</v>
      </c>
      <c r="BQ16" s="61" t="s">
        <v>341</v>
      </c>
      <c r="BR16" s="66" t="s">
        <v>391</v>
      </c>
      <c r="BS16" s="60">
        <v>44797</v>
      </c>
      <c r="BT16" s="67" t="s">
        <v>384</v>
      </c>
      <c r="BU16" s="63" t="s">
        <v>627</v>
      </c>
      <c r="BV16" s="60">
        <v>44897</v>
      </c>
      <c r="BW16" s="61" t="s">
        <v>371</v>
      </c>
      <c r="BX16" s="66" t="s">
        <v>695</v>
      </c>
      <c r="BY16" s="60" t="s">
        <v>355</v>
      </c>
      <c r="BZ16" s="67" t="s">
        <v>356</v>
      </c>
      <c r="CA16" s="69" t="s">
        <v>355</v>
      </c>
      <c r="CB16" s="110" t="e">
        <f>VLOOKUP(A16,Datos!$C$2:$AJ$25,34,0)</f>
        <v>#N/A</v>
      </c>
      <c r="CC16" s="2">
        <f>COUNTBLANK(A16:CA16)</f>
        <v>2</v>
      </c>
    </row>
    <row r="17" spans="1:81" ht="399.95" customHeight="1" x14ac:dyDescent="0.2">
      <c r="A17" s="164" t="s">
        <v>681</v>
      </c>
      <c r="B17" s="73" t="s">
        <v>682</v>
      </c>
      <c r="C17" s="51" t="s">
        <v>683</v>
      </c>
      <c r="D17" s="73" t="s">
        <v>125</v>
      </c>
      <c r="E17" s="153" t="s">
        <v>684</v>
      </c>
      <c r="F17" s="51" t="s">
        <v>691</v>
      </c>
      <c r="G17" s="138" t="s">
        <v>392</v>
      </c>
      <c r="H17" s="73" t="s">
        <v>63</v>
      </c>
      <c r="I17" s="73" t="s">
        <v>358</v>
      </c>
      <c r="J17" s="73" t="s">
        <v>78</v>
      </c>
      <c r="K17" s="51" t="s">
        <v>393</v>
      </c>
      <c r="L17" s="51" t="s">
        <v>377</v>
      </c>
      <c r="M17" s="51" t="s">
        <v>394</v>
      </c>
      <c r="N17" s="51" t="s">
        <v>366</v>
      </c>
      <c r="O17" s="51" t="s">
        <v>338</v>
      </c>
      <c r="P17" s="51" t="s">
        <v>367</v>
      </c>
      <c r="Q17" s="51" t="s">
        <v>361</v>
      </c>
      <c r="R17" s="75" t="s">
        <v>324</v>
      </c>
      <c r="S17" s="139">
        <v>0.2</v>
      </c>
      <c r="T17" s="75" t="s">
        <v>51</v>
      </c>
      <c r="U17" s="139">
        <v>1</v>
      </c>
      <c r="V17" s="73" t="s">
        <v>273</v>
      </c>
      <c r="W17" s="51" t="s">
        <v>395</v>
      </c>
      <c r="X17" s="75" t="s">
        <v>324</v>
      </c>
      <c r="Y17" s="140">
        <v>8.3999999999999991E-2</v>
      </c>
      <c r="Z17" s="75" t="s">
        <v>51</v>
      </c>
      <c r="AA17" s="140">
        <v>1</v>
      </c>
      <c r="AB17" s="73" t="s">
        <v>273</v>
      </c>
      <c r="AC17" s="51" t="s">
        <v>396</v>
      </c>
      <c r="AD17" s="73" t="s">
        <v>364</v>
      </c>
      <c r="AE17" s="51" t="s">
        <v>339</v>
      </c>
      <c r="AF17" s="51" t="s">
        <v>339</v>
      </c>
      <c r="AG17" s="51" t="s">
        <v>339</v>
      </c>
      <c r="AH17" s="51" t="s">
        <v>339</v>
      </c>
      <c r="AI17" s="51" t="s">
        <v>339</v>
      </c>
      <c r="AJ17" s="51" t="s">
        <v>692</v>
      </c>
      <c r="AK17" s="51" t="s">
        <v>397</v>
      </c>
      <c r="AL17" s="51" t="s">
        <v>688</v>
      </c>
      <c r="AM17" s="51" t="s">
        <v>693</v>
      </c>
      <c r="AN17" s="51" t="s">
        <v>694</v>
      </c>
      <c r="AO17" s="51" t="s">
        <v>698</v>
      </c>
      <c r="AP17" s="51" t="s">
        <v>375</v>
      </c>
      <c r="AQ17" s="51" t="s">
        <v>699</v>
      </c>
      <c r="AR17" s="142">
        <v>43496</v>
      </c>
      <c r="AS17" s="61" t="s">
        <v>341</v>
      </c>
      <c r="AT17" s="66" t="s">
        <v>368</v>
      </c>
      <c r="AU17" s="60">
        <v>43594</v>
      </c>
      <c r="AV17" s="67" t="s">
        <v>341</v>
      </c>
      <c r="AW17" s="63" t="s">
        <v>383</v>
      </c>
      <c r="AX17" s="60">
        <v>43917</v>
      </c>
      <c r="AY17" s="61" t="s">
        <v>370</v>
      </c>
      <c r="AZ17" s="66" t="s">
        <v>398</v>
      </c>
      <c r="BA17" s="60">
        <v>44022</v>
      </c>
      <c r="BB17" s="67" t="s">
        <v>347</v>
      </c>
      <c r="BC17" s="63" t="s">
        <v>378</v>
      </c>
      <c r="BD17" s="60">
        <v>44169</v>
      </c>
      <c r="BE17" s="61" t="s">
        <v>384</v>
      </c>
      <c r="BF17" s="66" t="s">
        <v>399</v>
      </c>
      <c r="BG17" s="60">
        <v>44249</v>
      </c>
      <c r="BH17" s="67" t="s">
        <v>341</v>
      </c>
      <c r="BI17" s="63" t="s">
        <v>400</v>
      </c>
      <c r="BJ17" s="60">
        <v>44249</v>
      </c>
      <c r="BK17" s="61" t="s">
        <v>347</v>
      </c>
      <c r="BL17" s="66" t="s">
        <v>401</v>
      </c>
      <c r="BM17" s="60">
        <v>44545</v>
      </c>
      <c r="BN17" s="67" t="s">
        <v>341</v>
      </c>
      <c r="BO17" s="63" t="s">
        <v>391</v>
      </c>
      <c r="BP17" s="60">
        <v>44897</v>
      </c>
      <c r="BQ17" s="61" t="s">
        <v>371</v>
      </c>
      <c r="BR17" s="66" t="s">
        <v>695</v>
      </c>
      <c r="BS17" s="60" t="s">
        <v>355</v>
      </c>
      <c r="BT17" s="67" t="s">
        <v>356</v>
      </c>
      <c r="BU17" s="63" t="s">
        <v>355</v>
      </c>
      <c r="BV17" s="60" t="s">
        <v>355</v>
      </c>
      <c r="BW17" s="61" t="s">
        <v>356</v>
      </c>
      <c r="BX17" s="66" t="s">
        <v>355</v>
      </c>
      <c r="BY17" s="60" t="s">
        <v>355</v>
      </c>
      <c r="BZ17" s="67" t="s">
        <v>356</v>
      </c>
      <c r="CA17" s="69" t="s">
        <v>355</v>
      </c>
      <c r="CB17" s="110" t="e">
        <f>VLOOKUP(A17,Datos!$C$2:$AJ$25,34,0)</f>
        <v>#N/A</v>
      </c>
      <c r="CC17" s="2">
        <f>COUNTBLANK(A17:CA17)</f>
        <v>6</v>
      </c>
    </row>
    <row r="18" spans="1:81" ht="399.95" customHeight="1" x14ac:dyDescent="0.2">
      <c r="A18" s="164" t="s">
        <v>190</v>
      </c>
      <c r="B18" s="73" t="s">
        <v>701</v>
      </c>
      <c r="C18" s="51" t="s">
        <v>702</v>
      </c>
      <c r="D18" s="73" t="s">
        <v>838</v>
      </c>
      <c r="E18" s="153" t="s">
        <v>684</v>
      </c>
      <c r="F18" s="51" t="s">
        <v>703</v>
      </c>
      <c r="G18" s="138" t="s">
        <v>443</v>
      </c>
      <c r="H18" s="73" t="s">
        <v>63</v>
      </c>
      <c r="I18" s="73" t="s">
        <v>358</v>
      </c>
      <c r="J18" s="73" t="s">
        <v>78</v>
      </c>
      <c r="K18" s="51" t="s">
        <v>444</v>
      </c>
      <c r="L18" s="51" t="s">
        <v>445</v>
      </c>
      <c r="M18" s="51" t="s">
        <v>446</v>
      </c>
      <c r="N18" s="51" t="s">
        <v>366</v>
      </c>
      <c r="O18" s="51" t="s">
        <v>338</v>
      </c>
      <c r="P18" s="51" t="s">
        <v>438</v>
      </c>
      <c r="Q18" s="51" t="s">
        <v>361</v>
      </c>
      <c r="R18" s="75" t="s">
        <v>324</v>
      </c>
      <c r="S18" s="139">
        <v>0.2</v>
      </c>
      <c r="T18" s="75" t="s">
        <v>77</v>
      </c>
      <c r="U18" s="139">
        <v>0.8</v>
      </c>
      <c r="V18" s="73" t="s">
        <v>272</v>
      </c>
      <c r="W18" s="51" t="s">
        <v>447</v>
      </c>
      <c r="X18" s="75" t="s">
        <v>324</v>
      </c>
      <c r="Y18" s="140">
        <v>1.48176E-2</v>
      </c>
      <c r="Z18" s="75" t="s">
        <v>77</v>
      </c>
      <c r="AA18" s="140">
        <v>0.8</v>
      </c>
      <c r="AB18" s="73" t="s">
        <v>272</v>
      </c>
      <c r="AC18" s="51" t="s">
        <v>406</v>
      </c>
      <c r="AD18" s="73" t="s">
        <v>364</v>
      </c>
      <c r="AE18" s="51" t="s">
        <v>339</v>
      </c>
      <c r="AF18" s="51" t="s">
        <v>339</v>
      </c>
      <c r="AG18" s="51" t="s">
        <v>339</v>
      </c>
      <c r="AH18" s="51" t="s">
        <v>339</v>
      </c>
      <c r="AI18" s="51" t="s">
        <v>339</v>
      </c>
      <c r="AJ18" s="51" t="s">
        <v>704</v>
      </c>
      <c r="AK18" s="51" t="s">
        <v>705</v>
      </c>
      <c r="AL18" s="51" t="s">
        <v>706</v>
      </c>
      <c r="AM18" s="51" t="s">
        <v>689</v>
      </c>
      <c r="AN18" s="51" t="s">
        <v>694</v>
      </c>
      <c r="AO18" s="51" t="s">
        <v>448</v>
      </c>
      <c r="AP18" s="51" t="s">
        <v>839</v>
      </c>
      <c r="AQ18" s="51" t="s">
        <v>449</v>
      </c>
      <c r="AR18" s="142">
        <v>43349</v>
      </c>
      <c r="AS18" s="61" t="s">
        <v>341</v>
      </c>
      <c r="AT18" s="66" t="s">
        <v>420</v>
      </c>
      <c r="AU18" s="60">
        <v>43592</v>
      </c>
      <c r="AV18" s="67" t="s">
        <v>421</v>
      </c>
      <c r="AW18" s="63" t="s">
        <v>450</v>
      </c>
      <c r="AX18" s="60">
        <v>43776</v>
      </c>
      <c r="AY18" s="61" t="s">
        <v>451</v>
      </c>
      <c r="AZ18" s="66" t="s">
        <v>452</v>
      </c>
      <c r="BA18" s="60">
        <v>43902</v>
      </c>
      <c r="BB18" s="67" t="s">
        <v>347</v>
      </c>
      <c r="BC18" s="63" t="s">
        <v>453</v>
      </c>
      <c r="BD18" s="60">
        <v>43923</v>
      </c>
      <c r="BE18" s="61" t="s">
        <v>439</v>
      </c>
      <c r="BF18" s="66" t="s">
        <v>454</v>
      </c>
      <c r="BG18" s="60">
        <v>44112</v>
      </c>
      <c r="BH18" s="67" t="s">
        <v>341</v>
      </c>
      <c r="BI18" s="63" t="s">
        <v>455</v>
      </c>
      <c r="BJ18" s="60">
        <v>44168</v>
      </c>
      <c r="BK18" s="61" t="s">
        <v>349</v>
      </c>
      <c r="BL18" s="66" t="s">
        <v>441</v>
      </c>
      <c r="BM18" s="60">
        <v>44251</v>
      </c>
      <c r="BN18" s="67" t="s">
        <v>371</v>
      </c>
      <c r="BO18" s="63" t="s">
        <v>456</v>
      </c>
      <c r="BP18" s="60">
        <v>44452</v>
      </c>
      <c r="BQ18" s="61" t="s">
        <v>384</v>
      </c>
      <c r="BR18" s="66" t="s">
        <v>457</v>
      </c>
      <c r="BS18" s="60">
        <v>44533</v>
      </c>
      <c r="BT18" s="67" t="s">
        <v>341</v>
      </c>
      <c r="BU18" s="63" t="s">
        <v>458</v>
      </c>
      <c r="BV18" s="60">
        <v>44898</v>
      </c>
      <c r="BW18" s="61" t="s">
        <v>341</v>
      </c>
      <c r="BX18" s="66" t="s">
        <v>707</v>
      </c>
      <c r="BY18" s="60" t="s">
        <v>355</v>
      </c>
      <c r="BZ18" s="67" t="s">
        <v>356</v>
      </c>
      <c r="CA18" s="69" t="s">
        <v>355</v>
      </c>
      <c r="CB18" s="110" t="str">
        <f>VLOOKUP(A18,Datos!$C$2:$AJ$25,34,0)</f>
        <v>Subdirección de Servicios Administrativos</v>
      </c>
      <c r="CC18" s="2">
        <f>COUNTBLANK(A18:CA18)</f>
        <v>2</v>
      </c>
    </row>
    <row r="19" spans="1:81" ht="399.95" customHeight="1" x14ac:dyDescent="0.2">
      <c r="A19" s="164" t="s">
        <v>190</v>
      </c>
      <c r="B19" s="73" t="s">
        <v>701</v>
      </c>
      <c r="C19" s="51" t="s">
        <v>702</v>
      </c>
      <c r="D19" s="73" t="s">
        <v>838</v>
      </c>
      <c r="E19" s="153" t="s">
        <v>684</v>
      </c>
      <c r="F19" s="51" t="s">
        <v>703</v>
      </c>
      <c r="G19" s="138" t="s">
        <v>459</v>
      </c>
      <c r="H19" s="73" t="s">
        <v>63</v>
      </c>
      <c r="I19" s="73" t="s">
        <v>358</v>
      </c>
      <c r="J19" s="73" t="s">
        <v>78</v>
      </c>
      <c r="K19" s="51" t="s">
        <v>444</v>
      </c>
      <c r="L19" s="51" t="s">
        <v>445</v>
      </c>
      <c r="M19" s="51" t="s">
        <v>460</v>
      </c>
      <c r="N19" s="51" t="s">
        <v>366</v>
      </c>
      <c r="O19" s="51" t="s">
        <v>338</v>
      </c>
      <c r="P19" s="51" t="s">
        <v>438</v>
      </c>
      <c r="Q19" s="51" t="s">
        <v>361</v>
      </c>
      <c r="R19" s="75" t="s">
        <v>324</v>
      </c>
      <c r="S19" s="139">
        <v>0.2</v>
      </c>
      <c r="T19" s="75" t="s">
        <v>77</v>
      </c>
      <c r="U19" s="139">
        <v>0.8</v>
      </c>
      <c r="V19" s="73" t="s">
        <v>272</v>
      </c>
      <c r="W19" s="51" t="s">
        <v>447</v>
      </c>
      <c r="X19" s="75" t="s">
        <v>324</v>
      </c>
      <c r="Y19" s="140">
        <v>2.1167999999999999E-2</v>
      </c>
      <c r="Z19" s="75" t="s">
        <v>77</v>
      </c>
      <c r="AA19" s="140">
        <v>0.8</v>
      </c>
      <c r="AB19" s="73" t="s">
        <v>272</v>
      </c>
      <c r="AC19" s="51" t="s">
        <v>406</v>
      </c>
      <c r="AD19" s="73" t="s">
        <v>364</v>
      </c>
      <c r="AE19" s="51" t="s">
        <v>339</v>
      </c>
      <c r="AF19" s="51" t="s">
        <v>339</v>
      </c>
      <c r="AG19" s="51" t="s">
        <v>339</v>
      </c>
      <c r="AH19" s="51" t="s">
        <v>339</v>
      </c>
      <c r="AI19" s="51" t="s">
        <v>339</v>
      </c>
      <c r="AJ19" s="51" t="s">
        <v>708</v>
      </c>
      <c r="AK19" s="51" t="s">
        <v>705</v>
      </c>
      <c r="AL19" s="51" t="s">
        <v>706</v>
      </c>
      <c r="AM19" s="51" t="s">
        <v>709</v>
      </c>
      <c r="AN19" s="51" t="s">
        <v>694</v>
      </c>
      <c r="AO19" s="51" t="s">
        <v>461</v>
      </c>
      <c r="AP19" s="51" t="s">
        <v>840</v>
      </c>
      <c r="AQ19" s="51" t="s">
        <v>462</v>
      </c>
      <c r="AR19" s="142">
        <v>43349</v>
      </c>
      <c r="AS19" s="61" t="s">
        <v>341</v>
      </c>
      <c r="AT19" s="66" t="s">
        <v>420</v>
      </c>
      <c r="AU19" s="60">
        <v>43592</v>
      </c>
      <c r="AV19" s="67" t="s">
        <v>384</v>
      </c>
      <c r="AW19" s="63" t="s">
        <v>463</v>
      </c>
      <c r="AX19" s="60">
        <v>43776</v>
      </c>
      <c r="AY19" s="61" t="s">
        <v>439</v>
      </c>
      <c r="AZ19" s="66" t="s">
        <v>464</v>
      </c>
      <c r="BA19" s="60">
        <v>43902</v>
      </c>
      <c r="BB19" s="67" t="s">
        <v>439</v>
      </c>
      <c r="BC19" s="63" t="s">
        <v>440</v>
      </c>
      <c r="BD19" s="60">
        <v>44112</v>
      </c>
      <c r="BE19" s="61" t="s">
        <v>421</v>
      </c>
      <c r="BF19" s="66" t="s">
        <v>465</v>
      </c>
      <c r="BG19" s="60">
        <v>44168</v>
      </c>
      <c r="BH19" s="67" t="s">
        <v>349</v>
      </c>
      <c r="BI19" s="63" t="s">
        <v>441</v>
      </c>
      <c r="BJ19" s="60">
        <v>44251</v>
      </c>
      <c r="BK19" s="61" t="s">
        <v>347</v>
      </c>
      <c r="BL19" s="66" t="s">
        <v>442</v>
      </c>
      <c r="BM19" s="60">
        <v>44533</v>
      </c>
      <c r="BN19" s="67" t="s">
        <v>341</v>
      </c>
      <c r="BO19" s="63" t="s">
        <v>466</v>
      </c>
      <c r="BP19" s="60">
        <v>44898</v>
      </c>
      <c r="BQ19" s="61" t="s">
        <v>341</v>
      </c>
      <c r="BR19" s="66" t="s">
        <v>707</v>
      </c>
      <c r="BS19" s="60" t="s">
        <v>355</v>
      </c>
      <c r="BT19" s="67" t="s">
        <v>356</v>
      </c>
      <c r="BU19" s="63" t="s">
        <v>355</v>
      </c>
      <c r="BV19" s="60" t="s">
        <v>355</v>
      </c>
      <c r="BW19" s="61" t="s">
        <v>356</v>
      </c>
      <c r="BX19" s="66" t="s">
        <v>355</v>
      </c>
      <c r="BY19" s="60" t="s">
        <v>355</v>
      </c>
      <c r="BZ19" s="67" t="s">
        <v>356</v>
      </c>
      <c r="CA19" s="69" t="s">
        <v>355</v>
      </c>
      <c r="CB19" s="110" t="str">
        <f>VLOOKUP(A19,Datos!$C$2:$AJ$25,34,0)</f>
        <v>Subdirección de Servicios Administrativos</v>
      </c>
      <c r="CC19" s="2">
        <f>COUNTBLANK(A19:CA19)</f>
        <v>6</v>
      </c>
    </row>
    <row r="20" spans="1:81" ht="399.95" customHeight="1" x14ac:dyDescent="0.2">
      <c r="A20" s="164" t="s">
        <v>841</v>
      </c>
      <c r="B20" s="73" t="s">
        <v>710</v>
      </c>
      <c r="C20" s="51" t="s">
        <v>711</v>
      </c>
      <c r="D20" s="73" t="s">
        <v>838</v>
      </c>
      <c r="E20" s="153" t="s">
        <v>684</v>
      </c>
      <c r="F20" s="51" t="s">
        <v>712</v>
      </c>
      <c r="G20" s="138" t="s">
        <v>713</v>
      </c>
      <c r="H20" s="73" t="s">
        <v>63</v>
      </c>
      <c r="I20" s="73" t="s">
        <v>358</v>
      </c>
      <c r="J20" s="73" t="s">
        <v>78</v>
      </c>
      <c r="K20" s="51" t="s">
        <v>545</v>
      </c>
      <c r="L20" s="51" t="s">
        <v>546</v>
      </c>
      <c r="M20" s="51" t="s">
        <v>547</v>
      </c>
      <c r="N20" s="51" t="s">
        <v>366</v>
      </c>
      <c r="O20" s="51" t="s">
        <v>338</v>
      </c>
      <c r="P20" s="51" t="s">
        <v>367</v>
      </c>
      <c r="Q20" s="51" t="s">
        <v>361</v>
      </c>
      <c r="R20" s="75" t="s">
        <v>324</v>
      </c>
      <c r="S20" s="139">
        <v>0.2</v>
      </c>
      <c r="T20" s="75" t="s">
        <v>77</v>
      </c>
      <c r="U20" s="139">
        <v>0.8</v>
      </c>
      <c r="V20" s="73" t="s">
        <v>272</v>
      </c>
      <c r="W20" s="51" t="s">
        <v>548</v>
      </c>
      <c r="X20" s="75" t="s">
        <v>324</v>
      </c>
      <c r="Y20" s="140">
        <v>2.4695999999999999E-2</v>
      </c>
      <c r="Z20" s="75" t="s">
        <v>77</v>
      </c>
      <c r="AA20" s="140">
        <v>0.8</v>
      </c>
      <c r="AB20" s="73" t="s">
        <v>272</v>
      </c>
      <c r="AC20" s="51" t="s">
        <v>549</v>
      </c>
      <c r="AD20" s="73" t="s">
        <v>364</v>
      </c>
      <c r="AE20" s="51" t="s">
        <v>714</v>
      </c>
      <c r="AF20" s="51" t="s">
        <v>715</v>
      </c>
      <c r="AG20" s="51" t="s">
        <v>716</v>
      </c>
      <c r="AH20" s="51" t="s">
        <v>717</v>
      </c>
      <c r="AI20" s="51" t="s">
        <v>680</v>
      </c>
      <c r="AJ20" s="51" t="s">
        <v>340</v>
      </c>
      <c r="AK20" s="51" t="s">
        <v>340</v>
      </c>
      <c r="AL20" s="51" t="s">
        <v>340</v>
      </c>
      <c r="AM20" s="51" t="s">
        <v>340</v>
      </c>
      <c r="AN20" s="51" t="s">
        <v>340</v>
      </c>
      <c r="AO20" s="51" t="s">
        <v>842</v>
      </c>
      <c r="AP20" s="51" t="s">
        <v>843</v>
      </c>
      <c r="AQ20" s="51" t="s">
        <v>844</v>
      </c>
      <c r="AR20" s="142">
        <v>43592</v>
      </c>
      <c r="AS20" s="61" t="s">
        <v>341</v>
      </c>
      <c r="AT20" s="66" t="s">
        <v>525</v>
      </c>
      <c r="AU20" s="60">
        <v>43768</v>
      </c>
      <c r="AV20" s="67" t="s">
        <v>388</v>
      </c>
      <c r="AW20" s="63" t="s">
        <v>550</v>
      </c>
      <c r="AX20" s="60">
        <v>43902</v>
      </c>
      <c r="AY20" s="61" t="s">
        <v>409</v>
      </c>
      <c r="AZ20" s="66" t="s">
        <v>551</v>
      </c>
      <c r="BA20" s="60">
        <v>44071</v>
      </c>
      <c r="BB20" s="67" t="s">
        <v>352</v>
      </c>
      <c r="BC20" s="63" t="s">
        <v>552</v>
      </c>
      <c r="BD20" s="60">
        <v>44167</v>
      </c>
      <c r="BE20" s="61" t="s">
        <v>419</v>
      </c>
      <c r="BF20" s="66" t="s">
        <v>553</v>
      </c>
      <c r="BG20" s="60">
        <v>44243</v>
      </c>
      <c r="BH20" s="67" t="s">
        <v>384</v>
      </c>
      <c r="BI20" s="63" t="s">
        <v>542</v>
      </c>
      <c r="BJ20" s="60">
        <v>44316</v>
      </c>
      <c r="BK20" s="61" t="s">
        <v>349</v>
      </c>
      <c r="BL20" s="66" t="s">
        <v>544</v>
      </c>
      <c r="BM20" s="60">
        <v>44407</v>
      </c>
      <c r="BN20" s="67" t="s">
        <v>384</v>
      </c>
      <c r="BO20" s="63" t="s">
        <v>543</v>
      </c>
      <c r="BP20" s="60">
        <v>44546</v>
      </c>
      <c r="BQ20" s="61" t="s">
        <v>341</v>
      </c>
      <c r="BR20" s="66" t="s">
        <v>554</v>
      </c>
      <c r="BS20" s="60">
        <v>44802</v>
      </c>
      <c r="BT20" s="67" t="s">
        <v>349</v>
      </c>
      <c r="BU20" s="63" t="s">
        <v>628</v>
      </c>
      <c r="BV20" s="60">
        <v>44909</v>
      </c>
      <c r="BW20" s="61" t="s">
        <v>371</v>
      </c>
      <c r="BX20" s="66" t="s">
        <v>718</v>
      </c>
      <c r="BY20" s="60" t="s">
        <v>355</v>
      </c>
      <c r="BZ20" s="67" t="s">
        <v>356</v>
      </c>
      <c r="CA20" s="69" t="s">
        <v>355</v>
      </c>
      <c r="CB20" s="110" t="e">
        <f>VLOOKUP(A20,Datos!$C$2:$AJ$25,34,0)</f>
        <v>#N/A</v>
      </c>
      <c r="CC20" s="2">
        <f>COUNTBLANK(A20:CA20)</f>
        <v>2</v>
      </c>
    </row>
    <row r="21" spans="1:81" ht="399.95" customHeight="1" x14ac:dyDescent="0.2">
      <c r="A21" s="164" t="s">
        <v>841</v>
      </c>
      <c r="B21" s="73" t="s">
        <v>710</v>
      </c>
      <c r="C21" s="51" t="s">
        <v>711</v>
      </c>
      <c r="D21" s="73" t="s">
        <v>838</v>
      </c>
      <c r="E21" s="153" t="s">
        <v>684</v>
      </c>
      <c r="F21" s="51" t="s">
        <v>719</v>
      </c>
      <c r="G21" s="138" t="s">
        <v>720</v>
      </c>
      <c r="H21" s="73" t="s">
        <v>63</v>
      </c>
      <c r="I21" s="73" t="s">
        <v>358</v>
      </c>
      <c r="J21" s="73" t="s">
        <v>78</v>
      </c>
      <c r="K21" s="51" t="s">
        <v>721</v>
      </c>
      <c r="L21" s="51" t="s">
        <v>722</v>
      </c>
      <c r="M21" s="51" t="s">
        <v>723</v>
      </c>
      <c r="N21" s="51" t="s">
        <v>366</v>
      </c>
      <c r="O21" s="51" t="s">
        <v>338</v>
      </c>
      <c r="P21" s="51" t="s">
        <v>367</v>
      </c>
      <c r="Q21" s="51" t="s">
        <v>361</v>
      </c>
      <c r="R21" s="75" t="s">
        <v>324</v>
      </c>
      <c r="S21" s="139">
        <v>0.2</v>
      </c>
      <c r="T21" s="75" t="s">
        <v>77</v>
      </c>
      <c r="U21" s="139">
        <v>0.8</v>
      </c>
      <c r="V21" s="73" t="s">
        <v>272</v>
      </c>
      <c r="W21" s="51" t="s">
        <v>556</v>
      </c>
      <c r="X21" s="75" t="s">
        <v>324</v>
      </c>
      <c r="Y21" s="140">
        <v>8.3999999999999991E-2</v>
      </c>
      <c r="Z21" s="75" t="s">
        <v>77</v>
      </c>
      <c r="AA21" s="140">
        <v>0.8</v>
      </c>
      <c r="AB21" s="73" t="s">
        <v>272</v>
      </c>
      <c r="AC21" s="51" t="s">
        <v>406</v>
      </c>
      <c r="AD21" s="73" t="s">
        <v>364</v>
      </c>
      <c r="AE21" s="51" t="s">
        <v>339</v>
      </c>
      <c r="AF21" s="51" t="s">
        <v>339</v>
      </c>
      <c r="AG21" s="51" t="s">
        <v>339</v>
      </c>
      <c r="AH21" s="51" t="s">
        <v>339</v>
      </c>
      <c r="AI21" s="51" t="s">
        <v>339</v>
      </c>
      <c r="AJ21" s="51" t="s">
        <v>724</v>
      </c>
      <c r="AK21" s="51" t="s">
        <v>725</v>
      </c>
      <c r="AL21" s="51" t="s">
        <v>557</v>
      </c>
      <c r="AM21" s="51" t="s">
        <v>693</v>
      </c>
      <c r="AN21" s="51" t="s">
        <v>726</v>
      </c>
      <c r="AO21" s="51" t="s">
        <v>845</v>
      </c>
      <c r="AP21" s="51" t="s">
        <v>846</v>
      </c>
      <c r="AQ21" s="51" t="s">
        <v>847</v>
      </c>
      <c r="AR21" s="142">
        <v>43593</v>
      </c>
      <c r="AS21" s="61" t="s">
        <v>341</v>
      </c>
      <c r="AT21" s="66" t="s">
        <v>372</v>
      </c>
      <c r="AU21" s="60">
        <v>43783</v>
      </c>
      <c r="AV21" s="67" t="s">
        <v>341</v>
      </c>
      <c r="AW21" s="63" t="s">
        <v>558</v>
      </c>
      <c r="AX21" s="60">
        <v>43914</v>
      </c>
      <c r="AY21" s="61" t="s">
        <v>409</v>
      </c>
      <c r="AZ21" s="66" t="s">
        <v>727</v>
      </c>
      <c r="BA21" s="60">
        <v>44074</v>
      </c>
      <c r="BB21" s="67" t="s">
        <v>369</v>
      </c>
      <c r="BC21" s="63" t="s">
        <v>555</v>
      </c>
      <c r="BD21" s="60">
        <v>44909</v>
      </c>
      <c r="BE21" s="61" t="s">
        <v>495</v>
      </c>
      <c r="BF21" s="66" t="s">
        <v>728</v>
      </c>
      <c r="BG21" s="60" t="s">
        <v>355</v>
      </c>
      <c r="BH21" s="67" t="s">
        <v>356</v>
      </c>
      <c r="BI21" s="63" t="s">
        <v>355</v>
      </c>
      <c r="BJ21" s="60" t="s">
        <v>355</v>
      </c>
      <c r="BK21" s="61" t="s">
        <v>356</v>
      </c>
      <c r="BL21" s="66" t="s">
        <v>355</v>
      </c>
      <c r="BM21" s="60" t="s">
        <v>355</v>
      </c>
      <c r="BN21" s="67" t="s">
        <v>356</v>
      </c>
      <c r="BO21" s="63" t="s">
        <v>355</v>
      </c>
      <c r="BP21" s="60" t="s">
        <v>355</v>
      </c>
      <c r="BQ21" s="61" t="s">
        <v>356</v>
      </c>
      <c r="BR21" s="66" t="s">
        <v>355</v>
      </c>
      <c r="BS21" s="60" t="s">
        <v>355</v>
      </c>
      <c r="BT21" s="67" t="s">
        <v>356</v>
      </c>
      <c r="BU21" s="63" t="s">
        <v>355</v>
      </c>
      <c r="BV21" s="60" t="s">
        <v>355</v>
      </c>
      <c r="BW21" s="61" t="s">
        <v>356</v>
      </c>
      <c r="BX21" s="66" t="s">
        <v>355</v>
      </c>
      <c r="BY21" s="60" t="s">
        <v>355</v>
      </c>
      <c r="BZ21" s="67" t="s">
        <v>356</v>
      </c>
      <c r="CA21" s="69" t="s">
        <v>355</v>
      </c>
      <c r="CB21" s="110" t="e">
        <f>VLOOKUP(A21,Datos!$C$2:$AJ$25,34,0)</f>
        <v>#N/A</v>
      </c>
      <c r="CC21" s="2">
        <f>COUNTBLANK(A21:CA21)</f>
        <v>14</v>
      </c>
    </row>
    <row r="22" spans="1:81" ht="399.95" customHeight="1" x14ac:dyDescent="0.2">
      <c r="A22" s="164" t="s">
        <v>729</v>
      </c>
      <c r="B22" s="73" t="s">
        <v>730</v>
      </c>
      <c r="C22" s="51" t="s">
        <v>731</v>
      </c>
      <c r="D22" s="73" t="s">
        <v>197</v>
      </c>
      <c r="E22" s="153" t="s">
        <v>684</v>
      </c>
      <c r="F22" s="51" t="s">
        <v>732</v>
      </c>
      <c r="G22" s="138" t="s">
        <v>560</v>
      </c>
      <c r="H22" s="73" t="s">
        <v>63</v>
      </c>
      <c r="I22" s="73" t="s">
        <v>358</v>
      </c>
      <c r="J22" s="73" t="s">
        <v>78</v>
      </c>
      <c r="K22" s="51" t="s">
        <v>561</v>
      </c>
      <c r="L22" s="51" t="s">
        <v>562</v>
      </c>
      <c r="M22" s="51" t="s">
        <v>563</v>
      </c>
      <c r="N22" s="51" t="s">
        <v>559</v>
      </c>
      <c r="O22" s="51" t="s">
        <v>338</v>
      </c>
      <c r="P22" s="51" t="s">
        <v>360</v>
      </c>
      <c r="Q22" s="51" t="s">
        <v>361</v>
      </c>
      <c r="R22" s="75" t="s">
        <v>324</v>
      </c>
      <c r="S22" s="139">
        <v>0.2</v>
      </c>
      <c r="T22" s="75" t="s">
        <v>77</v>
      </c>
      <c r="U22" s="139">
        <v>0.8</v>
      </c>
      <c r="V22" s="73" t="s">
        <v>272</v>
      </c>
      <c r="W22" s="51" t="s">
        <v>564</v>
      </c>
      <c r="X22" s="75" t="s">
        <v>324</v>
      </c>
      <c r="Y22" s="140">
        <v>2.1167999999999999E-2</v>
      </c>
      <c r="Z22" s="75" t="s">
        <v>77</v>
      </c>
      <c r="AA22" s="140">
        <v>0.8</v>
      </c>
      <c r="AB22" s="73" t="s">
        <v>272</v>
      </c>
      <c r="AC22" s="51" t="s">
        <v>565</v>
      </c>
      <c r="AD22" s="73" t="s">
        <v>364</v>
      </c>
      <c r="AE22" s="51" t="s">
        <v>339</v>
      </c>
      <c r="AF22" s="51" t="s">
        <v>339</v>
      </c>
      <c r="AG22" s="51" t="s">
        <v>339</v>
      </c>
      <c r="AH22" s="51" t="s">
        <v>339</v>
      </c>
      <c r="AI22" s="51" t="s">
        <v>339</v>
      </c>
      <c r="AJ22" s="51" t="s">
        <v>733</v>
      </c>
      <c r="AK22" s="51" t="s">
        <v>734</v>
      </c>
      <c r="AL22" s="51" t="s">
        <v>735</v>
      </c>
      <c r="AM22" s="51" t="s">
        <v>736</v>
      </c>
      <c r="AN22" s="51" t="s">
        <v>737</v>
      </c>
      <c r="AO22" s="51" t="s">
        <v>738</v>
      </c>
      <c r="AP22" s="51" t="s">
        <v>739</v>
      </c>
      <c r="AQ22" s="51" t="s">
        <v>740</v>
      </c>
      <c r="AR22" s="142">
        <v>43496</v>
      </c>
      <c r="AS22" s="61" t="s">
        <v>341</v>
      </c>
      <c r="AT22" s="66" t="s">
        <v>368</v>
      </c>
      <c r="AU22" s="60">
        <v>43594</v>
      </c>
      <c r="AV22" s="67" t="s">
        <v>417</v>
      </c>
      <c r="AW22" s="63" t="s">
        <v>566</v>
      </c>
      <c r="AX22" s="60">
        <v>43769</v>
      </c>
      <c r="AY22" s="61" t="s">
        <v>369</v>
      </c>
      <c r="AZ22" s="66" t="s">
        <v>567</v>
      </c>
      <c r="BA22" s="60">
        <v>43921</v>
      </c>
      <c r="BB22" s="67" t="s">
        <v>531</v>
      </c>
      <c r="BC22" s="63" t="s">
        <v>741</v>
      </c>
      <c r="BD22" s="60">
        <v>44025</v>
      </c>
      <c r="BE22" s="61" t="s">
        <v>347</v>
      </c>
      <c r="BF22" s="66" t="s">
        <v>568</v>
      </c>
      <c r="BG22" s="60">
        <v>44534</v>
      </c>
      <c r="BH22" s="67" t="s">
        <v>384</v>
      </c>
      <c r="BI22" s="63" t="s">
        <v>569</v>
      </c>
      <c r="BJ22" s="60">
        <v>44249</v>
      </c>
      <c r="BK22" s="61" t="s">
        <v>370</v>
      </c>
      <c r="BL22" s="66" t="s">
        <v>570</v>
      </c>
      <c r="BM22" s="60">
        <v>44302</v>
      </c>
      <c r="BN22" s="67" t="s">
        <v>384</v>
      </c>
      <c r="BO22" s="63" t="s">
        <v>571</v>
      </c>
      <c r="BP22" s="60">
        <v>44543</v>
      </c>
      <c r="BQ22" s="61" t="s">
        <v>341</v>
      </c>
      <c r="BR22" s="66" t="s">
        <v>572</v>
      </c>
      <c r="BS22" s="60">
        <v>44911</v>
      </c>
      <c r="BT22" s="67" t="s">
        <v>370</v>
      </c>
      <c r="BU22" s="63" t="s">
        <v>742</v>
      </c>
      <c r="BV22" s="60" t="s">
        <v>355</v>
      </c>
      <c r="BW22" s="61" t="s">
        <v>356</v>
      </c>
      <c r="BX22" s="66" t="s">
        <v>355</v>
      </c>
      <c r="BY22" s="60" t="s">
        <v>355</v>
      </c>
      <c r="BZ22" s="67" t="s">
        <v>356</v>
      </c>
      <c r="CA22" s="69" t="s">
        <v>355</v>
      </c>
      <c r="CB22" s="110" t="e">
        <f>VLOOKUP(A22,Datos!$C$2:$AJ$25,34,0)</f>
        <v>#N/A</v>
      </c>
      <c r="CC22" s="2">
        <f>COUNTBLANK(A22:CA22)</f>
        <v>4</v>
      </c>
    </row>
    <row r="23" spans="1:81" ht="399.95" customHeight="1" x14ac:dyDescent="0.2">
      <c r="A23" s="164" t="s">
        <v>729</v>
      </c>
      <c r="B23" s="73" t="s">
        <v>730</v>
      </c>
      <c r="C23" s="51" t="s">
        <v>731</v>
      </c>
      <c r="D23" s="73" t="s">
        <v>197</v>
      </c>
      <c r="E23" s="153" t="s">
        <v>684</v>
      </c>
      <c r="F23" s="51" t="s">
        <v>743</v>
      </c>
      <c r="G23" s="138" t="s">
        <v>573</v>
      </c>
      <c r="H23" s="73" t="s">
        <v>63</v>
      </c>
      <c r="I23" s="73" t="s">
        <v>358</v>
      </c>
      <c r="J23" s="73" t="s">
        <v>78</v>
      </c>
      <c r="K23" s="51" t="s">
        <v>744</v>
      </c>
      <c r="L23" s="51" t="s">
        <v>562</v>
      </c>
      <c r="M23" s="51" t="s">
        <v>574</v>
      </c>
      <c r="N23" s="51" t="s">
        <v>559</v>
      </c>
      <c r="O23" s="51" t="s">
        <v>338</v>
      </c>
      <c r="P23" s="51" t="s">
        <v>360</v>
      </c>
      <c r="Q23" s="51" t="s">
        <v>361</v>
      </c>
      <c r="R23" s="75" t="s">
        <v>324</v>
      </c>
      <c r="S23" s="139">
        <v>0.2</v>
      </c>
      <c r="T23" s="75" t="s">
        <v>77</v>
      </c>
      <c r="U23" s="139">
        <v>0.8</v>
      </c>
      <c r="V23" s="73" t="s">
        <v>272</v>
      </c>
      <c r="W23" s="51" t="s">
        <v>564</v>
      </c>
      <c r="X23" s="75" t="s">
        <v>324</v>
      </c>
      <c r="Y23" s="140">
        <v>1.8143999999999997E-2</v>
      </c>
      <c r="Z23" s="75" t="s">
        <v>77</v>
      </c>
      <c r="AA23" s="140">
        <v>0.8</v>
      </c>
      <c r="AB23" s="73" t="s">
        <v>272</v>
      </c>
      <c r="AC23" s="51" t="s">
        <v>565</v>
      </c>
      <c r="AD23" s="73" t="s">
        <v>364</v>
      </c>
      <c r="AE23" s="51" t="s">
        <v>339</v>
      </c>
      <c r="AF23" s="51" t="s">
        <v>339</v>
      </c>
      <c r="AG23" s="51" t="s">
        <v>339</v>
      </c>
      <c r="AH23" s="51" t="s">
        <v>339</v>
      </c>
      <c r="AI23" s="51" t="s">
        <v>339</v>
      </c>
      <c r="AJ23" s="51" t="s">
        <v>745</v>
      </c>
      <c r="AK23" s="51" t="s">
        <v>746</v>
      </c>
      <c r="AL23" s="51" t="s">
        <v>747</v>
      </c>
      <c r="AM23" s="51" t="s">
        <v>748</v>
      </c>
      <c r="AN23" s="51" t="s">
        <v>700</v>
      </c>
      <c r="AO23" s="51" t="s">
        <v>749</v>
      </c>
      <c r="AP23" s="51" t="s">
        <v>750</v>
      </c>
      <c r="AQ23" s="51" t="s">
        <v>751</v>
      </c>
      <c r="AR23" s="142">
        <v>43496</v>
      </c>
      <c r="AS23" s="61" t="s">
        <v>341</v>
      </c>
      <c r="AT23" s="66" t="s">
        <v>368</v>
      </c>
      <c r="AU23" s="60">
        <v>43593</v>
      </c>
      <c r="AV23" s="67" t="s">
        <v>417</v>
      </c>
      <c r="AW23" s="63" t="s">
        <v>575</v>
      </c>
      <c r="AX23" s="60">
        <v>43769</v>
      </c>
      <c r="AY23" s="61" t="s">
        <v>370</v>
      </c>
      <c r="AZ23" s="66" t="s">
        <v>576</v>
      </c>
      <c r="BA23" s="60">
        <v>43921</v>
      </c>
      <c r="BB23" s="67" t="s">
        <v>531</v>
      </c>
      <c r="BC23" s="63" t="s">
        <v>577</v>
      </c>
      <c r="BD23" s="60">
        <v>44025</v>
      </c>
      <c r="BE23" s="61" t="s">
        <v>347</v>
      </c>
      <c r="BF23" s="66" t="s">
        <v>578</v>
      </c>
      <c r="BG23" s="60">
        <v>44169</v>
      </c>
      <c r="BH23" s="67" t="s">
        <v>370</v>
      </c>
      <c r="BI23" s="63" t="s">
        <v>752</v>
      </c>
      <c r="BJ23" s="60">
        <v>44249</v>
      </c>
      <c r="BK23" s="61" t="s">
        <v>370</v>
      </c>
      <c r="BL23" s="66" t="s">
        <v>579</v>
      </c>
      <c r="BM23" s="60">
        <v>44302</v>
      </c>
      <c r="BN23" s="67" t="s">
        <v>384</v>
      </c>
      <c r="BO23" s="63" t="s">
        <v>580</v>
      </c>
      <c r="BP23" s="60">
        <v>44543</v>
      </c>
      <c r="BQ23" s="61" t="s">
        <v>341</v>
      </c>
      <c r="BR23" s="66" t="s">
        <v>581</v>
      </c>
      <c r="BS23" s="60">
        <v>44909</v>
      </c>
      <c r="BT23" s="67" t="s">
        <v>370</v>
      </c>
      <c r="BU23" s="63" t="s">
        <v>753</v>
      </c>
      <c r="BV23" s="60">
        <v>44911</v>
      </c>
      <c r="BW23" s="61" t="s">
        <v>370</v>
      </c>
      <c r="BX23" s="66" t="s">
        <v>754</v>
      </c>
      <c r="BY23" s="60" t="s">
        <v>355</v>
      </c>
      <c r="BZ23" s="67" t="s">
        <v>356</v>
      </c>
      <c r="CA23" s="69" t="s">
        <v>355</v>
      </c>
      <c r="CB23" s="110" t="e">
        <f>VLOOKUP(A23,Datos!$C$2:$AJ$25,34,0)</f>
        <v>#N/A</v>
      </c>
      <c r="CC23" s="2">
        <f>COUNTBLANK(A23:CA23)</f>
        <v>2</v>
      </c>
    </row>
    <row r="24" spans="1:81" ht="399.95" customHeight="1" x14ac:dyDescent="0.2">
      <c r="A24" s="164" t="s">
        <v>729</v>
      </c>
      <c r="B24" s="73" t="s">
        <v>730</v>
      </c>
      <c r="C24" s="51" t="s">
        <v>731</v>
      </c>
      <c r="D24" s="73" t="s">
        <v>197</v>
      </c>
      <c r="E24" s="153" t="s">
        <v>684</v>
      </c>
      <c r="F24" s="51" t="s">
        <v>755</v>
      </c>
      <c r="G24" s="138" t="s">
        <v>539</v>
      </c>
      <c r="H24" s="73" t="s">
        <v>63</v>
      </c>
      <c r="I24" s="73" t="s">
        <v>358</v>
      </c>
      <c r="J24" s="73" t="s">
        <v>78</v>
      </c>
      <c r="K24" s="51" t="s">
        <v>756</v>
      </c>
      <c r="L24" s="51" t="s">
        <v>359</v>
      </c>
      <c r="M24" s="51" t="s">
        <v>757</v>
      </c>
      <c r="N24" s="51" t="s">
        <v>366</v>
      </c>
      <c r="O24" s="51" t="s">
        <v>338</v>
      </c>
      <c r="P24" s="51" t="s">
        <v>360</v>
      </c>
      <c r="Q24" s="51" t="s">
        <v>361</v>
      </c>
      <c r="R24" s="75" t="s">
        <v>324</v>
      </c>
      <c r="S24" s="139">
        <v>0.2</v>
      </c>
      <c r="T24" s="75" t="s">
        <v>77</v>
      </c>
      <c r="U24" s="139">
        <v>0.8</v>
      </c>
      <c r="V24" s="73" t="s">
        <v>272</v>
      </c>
      <c r="W24" s="51" t="s">
        <v>405</v>
      </c>
      <c r="X24" s="75" t="s">
        <v>324</v>
      </c>
      <c r="Y24" s="140">
        <v>5.8799999999999991E-2</v>
      </c>
      <c r="Z24" s="75" t="s">
        <v>77</v>
      </c>
      <c r="AA24" s="140">
        <v>0.8</v>
      </c>
      <c r="AB24" s="73" t="s">
        <v>272</v>
      </c>
      <c r="AC24" s="51" t="s">
        <v>540</v>
      </c>
      <c r="AD24" s="73" t="s">
        <v>364</v>
      </c>
      <c r="AE24" s="51" t="s">
        <v>339</v>
      </c>
      <c r="AF24" s="51" t="s">
        <v>339</v>
      </c>
      <c r="AG24" s="51" t="s">
        <v>339</v>
      </c>
      <c r="AH24" s="51" t="s">
        <v>339</v>
      </c>
      <c r="AI24" s="51" t="s">
        <v>339</v>
      </c>
      <c r="AJ24" s="51" t="s">
        <v>758</v>
      </c>
      <c r="AK24" s="51" t="s">
        <v>759</v>
      </c>
      <c r="AL24" s="51" t="s">
        <v>760</v>
      </c>
      <c r="AM24" s="51" t="s">
        <v>748</v>
      </c>
      <c r="AN24" s="51" t="s">
        <v>761</v>
      </c>
      <c r="AO24" s="51" t="s">
        <v>762</v>
      </c>
      <c r="AP24" s="51" t="s">
        <v>763</v>
      </c>
      <c r="AQ24" s="51" t="s">
        <v>764</v>
      </c>
      <c r="AR24" s="142">
        <v>44547</v>
      </c>
      <c r="AS24" s="61" t="s">
        <v>341</v>
      </c>
      <c r="AT24" s="66" t="s">
        <v>525</v>
      </c>
      <c r="AU24" s="60">
        <v>44600</v>
      </c>
      <c r="AV24" s="67" t="s">
        <v>384</v>
      </c>
      <c r="AW24" s="63" t="s">
        <v>541</v>
      </c>
      <c r="AX24" s="60">
        <v>44911</v>
      </c>
      <c r="AY24" s="61" t="s">
        <v>418</v>
      </c>
      <c r="AZ24" s="66" t="s">
        <v>765</v>
      </c>
      <c r="BA24" s="60" t="s">
        <v>355</v>
      </c>
      <c r="BB24" s="67" t="s">
        <v>356</v>
      </c>
      <c r="BC24" s="63" t="s">
        <v>355</v>
      </c>
      <c r="BD24" s="60" t="s">
        <v>355</v>
      </c>
      <c r="BE24" s="61" t="s">
        <v>356</v>
      </c>
      <c r="BF24" s="66" t="s">
        <v>355</v>
      </c>
      <c r="BG24" s="60" t="s">
        <v>355</v>
      </c>
      <c r="BH24" s="67" t="s">
        <v>356</v>
      </c>
      <c r="BI24" s="63" t="s">
        <v>355</v>
      </c>
      <c r="BJ24" s="60" t="s">
        <v>355</v>
      </c>
      <c r="BK24" s="61" t="s">
        <v>356</v>
      </c>
      <c r="BL24" s="66" t="s">
        <v>355</v>
      </c>
      <c r="BM24" s="60" t="s">
        <v>355</v>
      </c>
      <c r="BN24" s="67" t="s">
        <v>356</v>
      </c>
      <c r="BO24" s="63" t="s">
        <v>355</v>
      </c>
      <c r="BP24" s="60" t="s">
        <v>355</v>
      </c>
      <c r="BQ24" s="61" t="s">
        <v>356</v>
      </c>
      <c r="BR24" s="66" t="s">
        <v>355</v>
      </c>
      <c r="BS24" s="60" t="s">
        <v>355</v>
      </c>
      <c r="BT24" s="67" t="s">
        <v>356</v>
      </c>
      <c r="BU24" s="63" t="s">
        <v>355</v>
      </c>
      <c r="BV24" s="60" t="s">
        <v>355</v>
      </c>
      <c r="BW24" s="61" t="s">
        <v>356</v>
      </c>
      <c r="BX24" s="66" t="s">
        <v>355</v>
      </c>
      <c r="BY24" s="60" t="s">
        <v>355</v>
      </c>
      <c r="BZ24" s="67" t="s">
        <v>356</v>
      </c>
      <c r="CA24" s="69" t="s">
        <v>355</v>
      </c>
      <c r="CB24" s="110" t="e">
        <f>VLOOKUP(A24,Datos!$C$2:$AJ$25,34,0)</f>
        <v>#N/A</v>
      </c>
      <c r="CC24" s="2">
        <f>COUNTBLANK(A24:CA24)</f>
        <v>18</v>
      </c>
    </row>
    <row r="25" spans="1:81" ht="399.95" customHeight="1" x14ac:dyDescent="0.2">
      <c r="A25" s="164" t="s">
        <v>276</v>
      </c>
      <c r="B25" s="73" t="s">
        <v>766</v>
      </c>
      <c r="C25" s="51" t="s">
        <v>767</v>
      </c>
      <c r="D25" s="73" t="s">
        <v>768</v>
      </c>
      <c r="E25" s="153" t="s">
        <v>684</v>
      </c>
      <c r="F25" s="51" t="s">
        <v>584</v>
      </c>
      <c r="G25" s="138" t="s">
        <v>585</v>
      </c>
      <c r="H25" s="73" t="s">
        <v>63</v>
      </c>
      <c r="I25" s="73" t="s">
        <v>365</v>
      </c>
      <c r="J25" s="73" t="s">
        <v>78</v>
      </c>
      <c r="K25" s="51" t="s">
        <v>586</v>
      </c>
      <c r="L25" s="51" t="s">
        <v>587</v>
      </c>
      <c r="M25" s="51" t="s">
        <v>588</v>
      </c>
      <c r="N25" s="51" t="s">
        <v>769</v>
      </c>
      <c r="O25" s="51" t="s">
        <v>338</v>
      </c>
      <c r="P25" s="51" t="s">
        <v>589</v>
      </c>
      <c r="Q25" s="51" t="s">
        <v>361</v>
      </c>
      <c r="R25" s="75" t="s">
        <v>324</v>
      </c>
      <c r="S25" s="139">
        <v>0.2</v>
      </c>
      <c r="T25" s="75" t="s">
        <v>51</v>
      </c>
      <c r="U25" s="139">
        <v>1</v>
      </c>
      <c r="V25" s="73" t="s">
        <v>273</v>
      </c>
      <c r="W25" s="51" t="s">
        <v>590</v>
      </c>
      <c r="X25" s="75" t="s">
        <v>324</v>
      </c>
      <c r="Y25" s="140">
        <v>1.2700799999999998E-2</v>
      </c>
      <c r="Z25" s="75" t="s">
        <v>51</v>
      </c>
      <c r="AA25" s="140">
        <v>1</v>
      </c>
      <c r="AB25" s="73" t="s">
        <v>273</v>
      </c>
      <c r="AC25" s="51" t="s">
        <v>507</v>
      </c>
      <c r="AD25" s="73" t="s">
        <v>364</v>
      </c>
      <c r="AE25" s="51" t="s">
        <v>339</v>
      </c>
      <c r="AF25" s="51" t="s">
        <v>339</v>
      </c>
      <c r="AG25" s="51" t="s">
        <v>339</v>
      </c>
      <c r="AH25" s="51" t="s">
        <v>339</v>
      </c>
      <c r="AI25" s="51" t="s">
        <v>339</v>
      </c>
      <c r="AJ25" s="51" t="s">
        <v>770</v>
      </c>
      <c r="AK25" s="51" t="s">
        <v>771</v>
      </c>
      <c r="AL25" s="51" t="s">
        <v>772</v>
      </c>
      <c r="AM25" s="51" t="s">
        <v>693</v>
      </c>
      <c r="AN25" s="51" t="s">
        <v>773</v>
      </c>
      <c r="AO25" s="51" t="s">
        <v>591</v>
      </c>
      <c r="AP25" s="51" t="s">
        <v>774</v>
      </c>
      <c r="AQ25" s="51" t="s">
        <v>592</v>
      </c>
      <c r="AR25" s="142">
        <v>44013</v>
      </c>
      <c r="AS25" s="61" t="s">
        <v>341</v>
      </c>
      <c r="AT25" s="66" t="s">
        <v>593</v>
      </c>
      <c r="AU25" s="60">
        <v>44167</v>
      </c>
      <c r="AV25" s="67" t="s">
        <v>419</v>
      </c>
      <c r="AW25" s="63" t="s">
        <v>594</v>
      </c>
      <c r="AX25" s="60">
        <v>44245</v>
      </c>
      <c r="AY25" s="61" t="s">
        <v>371</v>
      </c>
      <c r="AZ25" s="66" t="s">
        <v>595</v>
      </c>
      <c r="BA25" s="60">
        <v>44319</v>
      </c>
      <c r="BB25" s="67" t="s">
        <v>384</v>
      </c>
      <c r="BC25" s="63" t="s">
        <v>596</v>
      </c>
      <c r="BD25" s="60">
        <v>44392</v>
      </c>
      <c r="BE25" s="61" t="s">
        <v>384</v>
      </c>
      <c r="BF25" s="66" t="s">
        <v>596</v>
      </c>
      <c r="BG25" s="60">
        <v>44449</v>
      </c>
      <c r="BH25" s="67" t="s">
        <v>583</v>
      </c>
      <c r="BI25" s="63" t="s">
        <v>597</v>
      </c>
      <c r="BJ25" s="60">
        <v>44532</v>
      </c>
      <c r="BK25" s="61" t="s">
        <v>341</v>
      </c>
      <c r="BL25" s="66" t="s">
        <v>598</v>
      </c>
      <c r="BM25" s="60">
        <v>44907</v>
      </c>
      <c r="BN25" s="67" t="s">
        <v>371</v>
      </c>
      <c r="BO25" s="63" t="s">
        <v>775</v>
      </c>
      <c r="BP25" s="60" t="s">
        <v>355</v>
      </c>
      <c r="BQ25" s="61" t="s">
        <v>356</v>
      </c>
      <c r="BR25" s="66" t="s">
        <v>355</v>
      </c>
      <c r="BS25" s="60" t="s">
        <v>355</v>
      </c>
      <c r="BT25" s="67" t="s">
        <v>356</v>
      </c>
      <c r="BU25" s="63" t="s">
        <v>355</v>
      </c>
      <c r="BV25" s="60" t="s">
        <v>355</v>
      </c>
      <c r="BW25" s="61" t="s">
        <v>356</v>
      </c>
      <c r="BX25" s="66" t="s">
        <v>355</v>
      </c>
      <c r="BY25" s="60" t="s">
        <v>355</v>
      </c>
      <c r="BZ25" s="67" t="s">
        <v>356</v>
      </c>
      <c r="CA25" s="69" t="s">
        <v>355</v>
      </c>
      <c r="CB25" s="110" t="str">
        <f>VLOOKUP(A25,Datos!$C$2:$AJ$25,34,0)</f>
        <v>Subdirección Financiera</v>
      </c>
      <c r="CC25" s="2">
        <f t="shared" ref="CC25:CC31" si="0">COUNTBLANK(A25:CA25)</f>
        <v>8</v>
      </c>
    </row>
    <row r="26" spans="1:81" ht="399.95" customHeight="1" x14ac:dyDescent="0.2">
      <c r="A26" s="164" t="s">
        <v>276</v>
      </c>
      <c r="B26" s="73" t="s">
        <v>766</v>
      </c>
      <c r="C26" s="51" t="s">
        <v>767</v>
      </c>
      <c r="D26" s="73" t="s">
        <v>768</v>
      </c>
      <c r="E26" s="153" t="s">
        <v>684</v>
      </c>
      <c r="F26" s="51" t="s">
        <v>599</v>
      </c>
      <c r="G26" s="138" t="s">
        <v>600</v>
      </c>
      <c r="H26" s="73" t="s">
        <v>63</v>
      </c>
      <c r="I26" s="73" t="s">
        <v>365</v>
      </c>
      <c r="J26" s="73" t="s">
        <v>52</v>
      </c>
      <c r="K26" s="51" t="s">
        <v>601</v>
      </c>
      <c r="L26" s="51" t="s">
        <v>587</v>
      </c>
      <c r="M26" s="51" t="s">
        <v>602</v>
      </c>
      <c r="N26" s="51" t="s">
        <v>769</v>
      </c>
      <c r="O26" s="51" t="s">
        <v>338</v>
      </c>
      <c r="P26" s="51" t="s">
        <v>603</v>
      </c>
      <c r="Q26" s="51" t="s">
        <v>361</v>
      </c>
      <c r="R26" s="75" t="s">
        <v>324</v>
      </c>
      <c r="S26" s="139">
        <v>0.2</v>
      </c>
      <c r="T26" s="75" t="s">
        <v>51</v>
      </c>
      <c r="U26" s="139">
        <v>1</v>
      </c>
      <c r="V26" s="73" t="s">
        <v>273</v>
      </c>
      <c r="W26" s="51" t="s">
        <v>507</v>
      </c>
      <c r="X26" s="75" t="s">
        <v>324</v>
      </c>
      <c r="Y26" s="140">
        <v>1.8143999999999997E-2</v>
      </c>
      <c r="Z26" s="75" t="s">
        <v>51</v>
      </c>
      <c r="AA26" s="140">
        <v>1</v>
      </c>
      <c r="AB26" s="73" t="s">
        <v>273</v>
      </c>
      <c r="AC26" s="51" t="s">
        <v>507</v>
      </c>
      <c r="AD26" s="73" t="s">
        <v>364</v>
      </c>
      <c r="AE26" s="51" t="s">
        <v>339</v>
      </c>
      <c r="AF26" s="51" t="s">
        <v>339</v>
      </c>
      <c r="AG26" s="51" t="s">
        <v>339</v>
      </c>
      <c r="AH26" s="51" t="s">
        <v>339</v>
      </c>
      <c r="AI26" s="51" t="s">
        <v>339</v>
      </c>
      <c r="AJ26" s="51" t="s">
        <v>776</v>
      </c>
      <c r="AK26" s="51" t="s">
        <v>771</v>
      </c>
      <c r="AL26" s="51" t="s">
        <v>772</v>
      </c>
      <c r="AM26" s="51" t="s">
        <v>693</v>
      </c>
      <c r="AN26" s="51" t="s">
        <v>773</v>
      </c>
      <c r="AO26" s="51" t="s">
        <v>604</v>
      </c>
      <c r="AP26" s="51" t="s">
        <v>777</v>
      </c>
      <c r="AQ26" s="51" t="s">
        <v>605</v>
      </c>
      <c r="AR26" s="142">
        <v>44013</v>
      </c>
      <c r="AS26" s="61" t="s">
        <v>341</v>
      </c>
      <c r="AT26" s="66" t="s">
        <v>593</v>
      </c>
      <c r="AU26" s="60">
        <v>44167</v>
      </c>
      <c r="AV26" s="67" t="s">
        <v>419</v>
      </c>
      <c r="AW26" s="63" t="s">
        <v>594</v>
      </c>
      <c r="AX26" s="60">
        <v>44245</v>
      </c>
      <c r="AY26" s="61" t="s">
        <v>371</v>
      </c>
      <c r="AZ26" s="66" t="s">
        <v>606</v>
      </c>
      <c r="BA26" s="60">
        <v>44315</v>
      </c>
      <c r="BB26" s="67" t="s">
        <v>384</v>
      </c>
      <c r="BC26" s="63" t="s">
        <v>607</v>
      </c>
      <c r="BD26" s="60">
        <v>44319</v>
      </c>
      <c r="BE26" s="61" t="s">
        <v>384</v>
      </c>
      <c r="BF26" s="66" t="s">
        <v>608</v>
      </c>
      <c r="BG26" s="60">
        <v>44392</v>
      </c>
      <c r="BH26" s="67" t="s">
        <v>384</v>
      </c>
      <c r="BI26" s="63" t="s">
        <v>609</v>
      </c>
      <c r="BJ26" s="60">
        <v>44449</v>
      </c>
      <c r="BK26" s="61" t="s">
        <v>583</v>
      </c>
      <c r="BL26" s="66" t="s">
        <v>610</v>
      </c>
      <c r="BM26" s="60">
        <v>44532</v>
      </c>
      <c r="BN26" s="67" t="s">
        <v>341</v>
      </c>
      <c r="BO26" s="63" t="s">
        <v>582</v>
      </c>
      <c r="BP26" s="60">
        <v>44907</v>
      </c>
      <c r="BQ26" s="61" t="s">
        <v>371</v>
      </c>
      <c r="BR26" s="66" t="s">
        <v>775</v>
      </c>
      <c r="BS26" s="60" t="s">
        <v>355</v>
      </c>
      <c r="BT26" s="67" t="s">
        <v>356</v>
      </c>
      <c r="BU26" s="63" t="s">
        <v>355</v>
      </c>
      <c r="BV26" s="60" t="s">
        <v>355</v>
      </c>
      <c r="BW26" s="61" t="s">
        <v>356</v>
      </c>
      <c r="BX26" s="66" t="s">
        <v>355</v>
      </c>
      <c r="BY26" s="60" t="s">
        <v>355</v>
      </c>
      <c r="BZ26" s="67" t="s">
        <v>356</v>
      </c>
      <c r="CA26" s="69" t="s">
        <v>355</v>
      </c>
      <c r="CB26" s="110" t="str">
        <f>VLOOKUP(A26,Datos!$C$2:$AJ$25,34,0)</f>
        <v>Subdirección Financiera</v>
      </c>
      <c r="CC26" s="2">
        <f t="shared" si="0"/>
        <v>6</v>
      </c>
    </row>
    <row r="27" spans="1:81" ht="399.95" customHeight="1" x14ac:dyDescent="0.2">
      <c r="A27" s="164" t="s">
        <v>277</v>
      </c>
      <c r="B27" s="73" t="s">
        <v>778</v>
      </c>
      <c r="C27" s="51" t="s">
        <v>779</v>
      </c>
      <c r="D27" s="73" t="s">
        <v>629</v>
      </c>
      <c r="E27" s="153" t="s">
        <v>684</v>
      </c>
      <c r="F27" s="51" t="s">
        <v>780</v>
      </c>
      <c r="G27" s="138" t="s">
        <v>532</v>
      </c>
      <c r="H27" s="73" t="s">
        <v>63</v>
      </c>
      <c r="I27" s="73" t="s">
        <v>358</v>
      </c>
      <c r="J27" s="73" t="s">
        <v>78</v>
      </c>
      <c r="K27" s="51" t="s">
        <v>533</v>
      </c>
      <c r="L27" s="51" t="s">
        <v>524</v>
      </c>
      <c r="M27" s="51" t="s">
        <v>534</v>
      </c>
      <c r="N27" s="51" t="s">
        <v>366</v>
      </c>
      <c r="O27" s="51" t="s">
        <v>338</v>
      </c>
      <c r="P27" s="51" t="s">
        <v>367</v>
      </c>
      <c r="Q27" s="51" t="s">
        <v>361</v>
      </c>
      <c r="R27" s="75" t="s">
        <v>324</v>
      </c>
      <c r="S27" s="139">
        <v>0.2</v>
      </c>
      <c r="T27" s="75" t="s">
        <v>101</v>
      </c>
      <c r="U27" s="139">
        <v>0.6</v>
      </c>
      <c r="V27" s="73" t="s">
        <v>84</v>
      </c>
      <c r="W27" s="51" t="s">
        <v>781</v>
      </c>
      <c r="X27" s="75" t="s">
        <v>324</v>
      </c>
      <c r="Y27" s="140">
        <v>2.5919999999999995E-2</v>
      </c>
      <c r="Z27" s="75" t="s">
        <v>101</v>
      </c>
      <c r="AA27" s="140">
        <v>0.6</v>
      </c>
      <c r="AB27" s="73" t="s">
        <v>84</v>
      </c>
      <c r="AC27" s="51" t="s">
        <v>782</v>
      </c>
      <c r="AD27" s="73" t="s">
        <v>364</v>
      </c>
      <c r="AE27" s="51" t="s">
        <v>339</v>
      </c>
      <c r="AF27" s="51" t="s">
        <v>339</v>
      </c>
      <c r="AG27" s="51" t="s">
        <v>339</v>
      </c>
      <c r="AH27" s="51" t="s">
        <v>339</v>
      </c>
      <c r="AI27" s="51" t="s">
        <v>339</v>
      </c>
      <c r="AJ27" s="51" t="s">
        <v>783</v>
      </c>
      <c r="AK27" s="51" t="s">
        <v>784</v>
      </c>
      <c r="AL27" s="51" t="s">
        <v>785</v>
      </c>
      <c r="AM27" s="51" t="s">
        <v>786</v>
      </c>
      <c r="AN27" s="51" t="s">
        <v>787</v>
      </c>
      <c r="AO27" s="51" t="s">
        <v>788</v>
      </c>
      <c r="AP27" s="51" t="s">
        <v>789</v>
      </c>
      <c r="AQ27" s="51" t="s">
        <v>790</v>
      </c>
      <c r="AR27" s="142">
        <v>43599</v>
      </c>
      <c r="AS27" s="61" t="s">
        <v>341</v>
      </c>
      <c r="AT27" s="66" t="s">
        <v>525</v>
      </c>
      <c r="AU27" s="60">
        <v>43767</v>
      </c>
      <c r="AV27" s="67" t="s">
        <v>388</v>
      </c>
      <c r="AW27" s="63" t="s">
        <v>535</v>
      </c>
      <c r="AX27" s="60">
        <v>43901</v>
      </c>
      <c r="AY27" s="61" t="s">
        <v>371</v>
      </c>
      <c r="AZ27" s="66" t="s">
        <v>536</v>
      </c>
      <c r="BA27" s="60">
        <v>44074</v>
      </c>
      <c r="BB27" s="67" t="s">
        <v>349</v>
      </c>
      <c r="BC27" s="63" t="s">
        <v>526</v>
      </c>
      <c r="BD27" s="60">
        <v>44169</v>
      </c>
      <c r="BE27" s="61" t="s">
        <v>384</v>
      </c>
      <c r="BF27" s="66" t="s">
        <v>537</v>
      </c>
      <c r="BG27" s="60">
        <v>44244</v>
      </c>
      <c r="BH27" s="67" t="s">
        <v>384</v>
      </c>
      <c r="BI27" s="63" t="s">
        <v>538</v>
      </c>
      <c r="BJ27" s="60">
        <v>44249</v>
      </c>
      <c r="BK27" s="61" t="s">
        <v>347</v>
      </c>
      <c r="BL27" s="66" t="s">
        <v>527</v>
      </c>
      <c r="BM27" s="60">
        <v>44419</v>
      </c>
      <c r="BN27" s="67" t="s">
        <v>349</v>
      </c>
      <c r="BO27" s="63" t="s">
        <v>528</v>
      </c>
      <c r="BP27" s="60">
        <v>44544</v>
      </c>
      <c r="BQ27" s="61" t="s">
        <v>341</v>
      </c>
      <c r="BR27" s="66" t="s">
        <v>529</v>
      </c>
      <c r="BS27" s="60">
        <v>44645</v>
      </c>
      <c r="BT27" s="67" t="s">
        <v>347</v>
      </c>
      <c r="BU27" s="63" t="s">
        <v>530</v>
      </c>
      <c r="BV27" s="60">
        <v>44897</v>
      </c>
      <c r="BW27" s="61" t="s">
        <v>370</v>
      </c>
      <c r="BX27" s="66" t="s">
        <v>791</v>
      </c>
      <c r="BY27" s="60" t="s">
        <v>355</v>
      </c>
      <c r="BZ27" s="67" t="s">
        <v>356</v>
      </c>
      <c r="CA27" s="69" t="s">
        <v>355</v>
      </c>
      <c r="CB27" s="110" t="str">
        <f>VLOOKUP(A27,Datos!$C$2:$AJ$25,34,0)</f>
        <v>Oficina Jurídica</v>
      </c>
      <c r="CC27" s="2">
        <f t="shared" si="0"/>
        <v>2</v>
      </c>
    </row>
    <row r="28" spans="1:81" ht="399.95" customHeight="1" x14ac:dyDescent="0.2">
      <c r="A28" s="164" t="s">
        <v>792</v>
      </c>
      <c r="B28" s="73" t="s">
        <v>793</v>
      </c>
      <c r="C28" s="51" t="s">
        <v>794</v>
      </c>
      <c r="D28" s="73" t="s">
        <v>795</v>
      </c>
      <c r="E28" s="153" t="s">
        <v>38</v>
      </c>
      <c r="F28" s="51" t="s">
        <v>796</v>
      </c>
      <c r="G28" s="138" t="s">
        <v>473</v>
      </c>
      <c r="H28" s="73" t="s">
        <v>63</v>
      </c>
      <c r="I28" s="73" t="s">
        <v>358</v>
      </c>
      <c r="J28" s="73" t="s">
        <v>52</v>
      </c>
      <c r="K28" s="51" t="s">
        <v>474</v>
      </c>
      <c r="L28" s="51" t="s">
        <v>471</v>
      </c>
      <c r="M28" s="51" t="s">
        <v>797</v>
      </c>
      <c r="N28" s="51" t="s">
        <v>467</v>
      </c>
      <c r="O28" s="51" t="s">
        <v>338</v>
      </c>
      <c r="P28" s="51" t="s">
        <v>475</v>
      </c>
      <c r="Q28" s="51" t="s">
        <v>361</v>
      </c>
      <c r="R28" s="75" t="s">
        <v>322</v>
      </c>
      <c r="S28" s="139">
        <v>0.4</v>
      </c>
      <c r="T28" s="75" t="s">
        <v>77</v>
      </c>
      <c r="U28" s="139">
        <v>0.8</v>
      </c>
      <c r="V28" s="73" t="s">
        <v>272</v>
      </c>
      <c r="W28" s="51" t="s">
        <v>476</v>
      </c>
      <c r="X28" s="75" t="s">
        <v>324</v>
      </c>
      <c r="Y28" s="140">
        <v>0.11759999999999998</v>
      </c>
      <c r="Z28" s="75" t="s">
        <v>77</v>
      </c>
      <c r="AA28" s="140">
        <v>0.8</v>
      </c>
      <c r="AB28" s="73" t="s">
        <v>272</v>
      </c>
      <c r="AC28" s="51" t="s">
        <v>477</v>
      </c>
      <c r="AD28" s="73" t="s">
        <v>364</v>
      </c>
      <c r="AE28" s="51" t="s">
        <v>339</v>
      </c>
      <c r="AF28" s="51" t="s">
        <v>339</v>
      </c>
      <c r="AG28" s="51" t="s">
        <v>339</v>
      </c>
      <c r="AH28" s="51" t="s">
        <v>339</v>
      </c>
      <c r="AI28" s="51" t="s">
        <v>339</v>
      </c>
      <c r="AJ28" s="51" t="s">
        <v>798</v>
      </c>
      <c r="AK28" s="51" t="s">
        <v>478</v>
      </c>
      <c r="AL28" s="51" t="s">
        <v>799</v>
      </c>
      <c r="AM28" s="51" t="s">
        <v>693</v>
      </c>
      <c r="AN28" s="51" t="s">
        <v>700</v>
      </c>
      <c r="AO28" s="51" t="s">
        <v>800</v>
      </c>
      <c r="AP28" s="51" t="s">
        <v>801</v>
      </c>
      <c r="AQ28" s="51" t="s">
        <v>802</v>
      </c>
      <c r="AR28" s="142">
        <v>43496</v>
      </c>
      <c r="AS28" s="61" t="s">
        <v>341</v>
      </c>
      <c r="AT28" s="66" t="s">
        <v>479</v>
      </c>
      <c r="AU28" s="60">
        <v>43759</v>
      </c>
      <c r="AV28" s="67" t="s">
        <v>418</v>
      </c>
      <c r="AW28" s="63" t="s">
        <v>480</v>
      </c>
      <c r="AX28" s="60">
        <v>43909</v>
      </c>
      <c r="AY28" s="61" t="s">
        <v>409</v>
      </c>
      <c r="AZ28" s="66" t="s">
        <v>481</v>
      </c>
      <c r="BA28" s="60">
        <v>44074</v>
      </c>
      <c r="BB28" s="67" t="s">
        <v>352</v>
      </c>
      <c r="BC28" s="63" t="s">
        <v>482</v>
      </c>
      <c r="BD28" s="60">
        <v>44168</v>
      </c>
      <c r="BE28" s="61" t="s">
        <v>384</v>
      </c>
      <c r="BF28" s="66" t="s">
        <v>483</v>
      </c>
      <c r="BG28" s="60">
        <v>44249</v>
      </c>
      <c r="BH28" s="67" t="s">
        <v>370</v>
      </c>
      <c r="BI28" s="63" t="s">
        <v>484</v>
      </c>
      <c r="BJ28" s="60">
        <v>44404</v>
      </c>
      <c r="BK28" s="61" t="s">
        <v>369</v>
      </c>
      <c r="BL28" s="66" t="s">
        <v>485</v>
      </c>
      <c r="BM28" s="60">
        <v>44455</v>
      </c>
      <c r="BN28" s="67" t="s">
        <v>349</v>
      </c>
      <c r="BO28" s="63" t="s">
        <v>470</v>
      </c>
      <c r="BP28" s="60">
        <v>44540</v>
      </c>
      <c r="BQ28" s="61" t="s">
        <v>341</v>
      </c>
      <c r="BR28" s="66" t="s">
        <v>486</v>
      </c>
      <c r="BS28" s="60">
        <v>44897</v>
      </c>
      <c r="BT28" s="67" t="s">
        <v>370</v>
      </c>
      <c r="BU28" s="63" t="s">
        <v>803</v>
      </c>
      <c r="BV28" s="60" t="s">
        <v>355</v>
      </c>
      <c r="BW28" s="61" t="s">
        <v>356</v>
      </c>
      <c r="BX28" s="66" t="s">
        <v>355</v>
      </c>
      <c r="BY28" s="60" t="s">
        <v>355</v>
      </c>
      <c r="BZ28" s="67" t="s">
        <v>356</v>
      </c>
      <c r="CA28" s="69" t="s">
        <v>355</v>
      </c>
      <c r="CB28" s="110" t="e">
        <f>VLOOKUP(A28,Datos!$C$2:$AJ$25,34,0)</f>
        <v>#N/A</v>
      </c>
      <c r="CC28" s="2">
        <f t="shared" si="0"/>
        <v>4</v>
      </c>
    </row>
    <row r="29" spans="1:81" ht="399.95" customHeight="1" x14ac:dyDescent="0.2">
      <c r="A29" s="164" t="s">
        <v>792</v>
      </c>
      <c r="B29" s="73" t="s">
        <v>793</v>
      </c>
      <c r="C29" s="51" t="s">
        <v>794</v>
      </c>
      <c r="D29" s="73" t="s">
        <v>795</v>
      </c>
      <c r="E29" s="153" t="s">
        <v>38</v>
      </c>
      <c r="F29" s="51" t="s">
        <v>804</v>
      </c>
      <c r="G29" s="138" t="s">
        <v>487</v>
      </c>
      <c r="H29" s="73" t="s">
        <v>63</v>
      </c>
      <c r="I29" s="73" t="s">
        <v>337</v>
      </c>
      <c r="J29" s="73" t="s">
        <v>52</v>
      </c>
      <c r="K29" s="51" t="s">
        <v>469</v>
      </c>
      <c r="L29" s="51" t="s">
        <v>471</v>
      </c>
      <c r="M29" s="51" t="s">
        <v>488</v>
      </c>
      <c r="N29" s="51" t="s">
        <v>467</v>
      </c>
      <c r="O29" s="51" t="s">
        <v>338</v>
      </c>
      <c r="P29" s="51" t="s">
        <v>437</v>
      </c>
      <c r="Q29" s="51" t="s">
        <v>361</v>
      </c>
      <c r="R29" s="75" t="s">
        <v>324</v>
      </c>
      <c r="S29" s="139">
        <v>0.2</v>
      </c>
      <c r="T29" s="75" t="s">
        <v>101</v>
      </c>
      <c r="U29" s="139">
        <v>0.6</v>
      </c>
      <c r="V29" s="73" t="s">
        <v>84</v>
      </c>
      <c r="W29" s="51" t="s">
        <v>489</v>
      </c>
      <c r="X29" s="75" t="s">
        <v>324</v>
      </c>
      <c r="Y29" s="140">
        <v>8.3999999999999991E-2</v>
      </c>
      <c r="Z29" s="75" t="s">
        <v>101</v>
      </c>
      <c r="AA29" s="140">
        <v>0.6</v>
      </c>
      <c r="AB29" s="73" t="s">
        <v>84</v>
      </c>
      <c r="AC29" s="51" t="s">
        <v>490</v>
      </c>
      <c r="AD29" s="73" t="s">
        <v>364</v>
      </c>
      <c r="AE29" s="51" t="s">
        <v>339</v>
      </c>
      <c r="AF29" s="51" t="s">
        <v>339</v>
      </c>
      <c r="AG29" s="51" t="s">
        <v>339</v>
      </c>
      <c r="AH29" s="51" t="s">
        <v>339</v>
      </c>
      <c r="AI29" s="51" t="s">
        <v>339</v>
      </c>
      <c r="AJ29" s="51" t="s">
        <v>805</v>
      </c>
      <c r="AK29" s="51" t="s">
        <v>491</v>
      </c>
      <c r="AL29" s="51" t="s">
        <v>492</v>
      </c>
      <c r="AM29" s="51" t="s">
        <v>693</v>
      </c>
      <c r="AN29" s="51" t="s">
        <v>806</v>
      </c>
      <c r="AO29" s="51" t="s">
        <v>807</v>
      </c>
      <c r="AP29" s="51" t="s">
        <v>808</v>
      </c>
      <c r="AQ29" s="51" t="s">
        <v>809</v>
      </c>
      <c r="AR29" s="142">
        <v>43496</v>
      </c>
      <c r="AS29" s="61" t="s">
        <v>341</v>
      </c>
      <c r="AT29" s="66" t="s">
        <v>468</v>
      </c>
      <c r="AU29" s="60">
        <v>43593</v>
      </c>
      <c r="AV29" s="67" t="s">
        <v>341</v>
      </c>
      <c r="AW29" s="63" t="s">
        <v>493</v>
      </c>
      <c r="AX29" s="60">
        <v>43759</v>
      </c>
      <c r="AY29" s="61" t="s">
        <v>369</v>
      </c>
      <c r="AZ29" s="66" t="s">
        <v>494</v>
      </c>
      <c r="BA29" s="60">
        <v>43909</v>
      </c>
      <c r="BB29" s="67" t="s">
        <v>495</v>
      </c>
      <c r="BC29" s="63" t="s">
        <v>496</v>
      </c>
      <c r="BD29" s="60">
        <v>44074</v>
      </c>
      <c r="BE29" s="61" t="s">
        <v>352</v>
      </c>
      <c r="BF29" s="66" t="s">
        <v>497</v>
      </c>
      <c r="BG29" s="60">
        <v>44168</v>
      </c>
      <c r="BH29" s="67" t="s">
        <v>369</v>
      </c>
      <c r="BI29" s="63" t="s">
        <v>498</v>
      </c>
      <c r="BJ29" s="60">
        <v>44249</v>
      </c>
      <c r="BK29" s="61" t="s">
        <v>371</v>
      </c>
      <c r="BL29" s="66" t="s">
        <v>472</v>
      </c>
      <c r="BM29" s="60">
        <v>44540</v>
      </c>
      <c r="BN29" s="67" t="s">
        <v>341</v>
      </c>
      <c r="BO29" s="63" t="s">
        <v>499</v>
      </c>
      <c r="BP29" s="60">
        <v>44897</v>
      </c>
      <c r="BQ29" s="61" t="s">
        <v>370</v>
      </c>
      <c r="BR29" s="66" t="s">
        <v>810</v>
      </c>
      <c r="BS29" s="60" t="s">
        <v>355</v>
      </c>
      <c r="BT29" s="67" t="s">
        <v>356</v>
      </c>
      <c r="BU29" s="63" t="s">
        <v>355</v>
      </c>
      <c r="BV29" s="60" t="s">
        <v>355</v>
      </c>
      <c r="BW29" s="61" t="s">
        <v>356</v>
      </c>
      <c r="BX29" s="66" t="s">
        <v>355</v>
      </c>
      <c r="BY29" s="60" t="s">
        <v>355</v>
      </c>
      <c r="BZ29" s="67" t="s">
        <v>356</v>
      </c>
      <c r="CA29" s="69" t="s">
        <v>355</v>
      </c>
      <c r="CB29" s="110" t="e">
        <f>VLOOKUP(A29,Datos!$C$2:$AJ$25,34,0)</f>
        <v>#N/A</v>
      </c>
      <c r="CC29" s="2">
        <f t="shared" si="0"/>
        <v>6</v>
      </c>
    </row>
    <row r="30" spans="1:81" ht="399.95" customHeight="1" x14ac:dyDescent="0.2">
      <c r="A30" s="164" t="s">
        <v>792</v>
      </c>
      <c r="B30" s="73" t="s">
        <v>793</v>
      </c>
      <c r="C30" s="51" t="s">
        <v>794</v>
      </c>
      <c r="D30" s="73" t="s">
        <v>795</v>
      </c>
      <c r="E30" s="153" t="s">
        <v>38</v>
      </c>
      <c r="F30" s="51" t="s">
        <v>812</v>
      </c>
      <c r="G30" s="138" t="s">
        <v>357</v>
      </c>
      <c r="H30" s="73" t="s">
        <v>63</v>
      </c>
      <c r="I30" s="73" t="s">
        <v>358</v>
      </c>
      <c r="J30" s="73" t="s">
        <v>52</v>
      </c>
      <c r="K30" s="51" t="s">
        <v>469</v>
      </c>
      <c r="L30" s="51" t="s">
        <v>471</v>
      </c>
      <c r="M30" s="51" t="s">
        <v>813</v>
      </c>
      <c r="N30" s="51" t="s">
        <v>467</v>
      </c>
      <c r="O30" s="51" t="s">
        <v>338</v>
      </c>
      <c r="P30" s="51" t="s">
        <v>360</v>
      </c>
      <c r="Q30" s="51" t="s">
        <v>361</v>
      </c>
      <c r="R30" s="75" t="s">
        <v>324</v>
      </c>
      <c r="S30" s="139">
        <v>0.2</v>
      </c>
      <c r="T30" s="75" t="s">
        <v>51</v>
      </c>
      <c r="U30" s="139">
        <v>1</v>
      </c>
      <c r="V30" s="73" t="s">
        <v>273</v>
      </c>
      <c r="W30" s="51" t="s">
        <v>362</v>
      </c>
      <c r="X30" s="75" t="s">
        <v>324</v>
      </c>
      <c r="Y30" s="140">
        <v>5.04E-2</v>
      </c>
      <c r="Z30" s="75" t="s">
        <v>51</v>
      </c>
      <c r="AA30" s="140">
        <v>1</v>
      </c>
      <c r="AB30" s="73" t="s">
        <v>273</v>
      </c>
      <c r="AC30" s="51" t="s">
        <v>363</v>
      </c>
      <c r="AD30" s="73" t="s">
        <v>364</v>
      </c>
      <c r="AE30" s="51" t="s">
        <v>339</v>
      </c>
      <c r="AF30" s="51" t="s">
        <v>339</v>
      </c>
      <c r="AG30" s="51" t="s">
        <v>339</v>
      </c>
      <c r="AH30" s="51" t="s">
        <v>339</v>
      </c>
      <c r="AI30" s="51" t="s">
        <v>339</v>
      </c>
      <c r="AJ30" s="51" t="s">
        <v>814</v>
      </c>
      <c r="AK30" s="51" t="s">
        <v>815</v>
      </c>
      <c r="AL30" s="51" t="s">
        <v>816</v>
      </c>
      <c r="AM30" s="51" t="s">
        <v>817</v>
      </c>
      <c r="AN30" s="51" t="s">
        <v>700</v>
      </c>
      <c r="AO30" s="51" t="s">
        <v>818</v>
      </c>
      <c r="AP30" s="51" t="s">
        <v>819</v>
      </c>
      <c r="AQ30" s="51" t="s">
        <v>820</v>
      </c>
      <c r="AR30" s="142">
        <v>43350</v>
      </c>
      <c r="AS30" s="61" t="s">
        <v>341</v>
      </c>
      <c r="AT30" s="66" t="s">
        <v>342</v>
      </c>
      <c r="AU30" s="60">
        <v>43593</v>
      </c>
      <c r="AV30" s="67" t="s">
        <v>343</v>
      </c>
      <c r="AW30" s="63" t="s">
        <v>344</v>
      </c>
      <c r="AX30" s="60">
        <v>43755</v>
      </c>
      <c r="AY30" s="61" t="s">
        <v>345</v>
      </c>
      <c r="AZ30" s="66" t="s">
        <v>346</v>
      </c>
      <c r="BA30" s="60">
        <v>43896</v>
      </c>
      <c r="BB30" s="67" t="s">
        <v>347</v>
      </c>
      <c r="BC30" s="63" t="s">
        <v>348</v>
      </c>
      <c r="BD30" s="60">
        <v>44056</v>
      </c>
      <c r="BE30" s="61" t="s">
        <v>349</v>
      </c>
      <c r="BF30" s="66" t="s">
        <v>350</v>
      </c>
      <c r="BG30" s="60">
        <v>44168</v>
      </c>
      <c r="BH30" s="67" t="s">
        <v>345</v>
      </c>
      <c r="BI30" s="63" t="s">
        <v>351</v>
      </c>
      <c r="BJ30" s="60">
        <v>44249</v>
      </c>
      <c r="BK30" s="61" t="s">
        <v>352</v>
      </c>
      <c r="BL30" s="66" t="s">
        <v>811</v>
      </c>
      <c r="BM30" s="60">
        <v>44335</v>
      </c>
      <c r="BN30" s="67" t="s">
        <v>349</v>
      </c>
      <c r="BO30" s="63" t="s">
        <v>353</v>
      </c>
      <c r="BP30" s="60">
        <v>44530</v>
      </c>
      <c r="BQ30" s="61" t="s">
        <v>341</v>
      </c>
      <c r="BR30" s="66" t="s">
        <v>354</v>
      </c>
      <c r="BS30" s="60">
        <v>44690</v>
      </c>
      <c r="BT30" s="67" t="s">
        <v>349</v>
      </c>
      <c r="BU30" s="63" t="s">
        <v>634</v>
      </c>
      <c r="BV30" s="60">
        <v>44897</v>
      </c>
      <c r="BW30" s="61" t="s">
        <v>370</v>
      </c>
      <c r="BX30" s="66" t="s">
        <v>821</v>
      </c>
      <c r="BY30" s="60" t="s">
        <v>355</v>
      </c>
      <c r="BZ30" s="67" t="s">
        <v>356</v>
      </c>
      <c r="CA30" s="69" t="s">
        <v>355</v>
      </c>
      <c r="CB30" s="110" t="e">
        <f>VLOOKUP(A30,Datos!$C$2:$AJ$25,34,0)</f>
        <v>#N/A</v>
      </c>
      <c r="CC30" s="2">
        <f t="shared" si="0"/>
        <v>2</v>
      </c>
    </row>
    <row r="31" spans="1:81" ht="399.95" customHeight="1" x14ac:dyDescent="0.2">
      <c r="A31" s="164" t="s">
        <v>822</v>
      </c>
      <c r="B31" s="73" t="s">
        <v>823</v>
      </c>
      <c r="C31" s="51" t="s">
        <v>824</v>
      </c>
      <c r="D31" s="73" t="s">
        <v>825</v>
      </c>
      <c r="E31" s="153" t="s">
        <v>38</v>
      </c>
      <c r="F31" s="51" t="s">
        <v>826</v>
      </c>
      <c r="G31" s="138" t="s">
        <v>614</v>
      </c>
      <c r="H31" s="73" t="s">
        <v>63</v>
      </c>
      <c r="I31" s="73" t="s">
        <v>358</v>
      </c>
      <c r="J31" s="73" t="s">
        <v>78</v>
      </c>
      <c r="K31" s="51" t="s">
        <v>615</v>
      </c>
      <c r="L31" s="51" t="s">
        <v>616</v>
      </c>
      <c r="M31" s="51" t="s">
        <v>617</v>
      </c>
      <c r="N31" s="51" t="s">
        <v>611</v>
      </c>
      <c r="O31" s="51" t="s">
        <v>338</v>
      </c>
      <c r="P31" s="51" t="s">
        <v>360</v>
      </c>
      <c r="Q31" s="51" t="s">
        <v>612</v>
      </c>
      <c r="R31" s="75" t="s">
        <v>324</v>
      </c>
      <c r="S31" s="139">
        <v>0.2</v>
      </c>
      <c r="T31" s="75" t="s">
        <v>77</v>
      </c>
      <c r="U31" s="139">
        <v>0.8</v>
      </c>
      <c r="V31" s="73" t="s">
        <v>272</v>
      </c>
      <c r="W31" s="51" t="s">
        <v>405</v>
      </c>
      <c r="X31" s="75" t="s">
        <v>324</v>
      </c>
      <c r="Y31" s="140">
        <v>2.4695999999999999E-2</v>
      </c>
      <c r="Z31" s="75" t="s">
        <v>77</v>
      </c>
      <c r="AA31" s="140">
        <v>0.8</v>
      </c>
      <c r="AB31" s="73" t="s">
        <v>272</v>
      </c>
      <c r="AC31" s="51" t="s">
        <v>406</v>
      </c>
      <c r="AD31" s="73" t="s">
        <v>364</v>
      </c>
      <c r="AE31" s="51" t="s">
        <v>827</v>
      </c>
      <c r="AF31" s="51" t="s">
        <v>828</v>
      </c>
      <c r="AG31" s="51" t="s">
        <v>618</v>
      </c>
      <c r="AH31" s="51" t="s">
        <v>679</v>
      </c>
      <c r="AI31" s="51" t="s">
        <v>829</v>
      </c>
      <c r="AJ31" s="51" t="s">
        <v>340</v>
      </c>
      <c r="AK31" s="51" t="s">
        <v>340</v>
      </c>
      <c r="AL31" s="51" t="s">
        <v>340</v>
      </c>
      <c r="AM31" s="51" t="s">
        <v>340</v>
      </c>
      <c r="AN31" s="51" t="s">
        <v>340</v>
      </c>
      <c r="AO31" s="51" t="s">
        <v>830</v>
      </c>
      <c r="AP31" s="51" t="s">
        <v>831</v>
      </c>
      <c r="AQ31" s="51" t="s">
        <v>832</v>
      </c>
      <c r="AR31" s="142">
        <v>43496</v>
      </c>
      <c r="AS31" s="61" t="s">
        <v>341</v>
      </c>
      <c r="AT31" s="66" t="s">
        <v>525</v>
      </c>
      <c r="AU31" s="60">
        <v>43599</v>
      </c>
      <c r="AV31" s="67" t="s">
        <v>341</v>
      </c>
      <c r="AW31" s="63" t="s">
        <v>619</v>
      </c>
      <c r="AX31" s="60">
        <v>43759</v>
      </c>
      <c r="AY31" s="61" t="s">
        <v>419</v>
      </c>
      <c r="AZ31" s="66" t="s">
        <v>620</v>
      </c>
      <c r="BA31" s="60">
        <v>43896</v>
      </c>
      <c r="BB31" s="67" t="s">
        <v>418</v>
      </c>
      <c r="BC31" s="63" t="s">
        <v>621</v>
      </c>
      <c r="BD31" s="60">
        <v>44075</v>
      </c>
      <c r="BE31" s="61" t="s">
        <v>349</v>
      </c>
      <c r="BF31" s="66" t="s">
        <v>613</v>
      </c>
      <c r="BG31" s="60">
        <v>44168</v>
      </c>
      <c r="BH31" s="67" t="s">
        <v>384</v>
      </c>
      <c r="BI31" s="63" t="s">
        <v>537</v>
      </c>
      <c r="BJ31" s="60">
        <v>44246</v>
      </c>
      <c r="BK31" s="61" t="s">
        <v>583</v>
      </c>
      <c r="BL31" s="66" t="s">
        <v>622</v>
      </c>
      <c r="BM31" s="60">
        <v>44545</v>
      </c>
      <c r="BN31" s="67" t="s">
        <v>341</v>
      </c>
      <c r="BO31" s="63" t="s">
        <v>623</v>
      </c>
      <c r="BP31" s="60">
        <v>44904</v>
      </c>
      <c r="BQ31" s="61" t="s">
        <v>370</v>
      </c>
      <c r="BR31" s="66" t="s">
        <v>833</v>
      </c>
      <c r="BS31" s="60" t="s">
        <v>355</v>
      </c>
      <c r="BT31" s="67" t="s">
        <v>356</v>
      </c>
      <c r="BU31" s="63" t="s">
        <v>355</v>
      </c>
      <c r="BV31" s="60" t="s">
        <v>355</v>
      </c>
      <c r="BW31" s="61" t="s">
        <v>356</v>
      </c>
      <c r="BX31" s="66" t="s">
        <v>355</v>
      </c>
      <c r="BY31" s="60" t="s">
        <v>355</v>
      </c>
      <c r="BZ31" s="67" t="s">
        <v>356</v>
      </c>
      <c r="CA31" s="69" t="s">
        <v>355</v>
      </c>
      <c r="CB31" s="110" t="e">
        <f>VLOOKUP(A31,Datos!$C$2:$AJ$25,34,0)</f>
        <v>#N/A</v>
      </c>
      <c r="CC31" s="2">
        <f t="shared" si="0"/>
        <v>6</v>
      </c>
    </row>
  </sheetData>
  <sheetProtection algorithmName="SHA-512" hashValue="TFThGrqQQVKWlbHwTkMOw9XJeBIXxIQzoR5zZsgRNeit2mfx6UTXNJuj/BxH6LrDlxyuIs7w0xQWKo028fnX+g==" saltValue="ghfc4OElNNrTYYI3rvcBvQ==" spinCount="100000" sheet="1" formatColumns="0" formatRows="0" autoFilter="0"/>
  <autoFilter ref="A11:DP11" xr:uid="{00000000-0001-0000-1100-000000000000}"/>
  <mergeCells count="14">
    <mergeCell ref="R6:AC7"/>
    <mergeCell ref="A2:AB4"/>
    <mergeCell ref="A5:AB5"/>
    <mergeCell ref="A1:AB1"/>
    <mergeCell ref="K9:M10"/>
    <mergeCell ref="N9:Q10"/>
    <mergeCell ref="R9:S9"/>
    <mergeCell ref="T9:W10"/>
    <mergeCell ref="X9:AC10"/>
    <mergeCell ref="AD9:AQ9"/>
    <mergeCell ref="AR9:CA10"/>
    <mergeCell ref="AE10:AI10"/>
    <mergeCell ref="AJ10:AN10"/>
    <mergeCell ref="AO10:AQ10"/>
  </mergeCells>
  <conditionalFormatting sqref="V12:V31">
    <cfRule type="cellIs" dxfId="21" priority="593" operator="equal">
      <formula>"Bajo"</formula>
    </cfRule>
    <cfRule type="cellIs" dxfId="20" priority="594" operator="equal">
      <formula>"Alto"</formula>
    </cfRule>
    <cfRule type="cellIs" dxfId="19" priority="595" operator="equal">
      <formula>"Extremo"</formula>
    </cfRule>
    <cfRule type="cellIs" dxfId="18" priority="596" operator="equal">
      <formula>"Moderado"</formula>
    </cfRule>
  </conditionalFormatting>
  <conditionalFormatting sqref="AB12:AB31">
    <cfRule type="cellIs" dxfId="17" priority="589" operator="equal">
      <formula>"Alto"</formula>
    </cfRule>
    <cfRule type="cellIs" dxfId="16" priority="590" operator="equal">
      <formula>"Moderado"</formula>
    </cfRule>
    <cfRule type="cellIs" dxfId="15" priority="591" operator="equal">
      <formula>"Extremo"</formula>
    </cfRule>
    <cfRule type="cellIs" dxfId="14" priority="592"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4</oddFooter>
  </headerFooter>
  <colBreaks count="2" manualBreakCount="2">
    <brk id="30" max="121" man="1"/>
    <brk id="76"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'\Users\Cesar Arcos\Desktop\Alcaldía Bogotá\Metodología riesgos Alcaldía\Instrumento\Formatos\2021\Nuevos\[2210111-FT-471 Mapa de riesgos del proceso o proyecto de inversión V6.xlsx]Datos'!#REF!</xm:f>
            <x14:dxf>
              <fill>
                <patternFill>
                  <bgColor rgb="FFFF0000"/>
                </patternFill>
              </fill>
            </x14:dxf>
          </x14:cfRule>
          <xm:sqref>V28:V31 AB28:AB31 V12:V26 AB12:AB26</xm:sqref>
        </x14:conditionalFormatting>
        <x14:conditionalFormatting xmlns:xm="http://schemas.microsoft.com/office/excel/2006/main">
          <x14:cfRule type="cellIs" priority="181" operator="equal" id="{66F524E9-866A-4934-A375-C3A6538F367D}">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82" operator="equal" id="{CB6F43A8-3254-46CE-B338-5F3D56C65129}">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83" operator="equal" id="{CD7F8AF4-6BA9-467A-AEA5-CCDC273BE20F}">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84" operator="equal" id="{2A838B35-6FBC-42C6-A501-759A1C6A3079}">
            <xm:f>'\Users\Cesar Arcos\Desktop\Alcaldía Bogotá\Metodología riesgos Alcaldía\Instrumento\Formatos\2021\Nuevos\[2210111-FT-471 Mapa de riesgos del proceso o proyecto de inversión V6.xlsx]Datos'!#REF!</xm:f>
            <x14:dxf>
              <fill>
                <patternFill>
                  <bgColor rgb="FFFF0000"/>
                </patternFill>
              </fill>
            </x14:dxf>
          </x14:cfRule>
          <xm:sqref>AB27 V27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B2:E17"/>
  <sheetViews>
    <sheetView showGridLines="0" workbookViewId="0"/>
  </sheetViews>
  <sheetFormatPr baseColWidth="10" defaultColWidth="11.42578125" defaultRowHeight="15" x14ac:dyDescent="0.25"/>
  <cols>
    <col min="1" max="1" width="11.42578125" style="76"/>
    <col min="2" max="2" width="37.5703125" style="76" customWidth="1"/>
    <col min="3" max="3" width="48.7109375" style="76" customWidth="1"/>
    <col min="4" max="4" width="12.7109375" style="76" customWidth="1"/>
    <col min="5" max="16384" width="11.42578125" style="76"/>
  </cols>
  <sheetData>
    <row r="2" spans="2:5" x14ac:dyDescent="0.25">
      <c r="B2" s="120" t="s">
        <v>268</v>
      </c>
      <c r="C2" s="120" t="s">
        <v>236</v>
      </c>
      <c r="D2" s="120" t="s">
        <v>265</v>
      </c>
      <c r="E2" s="120" t="s">
        <v>269</v>
      </c>
    </row>
    <row r="3" spans="2:5" ht="15" customHeight="1" x14ac:dyDescent="0.25">
      <c r="B3" s="122" t="s">
        <v>63</v>
      </c>
      <c r="C3" s="116" t="s">
        <v>328</v>
      </c>
      <c r="D3" s="106">
        <v>13</v>
      </c>
      <c r="E3" s="123">
        <f>D3/$D$5</f>
        <v>0.65</v>
      </c>
    </row>
    <row r="4" spans="2:5" ht="15" customHeight="1" x14ac:dyDescent="0.25">
      <c r="B4" s="116"/>
      <c r="C4" s="116" t="s">
        <v>329</v>
      </c>
      <c r="D4" s="106">
        <v>7</v>
      </c>
      <c r="E4" s="123">
        <f>D4/$D$5</f>
        <v>0.35</v>
      </c>
    </row>
    <row r="5" spans="2:5" ht="15" customHeight="1" x14ac:dyDescent="0.25">
      <c r="B5" s="119" t="s">
        <v>267</v>
      </c>
      <c r="C5" s="117"/>
      <c r="D5" s="107">
        <f>SUM(D3:D4)</f>
        <v>20</v>
      </c>
      <c r="E5" s="124">
        <f>SUM(E3:E4)</f>
        <v>1</v>
      </c>
    </row>
    <row r="6" spans="2:5" ht="15" customHeight="1" x14ac:dyDescent="0.25">
      <c r="B6" s="116"/>
      <c r="C6" s="170"/>
      <c r="D6" s="106"/>
      <c r="E6" s="125"/>
    </row>
    <row r="7" spans="2:5" x14ac:dyDescent="0.25">
      <c r="B7" s="116"/>
      <c r="C7" s="171"/>
      <c r="D7" s="116"/>
      <c r="E7" s="116"/>
    </row>
    <row r="8" spans="2:5" x14ac:dyDescent="0.25">
      <c r="B8" s="116"/>
      <c r="C8" s="116"/>
      <c r="D8" s="116"/>
      <c r="E8" s="116"/>
    </row>
    <row r="9" spans="2:5" x14ac:dyDescent="0.25">
      <c r="B9" s="116"/>
      <c r="C9" s="116"/>
      <c r="D9" s="116"/>
      <c r="E9" s="116"/>
    </row>
    <row r="10" spans="2:5" x14ac:dyDescent="0.25">
      <c r="B10" s="116"/>
      <c r="C10" s="116"/>
      <c r="D10" s="116"/>
      <c r="E10" s="116"/>
    </row>
    <row r="11" spans="2:5" x14ac:dyDescent="0.25">
      <c r="B11" s="116"/>
      <c r="C11" s="116"/>
      <c r="D11" s="116"/>
      <c r="E11" s="116"/>
    </row>
    <row r="12" spans="2:5" x14ac:dyDescent="0.25">
      <c r="B12" s="116"/>
      <c r="C12" s="116"/>
      <c r="D12" s="116"/>
      <c r="E12" s="116"/>
    </row>
    <row r="13" spans="2:5" x14ac:dyDescent="0.25">
      <c r="B13" s="116"/>
      <c r="C13" s="116"/>
      <c r="D13" s="116"/>
    </row>
    <row r="14" spans="2:5" x14ac:dyDescent="0.25">
      <c r="B14" s="116"/>
      <c r="C14" s="116"/>
      <c r="D14" s="116"/>
    </row>
    <row r="15" spans="2:5" x14ac:dyDescent="0.25">
      <c r="B15" s="116"/>
      <c r="C15" s="116"/>
      <c r="D15" s="116"/>
    </row>
    <row r="16" spans="2:5" x14ac:dyDescent="0.25">
      <c r="B16" s="116"/>
      <c r="C16" s="116"/>
      <c r="D16" s="116"/>
    </row>
    <row r="17" spans="2:4" x14ac:dyDescent="0.25">
      <c r="B17" s="116"/>
      <c r="C17" s="116"/>
      <c r="D17" s="116"/>
    </row>
  </sheetData>
  <sheetProtection algorithmName="SHA-512" hashValue="Nt0sYaCnrPx1yqMDZHR2BUD+HTdApcmIMN3yjq5RxoS3rCtqsOgW3pi0oYLuP/0VA8jCF/sjXbbAgo+HSaME6Q==" saltValue="W24RH99ZHpkQRvahVgoXZg==" spinCount="100000" sheet="1" objects="1" scenario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4:C139"/>
  <sheetViews>
    <sheetView showGridLines="0" zoomScale="85" zoomScaleNormal="85" workbookViewId="0"/>
  </sheetViews>
  <sheetFormatPr baseColWidth="10" defaultColWidth="87.140625" defaultRowHeight="15" x14ac:dyDescent="0.25"/>
  <cols>
    <col min="1" max="1" width="52.85546875" style="74" bestFit="1" customWidth="1"/>
    <col min="2" max="2" width="10" style="74" bestFit="1" customWidth="1"/>
    <col min="3" max="3" width="24.7109375" style="74" bestFit="1" customWidth="1"/>
    <col min="4" max="9" width="45.7109375" style="74" customWidth="1"/>
    <col min="10" max="16384" width="87.140625" style="74"/>
  </cols>
  <sheetData>
    <row r="4" spans="1:3" ht="30" x14ac:dyDescent="0.25">
      <c r="A4" s="108" t="s">
        <v>286</v>
      </c>
      <c r="B4" s="166" t="s">
        <v>278</v>
      </c>
      <c r="C4"/>
    </row>
    <row r="5" spans="1:3" x14ac:dyDescent="0.25">
      <c r="A5" s="121" t="s">
        <v>274</v>
      </c>
      <c r="B5" s="168">
        <v>1</v>
      </c>
      <c r="C5"/>
    </row>
    <row r="6" spans="1:3" x14ac:dyDescent="0.25">
      <c r="A6" s="121" t="s">
        <v>275</v>
      </c>
      <c r="B6" s="168">
        <v>1</v>
      </c>
      <c r="C6"/>
    </row>
    <row r="7" spans="1:3" x14ac:dyDescent="0.25">
      <c r="A7" s="121" t="s">
        <v>190</v>
      </c>
      <c r="B7" s="168">
        <v>2</v>
      </c>
      <c r="C7"/>
    </row>
    <row r="8" spans="1:3" x14ac:dyDescent="0.25">
      <c r="A8" s="121" t="s">
        <v>276</v>
      </c>
      <c r="B8" s="168">
        <v>2</v>
      </c>
      <c r="C8"/>
    </row>
    <row r="9" spans="1:3" x14ac:dyDescent="0.25">
      <c r="A9" s="121" t="s">
        <v>277</v>
      </c>
      <c r="B9" s="168">
        <v>1</v>
      </c>
      <c r="C9"/>
    </row>
    <row r="10" spans="1:3" x14ac:dyDescent="0.25">
      <c r="A10" s="121" t="s">
        <v>656</v>
      </c>
      <c r="B10" s="168">
        <v>2</v>
      </c>
      <c r="C10"/>
    </row>
    <row r="11" spans="1:3" x14ac:dyDescent="0.25">
      <c r="A11" s="121" t="s">
        <v>681</v>
      </c>
      <c r="B11" s="168">
        <v>2</v>
      </c>
      <c r="C11"/>
    </row>
    <row r="12" spans="1:3" x14ac:dyDescent="0.25">
      <c r="A12" s="121" t="s">
        <v>841</v>
      </c>
      <c r="B12" s="168">
        <v>2</v>
      </c>
      <c r="C12"/>
    </row>
    <row r="13" spans="1:3" x14ac:dyDescent="0.25">
      <c r="A13" s="121" t="s">
        <v>729</v>
      </c>
      <c r="B13" s="168">
        <v>3</v>
      </c>
      <c r="C13"/>
    </row>
    <row r="14" spans="1:3" x14ac:dyDescent="0.25">
      <c r="A14" s="121" t="s">
        <v>792</v>
      </c>
      <c r="B14" s="168">
        <v>3</v>
      </c>
      <c r="C14"/>
    </row>
    <row r="15" spans="1:3" x14ac:dyDescent="0.25">
      <c r="A15" s="109" t="s">
        <v>822</v>
      </c>
      <c r="B15" s="167">
        <v>1</v>
      </c>
      <c r="C15"/>
    </row>
    <row r="16" spans="1:3" x14ac:dyDescent="0.25">
      <c r="A16" s="109" t="s">
        <v>244</v>
      </c>
      <c r="B16" s="167">
        <v>20</v>
      </c>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row>
    <row r="30" spans="1:3" x14ac:dyDescent="0.25">
      <c r="A30"/>
    </row>
    <row r="31" spans="1:3" x14ac:dyDescent="0.25">
      <c r="A31"/>
    </row>
    <row r="32" spans="1:3"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sheetProtection algorithmName="SHA-512" hashValue="EbvMXZNHLcREoeFFhsutWDupO/uuTrjMADQxyjo7y+tmjz/ZO6EIrjoelkdir4Nd+tZ5ZpfqSlxdBSgmYQFL0w==" saltValue="OI2fljOhJ5szygay/QiZ9A==" spinCount="100000" sheet="1" objects="1" scenarios="1"/>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19.5" customHeight="1" x14ac:dyDescent="0.25"/>
    <row r="2" spans="2:18" ht="27" customHeight="1" x14ac:dyDescent="0.25">
      <c r="B2" s="218" t="s">
        <v>279</v>
      </c>
      <c r="C2" s="219"/>
      <c r="D2" s="219"/>
      <c r="E2" s="219"/>
      <c r="F2" s="219"/>
      <c r="G2" s="219"/>
      <c r="H2" s="219"/>
      <c r="I2" s="219"/>
      <c r="J2" s="219"/>
      <c r="K2" s="219"/>
      <c r="L2" s="219"/>
      <c r="M2" s="219"/>
      <c r="N2" s="219"/>
      <c r="O2" s="220"/>
    </row>
    <row r="3" spans="2:18" ht="30" customHeight="1" x14ac:dyDescent="0.25">
      <c r="B3" s="221"/>
      <c r="C3" s="222"/>
      <c r="D3" s="222"/>
      <c r="E3" s="222"/>
      <c r="F3" s="222"/>
      <c r="G3" s="222"/>
      <c r="H3" s="222"/>
      <c r="I3" s="222"/>
      <c r="J3" s="222"/>
      <c r="K3" s="222"/>
      <c r="L3" s="222"/>
      <c r="M3" s="222"/>
      <c r="N3" s="222"/>
      <c r="O3" s="223"/>
    </row>
    <row r="4" spans="2:18" ht="19.5" customHeight="1" x14ac:dyDescent="0.25">
      <c r="B4" s="78"/>
      <c r="C4" s="77"/>
      <c r="D4" s="77"/>
      <c r="E4" s="77"/>
      <c r="F4" s="77"/>
      <c r="G4" s="77"/>
      <c r="H4" s="77"/>
      <c r="I4" s="77"/>
      <c r="J4" s="77"/>
      <c r="K4" s="77"/>
      <c r="L4" s="77"/>
      <c r="M4" s="77"/>
      <c r="N4" s="77"/>
      <c r="O4" s="92"/>
    </row>
    <row r="5" spans="2:18" x14ac:dyDescent="0.25">
      <c r="B5" s="78"/>
      <c r="C5" s="80"/>
      <c r="D5" s="79"/>
      <c r="E5" s="80"/>
      <c r="F5" s="79"/>
      <c r="G5" s="80"/>
      <c r="H5" s="79"/>
      <c r="I5" s="80"/>
      <c r="J5" s="79"/>
      <c r="K5" s="80"/>
      <c r="L5" s="79"/>
      <c r="M5" s="80"/>
      <c r="N5" s="79"/>
      <c r="O5" s="92"/>
    </row>
    <row r="6" spans="2:18" ht="40.5" customHeight="1" x14ac:dyDescent="0.25">
      <c r="B6" s="78"/>
      <c r="C6" s="217" t="s">
        <v>271</v>
      </c>
      <c r="D6" s="81" t="str">
        <f>Datos!T2</f>
        <v>Muy alta (5)</v>
      </c>
      <c r="E6" s="80"/>
      <c r="F6" s="79"/>
      <c r="G6" s="83"/>
      <c r="H6" s="79"/>
      <c r="I6" s="83"/>
      <c r="J6" s="82">
        <f>COUNTIFS(Mapa_riesgos!$R$12:$R$31,$D6,Mapa_riesgos!$T$12:$T$31,J$16)</f>
        <v>0</v>
      </c>
      <c r="K6" s="83"/>
      <c r="L6" s="82">
        <f>COUNTIFS(Mapa_riesgos!$R$12:$R$31,$D6,Mapa_riesgos!$T$12:$T$31,L$16)</f>
        <v>0</v>
      </c>
      <c r="M6" s="83"/>
      <c r="N6" s="84">
        <f>COUNTIFS(Mapa_riesgos!$R$12:$R$31,$D6,Mapa_riesgos!$T$12:$T$31,N$16)</f>
        <v>0</v>
      </c>
      <c r="O6" s="92"/>
    </row>
    <row r="7" spans="2:18" ht="12" customHeight="1" x14ac:dyDescent="0.25">
      <c r="B7" s="78"/>
      <c r="C7" s="217"/>
      <c r="D7" s="85"/>
      <c r="E7" s="80"/>
      <c r="F7" s="86"/>
      <c r="G7" s="83"/>
      <c r="H7" s="86"/>
      <c r="I7" s="83"/>
      <c r="J7" s="86"/>
      <c r="K7" s="83"/>
      <c r="L7" s="86"/>
      <c r="M7" s="83"/>
      <c r="N7" s="86"/>
      <c r="O7" s="92"/>
    </row>
    <row r="8" spans="2:18" ht="40.5" customHeight="1" x14ac:dyDescent="0.25">
      <c r="B8" s="78"/>
      <c r="C8" s="217"/>
      <c r="D8" s="81" t="str">
        <f>Datos!T3</f>
        <v>Alta (4)</v>
      </c>
      <c r="E8" s="80"/>
      <c r="F8" s="79"/>
      <c r="G8" s="83"/>
      <c r="H8" s="79"/>
      <c r="I8" s="83"/>
      <c r="J8" s="82">
        <f>COUNTIFS(Mapa_riesgos!$R$12:$R$31,$D8,Mapa_riesgos!$T$12:$T$31,J$16)</f>
        <v>0</v>
      </c>
      <c r="K8" s="83"/>
      <c r="L8" s="82">
        <f>COUNTIFS(Mapa_riesgos!$R$12:$R$31,$D8,Mapa_riesgos!$T$12:$T$31,L$16)</f>
        <v>0</v>
      </c>
      <c r="M8" s="83"/>
      <c r="N8" s="84">
        <f>COUNTIFS(Mapa_riesgos!$R$12:$R$31,$D8,Mapa_riesgos!$T$12:$T$31,N$16)</f>
        <v>0</v>
      </c>
      <c r="O8" s="92"/>
    </row>
    <row r="9" spans="2:18" ht="11.25" customHeight="1" x14ac:dyDescent="0.25">
      <c r="B9" s="78"/>
      <c r="C9" s="217"/>
      <c r="D9" s="85"/>
      <c r="E9" s="80"/>
      <c r="F9" s="86"/>
      <c r="G9" s="83"/>
      <c r="H9" s="86"/>
      <c r="I9" s="83"/>
      <c r="J9" s="86"/>
      <c r="K9" s="83"/>
      <c r="L9" s="86"/>
      <c r="M9" s="83"/>
      <c r="N9" s="86"/>
      <c r="O9" s="92"/>
    </row>
    <row r="10" spans="2:18" ht="40.5" customHeight="1" x14ac:dyDescent="0.25">
      <c r="B10" s="78"/>
      <c r="C10" s="217"/>
      <c r="D10" s="81" t="str">
        <f>Datos!T4</f>
        <v>Media (3)</v>
      </c>
      <c r="E10" s="80"/>
      <c r="F10" s="79"/>
      <c r="G10" s="83"/>
      <c r="H10" s="79"/>
      <c r="I10" s="83"/>
      <c r="J10" s="87">
        <f>COUNTIFS(Mapa_riesgos!$R$12:$R$31,$D10,Mapa_riesgos!$T$12:$T$31,J$16)</f>
        <v>0</v>
      </c>
      <c r="K10" s="83"/>
      <c r="L10" s="82">
        <f>COUNTIFS(Mapa_riesgos!$R$12:$R$31,$D10,Mapa_riesgos!$T$12:$T$31,L$16)</f>
        <v>0</v>
      </c>
      <c r="M10" s="83"/>
      <c r="N10" s="84">
        <f>COUNTIFS(Mapa_riesgos!$R$12:$R$31,$D10,Mapa_riesgos!$T$12:$T$31,N$16)</f>
        <v>0</v>
      </c>
      <c r="O10" s="92"/>
      <c r="Q10" s="111"/>
      <c r="R10" s="112"/>
    </row>
    <row r="11" spans="2:18" ht="9" customHeight="1" x14ac:dyDescent="0.25">
      <c r="B11" s="78"/>
      <c r="C11" s="217"/>
      <c r="D11" s="85"/>
      <c r="E11" s="80"/>
      <c r="F11" s="86"/>
      <c r="G11" s="83"/>
      <c r="H11" s="86"/>
      <c r="I11" s="83"/>
      <c r="J11" s="86"/>
      <c r="K11" s="83"/>
      <c r="L11" s="86"/>
      <c r="M11" s="83"/>
      <c r="N11" s="86"/>
      <c r="O11" s="92"/>
    </row>
    <row r="12" spans="2:18" ht="40.5" customHeight="1" x14ac:dyDescent="0.25">
      <c r="B12" s="78"/>
      <c r="C12" s="217"/>
      <c r="D12" s="81" t="str">
        <f>Datos!T5</f>
        <v>Baja (2)</v>
      </c>
      <c r="E12" s="80"/>
      <c r="F12" s="79"/>
      <c r="G12" s="83"/>
      <c r="H12" s="79"/>
      <c r="I12" s="83"/>
      <c r="J12" s="87">
        <f>COUNTIFS(Mapa_riesgos!$R$12:$R$31,$D12,Mapa_riesgos!$T$12:$T$31,J$16)</f>
        <v>0</v>
      </c>
      <c r="K12" s="83"/>
      <c r="L12" s="82">
        <f>COUNTIFS(Mapa_riesgos!$R$12:$R$31,$D12,Mapa_riesgos!$T$12:$T$31,L$16)</f>
        <v>1</v>
      </c>
      <c r="M12" s="83"/>
      <c r="N12" s="84">
        <f>COUNTIFS(Mapa_riesgos!$R$12:$R$31,$D12,Mapa_riesgos!$T$12:$T$31,N$16)</f>
        <v>0</v>
      </c>
      <c r="O12" s="92"/>
      <c r="Q12" s="111"/>
      <c r="R12" s="113"/>
    </row>
    <row r="13" spans="2:18" ht="9.75" customHeight="1" x14ac:dyDescent="0.25">
      <c r="B13" s="78"/>
      <c r="C13" s="217"/>
      <c r="D13" s="85"/>
      <c r="E13" s="80"/>
      <c r="F13" s="86"/>
      <c r="G13" s="83"/>
      <c r="H13" s="86"/>
      <c r="I13" s="83"/>
      <c r="J13" s="86"/>
      <c r="K13" s="83"/>
      <c r="L13" s="86"/>
      <c r="M13" s="83"/>
      <c r="N13" s="86"/>
      <c r="O13" s="92"/>
    </row>
    <row r="14" spans="2:18" ht="40.5" customHeight="1" x14ac:dyDescent="0.25">
      <c r="B14" s="78"/>
      <c r="C14" s="217"/>
      <c r="D14" s="81" t="str">
        <f>Datos!T6</f>
        <v>Muy baja (1)</v>
      </c>
      <c r="E14" s="80"/>
      <c r="F14" s="79"/>
      <c r="G14" s="83"/>
      <c r="H14" s="79"/>
      <c r="I14" s="83"/>
      <c r="J14" s="87">
        <f>COUNTIFS(Mapa_riesgos!$R$12:$R$31,$D14,Mapa_riesgos!$T$12:$T$31,J$16)</f>
        <v>2</v>
      </c>
      <c r="K14" s="83"/>
      <c r="L14" s="82">
        <f>COUNTIFS(Mapa_riesgos!$R$12:$R$31,$D14,Mapa_riesgos!$T$12:$T$31,L$16)</f>
        <v>11</v>
      </c>
      <c r="M14" s="83"/>
      <c r="N14" s="84">
        <f>COUNTIFS(Mapa_riesgos!$R$12:$R$31,$D14,Mapa_riesgos!$T$12:$T$31,N$16)</f>
        <v>6</v>
      </c>
      <c r="O14" s="92"/>
    </row>
    <row r="15" spans="2:18" ht="27.75" customHeight="1" x14ac:dyDescent="0.25">
      <c r="B15" s="78"/>
      <c r="C15" s="80"/>
      <c r="D15" s="79"/>
      <c r="E15" s="80"/>
      <c r="F15" s="79"/>
      <c r="G15" s="80"/>
      <c r="H15" s="79"/>
      <c r="I15" s="80"/>
      <c r="J15" s="79"/>
      <c r="K15" s="80"/>
      <c r="L15" s="79"/>
      <c r="M15" s="80"/>
      <c r="N15" s="79"/>
      <c r="O15" s="92"/>
    </row>
    <row r="16" spans="2:18" ht="41.25" customHeight="1" x14ac:dyDescent="0.25">
      <c r="B16" s="78"/>
      <c r="C16" s="80"/>
      <c r="D16" s="80"/>
      <c r="E16" s="80"/>
      <c r="F16" s="79"/>
      <c r="G16" s="88"/>
      <c r="H16" s="79"/>
      <c r="I16" s="88"/>
      <c r="J16" s="81" t="str">
        <f>Datos!U4</f>
        <v>Moderado (3)</v>
      </c>
      <c r="K16" s="88"/>
      <c r="L16" s="81" t="str">
        <f>Datos!U3</f>
        <v>Mayor (4)</v>
      </c>
      <c r="M16" s="88"/>
      <c r="N16" s="81" t="str">
        <f>Datos!U2</f>
        <v>Catastrófico (5)</v>
      </c>
      <c r="O16" s="92"/>
    </row>
    <row r="17" spans="2:15" ht="41.25" customHeight="1" x14ac:dyDescent="0.25">
      <c r="B17" s="78"/>
      <c r="C17" s="80"/>
      <c r="D17" s="80"/>
      <c r="E17" s="80"/>
      <c r="F17" s="89"/>
      <c r="G17" s="90"/>
      <c r="H17" s="89"/>
      <c r="I17" s="90"/>
      <c r="J17" s="91"/>
      <c r="K17" s="90"/>
      <c r="L17" s="91" t="s">
        <v>270</v>
      </c>
      <c r="M17" s="90"/>
      <c r="N17" s="89"/>
      <c r="O17" s="92"/>
    </row>
    <row r="18" spans="2:15" ht="18" customHeight="1" x14ac:dyDescent="0.25">
      <c r="B18" s="78"/>
      <c r="C18" s="80"/>
      <c r="D18" s="80"/>
      <c r="E18" s="80"/>
      <c r="F18" s="80"/>
      <c r="G18" s="80"/>
      <c r="H18" s="80"/>
      <c r="I18" s="80"/>
      <c r="J18" s="80"/>
      <c r="K18" s="80"/>
      <c r="L18" s="80"/>
      <c r="M18" s="80"/>
      <c r="N18" s="80"/>
      <c r="O18" s="92"/>
    </row>
    <row r="19" spans="2:15" ht="26.25" customHeight="1" x14ac:dyDescent="0.25">
      <c r="B19" s="78"/>
      <c r="C19" s="80"/>
      <c r="D19" s="91" t="s">
        <v>224</v>
      </c>
      <c r="E19" s="80"/>
      <c r="F19" s="93"/>
      <c r="G19" s="83"/>
      <c r="H19" s="93">
        <f>+F8+F10+H8+H10+H12+J10+J12+J14</f>
        <v>2</v>
      </c>
      <c r="I19" s="83"/>
      <c r="J19" s="93">
        <f>+F6+H6+J6+J8+L6+L8+L10+L12+L14</f>
        <v>12</v>
      </c>
      <c r="K19" s="83"/>
      <c r="L19" s="93">
        <f>+N6+N8+N10+N12+N14</f>
        <v>6</v>
      </c>
      <c r="M19" s="90"/>
      <c r="N19" s="90"/>
      <c r="O19" s="92"/>
    </row>
    <row r="20" spans="2:15" ht="26.25" customHeight="1" x14ac:dyDescent="0.3">
      <c r="B20" s="78"/>
      <c r="C20" s="80"/>
      <c r="D20" s="94">
        <f>SUM(F6:N14)</f>
        <v>20</v>
      </c>
      <c r="E20" s="80"/>
      <c r="F20" s="93"/>
      <c r="G20" s="95"/>
      <c r="H20" s="96" t="s">
        <v>84</v>
      </c>
      <c r="I20" s="95"/>
      <c r="J20" s="97" t="s">
        <v>272</v>
      </c>
      <c r="K20" s="95"/>
      <c r="L20" s="98" t="s">
        <v>273</v>
      </c>
      <c r="M20" s="80"/>
      <c r="N20" s="80"/>
      <c r="O20" s="92"/>
    </row>
    <row r="21" spans="2:15" x14ac:dyDescent="0.25">
      <c r="B21" s="99"/>
      <c r="C21" s="100"/>
      <c r="D21" s="100"/>
      <c r="E21" s="100"/>
      <c r="F21" s="100"/>
      <c r="G21" s="100"/>
      <c r="H21" s="100"/>
      <c r="I21" s="100"/>
      <c r="J21" s="100"/>
      <c r="K21" s="100"/>
      <c r="L21" s="100"/>
      <c r="M21" s="100"/>
      <c r="N21" s="100"/>
      <c r="O21" s="101"/>
    </row>
  </sheetData>
  <sheetProtection algorithmName="SHA-512" hashValue="X43MrCvylj4hkaCKccTMBzwmt5k714LX87L+1CBL+hNRzNlMYF6Wnwif/VWiM2D0yv7FOc4mRCE3K+7uK+QODA==" saltValue="MIC2ohXkaBQvLKTkSV6QkQ==" spinCount="100000" sheet="1" objects="1" scenarios="1"/>
  <mergeCells count="2">
    <mergeCell ref="C6:C14"/>
    <mergeCell ref="B2:O3"/>
  </mergeCells>
  <conditionalFormatting sqref="J10 J12 J14">
    <cfRule type="cellIs" dxfId="5" priority="3" operator="equal">
      <formula>0</formula>
    </cfRule>
  </conditionalFormatting>
  <conditionalFormatting sqref="J8 L8 L10 L12 L14 L6 J6">
    <cfRule type="cellIs" dxfId="4" priority="2"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A1:F27"/>
  <sheetViews>
    <sheetView showGridLines="0" zoomScaleNormal="100" workbookViewId="0"/>
  </sheetViews>
  <sheetFormatPr baseColWidth="10" defaultRowHeight="15" x14ac:dyDescent="0.25"/>
  <cols>
    <col min="1" max="1" width="23.140625" style="156" customWidth="1"/>
    <col min="2" max="2" width="31.140625" style="156" customWidth="1"/>
    <col min="3" max="3" width="14.42578125" style="156" customWidth="1"/>
    <col min="4" max="4" width="32.85546875" style="156" customWidth="1"/>
    <col min="5" max="5" width="14.42578125" style="156" customWidth="1"/>
    <col min="6" max="16384" width="11.42578125" style="156"/>
  </cols>
  <sheetData>
    <row r="1" spans="1:6" ht="27" customHeight="1" x14ac:dyDescent="0.25">
      <c r="A1" s="104"/>
      <c r="B1" s="104"/>
      <c r="C1" s="104"/>
      <c r="D1" s="104"/>
      <c r="E1" s="104"/>
      <c r="F1" s="104"/>
    </row>
    <row r="2" spans="1:6" x14ac:dyDescent="0.25">
      <c r="A2" s="104"/>
      <c r="B2" s="157" t="s">
        <v>223</v>
      </c>
      <c r="C2" s="157" t="s">
        <v>265</v>
      </c>
      <c r="D2" s="157" t="s">
        <v>225</v>
      </c>
      <c r="E2" s="157" t="s">
        <v>265</v>
      </c>
      <c r="F2" s="104"/>
    </row>
    <row r="3" spans="1:6" x14ac:dyDescent="0.25">
      <c r="A3" s="104"/>
      <c r="B3" s="158" t="s">
        <v>273</v>
      </c>
      <c r="C3" s="169">
        <f>COUNTIFS(Mapa_riesgos!$V$12:$V$31,$B$3)</f>
        <v>6</v>
      </c>
      <c r="D3" s="158" t="s">
        <v>273</v>
      </c>
      <c r="E3" s="169">
        <f>COUNTIFS(Mapa_riesgos!$V$12:$V$31,$B$3,Mapa_riesgos!$AB$12:$AB$31,D3)</f>
        <v>6</v>
      </c>
      <c r="F3" s="104"/>
    </row>
    <row r="4" spans="1:6" x14ac:dyDescent="0.25">
      <c r="A4" s="104"/>
      <c r="B4" s="159"/>
      <c r="C4" s="169"/>
      <c r="D4" s="160" t="s">
        <v>272</v>
      </c>
      <c r="E4" s="169">
        <f>COUNTIFS(Mapa_riesgos!$V$12:$V$31,$B$3,Mapa_riesgos!$AB$12:$AB$31,D4)</f>
        <v>0</v>
      </c>
      <c r="F4" s="104"/>
    </row>
    <row r="5" spans="1:6" x14ac:dyDescent="0.25">
      <c r="A5" s="104"/>
      <c r="B5" s="159"/>
      <c r="C5" s="169"/>
      <c r="D5" s="161" t="s">
        <v>84</v>
      </c>
      <c r="E5" s="169">
        <f>COUNTIFS(Mapa_riesgos!$V$12:$V$31,$B$3,Mapa_riesgos!$AB$12:$AB$31,D5)</f>
        <v>0</v>
      </c>
      <c r="F5" s="104"/>
    </row>
    <row r="6" spans="1:6" x14ac:dyDescent="0.25">
      <c r="A6" s="104"/>
      <c r="B6" s="160" t="s">
        <v>272</v>
      </c>
      <c r="C6" s="169">
        <f>COUNTIFS(Mapa_riesgos!$V$12:$V$31,$B$6)</f>
        <v>12</v>
      </c>
      <c r="D6" s="158" t="s">
        <v>273</v>
      </c>
      <c r="E6" s="169">
        <f>COUNTIFS(Mapa_riesgos!$V$12:$V$31,$B$6,Mapa_riesgos!$AB$12:$AB$31,D6)</f>
        <v>0</v>
      </c>
      <c r="F6" s="104"/>
    </row>
    <row r="7" spans="1:6" x14ac:dyDescent="0.25">
      <c r="A7" s="104"/>
      <c r="B7" s="159"/>
      <c r="C7" s="169"/>
      <c r="D7" s="160" t="s">
        <v>272</v>
      </c>
      <c r="E7" s="169">
        <f>COUNTIFS(Mapa_riesgos!$V$12:$V$31,$B$6,Mapa_riesgos!$AB$12:$AB$31,D7)</f>
        <v>12</v>
      </c>
      <c r="F7" s="104"/>
    </row>
    <row r="8" spans="1:6" x14ac:dyDescent="0.25">
      <c r="A8" s="104"/>
      <c r="B8" s="159"/>
      <c r="C8" s="169"/>
      <c r="D8" s="161" t="s">
        <v>84</v>
      </c>
      <c r="E8" s="169">
        <f>COUNTIFS(Mapa_riesgos!$V$12:$V$31,$B$6,Mapa_riesgos!$AB$12:$AB$31,D8)</f>
        <v>0</v>
      </c>
      <c r="F8" s="104"/>
    </row>
    <row r="9" spans="1:6" x14ac:dyDescent="0.25">
      <c r="A9" s="104"/>
      <c r="B9" s="161" t="s">
        <v>84</v>
      </c>
      <c r="C9" s="169">
        <f>COUNTIFS(Mapa_riesgos!$V$12:$V$31,$B$9)</f>
        <v>2</v>
      </c>
      <c r="D9" s="158" t="s">
        <v>273</v>
      </c>
      <c r="E9" s="169">
        <f>COUNTIFS(Mapa_riesgos!$V$12:$V$31,$B$9,Mapa_riesgos!$AB$12:$AB$31,D9)</f>
        <v>0</v>
      </c>
      <c r="F9" s="104"/>
    </row>
    <row r="10" spans="1:6" x14ac:dyDescent="0.25">
      <c r="A10" s="104"/>
      <c r="B10" s="159"/>
      <c r="C10" s="169"/>
      <c r="D10" s="160" t="s">
        <v>272</v>
      </c>
      <c r="E10" s="169">
        <f>COUNTIFS(Mapa_riesgos!$V$12:$V$31,$B$9,Mapa_riesgos!$AB$12:$AB$31,D10)</f>
        <v>0</v>
      </c>
      <c r="F10" s="104"/>
    </row>
    <row r="11" spans="1:6" x14ac:dyDescent="0.25">
      <c r="A11" s="104"/>
      <c r="B11" s="159"/>
      <c r="C11" s="169"/>
      <c r="D11" s="161" t="s">
        <v>84</v>
      </c>
      <c r="E11" s="169">
        <f>COUNTIFS(Mapa_riesgos!$V$12:$V$31,$B$9,Mapa_riesgos!$AB$12:$AB$31,D11)</f>
        <v>2</v>
      </c>
      <c r="F11" s="104"/>
    </row>
    <row r="12" spans="1:6" x14ac:dyDescent="0.25">
      <c r="A12" s="104"/>
      <c r="B12" s="162"/>
      <c r="C12" s="105"/>
      <c r="D12" s="162"/>
      <c r="E12" s="105"/>
      <c r="F12" s="104"/>
    </row>
    <row r="13" spans="1:6" x14ac:dyDescent="0.25">
      <c r="A13" s="104"/>
      <c r="B13" s="163" t="s">
        <v>266</v>
      </c>
      <c r="C13" s="163"/>
      <c r="D13" s="105"/>
      <c r="E13" s="105">
        <f>SUM(E3:E11)</f>
        <v>20</v>
      </c>
      <c r="F13" s="104"/>
    </row>
    <row r="14" spans="1:6" x14ac:dyDescent="0.25">
      <c r="A14" s="104"/>
      <c r="B14" s="104"/>
      <c r="C14" s="104"/>
      <c r="D14" s="104"/>
      <c r="E14" s="104"/>
      <c r="F14" s="104"/>
    </row>
    <row r="15" spans="1:6" x14ac:dyDescent="0.25">
      <c r="A15" s="104"/>
      <c r="B15" s="104"/>
      <c r="C15" s="104"/>
      <c r="D15" s="104"/>
      <c r="E15" s="104"/>
      <c r="F15" s="104"/>
    </row>
    <row r="16" spans="1:6" x14ac:dyDescent="0.25">
      <c r="A16" s="104"/>
      <c r="B16" s="104"/>
      <c r="C16" s="104"/>
      <c r="D16" s="104"/>
      <c r="E16" s="104"/>
      <c r="F16" s="104"/>
    </row>
    <row r="17" spans="1:6" x14ac:dyDescent="0.25">
      <c r="A17" s="104"/>
      <c r="B17" s="104"/>
      <c r="C17" s="104"/>
      <c r="D17" s="104"/>
      <c r="E17" s="104"/>
      <c r="F17" s="104"/>
    </row>
    <row r="18" spans="1:6" x14ac:dyDescent="0.25">
      <c r="A18" s="104"/>
      <c r="B18" s="104"/>
      <c r="C18" s="104"/>
      <c r="D18" s="104"/>
      <c r="E18" s="104"/>
      <c r="F18" s="104"/>
    </row>
    <row r="19" spans="1:6" x14ac:dyDescent="0.25">
      <c r="A19" s="104"/>
      <c r="B19" s="104"/>
      <c r="C19" s="104"/>
      <c r="D19" s="104"/>
      <c r="E19" s="104"/>
      <c r="F19" s="104"/>
    </row>
    <row r="20" spans="1:6" x14ac:dyDescent="0.25">
      <c r="A20" s="104"/>
      <c r="B20" s="104"/>
      <c r="C20" s="104"/>
      <c r="D20" s="104"/>
      <c r="E20" s="104"/>
      <c r="F20" s="104"/>
    </row>
    <row r="21" spans="1:6" x14ac:dyDescent="0.25">
      <c r="A21" s="104"/>
      <c r="B21" s="104"/>
      <c r="C21" s="104"/>
      <c r="D21" s="104"/>
      <c r="E21" s="104"/>
      <c r="F21" s="104"/>
    </row>
    <row r="22" spans="1:6" x14ac:dyDescent="0.25">
      <c r="A22" s="104"/>
      <c r="B22" s="104"/>
      <c r="C22" s="104"/>
      <c r="D22" s="104"/>
      <c r="E22" s="104"/>
      <c r="F22" s="104"/>
    </row>
    <row r="23" spans="1:6" x14ac:dyDescent="0.25">
      <c r="A23" s="104"/>
      <c r="B23" s="104"/>
      <c r="C23" s="104"/>
      <c r="D23" s="104"/>
      <c r="E23" s="104"/>
      <c r="F23" s="104"/>
    </row>
    <row r="24" spans="1:6" x14ac:dyDescent="0.25">
      <c r="A24" s="104"/>
      <c r="B24" s="104"/>
      <c r="C24" s="104"/>
      <c r="D24" s="104"/>
      <c r="E24" s="104"/>
      <c r="F24" s="104"/>
    </row>
    <row r="25" spans="1:6" x14ac:dyDescent="0.25">
      <c r="A25" s="104"/>
      <c r="B25" s="104"/>
      <c r="C25" s="104"/>
      <c r="D25" s="104"/>
      <c r="E25" s="104"/>
      <c r="F25" s="104"/>
    </row>
    <row r="26" spans="1:6" x14ac:dyDescent="0.25">
      <c r="A26" s="104"/>
      <c r="B26" s="104"/>
      <c r="C26" s="104"/>
      <c r="D26" s="104"/>
      <c r="E26" s="104"/>
      <c r="F26" s="104"/>
    </row>
    <row r="27" spans="1:6" x14ac:dyDescent="0.25">
      <c r="B27" s="104"/>
      <c r="C27" s="104"/>
      <c r="D27" s="104"/>
      <c r="E27" s="104"/>
      <c r="F27" s="104"/>
    </row>
  </sheetData>
  <sheetProtection algorithmName="SHA-512" hashValue="GQKuH6bZUPhT3t7HJN0tTs5oQsLKKvrzEARLJJlLlRkwv5dnmUmCvfPHULir+nb38pOepaRP+LeaA/daey5VoQ==" saltValue="0ZSaRTR6CkMQUxqPhx3ZvA=="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ustomWidth="1"/>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20.25" customHeight="1" x14ac:dyDescent="0.25"/>
    <row r="2" spans="2:18" ht="27" customHeight="1" x14ac:dyDescent="0.25">
      <c r="B2" s="218" t="s">
        <v>280</v>
      </c>
      <c r="C2" s="219"/>
      <c r="D2" s="219"/>
      <c r="E2" s="219"/>
      <c r="F2" s="219"/>
      <c r="G2" s="219"/>
      <c r="H2" s="219"/>
      <c r="I2" s="219"/>
      <c r="J2" s="219"/>
      <c r="K2" s="219"/>
      <c r="L2" s="219"/>
      <c r="M2" s="219"/>
      <c r="N2" s="219"/>
      <c r="O2" s="220"/>
      <c r="P2" s="102"/>
    </row>
    <row r="3" spans="2:18" ht="30" customHeight="1" x14ac:dyDescent="0.25">
      <c r="B3" s="221"/>
      <c r="C3" s="222"/>
      <c r="D3" s="222"/>
      <c r="E3" s="222"/>
      <c r="F3" s="222"/>
      <c r="G3" s="222"/>
      <c r="H3" s="222"/>
      <c r="I3" s="222"/>
      <c r="J3" s="222"/>
      <c r="K3" s="222"/>
      <c r="L3" s="222"/>
      <c r="M3" s="222"/>
      <c r="N3" s="222"/>
      <c r="O3" s="223"/>
      <c r="P3" s="102"/>
    </row>
    <row r="4" spans="2:18" ht="20.25" customHeight="1" x14ac:dyDescent="0.25">
      <c r="B4" s="78"/>
      <c r="C4" s="80"/>
      <c r="D4" s="80"/>
      <c r="E4" s="80"/>
      <c r="F4" s="80"/>
      <c r="G4" s="80"/>
      <c r="H4" s="80"/>
      <c r="I4" s="80"/>
      <c r="J4" s="80"/>
      <c r="K4" s="80"/>
      <c r="L4" s="80"/>
      <c r="M4" s="80"/>
      <c r="N4" s="80"/>
      <c r="O4" s="92"/>
      <c r="P4" s="78"/>
    </row>
    <row r="5" spans="2:18" x14ac:dyDescent="0.25">
      <c r="B5" s="78"/>
      <c r="C5" s="80"/>
      <c r="D5" s="79"/>
      <c r="E5" s="80"/>
      <c r="F5" s="79"/>
      <c r="G5" s="80"/>
      <c r="H5" s="79"/>
      <c r="I5" s="80"/>
      <c r="J5" s="79"/>
      <c r="K5" s="80"/>
      <c r="L5" s="79"/>
      <c r="M5" s="80"/>
      <c r="N5" s="79"/>
      <c r="O5" s="92"/>
      <c r="P5" s="78"/>
    </row>
    <row r="6" spans="2:18" ht="40.5" customHeight="1" x14ac:dyDescent="0.25">
      <c r="B6" s="78"/>
      <c r="C6" s="217" t="s">
        <v>271</v>
      </c>
      <c r="D6" s="81" t="str">
        <f>Datos!T2</f>
        <v>Muy alta (5)</v>
      </c>
      <c r="E6" s="80"/>
      <c r="F6" s="79"/>
      <c r="G6" s="83"/>
      <c r="H6" s="79"/>
      <c r="I6" s="83"/>
      <c r="J6" s="82">
        <f>COUNTIFS(Mapa_riesgos!$X$12:$X$31,$D6,Mapa_riesgos!$Z$12:$Z$31,J$16)</f>
        <v>0</v>
      </c>
      <c r="K6" s="83"/>
      <c r="L6" s="82">
        <f>COUNTIFS(Mapa_riesgos!$X$12:$X$31,$D6,Mapa_riesgos!$Z$12:$Z$31,L$16)</f>
        <v>0</v>
      </c>
      <c r="M6" s="83"/>
      <c r="N6" s="84">
        <f>COUNTIFS(Mapa_riesgos!$X$12:$X$31,$D6,Mapa_riesgos!$Z$12:$Z$31,N$16)</f>
        <v>0</v>
      </c>
      <c r="O6" s="92"/>
      <c r="P6" s="78"/>
    </row>
    <row r="7" spans="2:18" ht="12" customHeight="1" x14ac:dyDescent="0.25">
      <c r="B7" s="78"/>
      <c r="C7" s="217"/>
      <c r="D7" s="85"/>
      <c r="E7" s="80"/>
      <c r="F7" s="86"/>
      <c r="G7" s="83"/>
      <c r="H7" s="86"/>
      <c r="I7" s="83"/>
      <c r="J7" s="86"/>
      <c r="K7" s="83"/>
      <c r="L7" s="86"/>
      <c r="M7" s="83"/>
      <c r="N7" s="86"/>
      <c r="O7" s="92"/>
      <c r="P7" s="78"/>
    </row>
    <row r="8" spans="2:18" ht="40.5" customHeight="1" x14ac:dyDescent="0.25">
      <c r="B8" s="78"/>
      <c r="C8" s="217"/>
      <c r="D8" s="81" t="str">
        <f>Datos!T3</f>
        <v>Alta (4)</v>
      </c>
      <c r="E8" s="80"/>
      <c r="F8" s="79"/>
      <c r="G8" s="83"/>
      <c r="H8" s="79"/>
      <c r="I8" s="83"/>
      <c r="J8" s="82">
        <f>COUNTIFS(Mapa_riesgos!$X$12:$X$31,$D8,Mapa_riesgos!$Z$12:$Z$31,J$16)</f>
        <v>0</v>
      </c>
      <c r="K8" s="83"/>
      <c r="L8" s="82">
        <f>COUNTIFS(Mapa_riesgos!$X$12:$X$31,$D8,Mapa_riesgos!$Z$12:$Z$31,L$16)</f>
        <v>0</v>
      </c>
      <c r="M8" s="83"/>
      <c r="N8" s="84">
        <f>COUNTIFS(Mapa_riesgos!$X$12:$X$31,$D8,Mapa_riesgos!$Z$12:$Z$31,N$16)</f>
        <v>0</v>
      </c>
      <c r="O8" s="92"/>
      <c r="P8" s="78"/>
    </row>
    <row r="9" spans="2:18" ht="11.25" customHeight="1" x14ac:dyDescent="0.25">
      <c r="B9" s="78"/>
      <c r="C9" s="217"/>
      <c r="D9" s="85"/>
      <c r="E9" s="80"/>
      <c r="F9" s="86"/>
      <c r="G9" s="83"/>
      <c r="H9" s="86"/>
      <c r="I9" s="83"/>
      <c r="J9" s="86"/>
      <c r="K9" s="83"/>
      <c r="L9" s="86"/>
      <c r="M9" s="83"/>
      <c r="N9" s="86"/>
      <c r="O9" s="92"/>
      <c r="P9" s="78"/>
    </row>
    <row r="10" spans="2:18" ht="40.5" customHeight="1" x14ac:dyDescent="0.25">
      <c r="B10" s="78"/>
      <c r="C10" s="217"/>
      <c r="D10" s="81" t="str">
        <f>Datos!T4</f>
        <v>Media (3)</v>
      </c>
      <c r="E10" s="80"/>
      <c r="F10" s="79"/>
      <c r="G10" s="83"/>
      <c r="H10" s="79"/>
      <c r="I10" s="83"/>
      <c r="J10" s="87">
        <f>COUNTIFS(Mapa_riesgos!$X$12:$X$31,$D10,Mapa_riesgos!$Z$12:$Z$31,J$16)</f>
        <v>0</v>
      </c>
      <c r="K10" s="83"/>
      <c r="L10" s="82">
        <f>COUNTIFS(Mapa_riesgos!$X$12:$X$31,$D10,Mapa_riesgos!$Z$12:$Z$31,L$16)</f>
        <v>0</v>
      </c>
      <c r="M10" s="83"/>
      <c r="N10" s="84">
        <f>COUNTIFS(Mapa_riesgos!$X$12:$X$31,$D10,Mapa_riesgos!$Z$12:$Z$31,N$16)</f>
        <v>0</v>
      </c>
      <c r="O10" s="92"/>
      <c r="P10" s="78"/>
      <c r="R10" s="112"/>
    </row>
    <row r="11" spans="2:18" ht="9" customHeight="1" x14ac:dyDescent="0.25">
      <c r="B11" s="78"/>
      <c r="C11" s="217"/>
      <c r="D11" s="85"/>
      <c r="E11" s="80"/>
      <c r="F11" s="86"/>
      <c r="G11" s="83"/>
      <c r="H11" s="86"/>
      <c r="I11" s="83"/>
      <c r="J11" s="86"/>
      <c r="K11" s="83"/>
      <c r="L11" s="86"/>
      <c r="M11" s="83"/>
      <c r="N11" s="86"/>
      <c r="O11" s="92"/>
      <c r="P11" s="78"/>
    </row>
    <row r="12" spans="2:18" ht="40.5" customHeight="1" x14ac:dyDescent="0.25">
      <c r="B12" s="78"/>
      <c r="C12" s="217"/>
      <c r="D12" s="81" t="str">
        <f>Datos!T5</f>
        <v>Baja (2)</v>
      </c>
      <c r="E12" s="80"/>
      <c r="F12" s="79"/>
      <c r="G12" s="83"/>
      <c r="H12" s="79"/>
      <c r="I12" s="83"/>
      <c r="J12" s="87">
        <f>COUNTIFS(Mapa_riesgos!$X$12:$X$31,$D12,Mapa_riesgos!$Z$12:$Z$31,J$16)</f>
        <v>0</v>
      </c>
      <c r="K12" s="83"/>
      <c r="L12" s="82">
        <f>COUNTIFS(Mapa_riesgos!$X$12:$X$31,$D12,Mapa_riesgos!$Z$12:$Z$31,L$16)</f>
        <v>0</v>
      </c>
      <c r="M12" s="83"/>
      <c r="N12" s="84">
        <f>COUNTIFS(Mapa_riesgos!$X$12:$X$31,$D12,Mapa_riesgos!$Z$12:$Z$31,N$16)</f>
        <v>0</v>
      </c>
      <c r="O12" s="92"/>
      <c r="P12" s="78"/>
      <c r="R12" s="113"/>
    </row>
    <row r="13" spans="2:18" ht="9.75" customHeight="1" x14ac:dyDescent="0.25">
      <c r="B13" s="78"/>
      <c r="C13" s="217"/>
      <c r="D13" s="85"/>
      <c r="E13" s="80"/>
      <c r="F13" s="86"/>
      <c r="G13" s="83"/>
      <c r="H13" s="86"/>
      <c r="I13" s="83"/>
      <c r="J13" s="86"/>
      <c r="K13" s="83"/>
      <c r="L13" s="86"/>
      <c r="M13" s="83"/>
      <c r="N13" s="86"/>
      <c r="O13" s="92"/>
      <c r="P13" s="78"/>
    </row>
    <row r="14" spans="2:18" ht="40.5" customHeight="1" x14ac:dyDescent="0.25">
      <c r="B14" s="78"/>
      <c r="C14" s="217"/>
      <c r="D14" s="81" t="str">
        <f>Datos!T6</f>
        <v>Muy baja (1)</v>
      </c>
      <c r="E14" s="80"/>
      <c r="F14" s="79"/>
      <c r="G14" s="83"/>
      <c r="H14" s="79"/>
      <c r="I14" s="83"/>
      <c r="J14" s="87">
        <f>COUNTIFS(Mapa_riesgos!$X$12:$X$31,$D14,Mapa_riesgos!$Z$12:$Z$31,J$16)</f>
        <v>2</v>
      </c>
      <c r="K14" s="83"/>
      <c r="L14" s="82">
        <f>COUNTIFS(Mapa_riesgos!$X$12:$X$31,$D14,Mapa_riesgos!$Z$12:$Z$31,L$16)</f>
        <v>12</v>
      </c>
      <c r="M14" s="83"/>
      <c r="N14" s="84">
        <f>COUNTIFS(Mapa_riesgos!$X$12:$X$31,$D14,Mapa_riesgos!$Z$12:$Z$31,N$16)</f>
        <v>6</v>
      </c>
      <c r="O14" s="92"/>
      <c r="P14" s="78"/>
    </row>
    <row r="15" spans="2:18" ht="27.75" customHeight="1" x14ac:dyDescent="0.25">
      <c r="B15" s="78"/>
      <c r="C15" s="80"/>
      <c r="D15" s="79"/>
      <c r="E15" s="80"/>
      <c r="F15" s="79"/>
      <c r="G15" s="80"/>
      <c r="H15" s="79"/>
      <c r="I15" s="80"/>
      <c r="J15" s="79"/>
      <c r="K15" s="80"/>
      <c r="L15" s="79"/>
      <c r="M15" s="80"/>
      <c r="N15" s="79"/>
      <c r="O15" s="92"/>
      <c r="P15" s="78"/>
    </row>
    <row r="16" spans="2:18" ht="41.25" customHeight="1" x14ac:dyDescent="0.25">
      <c r="B16" s="78"/>
      <c r="C16" s="80"/>
      <c r="D16" s="80"/>
      <c r="E16" s="80"/>
      <c r="F16" s="79"/>
      <c r="G16" s="88"/>
      <c r="H16" s="79"/>
      <c r="I16" s="88"/>
      <c r="J16" s="81" t="str">
        <f>Datos!U4</f>
        <v>Moderado (3)</v>
      </c>
      <c r="K16" s="88"/>
      <c r="L16" s="81" t="str">
        <f>Datos!U3</f>
        <v>Mayor (4)</v>
      </c>
      <c r="M16" s="88"/>
      <c r="N16" s="81" t="str">
        <f>Datos!U2</f>
        <v>Catastrófico (5)</v>
      </c>
      <c r="O16" s="92"/>
      <c r="P16" s="78"/>
    </row>
    <row r="17" spans="2:16" ht="41.25" customHeight="1" x14ac:dyDescent="0.25">
      <c r="B17" s="78"/>
      <c r="C17" s="80"/>
      <c r="D17" s="80"/>
      <c r="E17" s="80"/>
      <c r="F17" s="89"/>
      <c r="G17" s="90"/>
      <c r="H17" s="89"/>
      <c r="I17" s="90"/>
      <c r="J17" s="91"/>
      <c r="K17" s="90"/>
      <c r="L17" s="91" t="s">
        <v>270</v>
      </c>
      <c r="M17" s="90"/>
      <c r="N17" s="89"/>
      <c r="O17" s="92"/>
      <c r="P17" s="78"/>
    </row>
    <row r="18" spans="2:16" ht="18" customHeight="1" x14ac:dyDescent="0.25">
      <c r="B18" s="78"/>
      <c r="C18" s="80"/>
      <c r="D18" s="80"/>
      <c r="E18" s="80"/>
      <c r="F18" s="80"/>
      <c r="G18" s="80"/>
      <c r="H18" s="80"/>
      <c r="I18" s="80"/>
      <c r="J18" s="80"/>
      <c r="K18" s="80"/>
      <c r="L18" s="80"/>
      <c r="M18" s="80"/>
      <c r="N18" s="80"/>
      <c r="O18" s="92"/>
      <c r="P18" s="78"/>
    </row>
    <row r="19" spans="2:16" ht="26.25" x14ac:dyDescent="0.25">
      <c r="B19" s="78"/>
      <c r="C19" s="80"/>
      <c r="D19" s="91" t="s">
        <v>224</v>
      </c>
      <c r="E19" s="80"/>
      <c r="F19" s="80"/>
      <c r="G19" s="83"/>
      <c r="H19" s="93">
        <f>+F8+F10+H8+H10+H12+J10+J12+J14</f>
        <v>2</v>
      </c>
      <c r="I19" s="83"/>
      <c r="J19" s="93">
        <f>+F6+H6+J6+J8+L6+L8+L10+L12+L14</f>
        <v>12</v>
      </c>
      <c r="K19" s="83"/>
      <c r="L19" s="93">
        <f>+N6+N8+N10+N12+N14</f>
        <v>6</v>
      </c>
      <c r="M19" s="90"/>
      <c r="N19" s="90"/>
      <c r="O19" s="92"/>
      <c r="P19" s="78"/>
    </row>
    <row r="20" spans="2:16" ht="26.25" customHeight="1" x14ac:dyDescent="0.3">
      <c r="B20" s="78"/>
      <c r="C20" s="80"/>
      <c r="D20" s="94">
        <f>SUM(F6:N14)</f>
        <v>20</v>
      </c>
      <c r="E20" s="80"/>
      <c r="F20" s="80"/>
      <c r="G20" s="95"/>
      <c r="H20" s="96" t="s">
        <v>84</v>
      </c>
      <c r="I20" s="95"/>
      <c r="J20" s="97" t="s">
        <v>272</v>
      </c>
      <c r="K20" s="95"/>
      <c r="L20" s="98" t="s">
        <v>273</v>
      </c>
      <c r="M20" s="80"/>
      <c r="N20" s="80"/>
      <c r="O20" s="92"/>
      <c r="P20" s="78"/>
    </row>
    <row r="21" spans="2:16" x14ac:dyDescent="0.25">
      <c r="B21" s="99"/>
      <c r="C21" s="100"/>
      <c r="D21" s="100"/>
      <c r="E21" s="100"/>
      <c r="F21" s="100"/>
      <c r="G21" s="100"/>
      <c r="H21" s="100"/>
      <c r="I21" s="100"/>
      <c r="J21" s="100"/>
      <c r="K21" s="100"/>
      <c r="L21" s="100"/>
      <c r="M21" s="100"/>
      <c r="N21" s="100"/>
      <c r="O21" s="101"/>
      <c r="P21" s="78"/>
    </row>
  </sheetData>
  <sheetProtection algorithmName="SHA-512" hashValue="zvQfanMsHu6uoWDckAhvT6O+Om6csuxDZFc7z/D6bGnwv3UaNXpP1AUB4guYkpyXJessAo28waoua/qWMyDPUQ==" saltValue="+Z5/TPdYMTiWkoueG/GEFA==" spinCount="100000" sheet="1" objects="1" scenarios="1"/>
  <mergeCells count="2">
    <mergeCell ref="C6:C14"/>
    <mergeCell ref="B2:O3"/>
  </mergeCells>
  <conditionalFormatting sqref="J10 J12 J14">
    <cfRule type="cellIs" dxfId="2" priority="3" operator="equal">
      <formula>0</formula>
    </cfRule>
  </conditionalFormatting>
  <conditionalFormatting sqref="J6 L6 J8 L8 L10 L12 L14">
    <cfRule type="cellIs" dxfId="1" priority="2"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cp:lastModifiedBy>
  <cp:revision/>
  <cp:lastPrinted>2019-05-31T22:31:03Z</cp:lastPrinted>
  <dcterms:created xsi:type="dcterms:W3CDTF">2019-02-01T14:35:23Z</dcterms:created>
  <dcterms:modified xsi:type="dcterms:W3CDTF">2022-12-19T21:33:45Z</dcterms:modified>
  <cp:category/>
  <cp:contentStatus/>
</cp:coreProperties>
</file>