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C:\Users\mjpedraza\Desktop\"/>
    </mc:Choice>
  </mc:AlternateContent>
  <xr:revisionPtr revIDLastSave="0" documentId="8_{9AC3B7EE-156B-4F95-8F60-106B340E8D9C}" xr6:coauthVersionLast="47" xr6:coauthVersionMax="47" xr10:uidLastSave="{00000000-0000-0000-0000-000000000000}"/>
  <bookViews>
    <workbookView xWindow="-120" yWindow="-120" windowWidth="29040" windowHeight="15840" xr2:uid="{00000000-000D-0000-FFFF-FFFF00000000}"/>
  </bookViews>
  <sheets>
    <sheet name="Plan PIGA 2022" sheetId="1" r:id="rId1"/>
  </sheets>
  <definedNames>
    <definedName name="_xlnm._FilterDatabase" localSheetId="0" hidden="1">'Plan PIGA 2022'!$D$5:$AK$48</definedName>
    <definedName name="_xlnm.Print_Area" localSheetId="0">'Plan PIGA 2022'!$A$1:$AN$48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42" i="1" l="1"/>
  <c r="AC35" i="1" l="1"/>
  <c r="AC32" i="1"/>
  <c r="AC27" i="1"/>
  <c r="AC20" i="1"/>
  <c r="AC17" i="1" l="1"/>
  <c r="H31" i="1" l="1"/>
  <c r="E20" i="1"/>
  <c r="E35" i="1"/>
  <c r="Z45" i="1"/>
  <c r="Z43" i="1"/>
  <c r="Z35" i="1"/>
  <c r="Z31" i="1"/>
  <c r="Z29" i="1"/>
  <c r="Z23" i="1"/>
  <c r="Z20" i="1"/>
  <c r="Z14" i="1"/>
  <c r="Z13" i="1"/>
  <c r="Z8" i="1"/>
  <c r="Z7" i="1"/>
  <c r="W40" i="1"/>
  <c r="W35" i="1"/>
  <c r="W20" i="1"/>
  <c r="W16" i="1"/>
  <c r="W10" i="1"/>
  <c r="T38" i="1"/>
  <c r="T35" i="1"/>
  <c r="T32" i="1"/>
  <c r="T29" i="1"/>
  <c r="T28" i="1"/>
  <c r="T20" i="1"/>
  <c r="T14" i="1"/>
  <c r="T8" i="1"/>
  <c r="Q45" i="1"/>
  <c r="Q44" i="1"/>
  <c r="Q41" i="1"/>
  <c r="Q39" i="1"/>
  <c r="Q35" i="1"/>
  <c r="Q31" i="1"/>
  <c r="Q27" i="1"/>
  <c r="Q25" i="1"/>
  <c r="Q24" i="1"/>
  <c r="Q20" i="1"/>
  <c r="Q16" i="1"/>
  <c r="Q10" i="1"/>
  <c r="N42" i="1"/>
  <c r="N36" i="1"/>
  <c r="N35" i="1"/>
  <c r="N29" i="1"/>
  <c r="N26" i="1"/>
  <c r="N20" i="1"/>
  <c r="N14" i="1"/>
  <c r="N9" i="1"/>
  <c r="N8" i="1"/>
  <c r="K46" i="1"/>
  <c r="K35" i="1"/>
  <c r="K32" i="1"/>
  <c r="K20" i="1"/>
  <c r="K16" i="1"/>
  <c r="K13" i="1"/>
  <c r="K10" i="1"/>
  <c r="K7" i="1"/>
  <c r="H45" i="1"/>
  <c r="H40" i="1"/>
  <c r="H37" i="1"/>
  <c r="H35" i="1"/>
  <c r="H20" i="1"/>
  <c r="H14" i="1"/>
  <c r="H8" i="1"/>
  <c r="AN7" i="1" l="1"/>
  <c r="AN13" i="1"/>
  <c r="AN20" i="1"/>
  <c r="AN31" i="1"/>
  <c r="AN35" i="1"/>
  <c r="AI47" i="1"/>
  <c r="Q47" i="1"/>
  <c r="K47" i="1"/>
  <c r="G47" i="1" l="1"/>
  <c r="J47" i="1"/>
  <c r="M47" i="1"/>
  <c r="P47" i="1"/>
  <c r="S47" i="1"/>
  <c r="V47" i="1"/>
  <c r="Y47" i="1"/>
  <c r="Z47" i="1"/>
  <c r="AB47" i="1"/>
  <c r="AC47" i="1"/>
  <c r="AE47" i="1"/>
  <c r="AF47" i="1"/>
  <c r="AH47" i="1"/>
  <c r="AK47" i="1"/>
  <c r="AL47" i="1"/>
  <c r="D47" i="1"/>
  <c r="AN47" i="1" l="1"/>
  <c r="C47" i="1"/>
  <c r="D48" i="1"/>
  <c r="AB48" i="1"/>
  <c r="AK48" i="1"/>
  <c r="P48" i="1"/>
  <c r="AF48" i="1"/>
  <c r="M48" i="1"/>
  <c r="S48" i="1"/>
  <c r="V48" i="1"/>
  <c r="AI48" i="1"/>
  <c r="H47" i="1" l="1"/>
  <c r="W47" i="1"/>
  <c r="T47" i="1"/>
  <c r="N47" i="1"/>
  <c r="K48" i="1"/>
  <c r="AC48" i="1"/>
  <c r="AH48" i="1"/>
  <c r="Z48" i="1"/>
  <c r="AE48" i="1"/>
  <c r="J48" i="1"/>
  <c r="Y48" i="1"/>
  <c r="H48" i="1"/>
  <c r="G48" i="1"/>
  <c r="W48" i="1"/>
  <c r="T48" i="1"/>
  <c r="Q48" i="1"/>
  <c r="N48" i="1"/>
  <c r="AN48" i="1" l="1"/>
  <c r="E68" i="1"/>
  <c r="E47" i="1" l="1"/>
  <c r="AN49" i="1" s="1"/>
  <c r="E48" i="1"/>
</calcChain>
</file>

<file path=xl/sharedStrings.xml><?xml version="1.0" encoding="utf-8"?>
<sst xmlns="http://schemas.openxmlformats.org/spreadsheetml/2006/main" count="442" uniqueCount="170">
  <si>
    <t>DESCRIPCION DE LA ACTIVIDAD</t>
  </si>
  <si>
    <t>RESPONSABLE</t>
  </si>
  <si>
    <t># actividades</t>
  </si>
  <si>
    <t>Enero</t>
  </si>
  <si>
    <t>Febrero</t>
  </si>
  <si>
    <t>Marzo</t>
  </si>
  <si>
    <t>Abril</t>
  </si>
  <si>
    <t>Mayo</t>
  </si>
  <si>
    <t>Junio</t>
  </si>
  <si>
    <t>Julio</t>
  </si>
  <si>
    <t>Agosto</t>
  </si>
  <si>
    <t>Septiembre</t>
  </si>
  <si>
    <t>Octubre</t>
  </si>
  <si>
    <t>Noviembre</t>
  </si>
  <si>
    <t>Diciembre</t>
  </si>
  <si>
    <t xml:space="preserve">Prog. </t>
  </si>
  <si>
    <t xml:space="preserve">Ejec. </t>
  </si>
  <si>
    <t xml:space="preserve">Gestión </t>
  </si>
  <si>
    <t>RESULTADO %</t>
  </si>
  <si>
    <t>Dirección Administrativa y Financiera</t>
  </si>
  <si>
    <t>TOTALES</t>
  </si>
  <si>
    <t>PONDERACIÓN PROGRAMAS</t>
  </si>
  <si>
    <t>PROGRAMA USO EFICIENTE DEL AGUA 20%</t>
  </si>
  <si>
    <t>Implementar una campaña de uso eficiente de agua dirigida a funcionarios y contratistas</t>
  </si>
  <si>
    <t>1. USO EFICIENTE DE AGUA  20%</t>
  </si>
  <si>
    <t>2. USO EFICIENTE DE ENERGIA  20%</t>
  </si>
  <si>
    <t>3. PROGRAMA GESTIÓN INTEGRAL DE RESIDUOS 20%</t>
  </si>
  <si>
    <t>5. PROGRAMA CONSUMOS SOSTENIBLE 20%</t>
  </si>
  <si>
    <t>4. PROGRAMA PRÁCTICAS SOSTENIBLES 20%</t>
  </si>
  <si>
    <t xml:space="preserve">EN PROYECTO DE INVERSIÓN </t>
  </si>
  <si>
    <t>PROGRAMACIÓN ACTIVIDADES PLAN INSTITUCIONAL DE GESTIÓN AMBIENTAL 2022</t>
  </si>
  <si>
    <t>Gestionar mensualmente de manera integral la totalidad de residuos (Aprovechables, RESPEL y/o Especiales) generados por la Secretaría General, con gestores autorizados en cumplimiento de la normatividad vigente</t>
  </si>
  <si>
    <t>Realizar en cada semestre, un informe de análisis de los consumos, identificando las sedes que más ahorran, inventarios hidrosanitarios y fugas (si aplica), con el fin de generar estrategias de disminución en la Secretaría General</t>
  </si>
  <si>
    <t>Realizar cada dos (2) meses, el seguimiento y análisis del consumo de agua en las sedes donde la Entidad realiza el pago del servicio público de acueducto, para generar reconocimiento a las sedes que son ganadoras del pódium</t>
  </si>
  <si>
    <t>Realizar durante la vigencia, cinco (5) actividades para fomentar el ahorro del agua en las tres sedes  con mayor consumo identificadas en el seguimiento bimestral al consumo de agua.</t>
  </si>
  <si>
    <t>Implementar durante la vigencia, una campaña de uso eficiente de la Energía, dirigida a funcionarios y contratistas</t>
  </si>
  <si>
    <t>Realizar durante la vigencia, cinco (5) actividades para fomentar el ahorro de energía en las tres sedes  con mayor consumo identificadas en el seguimiento bimestral al consumo de energía.</t>
  </si>
  <si>
    <t>Implementar durante la vigencia, una campaña de Gestión Integral de Residuos, dirigida a funcionarios y contratistas</t>
  </si>
  <si>
    <t>Actualizar una vez al año, el Plan de Gestión Integral de Residuos Peligrosos- RESPEL de la sede Imprenta Distrital</t>
  </si>
  <si>
    <t>Actualizar una vez al año, el Plan de Gestión Integral de Residuos Peligrosos y RAEE de las sedes</t>
  </si>
  <si>
    <t>Consolidar (2) veces durante la vigencia, la información sobre permisos ambientales, ordenes de servicio, certificados de gestión de residuos peligrosos  y/o especiales, entre otros documentos, generados en la ejecución de los contratos de: plantas eléctricas, ascensores y mantenimiento de vehículos propios.</t>
  </si>
  <si>
    <t>Realizar en cada semestre, una (1) socialización sobre el manejo adecuado de los productos químicos dirigidos a los funcionarios y contratistas que manipulen dichos productos de la Secretaría General.</t>
  </si>
  <si>
    <t>Realizar durante la vigencia, un (1) diagnóstico en las sedes de la Secretaria General sobre la existencia de asbesto en las mismas.</t>
  </si>
  <si>
    <t>Implementar durante la vigencia, tres estrategias para incentivar el uso sostenible y la reducción progresiva de plásticos de un solo uso en cumplimiento del Artículo 9 del Decreto 317 de 2021.</t>
  </si>
  <si>
    <t>Realizar en la vigencia, cinco (5) socializaciones al 20% de los de contratistas de la SG, que generen impacto ambiental significativo para fortalecer la implementación de obligaciones ambientales conforme al contrato suscrito.</t>
  </si>
  <si>
    <t>Realizar en la vigencia, la inclusión de cláusulas ambientales en el 95% de los procesos  contractuales suscritos por la Entidad.</t>
  </si>
  <si>
    <t>Desarrollar de manera mensual,  una estrategia de motivación para fomentar el uso de transporte sostenible en algunas sedes de la Secretaría General.</t>
  </si>
  <si>
    <t>Implementar durante la vigencia, una campaña sobre movilidad sostenible dirigida a funcionarios y contratistas.</t>
  </si>
  <si>
    <t>Incrementar en un 10% la participación de personal en el desarrollo de la Semana Ambiental a realizarse en el mes de junio, teniendo como línea base el año 2021</t>
  </si>
  <si>
    <t>Realizar en cada semestre, una intervención ambiental en cada una de las sedes concertadas</t>
  </si>
  <si>
    <t>Revisar y/o actualizar durante la vigencia, una (1) vez la matriz de aspectos e impactos ambientales, matriz normativa y matriz de riesgos ambientales de la Entidad.</t>
  </si>
  <si>
    <t>Tramitar durante la vigencia, cinco (5) registros de Elementos de Publicidad Exterior Visual, ante la S.D.A.</t>
  </si>
  <si>
    <t>Instalar en la vigencia, un (1) sistema de riego de aguas lluvias en una de las sedes que cuentan con huerta urbana</t>
  </si>
  <si>
    <t>Elaborar en cada semestre, un (1) informe sobre el avance en la gestión realizada para la implementación de fuentes no convencionales de energía en las sedes de la Entidad.</t>
  </si>
  <si>
    <t>Realizar trimestralmente, un (1) seguimiento al estado de las tres (3) huertas urbanas existentes de la Secretaría General.</t>
  </si>
  <si>
    <t>Realizar en cada semestre, retroalimentaciones a los enlaces ambientales para fortalecer los conocimientos en los lineamientos y avances en la implementación del PIGA.</t>
  </si>
  <si>
    <t>Reemplazar el 6 % de los sistemas  hidrosanitarios no ahorradores para alcanzar el  100%   en las sedes concertadas de la Entidad.</t>
  </si>
  <si>
    <t>Implementar en cada semestre, una (1) acción en el marco del cumplimiento de la política cero papel.</t>
  </si>
  <si>
    <t>Realizar en cada semestre, un informe que incluya: el análisis de los consumos, las sedes que más ahorran, inventarios lumínicos, con el fin de generar estrategias de disminución en la Secretaría General</t>
  </si>
  <si>
    <t>Realizar cada dos meses, el seguimiento y análisis del consumo de energía en las sedes donde la Entidad realiza el pago del servicio público, para generar reconocimiento a las sedes que son ganadoras del pódium</t>
  </si>
  <si>
    <t>Instalar en el segundo semestre en 5 sedes de la entidad sensores de presencialidad en algunos de sus baños.</t>
  </si>
  <si>
    <t>Reemplazar el 3 % de los sistemas lumínicos no ahorradores para alcanzar el  100% en las sedes concertadas a las que les aplique el programa.</t>
  </si>
  <si>
    <t xml:space="preserve">Reducir la adquisición de Elementos Plásticos de un Solo Uso- EPSU para el desarrollo de actividades de cafetería en la Entidad.
</t>
  </si>
  <si>
    <t>PROGRAMA USO EFICIENTE DE LA ENERGÍA 20%</t>
  </si>
  <si>
    <t>PROGRAMA GESTIÓN INTEGRAL DE RESIDUOS 20%</t>
  </si>
  <si>
    <t>PROGRAMA CONSUMO SOSTENIBLE 20%</t>
  </si>
  <si>
    <t>PROGRAMA IMPLEMENTACIÓN DE PRÁCTICAS SOSTENIBLES 20%</t>
  </si>
  <si>
    <t>PLAN DE ACCIÓN ANUAL - PLAN INSTITUCIONAL DE GESTIÓN AMBIENTAL- PIGA 2022</t>
  </si>
  <si>
    <t>Para este periodo no aplica reporte.</t>
  </si>
  <si>
    <t>Para este período no se adelantaron acciones para esta actividad.</t>
  </si>
  <si>
    <t>En la matriz "Seguimiento  y análisis de los consumos de agua por sedes", se consolida el consumo de agua de los meses noviembre - diciembre, obteniendo los siguientes resultados:
Se evidencia cumplimiento de la meta establecida en el PIGA 2020 - 2024 para las sedes concertadas, con un consumo de 2700 m3. 
En cuanto a las sedes no concertadas hubo un consumo de 109 m3.
Adicionalmente, se creó el documento de las reglas del reconocimiento ambiental pódium y presentación en power point el cual se remitió a través de correo electrónico a los enlaces de cada sede.</t>
  </si>
  <si>
    <t>En la matriz "Seguimiento y análisis de los consumos de energía por sedes", se consolida el consumo de energía del mes de enero de 2022 obteniendo los siguientes resultados:
Se evidencia cumplimiento de la meta establecida en el PIGA 2020-2024 para las sedes concertadas, ya que se consumió 163,091 kW/h. 
En cuanto a las sedes no concertadas se consumió 4.651 kW/h
Adicionalmente, se creó el documento de las reglas del reconocimiento ambiental pódium y presentación en power point el cual se remitió a través de correo electrónico a los enlaces de cada sede.</t>
  </si>
  <si>
    <t>El día 23/02/2022 se realizó la socialización de cláusulas ambientales y la implementación del formato de seguimiento a la gestión de los residuos de aceite lubricante, peligrosos y especiales que se puedan generar en la ejecución de los contratos con las empresas: TK Elevadores, Otis Elevator, Mitsubishi Electric, GPS Electronics, Expertos Ingenieros, Sube Ingeniería, Seguridad Percol y 2F Construcciones.</t>
  </si>
  <si>
    <t>Para lograr la inclusión de las cláusulas ambientales en los procesos contractuales de la entidad, en el mes de febrero se realizó:
* Memorando con radicado 3-2022-5914 del 15/02/2022 estableciendo las fechas de reporte por parte de las dependencias de la Entidad, sobre el seguimiento a las cláusulas ambientales de los procesos contractuales vigentes.
* La inclusión de cláusulas ambientales en 2 procesos contractuales, lo que corresponde al 66,7% de los procesos de contratación en los que era posible incluir este tipo de obligaciones.</t>
  </si>
  <si>
    <t>El 2 de febrero se realizó una sesión de habilidades en Bici en la sede Manzana Liévano, contando con la participación de 26 funcionarios y contratistas.</t>
  </si>
  <si>
    <t xml:space="preserve">Se realizaron 21 intervenciones ambientales a las sedes concertadas y 5 en las sedes no concertadas, logrando identificar las necesidades en material ambiental y el estado actual de la implementación del PIGA en cada una de ellas. Lo cuál permite proyectar acciones de mejora que contribuyan a alcanzar los objetivos trazados. </t>
  </si>
  <si>
    <t>Se realizó acompañamiento a las sedes con huerta Urbana (CE Bosa, CE Suba y Manzana Liévano) con el apoyo del Jardín Botánico José Celestino Mutis (JBB), para verificar el estado de cada una de ellas, dentro de los temas relevantes verificados, se tiene:
1. CE Bosa, el JBB realizará entrega de tierra abonada para adicionarlas en las camas de las huertas; con el apoyo de la cuadrilla de la S.G se realizará la adaptación de riego de agua lluvia, que de acuerdo a la programación se realizará en el mes de agosto.
2. CE Suba, en el mes de marzo iniciaran capacitaciones con el JBB, sobre agricultura urbana para continuar con la huerta e implementar otro espacio, las especies existentes no presentan enfermedades (excepto el frijol, que será tratado).
3.  Manzana Liévano, se realizaron 2 mantenimientos en el mes con el apoyo del JBB, en el que se ha realizado, cosecha, deshierbe y siembra, así como se realizó volteo de la tierra que se encuentra en la caja de compostaje.</t>
  </si>
  <si>
    <t xml:space="preserve">Se realizó informe de análisis de agua, donde se incluyen los análisis de los consumos, caracterizaciones hídricas las sedes que más ahorran, inventarios hídricos, seguimiento de estrategias del mes de junio y diciembre de 2021 y  se generaron 4 estrategias de disminución en la Secretaría General </t>
  </si>
  <si>
    <t>Se envió la información correspondiente  los consumos y se socializó en la reunión de enlaces las condiciones de participación en el reconocimiento ambiental "PODIUM"</t>
  </si>
  <si>
    <t>* Se realizó la solicitud de registro como generador de residuos peligrosos ante la Secretaría Distrital de Ambiente de la sede Centro de Encuentro Bosa.
* Se realizó el reporte anual como generador de residuos peligrosos de las sedes: Archivo de Bogotá, Manzana Liévano y Centro de Encuentro Bosa.</t>
  </si>
  <si>
    <t>* El día 14/03/2022 se realizó la socialización del PIGA, las cláusulas ambientales y la implementación del formato de seguimiento a la gestión de los residuos de aceite lubricante, peligrosos y especiales que se puedan generar en la ejecución del contrato 4204000-683-2022 de la OTIC.
* El día 25/03/2022 se realizó la socialización del PIGA y las cláusulas ambientales concernientes al contrato 4220000-1000-2021 FNA de la DSDSC.</t>
  </si>
  <si>
    <t>* Durante el mes, se realizó la inclusión de cláusulas ambientales en 5 procesos contractuales, lo que corresponde al 100% de los procesos de contratación en los que era posible incluir este tipo de obligaciones.
* Se elaboró el I informe de avance de implementación del programa de compras públicas sostenibles. 
* Se realizó la revisión de soportes de seguimiento a las obligaciones ambientales de 16 dependencias y 69 contratos.
* Se realizó la revisión de 14 procesos precontractuales para la inclusión de obligaciones ambientales.
* El día 08/03/2022 se realizó una reunión con personal de la Imprenta Distrital con el ánimo de resolver dudas sobre las cláusulas ambientales y el seguimiento a las mismas, para el contrato 4211200-684—2022 con la empresa HEIDELBERG COLOMBIA SAS.
* El día 17/03/2022 se realizó la primera reunión del Equipo de CPS de la Entidad.</t>
  </si>
  <si>
    <t xml:space="preserve">"En el día de la movilidad sostenible (3 de marzo), se desarrollaron dos actividades para el fomento al uso de medios de transporte sostenibles, con una participación de 106 servidores de la entidad: 
1. Realización de una jornada lúdica de pausas activas en cada una de las dependencias.
2. En articulación con el IDRD se desarrolló un taller práctico sobre cultura de la bici ""Señales manuales del ciclista""."
</t>
  </si>
  <si>
    <t>Previa aprobación de la Mesa técnica de apoyo Ambiental, se realizó actualización del control operacional dos, del riesgo dos, quedando de la siguiente manera: Realizar el inventario y estado de los individuos arbóreos de las sedes y determinar sus necesidades (podas de equilibro, tala de árboles entre otras) para ejecutar las acciones que minimicen los riesgos, ya que el anterior control no permitía minimizar el riesgo.</t>
  </si>
  <si>
    <t>* El día 16/03/2022 se realizó mesa de trabajo con la DSDSC y la DAF para presentar los avances en las actividades correspondientes a los avisos publicitarios de la Red Cade.
* Se realizó la solicitud de traslado de los avisos publicitarios del Cade Gaitana y Cade Servita al Equipo de Mantenimiento de las Edificaciones.
* El día 29/03/2022 se realizó reunión con la DSDSC, DAF, SDA y la administración del Centro Comercial Sttugart para tratar el tema del aviso publicitario del Cade Toberín.</t>
  </si>
  <si>
    <t>En el mes de marzo se realizó mantenimiento de la huerta de Manzana Liévano con el apoyo de ocho personas, en la que se incluye el Jardín Botánico y se realizó cosecha, deshierbe y siembra de especies, tales como: cebolla, cubios y salvia.</t>
  </si>
  <si>
    <t>* Se realizó la revisión de las bitácoras, formato FT-1170 correspondientes al mes de marzo de las sedes de la entidad.
* Se realizó la gestión para la recolección de residuos aprovechables en 21 sedes de la Entidad. Adicionalmente, se gestionó la recolección de aprovechables en Ed Restrepo en el marco del convenio interadministrativo No. 1374-2020 con la Secretaría Jurídica Distrital.
* Se actualizó la base de generación de residuos aprovechables para el mes de marzo y se verificaron los certificados de entrega a la asociación de recicladores. Para el período se entregaron 3795 Kg para las sedes de la entidad y 28 Kg que corresponden al Ed Restrepo y 34 Kg para Manzana Liévano que corresponden a la Secretaría Jurídica.
* Se realizó la programación para la destrucción documental en el Archivo de Bogotá.
* Se recolectaron en el mes de marzo 76 Kg de residuos peligrosos y RAEE de las sedes: Centro de Encuentro Ciudad Bolívar, Cade Luceros, Cade Muzú y Cade Candelaria.
Otros:
* Se realizó reporte del I trimestre de residuos ordinarios aprovechables ante la UAESP.</t>
  </si>
  <si>
    <t>Se realizó sensibilización sobre separación en la fuente en el Archivo de Bogotá con el apoyo de la Asociación de Recicladores Puerta de Oro, con la participación de 55 personas.</t>
  </si>
  <si>
    <t>Se consolidó la información sobre los permisos ambientales, ordenes de servicio y certificados de gestión de residuos peligrosos y/o especiales de los contratos de ascensores, plantas eléctricas y vehículos propios.</t>
  </si>
  <si>
    <t>Se solicitó el apoyo de la Dirección de Talento Humano para programar con la ARL un espacio de socialización acerca del manejo de sustancias químicas.</t>
  </si>
  <si>
    <t>Día de Movilidad Sostenible: se realizaron 2 actividades con participación de 33 personas. La primera un Taller Al Trabajo en Bici, con el apoyo del IDRD, en la plazoleta central de la Manzana Liévano, a medio día, en donde se socializaron las señales de tránsito y se prestaron bicicletas a los participantes, con el objetivo de fomentar su uso. La segunda actividad fue una jornada de aeróbicos, al finalizar la jornada de trabajo, en donde a través de música se invitó a las personas a utilizar medios de transporte más amigables con el ambiente, como la bicicleta, la patineta y la caminata.</t>
  </si>
  <si>
    <t xml:space="preserve">Se realizó seguimiento de las estrategias establecidas en meses pasados, donde se evaluaron los resultados obtenidos y se definió cerrar las establecidas para CE Rafael Uribe Uribe e imprenta. 
Para  las sedes como Centro de Encuentro Bosa, SC 20 de Julio y Centro Memoria, se determinó fortalecer estrategias  y se realizó visita, en donde se identificaron posibles causas en el incremento del consumo y  se establecieron nuevas estrategias, teniendo en cuenta el comportamiento de los últimos periodos y sus variaciones en el consumo. </t>
  </si>
  <si>
    <t xml:space="preserve">Se realizó seguimiento de las estrategias establecidas con antelación, y se determinó que en las sedes Centro de Encuentro Chapinero y SuperCADE 20 de julio, estás tuvieron el resultado esperado, disminuyendo y/o manteniendo el consumo de energía.
Por otro lado, las  estrategias propuestas para sedes  Archivo y Manzana Liévano, continúan en seguimiento e implementación.
Finalmente, de acuerdo al análisis de consumo realizado el último Bimestre, se identificó que en CMPR, SC Social y CE Patio Bonito, se aumento el consumo de energía, por lo que se llevo a cabo una visita a cada una de las sedes para determinar causas de incremento y se establecieron estrategias que aporten en el ahorro del consumo.
</t>
  </si>
  <si>
    <t>* Se realizó la revisión de las bitácoras, formato FT-1170 correspondientes al mes de abril de las sedes de la entidad.
* Se realizó la gestión para la recolección de residuos aprovechables en 20 sedes de la Entidad.
* Se actualizó la base de generación de residuos aprovechables para el mes de abril y se verificaron los certificados de entrega a la asociación de recicladores.
* Se gestionó la entrega de residuos de poda, construcción y demolición de las sedes Cade Gaitana, SuperCade Suba e Imprenta Distrital.
* Se realizó la entrega de contenedores para la clasificación de residuos en las sedes Manzana Liévano, Residencias Tequendama e Imprenta Distrital.
* Se realizó la programación para el desarrollo de la primera jornada de aforo de residuos aprovechables en las sedes Manzana Liévano y Archivo de Bogotá por parte de la Asociación de Recicladores Puerta de Oro.
* Se gestionó la destrucción documental en el Archivo de Bogotá.
* Se apoyó y acompañó la respuesta a las observaciones identificadas por la Secretaría Distrital de Salud a la visita realizada a las instalaciones del SuperCade Engativá.</t>
  </si>
  <si>
    <t>* Para este período se actualizó el documento Plan de gestión integral de residuos peligrosos y residuos de aparatos eléctricos y electrónicos de la Secretaría General Alcaldía Mayor de Bogotá D.C.</t>
  </si>
  <si>
    <t>* Se desarrollo  la socialización sobre manejo de sustancias químicas el día 18/05/2022, con el apoyo de la ARL Positiva, con la participación de 44 personas.</t>
  </si>
  <si>
    <t>* Se realizó la socialización del PIGA y cláusulas ambientales de un contratista de la DSDSC, con la participación de 46 personas.
* Se realizó la socialización del PIGA y cláusulas ambientales de dos contratistas de la Imprenta Distrital, con la participación de 8 personas.</t>
  </si>
  <si>
    <t>En el día de la Movilidad Sostenible, el 5 de mayo de 2022, se realizó una caminata desde la Torre Colpatría hasta la Manzana Liévano, como estrategia para fomentar entre los colaboradores de la entidad el uso de medios de transporte sostenible. Durante la jornada se contó con la participación de 32 personas y el apoyo de funcionarios del IDRD.</t>
  </si>
  <si>
    <t>Se realizó actividad en Manzana Liévano,  donde a través de un recorrido con el apoyo de OTIC por distintas áreas se brindó información asociada al ahorro y uso eficiente de papel a través de herramientas y equipos como la impresora, explicando la manera correcta de imprimir y fotocopiar a doble cara o en papel reciclado, entre otras funciones que aportan al ahorro de papel.</t>
  </si>
  <si>
    <t>Se realizó un informe por parte de la profesional a cargo del proceso cuyo objeto es "Realizar el estudio de factibilidad, diseño, suministro, instalación y puesta en funcionamiento de un sistema fotovoltaico en las sedes de la Secretaría General de la Alcaldía Mayor de Bogotá D.C, para la adaptación al cambio climático y la disminución de la huella de carbono, en desarrollo del Plan de Acción suscrito por la Secretaría General para la ejecución de los recursos aprobados por la Junta Directiva del FONDIGER, mediante Acuerdo 07 de 2021".</t>
  </si>
  <si>
    <t>1. Se realiza informe sobre el análisis de consumo del agua del periodo abril-mayo de 2022 contra el mismo periodo del año 2021 de las sedes a las cuales la Secretaría General realiza el pago del servicio. Y se concluyó que las sedes con mayor consumo de agua en ese periodo son: SuperCADE Suba, Archivo de Bogotá y SuperCADE Manitas en las cuales se implementarán estrategias que promuevan el ahorro en los consumos.
Por otro lado desde comunicaciones desde el SOY 10 envía un correo masivo con pieza gráfica en la que se reconocen a las tres sedes con mayor ahorro de agua durante el bimestre evaluado , que son: SUPER CADE Suba, SUPER CADE Américas y Parqueadero Calle 55.</t>
  </si>
  <si>
    <t>Se elaboró el informe de existencia de asbesto en las sedes de la entidad.</t>
  </si>
  <si>
    <t>1. Se actualizó la base de contratos con cláusulas ambientales del mes de junio.
2. Se actualizó la base de Excel con la consolidación de la información sobre permisos ambientales, certificados de gestión de residuos peligrosos y/o especiales, entre otros documentos para los contratos de mantenimiento de vehículos propios, plantas eléctricas y ascensores.
3. Se realizó la revisión de 14 procesos precontractuales para la inclusión de obligaciones ambientales.
4. Se elaboró el informe de avance en el programa de consumo sostenible.</t>
  </si>
  <si>
    <t xml:space="preserve">Se realizó un bici recorrido a Centro memoria, fomentando el uso de transporte alternativo y adicionalmente permitió que los participantes conocieran la sede Centro Memoria Paz y Reconciliación como un lugar para la dignificación de la memoria de las víctimas, logrando la participación de 28 personas. </t>
  </si>
  <si>
    <t>En cumplimiento del Acuerdo Distrital 197/2005, la Secretaría General celebro la semana ambiental los 4 primeros días de junio, logrando una participación de 782 persona. Aumentando en 56,4% la participación teniendo como línea base el año anterior.</t>
  </si>
  <si>
    <t>Se realiza el seguimiento a la implementación de las estrategias del mes de mayo para verificar el avance de las mismas. 
Por otro lado, se realiza la visita a las sedes con mayor consumo de agua identificadas  como lo son: Archivo de Bogotá. SuperCADE Manitas y SuperCADE Suba, se revisan en conjunto con los enlaces ambientales las posibles causas del incremento en el consumo y se proyectaron  estrategias que fomenten el ahorro de agua</t>
  </si>
  <si>
    <t xml:space="preserve">1.Gestión Integral de RESPEL
1.1 Se actualizó las bases de datos de las bitácoras y entrega de Residuos Peligrosos - RESPEL con los certificados de aprovechamiento y disposición final entregados por el contratista SERVIECOLÓGICO
1.2 Se recogieron los residuos de punto ecolecta/ecocomputo, para las siguientes sedes:
Manzana Liévano=11 Kg de periféricos
SC 20 de Julio=50,5 Kg de periféricos
SC Engativá=17 Kg de periféricos
 2. Gestión Integral de Especiales
2.1 Se actualizó la base de RCD
2.2 Se gestionaron 4,5 m3 de residuos especiales en las siguientes sedes de la Secretaría General:
Centro de Encuentro Bosa=4 m3 de PODA
Archivo= 0,5 m3 de Residuo Especial
3. Gestión integral de residuos ordinarios:
3.1 Se realizó la revisión de las bitácoras, formato FT-1170 correspondientes al mes de junio de las sedes de la entidad.
3.2 Se realizó la gestión para la recolección de residuos aprovechables en 21 sedes de la Entidad.
3.3 Se actualizó la base de generación de residuos aprovechables para el mes de junio y se verificaron los certificados de entrega a la asociación de recicladores.
3.4 Se realizaron acompañamiento a la segunda jornada de aforo de residuos aprovechables de la sede Archivo de Bogotá.
3.5 Se realizó el reporte del II trimestre acerca de la gestión de los residuos ordinarios aprovechables a la UAESP.
3.6 Se realizó el reporte de avance del I semestre correspondiente al Plan de acción interno para el aprovechamiento eficiente de los residuos sólidos – PAIAERS a la UAESP
 </t>
  </si>
  <si>
    <t>Otros:
3.7 Se realizó jornada de educación ambiental sobre separación en la fuente en las sedes Cade Gaitana y Centro de Encuentro Suba con el apoyo de la Asociación de Recicladores, con la participación de 42 personas.</t>
  </si>
  <si>
    <t>Durante este período no se adelantaron acciones concernientes a esta actividad.</t>
  </si>
  <si>
    <t>Otros:
4.4 Se actualizó la base de contratos con cláusulas ambientales del mes de julio del 2022, donde se identificó que se suscribieron 14 contratos con cláusulas ambientales, que corresponden al 100% de los contratos a los que les aplicaba este tipo de cláusulas.
4.5 Se realizó la revisión de 14 procesos precontractuales para la inclusión de obligaciones ambientales.</t>
  </si>
  <si>
    <t>En el día de la Movilidad Sostenible se realizaron tres actividades:
- Actividad lúdica de pausas activas por las dependencias de la entidad en colaboración con el IDRD
- Taller teórico y práctico en temas de habilidades sobre la Bici con el préstamo de bicicletas y apoyo del IDRD
- Capacitación para los conductores "El autocuidado y el comportamiento como herramientas para la Seguridad Vial", con el apoyo de la ARL Positiva.</t>
  </si>
  <si>
    <t>Se realizan las visitas de diagnóstico ambiental  en las sedes concertadas de la Secretaría General de la Alcaldía Mayor de Bogotá, cada una de las profesionales realizó la intervención en la zona según correspondía (norte, centro y sur) se identificaron las necesidades ambientales en cada sede.</t>
  </si>
  <si>
    <t xml:space="preserve">2.1 Se realiza el informe semestral para el análisis del consumo de agua de las sedes concertadas de la Secretaría General de la Alcaldía Mayor de Bogotá, identificando sedes con mayor consumo durante el primer semestre del 2022, así como los factores que influyeron en las variaciones tales como fugas, actividades y eventos o mantenimientos. Igualmente se realizó la retroalimentación de las estrategias implementadas en las sedes para promover el ahorro en el consumo de agua Las sedes con mayor consumo reportado fueron: Archivo de Bogotá, SuperCADE Manitas y Centro Memoria. </t>
  </si>
  <si>
    <t>3.4. Se realizó la gestión y el acompañamiento para el desarrollo de la campaña de residuos ordinarios en 10 sedes de la entidad.</t>
  </si>
  <si>
    <t>3.5. Otros-  Residuos:
3.5.1 Se realizó la revisión de soportes de cumplimiento normativo ambiental por parte del contrato 4233000-599-2021 -  THYSSENKRUPP Elevadores S.A.</t>
  </si>
  <si>
    <t>4.1 Se realizaron reuniones virtuales con los contratistas que realizan el mantenimiento de los vehículos propios y el servicio de vehículos tercerizados.
Otros-CPS
4.2 El día 18 de agosto, se realizó la socialización de los aspectos relevantes para el seguimiento de cláusulas ambientales a la Dirección Distrital de Archivo.</t>
  </si>
  <si>
    <t>5.1 En el día de la Movilidad Sostenible del mes de agosto se realizaron varias actividades
- Caminata a pie y en bici desde la Torre Colpatria hasta la Manzana Liévano, con participación de 42 personas
- Campaña de uso de la bicicleta y los bicicleteros a través del canal institucional de comunicaciones Soy 10
- Se adelantaron dos capacitaciones dirigidos a todos servidores, sobre actores viales, velocidad y factores de riesgo, con participación de 30 personas.
-  Se compartió con los colaboradores el programa Onda en Bici, liderado por la SDM</t>
  </si>
  <si>
    <t>5. Otros - PEV:
5.3 Se elaboró la respuesta a los requerimientos de la SDA respecto al trámite de registro de publicidad exterior visual de la sede: Cade Fontibón.</t>
  </si>
  <si>
    <t>5.2 Con el apoyo de la cuadrilla y profesional de la zona sur, se implementa un sistema de riego de aguas lluvias en la huerta de la sede Centro de Encuentro Bosa, permitiendo así el ahorro de agua potable para actividades de mantenimiento y riego de la huerta.</t>
  </si>
  <si>
    <t xml:space="preserve">5.3 Se realiza el seguimiento a cuatro de las huertas de la Secretaría General de la Alcaldía Mayor de Bogotá entre las cuales se encuentran: Centro de Encuentro Suba, Centro de Encuentro Bosa, Imprenta Distrital y Manzana Liévano. Se lleva a cabo una visita en cada huerta, revisando avances y necesidades de las mismas. </t>
  </si>
  <si>
    <t>Otros:
4.1.1 Se actualizó la base de contratos con cláusulas ambientales con corte al 28 de septiembre del 2022.
4.1.2 Se realizó la revisión de 9 procesos precontractuales para la inclusión de obligaciones ambientales.
4.1.3 El día 01 de septiembre del 2022, se socializó el PIGA y las obligaciones ambientales del Cto 774-2022 con Proyectos Legales S.A.S.</t>
  </si>
  <si>
    <t>1.1 Teniendo que en el mes de agosto, se identificaron las sedes con mayor variación en su consumo de agua,  en septiembre se realizan las visitas y reuniones correspondientes con los enlaces ambientales o coordinadores de cada sede con el objetivo de verificar los factores que aportaron al incremento en el consumo y establecer estrategias o revisar y alternativas que permitan realizar un ahorro y uso eficiente de los recursos. 
Las sedes donde se implementaron estrategias fueron: SuperCADE Manitas, Centro Memoria y SuperCADE 20 de julio</t>
  </si>
  <si>
    <t>2.1   Teniendo que en el mes de agosto, se identificaron las sedes con mayor variación en su  consumo de energía, en  septiembre se realizan las visitas y reuniones correspondientes con los enlaces ambientales o coordinadores de cada sede con el objetivo de verificar los factores que aportaron al incremento en el consumo y establecer estrategias y/o alternativas que permitan realizar un ahorro y uso eficiente de los recursos. 
Las sedes en las que se implementaron estrategias fueron: SuperCADE Manitas, Centro Memoria e Imprenta Distrital.</t>
  </si>
  <si>
    <t>2.2 Se realiza la instalación de los sensores de presencialidad en siete sedes de la entidad: SC Bosa, SC Américas, CADE Patio Bonito, CADE la Victoria, CE Bosa y Manzana Liévano, con el apoyo de los profesionales de mantenimiento la zona sur, norte y centro.</t>
  </si>
  <si>
    <t>4.2.1 Se realizó la revisión de soportes de seguimiento a la implementación de cláusulas ambientales de 52 contratos.
4.2.2 Se elaboró el informe de avance del programa de consumo sostenible.</t>
  </si>
  <si>
    <t>3.4  El día 20 de septiembre del 2022, se realizó una socialización sobre el manejo seguro de los productos químicos dirigidos a los funcionarios y contratistas que manipulan dichos productos.</t>
  </si>
  <si>
    <t xml:space="preserve">5.3 Se han realizado avances internos para los trámites de registro de publicidad exterior visual de las sedes Cade Gaitana y Cade Servitá. </t>
  </si>
  <si>
    <r>
      <rPr>
        <b/>
        <sz val="18"/>
        <color theme="1"/>
        <rFont val="Arial"/>
        <family val="2"/>
      </rPr>
      <t xml:space="preserve">RESIDUOS APROVECHABLES, </t>
    </r>
    <r>
      <rPr>
        <sz val="18"/>
        <color theme="1"/>
        <rFont val="Arial"/>
        <family val="2"/>
      </rPr>
      <t xml:space="preserve">En el marco de la implementación del PAIAERS de la Secretaría General se realizó:
* La programación de recolección para el mes, en las siguientes sedes: Archivo de Bogotá, Manzana Liévano, CMPR, SuperCade 20 de Julio, CE RUU, Imprenta, Cade La Victoria, CE Ciudad Bolívar, Cade Los Luceros, SuperCade Manitas, SuperCade Bosa, CE Bosa, Cade Patio Bonito, CE Patio Bonito, SuperCade Engativá, Cade La Gaitana, CE Suba, SuperCade Suba, CE Chapinero y SuperCade Américas.
* Se actualizó la base de generación de residuos aprovechables para el mes de enero validándolos con los certificados de aprovechamiento expedidos por la asociación de recicladores.
* Los días 04, 07 y 11 de febrero se realizó la entrega de contenedores para el manejo interno de residuos ordinarios y peligrosos a las sedes: Cade La Victoria, SuperCade 20 de Julio, Centro de Encuentro Patio Bonito, Cade Patio Bonito, Centro de Encuentro Bosa, SuperCade Manitas, Centro de Encuentro Rafael Uribe Uribe, SuperCade Américas, SuperCade Bosa, Centro de Encuentro Ciudad Bolívar, Cade Gaitana, SuperCade Suba, Cade Servitá, SuperCade Calle 13, SuperCade Social, Parqueadero Calle 55, Centro de Encuentro Chapinero, SuperCade Engativá, Centro de Encuentro Suba y SuperCade CAD.
</t>
    </r>
    <r>
      <rPr>
        <b/>
        <sz val="18"/>
        <color theme="1"/>
        <rFont val="Arial"/>
        <family val="2"/>
      </rPr>
      <t xml:space="preserve">RESIDUOS PELIGROSOS, </t>
    </r>
    <r>
      <rPr>
        <sz val="18"/>
        <color theme="1"/>
        <rFont val="Arial"/>
        <family val="2"/>
      </rPr>
      <t xml:space="preserve">En el marco de la implementación del PGIRESPEL de la Secretaría General se realizó por parte de Serviecológicos S.A.S., la recolección de residuos peligrosos en:
*MANZANA LIÉVANO:  319 Kg
*IMPRENTA DISTRITAL: 484,1 Kg
</t>
    </r>
    <r>
      <rPr>
        <b/>
        <sz val="18"/>
        <color theme="1"/>
        <rFont val="Arial"/>
        <family val="2"/>
      </rPr>
      <t xml:space="preserve">RESIDUOS ESPECIALES, </t>
    </r>
    <r>
      <rPr>
        <sz val="18"/>
        <color theme="1"/>
        <rFont val="Arial"/>
        <family val="2"/>
      </rPr>
      <t xml:space="preserve">se realizó la gestión de los residuos especiales en:
*SUPERCADE SUBA:  0,5 m3
*SUPERCADE AMÉRICAS: 1,5 m3
*CADE PATIO BONITO: 3 m3
</t>
    </r>
    <r>
      <rPr>
        <b/>
        <sz val="18"/>
        <color theme="1"/>
        <rFont val="Arial"/>
        <family val="2"/>
      </rPr>
      <t>OTROS</t>
    </r>
    <r>
      <rPr>
        <sz val="18"/>
        <color theme="1"/>
        <rFont val="Arial"/>
        <family val="2"/>
      </rPr>
      <t xml:space="preserve">
* Se realizó el reporte de reencauche 2021 ante la Secretaría Distrital de Ambiente.</t>
    </r>
  </si>
  <si>
    <r>
      <t xml:space="preserve"> </t>
    </r>
    <r>
      <rPr>
        <b/>
        <sz val="18"/>
        <color theme="1"/>
        <rFont val="Arial"/>
        <family val="2"/>
      </rPr>
      <t>Gestión integral de residuos
3.1 Gestión Integral de Residuos Aprovechables</t>
    </r>
    <r>
      <rPr>
        <sz val="18"/>
        <color theme="1"/>
        <rFont val="Arial"/>
        <family val="2"/>
      </rPr>
      <t xml:space="preserve">
3.1.1 Se realizó la revisión de las bitácoras, formato FT-1170 correspondientes al mes de agosto de las sedes de la entidad.
3.1.2 Se realizó la gestión para la recolección de residuos aprovechables en 20 sedes de la Entidad.
3.1.3 Se actualizó la base de generación de residuos aprovechables para el mes de agosto y se verificaron los certificados de entrega a la asociación de recicladores.
3.1.4 Se realizó acompañamiento a los aforos de residuos aprovechables de las sedes Manzana Liévano, Archivo de Bogotá e Imprenta Distrital, realizados por la asociación de recicladores Puerta de Oro.
</t>
    </r>
    <r>
      <rPr>
        <b/>
        <sz val="18"/>
        <color theme="1"/>
        <rFont val="Arial"/>
        <family val="2"/>
      </rPr>
      <t>3.2 Gestión Integral de Residuos Peligroso</t>
    </r>
    <r>
      <rPr>
        <sz val="18"/>
        <color theme="1"/>
        <rFont val="Arial"/>
        <family val="2"/>
      </rPr>
      <t xml:space="preserve">
3.2.1 Se actualizó la base de recolección RESPEL
3.2.2 Se realizó capacitación en manejo seguro de sustancias químicas</t>
    </r>
    <r>
      <rPr>
        <b/>
        <sz val="18"/>
        <color theme="1"/>
        <rFont val="Arial"/>
        <family val="2"/>
      </rPr>
      <t>3.3. Gestión Integral de Residuos Especiales</t>
    </r>
    <r>
      <rPr>
        <sz val="18"/>
        <color theme="1"/>
        <rFont val="Arial"/>
        <family val="2"/>
      </rPr>
      <t xml:space="preserve">
3.3.1 Se actualizó la base de RCD
 Se gestionaron 4 m3 de residuos especiales en las siguientes sedes de la Secretaría General:
Centro de Encuentro Rafael Uribe Uribe=0,5 m3
Cade Patio Bonito=3,5 m3
</t>
    </r>
  </si>
  <si>
    <r>
      <rPr>
        <b/>
        <sz val="18"/>
        <color theme="1"/>
        <rFont val="Arial"/>
        <family val="2"/>
      </rPr>
      <t>Otros:</t>
    </r>
    <r>
      <rPr>
        <sz val="18"/>
        <color theme="1"/>
        <rFont val="Arial"/>
        <family val="2"/>
      </rPr>
      <t xml:space="preserve">
1. El día 24 de junio de 2022, se realizó reunión con el apoyo a la supervisión de los contratos: Otis Elevator Company Colombia S.A.S. 779-2021, Mitsubishi Electric de Colombia Ltda. 783-2021, THYSSENKRUPP Elevadores S.A. 599-2021 y GPS Electronics Ltda. 823-2021.
2. El día 28 de junio de 2022, se realizó reunión con los proveedores: Otis Elevator Company Colombia S.A.S. 779-2021, Mitsubishi Electric de Colombia Ltda. 783-2021, THYSSENKRUPP Elevadores S.A. 599-2021 y GPS Electronics Ltda. 823-2021, para presentar los temas pendientes por cada empresa con el fin de complementar la información sobre cláusulas y permisos ambientales.</t>
    </r>
  </si>
  <si>
    <r>
      <t xml:space="preserve">Con corte al 28/04/2022, se realizó la inclusión de cláusulas ambientales en 8 procesos contractuales, lo que corresponde al 100% de los procesos de contratación en los que era posible incluir este tipo de obligaciones.
</t>
    </r>
    <r>
      <rPr>
        <u/>
        <sz val="18"/>
        <color theme="1"/>
        <rFont val="Arial"/>
        <family val="2"/>
      </rPr>
      <t>Otros:</t>
    </r>
    <r>
      <rPr>
        <sz val="18"/>
        <color theme="1"/>
        <rFont val="Arial"/>
        <family val="2"/>
      </rPr>
      <t xml:space="preserve">
* Se actualizó la base de procesos contractuales suscritos en el mes de marzo y se identificó que cuentan con cláusulas ambientales.
* Se realizó la revisión de 9 procesos precontractuales para la inclusión de obligaciones ambientales.</t>
    </r>
  </si>
  <si>
    <r>
      <t>*Con corte al 27/05/2022, se realizó la inclusión de cláusulas ambientales en 12 procesos contractuales, lo que corresponde al 100% de los procesos de contratación en los que era posible incluir este tipo de obligaciones.
* Se actualizó la base de procesos contractuales suscritos en el mes de abril y se identificó que cuentan con cláusulas ambientales.</t>
    </r>
    <r>
      <rPr>
        <b/>
        <u/>
        <sz val="18"/>
        <color theme="1"/>
        <rFont val="Arial"/>
        <family val="2"/>
      </rPr>
      <t xml:space="preserve">
</t>
    </r>
    <r>
      <rPr>
        <sz val="18"/>
        <color theme="1"/>
        <rFont val="Arial"/>
        <family val="2"/>
      </rPr>
      <t>* Se realizó la revisión de 11 procesos precontractuales para la inclusión de obligaciones ambientales.</t>
    </r>
  </si>
  <si>
    <r>
      <rPr>
        <b/>
        <sz val="18"/>
        <color theme="1"/>
        <rFont val="Arial"/>
        <family val="2"/>
      </rPr>
      <t>5.2 Revisión y actualización de matrices</t>
    </r>
    <r>
      <rPr>
        <sz val="18"/>
        <color theme="1"/>
        <rFont val="Arial"/>
        <family val="2"/>
      </rPr>
      <t xml:space="preserve">
Se realiza la revisión de la matriz normativa, en la cual se actualiza la normatividad correspondiente a la regulación de Plásticos de un solo uso y gestión de Aparatos Eléctricos y Electrónicos. Se lleva a cabo la revisión de la matriz de riesgos, verificando cada uno de los soportes de los controles operacionales actualizados a 31 de agosto de 2022. 
Finalmente se verifican los soportes correspondientes a los controles operacionales de la Matriz de  Identificación de Aspectos e Impactos Ambientales. 
Además se llevó a mesa técnica de apoyo ambiental, para aprobación de  un ajuste de periodicidad en los controles operacionales en la matriz de riesgos ambientales.</t>
    </r>
  </si>
  <si>
    <r>
      <rPr>
        <sz val="18"/>
        <rFont val="Arial"/>
        <family val="2"/>
      </rPr>
      <t>Las actividades adelantadas para lograr la meta establecida fueron:</t>
    </r>
    <r>
      <rPr>
        <sz val="18"/>
        <color theme="1"/>
        <rFont val="Arial"/>
        <family val="2"/>
      </rPr>
      <t xml:space="preserve">
* El día 23/02/2022 se realizó mesa de trabajo con la DSDSC y la DAF para presentar los temas pendientes respecto a los avisos publicitarios a los que se les debe tramitar registro de publicidad exterior visual de la Red Cade.
* El día 17/02/2022 se realizó mesa de trabajo con los profesionales Carlos Hernández, Alexandra Sandoval y el Equipo PIGA para definir compromisos respecto a los ítems pendientes solicitados por el IDPC para validar los avisos publicitarios de las sedes Manzana Liévano (Calle 10) y SuperCade CAD (Calle 26)</t>
    </r>
  </si>
  <si>
    <r>
      <t xml:space="preserve">Se elaboró el informe de gestión de avisos publicitarios, informando que se realizó la solicitud de CDP y CRP, la gestión interna pertinente para la expedición de la Resolución 001 de 2022 aprobando el trámite de registro PEV, se generaron los recibos de pago por la evaluación de estos trámites, se diligenciaron los Formularios solicitud de registro PEV para las sedes: SuperCade Manitas, Cade Tunal, Cade Yomasa y JEP - Centro de Encuentro Bosa y, asimismo, se remitió a la Subdirección Financiera bajo el memorando 3-2022-12912 la documentación pertinente para la entrega de los recursos económicos pertinentes a estos trámites PEV.
</t>
    </r>
    <r>
      <rPr>
        <u/>
        <sz val="18"/>
        <color theme="1"/>
        <rFont val="Arial"/>
        <family val="2"/>
      </rPr>
      <t xml:space="preserve">Otros:
</t>
    </r>
    <r>
      <rPr>
        <sz val="18"/>
        <color theme="1"/>
        <rFont val="Arial"/>
        <family val="2"/>
      </rPr>
      <t>*	Se realizó la gestión para obtener el permiso de traslado del aviso publicitario del Cade Servitá ante la SDIS y se informó a la misma entidad del traslado efectuado.
*	Se realizó la propuesta de oficio dirigido al IDPC respecto a la autorización del aviso publicitario de Manzana Liévano ubicado en la Calle décima.
*	Se elaboró propuesta de correo sobre el aviso publicitario de la JEP ubicado en el Centro de Encuentro Bosa.</t>
    </r>
  </si>
  <si>
    <t>2.2 Se realiza el informe bimestral, analizando el consumo de las sedes a las cuales se les realiza el pago del servicio de agua en la Secretaría General de la Alcaldía Mayor de Bogotá. Se evalúa el consumo del periodo comprendido entre junio y julio de 2022 con respecto al 2021, Se identifican factores que aportaron a la variación y las sedes con mayor consumo como lo son: Centro Memoria, SuperCADE 20 de julio y SuperCADE Manitas.
2.3 Igualmente, se identificaron las sedes con mayor ahorro en el consumo para la participación en el tercer Pódium ambiental. Los ganadores fueron SuperCADE Suba, SuperCADE Américas y Parqueadero Calle 55</t>
  </si>
  <si>
    <t>En el marco de la celebración del día del agua, en conjunto con la Secretaría Jurídica y la Secretaría de Gobierno, realizó una capacitación el día 22 de marzo, que fue socializada a través de la plataforma SOY 10</t>
  </si>
  <si>
    <t>De la mano con la Secretaría Distrital de Ambiente, se llevó a cabo una campaña de sensibilización sobre el cuidado y uso eficiente del agua en las sedes de Manzana Liévano, SuperCADE Suba y  SuperCADE 20 de julio . En Manzana Liévano,  se realizó una charla informativa dirigida principalmente a funcionarios y contratistas, mientras que en los SuperCADES la actividad fue dirigida a visitantes de las sedes. 
Se realizó informe de los resultados obtenidos durante la actividad con la evidencia fotográfica correspondiente.
El número total de participantes por Sede fue:
1, Manzana Liévano: 35 servidores 
2, SuperCADE Suba: 29 visitantes
3. SuperCADE4 20 de julio: 30 Visitantes</t>
  </si>
  <si>
    <r>
      <rPr>
        <b/>
        <sz val="18"/>
        <color theme="1"/>
        <rFont val="Arial"/>
        <family val="2"/>
      </rPr>
      <t>Otros:</t>
    </r>
    <r>
      <rPr>
        <sz val="18"/>
        <color theme="1"/>
        <rFont val="Arial"/>
        <family val="2"/>
      </rPr>
      <t xml:space="preserve">
Para este período no se adelantaron acciones para esta actividad. Se realizó sensibilización al personal de servicios generales, sobre el uso adecuado de los sensores de presencialidad que se están instalando en la sede manzana Liévano.</t>
    </r>
  </si>
  <si>
    <t>Se generaron análisis de las tendencia de consumo de agua en las diferentes sedes de la Entidad, estructurando diferentes estrategia, que tienen como fin mantener o disminuir el consumo, para lograr alcanzar las mestas establecidas en el PIGA. Lo anterior, puede ser consultado en el informe denominado "informe de estrategias" .</t>
  </si>
  <si>
    <t xml:space="preserve">Se realizó informe de análisis de energía, donde se incluyen los análisis de los consumos, caracterizaciones lumínicas las sedes que más ahorran, inventarios lumínicos, seguimiento de estrategias del mes de junio y diciembre de 2021 y  se generaron 3 estrategias adicionales , que tienen como fin mantener o disminuir los consumos de energía en la Secretaría General </t>
  </si>
  <si>
    <t xml:space="preserve">1.1 Se realiza el informe semestral para el análisis del consumo de energía de las sedes concertadas de la Secretaría General de la Alcaldía Mayor de Bogotá, identificando sedes con mayor consumo durante el primer semestre del 2022, así como los factores que influyeron en las variaciones tales como  actividades y eventos o mantenimientos. Igualmente se realizó la retroalimentación de las estrategias implementadas en las sedes para promover el ahorro en el consumo de energía. Las sedes con mayor consumo reportado fueron: Imprenta Distrital, Centro Memoria, SuperCADE Social y SuperCADE Engativá. </t>
  </si>
  <si>
    <t xml:space="preserve">Se realizó el análisis correspondiente a los consumos reportados para el mes de marzo por cada sede, a las que la Secretaría General, realiza el pago del servicio público . Con base en esta información, se identificaron las sedes con mayor ahorro en el consumo y estas sedes fueron posicionadas en el Pódium. Posteriormente se realizó un informe con el análisis de los resultados de la actividad, indicando metodología empleada, ganadores y puntaje final de acuerdo con las reglas establecidas inicialmente. 
Finalmente, se reconoció a las sedes que fomentaron el ahorro de energía mediante una publicación a través de SOY 10.
Los ganadores del Pódium de agua por el mayor ahorro en el consumo de energía fueron:
1. SuperCADE Américas
2, Centro de Encuentro Rafael Uribe
3. SuperCADE Bosa"
</t>
  </si>
  <si>
    <t xml:space="preserve">Se realiza informe sobre el análisis de consumo de energía el periodo abril-mayo de 2022 contra el mismo periodo del año 2021 de las sedes a las cuales la Secretaría General realiza el pago del servicio. Se determinó que las sedes con mayor consumo de energía para ese periodo fueron: 
Ahorro consumo de energía: (1) Centro de Encuentro Rafael Uribe Uribe (2) SuperCADE Américas y (3) Centro de Encuentro Chapinero. 
Por otro lado desde comunicaciones desde el SOY10  envía un correo masivo con pieza gráfica en la que se reconocen a las tres sedes con mayor ahorro de energía durante el bimestre evaluado, que fueron: Centro de Encuentro Rafael Uribe Uribe, Centro de encuentro Chapinero y SUPER CADE Américas.
</t>
  </si>
  <si>
    <t>1.2 Se realiza el informe bimestral, analizando el consumo de las sedes a las cuales se les realiza el pago del servicio de energía en la Secretaría General de la Alcaldía Mayor de Bogotá. Se evalúa el consumo del periodo comprendido entre junio y julio del 2022 con respecto al 2021, Se identifican factores que aportaron a la variación y las sedes con mayor consumo como lo son: Centro Memoria, Imprenta Distrital y SuperCADE Manitas.
1.3  Igualmente, se identificaron las sedes con mayor ahorro en el consumo para la participación en el tercer Pódium ambiental. Los ganadores fueron SuperCADE Suba, SuperCADE Américas y Centro de Encuentro Rafael Uribe Uribe</t>
  </si>
  <si>
    <t>Se generaron análisis de las tendencia de consumo de energía en las diferentes sedes de la Entidad, estructurando diferentes estrategia, que tienen como fin mantener o disminuir el consumo, para lograr alcanzar las mestas establecidas en el PIGA. Lo anterior, puede ser consultado en el informe denominado "informe de estrategias" .</t>
  </si>
  <si>
    <t xml:space="preserve">Para el mes de enero,  Para este período se realizó la programación y recolección de residuos aprovechables en 19 sedes: 19 sedes: Archivo de Bogotá, Manzana Liévano, Centro Memoria, Paz y Reconciliación, SuperCade 20 de Julio, SuperCade Manitas, SuperCade Bosa, SuperCade Suba, SuperCade Américas, SuperCade Engativá, Imprenta Distrital, Centro de Encuentro Rafael Uribe Uribe, Centro de Encuentro Ciudad Bolívar, Centro de Encuentro Bosa, Centro de Encuentro Patio Bonito, Centro de Encuentro Suba, Centro de Encuentro Chapinero, Cade La Victoria, Cade Luceros y Cade La Gaitana; logrando realizar la entrega a la Asociación Puerta de Oro.
Se reportó ante la UAESP el avance al plan de Acción Interno para el Aprovechamiento Eficiente de Residuos Sólidos, mediante Oficio No 2-2020-1869 del 24/01/2022.
Se reportó ante la UAESP la cantidad de material separado y entregado a la Organización de recicladores respectiva durante el cuarto trimestre, mediante Oficio No 2-2022-1673 del 21/01/22.
Reporte como generador de residuos peligrosos del año 2021 para la sede Imprenta Distrital
</t>
  </si>
  <si>
    <t xml:space="preserve">* Durante el mes de marzo se realizó la programación se realizó la programación de recolección en las siguientes sedes: Archivo de Bogotá, Manzana Liévano, CMPR, SuperCade 20 de Julio, CE RUU, Imprenta, Cade La Victoria, CE Ciudad Bolívar, Cade Los Luceros, SuperCade Manitas, SuperCade Bosa, CE Bosa, Cade Patio Bonito, CE Patio Bonito, SuperCade Engativá, Cade La Gaitana, CE Suba, SuperCade Suba, CE Chapinero, Parqueadero Calle 55 y SuperCade Américas.
* Se actualizó la base de generación de residuos aprovechables para el mes de febrero y se verificaron los certificados de entrega a la asociación de recicladores para ese mismo mes.
Otros:
* Se realizó la revisión de las bitácoras, formato FT-1170 correspondientes al mes de febrero de las sedes de la entidad.
* Para el mes de marzo se realizó la  recolección de residuos peligrosos en las sedes:
Centro de Encuentro Ciudad Bolívar=3,3Kg
Cade La Candelaria=21,5Kg
Cade Los Luceros=20,8 Kg
Cade Muzú=30,4Kg
* La Secretaría General generó durante el primer trimestre de 2022 generó 6 m3 de residuos especiales durante la vigencia 2022:
IMPRENTA = 4m3
CADE LA GAITANA = 2m3
</t>
  </si>
  <si>
    <r>
      <t>1. Aprovechables:
1.1 Se realizó la revisión de las bitácoras, formato FT-1170 correspondientes al mes de mayo de las sedes de la entidad.
1.2. Se realizó la gestión para la recolección de residuos aprovechables en 21 sedes de la Entidad.
1.3. Se actualizó la base de generación de residuos aprovechables para el mes de mayo y se verificaron los certificados de entrega a la asociación de recicladores.
1.4. Se realizó el aforo de residuos aprovechables de las sedes Manzana Liévano e Imprenta Distrital.
1.5. Se realizó la consulta a la UAESP sobre la aplicación del código de colores establecido en la Resolución 2184 de 2019.
1.6. Se realizó solicitud por correo electrónico a la SDA sobre buenas experiencias en el manejo del aceite lubricante usado por parte de otras entidades distritales.
2. Peligrosos:
2.1. Se realizó la entrega de contenedores para la clasificación de residuos peligrosos en la sede Imprenta Distrital.
2.2 Se actualizó las bases de datos de las bitácoras y entrega de Residuos Peligrosos - RESPEL con los certificados de aprovechamiento y disposición final entregados por el contratista SERVIECOLÓGICO
2.3 Se realizaron las solicitudes para la recolección de RESPEL de los puntos ecolecta de los siguientes radicados:
789-2022 Manzana Liévano
788-2022 SuperCade Engativá
787-2022 SuperCade 20 Julio
3. ESPECIALES
3.1 Se gestionaron 48 m</t>
    </r>
    <r>
      <rPr>
        <vertAlign val="superscript"/>
        <sz val="18"/>
        <color theme="1"/>
        <rFont val="Arial"/>
        <family val="2"/>
      </rPr>
      <t>3</t>
    </r>
    <r>
      <rPr>
        <sz val="18"/>
        <color theme="1"/>
        <rFont val="Arial"/>
        <family val="2"/>
      </rPr>
      <t xml:space="preserve"> de residuos especiales en las siguientes sedes de la Secretaría General:
Centro Memoria=40 m</t>
    </r>
    <r>
      <rPr>
        <vertAlign val="superscript"/>
        <sz val="18"/>
        <color theme="1"/>
        <rFont val="Arial"/>
        <family val="2"/>
      </rPr>
      <t>3</t>
    </r>
    <r>
      <rPr>
        <sz val="18"/>
        <color theme="1"/>
        <rFont val="Arial"/>
        <family val="2"/>
      </rPr>
      <t xml:space="preserve"> de RCD
SuperCade Bosa=3 m</t>
    </r>
    <r>
      <rPr>
        <vertAlign val="superscript"/>
        <sz val="18"/>
        <color theme="1"/>
        <rFont val="Arial"/>
        <family val="2"/>
      </rPr>
      <t>3</t>
    </r>
    <r>
      <rPr>
        <sz val="18"/>
        <color theme="1"/>
        <rFont val="Arial"/>
        <family val="2"/>
      </rPr>
      <t xml:space="preserve"> de RCD
Archivo= 5 m</t>
    </r>
    <r>
      <rPr>
        <vertAlign val="superscript"/>
        <sz val="18"/>
        <color theme="1"/>
        <rFont val="Arial"/>
        <family val="2"/>
      </rPr>
      <t>3</t>
    </r>
    <r>
      <rPr>
        <sz val="18"/>
        <color theme="1"/>
        <rFont val="Arial"/>
        <family val="2"/>
      </rPr>
      <t xml:space="preserve"> de MATERIAL VEGETAL y MADERA
</t>
    </r>
  </si>
  <si>
    <r>
      <rPr>
        <u/>
        <sz val="18"/>
        <color theme="1"/>
        <rFont val="Arial"/>
        <family val="2"/>
      </rPr>
      <t>3.2 Gestión integral de residuos</t>
    </r>
    <r>
      <rPr>
        <sz val="18"/>
        <color theme="1"/>
        <rFont val="Arial"/>
        <family val="2"/>
      </rPr>
      <t xml:space="preserve">
</t>
    </r>
    <r>
      <rPr>
        <b/>
        <sz val="18"/>
        <color theme="1"/>
        <rFont val="Arial"/>
        <family val="2"/>
      </rPr>
      <t>3.1 Gestión Integral de RESPEL</t>
    </r>
    <r>
      <rPr>
        <sz val="18"/>
        <color theme="1"/>
        <rFont val="Arial"/>
        <family val="2"/>
      </rPr>
      <t xml:space="preserve">
3.1.1 Se actualizó las bases de datos de las bitácoras y entrega de Residuos Peligrosos - RESPEL con los certificados de aprovechamiento y disposición final entregados por el contratista SERVIECOLÓGICO
3.1.2 Se realizó la gestión Integral de los siguientes Residuos peligrosos:
MANZANA LIÉVANO:
RAEES: 107,8Kg
Tóneres: 29,8Kg
Envases con pintura: 1,4Kg
Luminarias:46,6Kg
Pilas: 24,8Kg
IMPRENTA DISTRITAL:
Líquidos con tinta: 564Kg
Sólidos contaminados con tinta: 129,2Kg
Tóner:13,6Kg
Aceite: 3,2Kg
</t>
    </r>
    <r>
      <rPr>
        <b/>
        <sz val="18"/>
        <color theme="1"/>
        <rFont val="Arial"/>
        <family val="2"/>
      </rPr>
      <t>3.2. Gestión Integral de Especiales</t>
    </r>
    <r>
      <rPr>
        <sz val="18"/>
        <color theme="1"/>
        <rFont val="Arial"/>
        <family val="2"/>
      </rPr>
      <t xml:space="preserve">
3.2.1 Se actualizó la base de RCD
 Se gestionaron 53 m3 de residuos especiales en las siguientes sedes de la Secretaría General:
Centro de Encuentro Bosa=4 m3
Manzana Liévano= 1,5 m3
Cade La Gaitana=4 m3
Centro Memoria=40 m3
Parqueadero Calle 55=0,5 m3
SuperCade 20 de Julio=3 m3
</t>
    </r>
    <r>
      <rPr>
        <b/>
        <sz val="18"/>
        <color theme="1"/>
        <rFont val="Arial"/>
        <family val="2"/>
      </rPr>
      <t>3.3. Gestión Integral de Residuos Aprovechables</t>
    </r>
    <r>
      <rPr>
        <sz val="18"/>
        <color theme="1"/>
        <rFont val="Arial"/>
        <family val="2"/>
      </rPr>
      <t xml:space="preserve">
3.3.1 Se realizó la revisión de las bitácoras, formato FT-1170 correspondientes al mes de julio de las sedes de la entidad.
3.3.2 Se realizó la gestión para la recolección de residuos aprovechables en 18 sedes de la Entidad.
3.3.3 Se actualizó la base de generación de residuos aprovechables para el mes de julio y se verificaron los certificados de entrega a la asociación de recicladores.
3.3.4  
3.3.5 Se realizaron campañas de clasificación de residuos</t>
    </r>
  </si>
  <si>
    <t>* Se realizó la actualización del documento Plan de gestión integral de residuos peligrosos y residuos de aparatos eléctricos y electrónicos de la Secretaría General Alcaldía Mayor de Bogotá D.C.</t>
  </si>
  <si>
    <t>Se realizó una sensibilización en colaboración con la Secretaría Distrital de Ambiente, en el tema de "Plástico de un solo Uso", con la participación de 43 personas, se adjunta, invitación al evento, lista de asistencia y presentación</t>
  </si>
  <si>
    <t xml:space="preserve">Se realizó capacitación a los encargados del contrato de aseo y cafetería  sobre el Decreto Distrital 317 del 2021 "Por medio del cual se reglamenta el Acuerdo Distrital No. 808 del 2021 y se establecen medidas para reducir progresivamente la adquisición y consumo de plásticos de un solo uso en las Entidades del Distrito Capital." con el fin de hacer una introducción al tema de EPSU, definiciones, normatividad aplicable a EPSU, informe de reducción progresiva en al adquisición de EPSU, así mismo, para ello se solicitó mediante memorando 3-2022-18299 con el fin de solicitar información para el reporte a la Secretaría Distrital de Ambiente
</t>
  </si>
  <si>
    <t>Otros:
El 19 de julio se lleva a cabo una reunión con  Secretaría Distrital de Ambiente, con el objetivo de aclarar algunas inquietudes sobre el reporte de plásticos de un solo uso y las actividades propuestas en el plan de acción. Con base en lo acordado en dicha reunión, se realiza una propuesta para la modificación del plan de acción 2020-2024. En el formulario se incluye en toda una fila, para el programa de Consumo Sostenible el ítem de EPSU (Asociado con el % de disminución en la adquisición)</t>
  </si>
  <si>
    <t>3.6 Se lleva a cabo actividad de sensibilización en la sede Residencias Tequendama, promoviendo en los funcionarios y contratistas la reducción en el consumo de plásticos de un solo uso, informando los impactos de su consumo, así como la normatividad asociada y las actividades impulsadas por la Secretaría General de la Alcaldía Mayor de Bogotá.</t>
  </si>
  <si>
    <t>Otros:
4.1 Se realizó reunión de Compras Públicas sostenibles el 29 de julio, donde se socializaron los avances en la implementación del programa.
4.2 El día 15 de julio se realizó la socialización del PIGA y las obligaciones ambientales del Cto – 1018-2021 con la EAAB por solicitud de la DSDSC, con la participación de 61 personas.
4.3 Se realizó la revisión de soportes de cumplimiento normativo ambiental por parte de los contratistas que realizan el mantenimiento de ascensores y plantas eléctricas.</t>
  </si>
  <si>
    <t>Otros - CPS:
4.3 Se verificó la base de contratos con cláusulas ambientales del mes de julio del 2022, identificando modificaciones respecto al reporte anterior donde se identificaron 18 procesos suscritos en ese mes que contienen cláusulas ambientales y asimismo, se actualizó la base de contratos del mes de agosto del 2022, donde se identificaron 14 contratos con cláusulas ambientales; para ambos períodos los contratos con cláusulas ambientales corresponden al 100% de los contratos a los que les aplicaba este tipo de cláusulas.
4.4 Se realizó la revisión de 13 procesos precontractuales para la inclusión de obligaciones ambientales.</t>
  </si>
  <si>
    <t>Para el mes de enero, se realizó el día de la Movilidad Sostenible, se adelantó una campaña para invitar a funcionarios y contratistas de la Entidad a llegar a la entidad a pie o en bici, como una manera de fomentar el uso de medios de transporte sostenibles, donde se compartieron  20 de los beneficios de montar en bicicleta, la cual fue socializada por SOY 10</t>
  </si>
  <si>
    <t xml:space="preserve">
 El día 3 de febrero en el marco de la celebración del día de la movilidad sostenible, se desarrolló una rumba aeróbica  en la sede Manzana Liévano, contando con la participación de 20 funcionarios y contratistas.</t>
  </si>
  <si>
    <t>5.1.Para el mes de septiembre se realizaron varias actividades:
5.1.1  Día de la Movilidad Sostenible: Caminata a pie y en Bici desde la Torre Colpatria hasta la Manzana Liévano, con participación de 13 personas. 
5.1.2 Semana de la Bici: El martes 27 se realizó una rumba aeróbica en la Plazoleta central y una charla sobre seguridad para los bici usuarios; el miércoles 28 un taller práctico sobre ergonomía de la bici; el jueves 29 un bici recorrido al Parque Nacional y el viernes 30 un concurso sobre temas de la bici; se logró una participación de 60 personas. Se adjuntan listados de participantes y registro fotográfico.</t>
  </si>
  <si>
    <t>Incrementar durante la vigencia, en un 25% los bici parqueaderos de la Secretaría General, teniendo como la línea base 2021.</t>
  </si>
  <si>
    <t>Para el primer trimestre de 2022, se adecuaron 142 nuevos bici parqueaderos, en las siguientes sedes: Manzana Liévano, Súper Cade Suba, Engativá y 20 de Julio, en los Cades Gaitana, Patio Bonito y La Victoria; llegando a un total de 600 cupos para bicicletas, que representa un incremento del 31%, respecto a la cantidad de bici parqueaderos existentes el 31 de diciembre de 2021</t>
  </si>
  <si>
    <t>Se realizó mesa de trabajo del grupo PIGA,  para revisar y actualizar las matrices de los procesos ambientales, a saber:  Riesgos ambientales,  aspectos e impactos y la  normatividad. donde se determinó que  la matriz de riesgo, se debía ajustar en cuanto a  periodicidad y efectividad de controles operacionales . Las demás matrices se encuentran acordes con lo solicitado en la normatividad ambiental vigente y los lineamientos de la Secretaría Distrital de Ambiente.</t>
  </si>
  <si>
    <t>Otros:
5.3 Se elaboraron las respuestas a los requerimientos de la SDA respecto a los trámites de registros de publicidad exterior visual de las sedes: Cade Candelaria, Cade Muzú, Cade Chicó, Cade Fontibón, Cade Bosa y Cade Patio Bonito.</t>
  </si>
  <si>
    <t xml:space="preserve">*Se realiza seguimiento a la huerta del Centro de Encuentro Bosa, mediante visita para evidenciar estado de las huertas en la sede y futuras intervenciones como el sistema de riego con aguas lluvias, el cual se implementará en el mes de junio.
*Se realizaron dos jornadas de mantenimiento en la huerta de Manzana Liévano con los funcionarios y contratistas participantes. 
*Se realiza seguimiento a la huerta de SuperCADE Suba, en la cual nos informan las jornadas de mantenimiento que vienen realizando y se inicia taller de agricultura urbana liderada por el Jardín Botánico. 
*Se efectúa visita al SuperCADE 20 de julio, con el objetivo de revisar espacios verdes de la sede, y verificar si se puede implementar una huerta o reverdecer la zona creando un espacio para los funcionarios 
</t>
  </si>
  <si>
    <t>Se realizó la retroalimentación a los enlaces PIGA de las sedes, con la participación de 39 personas, donde se fortalecieron las siguientes temáticas: Avances en la implementación de las actividades de los diferentes programas que integran el PIGA de la entidad, , socialización de reconocimiento ambiental "PODIUM", diligenciamiento de bitácoras, Publicidad Exterior Visual, Certificados de pago de servicios públicos, intervenciones, ambientales, aforo de residuos y propuesta de semana ambiental</t>
  </si>
  <si>
    <t>5.4 El día miércoles 21 de septiembre, se lleva a cabo la reunión con los enlaces ambientales de las sedes de la Secretaría General de la Alcaldía Mayor, en la cual se presentaron  los avances del equipo PIGA en cada uno de sus programas (Ahorro y eso eficiente del agua, Ahorro y uso eficiente de la energía, gestión de residuos, prácticas sostenibles y consumo sostenible) se resolvieron algunas inquietudes presentadas por los delegados y se dejaron algunos compromisos y/o pendientes por resolver. Finalmente, se realiza la presentación oficial de Nathalie Triana, nueva pasante de Ingeniería Forestal , quién apoyará al equipo PIGA con el levantamiento de inventario arbóreo en las sedes de la entidad, entre otras actividades adicionales.</t>
  </si>
  <si>
    <r>
      <t>Se realizó el análisis corres</t>
    </r>
    <r>
      <rPr>
        <sz val="18"/>
        <rFont val="Arial"/>
        <family val="2"/>
      </rPr>
      <t xml:space="preserve">pondiente a los consumos </t>
    </r>
    <r>
      <rPr>
        <sz val="18"/>
        <color theme="1"/>
        <rFont val="Arial"/>
        <family val="2"/>
      </rPr>
      <t>reportados en el mes de marzo por cada sede, a las que la Secretaría General realiza el pago del servicio público de acueducto y con base en esta información, se identificaron las sedes con mayor ahorro en el consumo y estas sedes fueron posicionadas en el Pódium. Posteriormente se realizó un informe con el análisis de los resultados de la actividad, indicando metodología empleada, ganadores y puntaje final de acuerdo con las reglas establecidas inicialmente. 
Finalmente, se reconoció a las sedes que fomentaron el ahorro de energía mediante una publicación a través de SOY 10.
Los ganadores del Pódium por el mayor ahorro en el consumo de agua fueron: 
1, SuperCADE Suba
2. SuperCADE Américas 
3. Parqueadero Calle 55</t>
    </r>
  </si>
  <si>
    <t>Se realiza el seguimiento a la implementación de las estrategias del mes de mayo para verificar el avance de las mismas. 
Por otro lado, se realiza la visita a las sedes con mayor consumo de energía identificadas como lo son:  SuperCADE Manitas, SuperCADE Engativá y Centro Memoria, se revisan en conjunto con los enlaces ambientales los factores que se creen son las causas del incremento en el consumo y se proyectaron estrategias que permitan generar ahorro de energía.
En el marco de estás estrategias se realizó el lanzamiento de la campaña  "Apaga y vámonos" en la cual invitan a los funcionarios y contratistas para que al finalizar la jornada apaguen sus dispositivos y desconecten cargadores y demás implementos que no estén en uso.</t>
  </si>
  <si>
    <t>El porcentaje correspondiente a cada programa del Plan Institucional de Gestión Ambiental,  fue determinado teniendo en cuenta los criterios de frecuencia y complejidad  los cuales indican los pesos que se debe determinar en cada 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</si>
</sst>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0%"/>
    <numFmt numFmtId="166" formatCode="#,##0_ ;\-#,##0\ "/>
  </numFmts>
  <fonts count="15" x14ac:knownFonts="1">
    <font>
      <sz val="11"/>
      <color theme="1"/>
      <name val="Calibri"/>
      <family val="2"/>
      <scheme val="minor"/>
    </font>
    <font>
      <sz val="11"/>
      <color theme="1"/>
      <name val="Calibri"/>
      <family val="2"/>
      <scheme val="minor"/>
    </font>
    <font>
      <sz val="18"/>
      <color rgb="FF000000"/>
      <name val="Arial"/>
      <family val="2"/>
    </font>
    <font>
      <sz val="18"/>
      <name val="Arial"/>
      <family val="2"/>
    </font>
    <font>
      <b/>
      <sz val="18"/>
      <color theme="1"/>
      <name val="Arial"/>
      <family val="2"/>
    </font>
    <font>
      <sz val="18"/>
      <color theme="1"/>
      <name val="Arial"/>
      <family val="2"/>
    </font>
    <font>
      <b/>
      <sz val="20"/>
      <name val="Arial"/>
      <family val="2"/>
    </font>
    <font>
      <b/>
      <sz val="18"/>
      <name val="Arial"/>
      <family val="2"/>
    </font>
    <font>
      <sz val="18"/>
      <color rgb="FFFF0000"/>
      <name val="Arial"/>
      <family val="2"/>
    </font>
    <font>
      <vertAlign val="superscript"/>
      <sz val="18"/>
      <color theme="1"/>
      <name val="Arial"/>
      <family val="2"/>
    </font>
    <font>
      <u/>
      <sz val="18"/>
      <color theme="1"/>
      <name val="Arial"/>
      <family val="2"/>
    </font>
    <font>
      <b/>
      <u/>
      <sz val="18"/>
      <color theme="1"/>
      <name val="Arial"/>
      <family val="2"/>
    </font>
    <font>
      <b/>
      <sz val="16"/>
      <color theme="1"/>
      <name val="Arial"/>
      <family val="2"/>
    </font>
    <font>
      <sz val="20"/>
      <name val="Arial"/>
      <family val="2"/>
    </font>
    <font>
      <sz val="11"/>
      <color theme="1"/>
      <name val="Arial"/>
      <family val="2"/>
    </font>
  </fonts>
  <fills count="9">
    <fill>
      <patternFill patternType="none"/>
    </fill>
    <fill>
      <patternFill patternType="gray125"/>
    </fill>
    <fill>
      <patternFill patternType="solid">
        <fgColor theme="9" tint="0.39997558519241921"/>
        <bgColor indexed="64"/>
      </patternFill>
    </fill>
    <fill>
      <patternFill patternType="solid">
        <fgColor rgb="FFFFC000"/>
        <bgColor indexed="64"/>
      </patternFill>
    </fill>
    <fill>
      <patternFill patternType="solid">
        <fgColor theme="7"/>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FFFF00"/>
        <bgColor indexed="64"/>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rgb="FF000000"/>
      </top>
      <bottom/>
      <diagonal/>
    </border>
    <border>
      <left style="medium">
        <color indexed="64"/>
      </left>
      <right style="medium">
        <color indexed="64"/>
      </right>
      <top style="thin">
        <color rgb="FF000000"/>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00">
    <xf numFmtId="0" fontId="0" fillId="0" borderId="0" xfId="0"/>
    <xf numFmtId="0" fontId="2" fillId="0" borderId="47" xfId="0" applyFont="1" applyBorder="1" applyAlignment="1">
      <alignment horizontal="center" vertical="center" wrapText="1"/>
    </xf>
    <xf numFmtId="0" fontId="2" fillId="6" borderId="47" xfId="0" applyFont="1" applyFill="1" applyBorder="1" applyAlignment="1">
      <alignment horizontal="center" vertical="center" wrapText="1"/>
    </xf>
    <xf numFmtId="0" fontId="2" fillId="0" borderId="49" xfId="0" applyFont="1" applyBorder="1" applyAlignment="1">
      <alignment horizontal="center" vertical="center" wrapText="1"/>
    </xf>
    <xf numFmtId="0" fontId="3" fillId="0" borderId="50"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50" xfId="0" applyFont="1" applyBorder="1" applyAlignment="1">
      <alignment horizontal="justify" vertical="top" wrapText="1"/>
    </xf>
    <xf numFmtId="0" fontId="3" fillId="0" borderId="47" xfId="0" applyFont="1" applyBorder="1" applyAlignment="1">
      <alignment horizontal="justify" vertical="center" wrapText="1"/>
    </xf>
    <xf numFmtId="0" fontId="3" fillId="6" borderId="47" xfId="0" applyFont="1" applyFill="1" applyBorder="1" applyAlignment="1">
      <alignment horizontal="justify" vertical="center" wrapText="1"/>
    </xf>
    <xf numFmtId="0" fontId="3" fillId="0" borderId="51" xfId="0" applyFont="1" applyBorder="1" applyAlignment="1">
      <alignment horizontal="justify" vertical="center" wrapText="1"/>
    </xf>
    <xf numFmtId="0" fontId="3" fillId="0" borderId="61" xfId="0" applyFont="1" applyBorder="1" applyAlignment="1">
      <alignment horizontal="justify" vertical="center" wrapText="1"/>
    </xf>
    <xf numFmtId="0" fontId="2" fillId="0" borderId="44" xfId="0" applyFont="1" applyBorder="1" applyAlignment="1">
      <alignment horizontal="center" vertical="center" wrapText="1"/>
    </xf>
    <xf numFmtId="0" fontId="2" fillId="0" borderId="4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6" xfId="0" applyFont="1" applyBorder="1" applyAlignment="1">
      <alignment horizontal="center" vertical="center" wrapText="1"/>
    </xf>
    <xf numFmtId="0" fontId="4" fillId="0" borderId="3" xfId="0" applyFont="1" applyBorder="1" applyAlignment="1">
      <alignment horizontal="center" vertical="center"/>
    </xf>
    <xf numFmtId="0" fontId="4" fillId="0" borderId="0" xfId="0" applyFont="1" applyAlignment="1">
      <alignment horizontal="center" vertical="center"/>
    </xf>
    <xf numFmtId="0" fontId="5" fillId="0" borderId="0" xfId="0" applyFont="1"/>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6" fillId="2" borderId="43"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3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25" xfId="0" applyFont="1" applyFill="1" applyBorder="1" applyAlignment="1">
      <alignment horizontal="center" vertical="center"/>
    </xf>
    <xf numFmtId="0" fontId="5" fillId="0" borderId="0" xfId="0" applyFont="1" applyAlignment="1">
      <alignment vertical="center"/>
    </xf>
    <xf numFmtId="0" fontId="6" fillId="2" borderId="44"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40"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19" xfId="0" applyFont="1" applyFill="1" applyBorder="1" applyAlignment="1">
      <alignment horizontal="center" vertical="center"/>
    </xf>
    <xf numFmtId="0" fontId="6" fillId="2" borderId="45"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34" xfId="0" applyFont="1" applyFill="1" applyBorder="1" applyAlignment="1">
      <alignment horizontal="center" vertical="center"/>
    </xf>
    <xf numFmtId="0" fontId="4" fillId="2" borderId="7" xfId="0" applyFont="1" applyFill="1" applyBorder="1" applyAlignment="1">
      <alignment horizontal="left" vertical="center" wrapText="1"/>
    </xf>
    <xf numFmtId="0" fontId="4" fillId="2" borderId="7" xfId="0" applyFont="1" applyFill="1" applyBorder="1" applyAlignment="1">
      <alignment horizontal="center" vertical="center" wrapText="1"/>
    </xf>
    <xf numFmtId="0" fontId="7" fillId="3" borderId="20" xfId="0" applyFont="1" applyFill="1" applyBorder="1" applyAlignment="1">
      <alignment vertical="center"/>
    </xf>
    <xf numFmtId="0" fontId="4" fillId="3" borderId="20" xfId="0" applyFont="1" applyFill="1" applyBorder="1"/>
    <xf numFmtId="0" fontId="4" fillId="3" borderId="33" xfId="0" applyFont="1" applyFill="1" applyBorder="1"/>
    <xf numFmtId="0" fontId="4" fillId="3" borderId="24" xfId="0" applyFont="1" applyFill="1" applyBorder="1"/>
    <xf numFmtId="0" fontId="4" fillId="3" borderId="25" xfId="0" applyFont="1" applyFill="1" applyBorder="1" applyAlignment="1">
      <alignment wrapText="1"/>
    </xf>
    <xf numFmtId="0" fontId="4" fillId="3" borderId="26" xfId="0" applyFont="1" applyFill="1" applyBorder="1"/>
    <xf numFmtId="0" fontId="4" fillId="3" borderId="24" xfId="0" applyFont="1" applyFill="1" applyBorder="1" applyAlignment="1">
      <alignment horizontal="left" wrapText="1"/>
    </xf>
    <xf numFmtId="0" fontId="4" fillId="3" borderId="42" xfId="0" applyFont="1" applyFill="1" applyBorder="1"/>
    <xf numFmtId="0" fontId="4" fillId="3" borderId="25" xfId="0" applyFont="1" applyFill="1" applyBorder="1"/>
    <xf numFmtId="0" fontId="5" fillId="0" borderId="44" xfId="0" applyFont="1" applyBorder="1" applyAlignment="1">
      <alignment horizontal="center" vertical="center"/>
    </xf>
    <xf numFmtId="165" fontId="5" fillId="0" borderId="52" xfId="2" applyNumberFormat="1" applyFont="1" applyFill="1" applyBorder="1" applyAlignment="1">
      <alignment horizontal="center" vertical="center"/>
    </xf>
    <xf numFmtId="165" fontId="5" fillId="0" borderId="27" xfId="2" applyNumberFormat="1" applyFont="1" applyFill="1" applyBorder="1" applyAlignment="1">
      <alignment horizontal="center" vertical="center"/>
    </xf>
    <xf numFmtId="165" fontId="5" fillId="0" borderId="9" xfId="2" applyNumberFormat="1" applyFont="1" applyFill="1" applyBorder="1" applyAlignment="1">
      <alignment horizontal="center" vertical="center" wrapText="1"/>
    </xf>
    <xf numFmtId="165" fontId="5" fillId="0" borderId="0" xfId="0" applyNumberFormat="1" applyFont="1" applyAlignment="1">
      <alignment horizontal="center" vertical="center"/>
    </xf>
    <xf numFmtId="165" fontId="5" fillId="0" borderId="9" xfId="2" applyNumberFormat="1" applyFont="1" applyFill="1" applyBorder="1" applyAlignment="1">
      <alignment horizontal="left" vertical="center" wrapText="1"/>
    </xf>
    <xf numFmtId="165" fontId="5" fillId="7" borderId="9" xfId="2" applyNumberFormat="1" applyFont="1" applyFill="1" applyBorder="1" applyAlignment="1">
      <alignment horizontal="left" vertical="center" wrapText="1"/>
    </xf>
    <xf numFmtId="165" fontId="3" fillId="0" borderId="9" xfId="2" applyNumberFormat="1" applyFont="1" applyFill="1" applyBorder="1" applyAlignment="1">
      <alignment horizontal="left" vertical="center" wrapText="1"/>
    </xf>
    <xf numFmtId="165" fontId="3" fillId="0" borderId="27" xfId="2" applyNumberFormat="1" applyFont="1" applyFill="1" applyBorder="1" applyAlignment="1">
      <alignment horizontal="center" vertical="center"/>
    </xf>
    <xf numFmtId="165" fontId="5" fillId="0" borderId="27" xfId="2" applyNumberFormat="1" applyFont="1" applyFill="1" applyBorder="1" applyAlignment="1">
      <alignment vertical="center"/>
    </xf>
    <xf numFmtId="9" fontId="5" fillId="0" borderId="19" xfId="0" applyNumberFormat="1" applyFont="1" applyBorder="1" applyAlignment="1">
      <alignment horizontal="center" vertical="center"/>
    </xf>
    <xf numFmtId="165" fontId="5" fillId="0" borderId="35" xfId="0" applyNumberFormat="1" applyFont="1" applyBorder="1" applyAlignment="1">
      <alignment horizontal="center" vertical="center"/>
    </xf>
    <xf numFmtId="165" fontId="5" fillId="0" borderId="9" xfId="0" applyNumberFormat="1" applyFont="1" applyBorder="1" applyAlignment="1">
      <alignment horizontal="center" vertical="center"/>
    </xf>
    <xf numFmtId="165" fontId="5" fillId="0" borderId="21" xfId="2" applyNumberFormat="1" applyFont="1" applyFill="1" applyBorder="1" applyAlignment="1">
      <alignment horizontal="center" vertical="center"/>
    </xf>
    <xf numFmtId="165" fontId="5" fillId="0" borderId="9" xfId="2" applyNumberFormat="1" applyFont="1" applyFill="1" applyBorder="1" applyAlignment="1">
      <alignment horizontal="center" vertical="center"/>
    </xf>
    <xf numFmtId="165" fontId="5" fillId="0" borderId="9" xfId="2" applyNumberFormat="1" applyFont="1" applyFill="1" applyBorder="1" applyAlignment="1">
      <alignment vertical="center"/>
    </xf>
    <xf numFmtId="165" fontId="5" fillId="0" borderId="35" xfId="2" applyNumberFormat="1" applyFont="1" applyFill="1" applyBorder="1" applyAlignment="1">
      <alignment horizontal="center" vertical="center"/>
    </xf>
    <xf numFmtId="0" fontId="5" fillId="0" borderId="46" xfId="0" applyFont="1" applyBorder="1" applyAlignment="1">
      <alignment horizontal="center" vertical="center"/>
    </xf>
    <xf numFmtId="165" fontId="8" fillId="0" borderId="21" xfId="2" applyNumberFormat="1" applyFont="1" applyFill="1" applyBorder="1" applyAlignment="1">
      <alignment horizontal="center" vertical="center"/>
    </xf>
    <xf numFmtId="165" fontId="8" fillId="0" borderId="9" xfId="2" applyNumberFormat="1" applyFont="1" applyFill="1" applyBorder="1" applyAlignment="1">
      <alignment horizontal="center" vertical="center"/>
    </xf>
    <xf numFmtId="9" fontId="5" fillId="0" borderId="39" xfId="0" applyNumberFormat="1" applyFont="1" applyBorder="1" applyAlignment="1">
      <alignment horizontal="center" vertical="center"/>
    </xf>
    <xf numFmtId="0" fontId="5" fillId="0" borderId="47" xfId="0" applyFont="1" applyBorder="1" applyAlignment="1">
      <alignment horizontal="center" vertical="center"/>
    </xf>
    <xf numFmtId="165" fontId="5" fillId="0" borderId="21" xfId="0" applyNumberFormat="1" applyFont="1" applyBorder="1" applyAlignment="1">
      <alignment horizontal="center" vertical="center"/>
    </xf>
    <xf numFmtId="165" fontId="5" fillId="0" borderId="22" xfId="2" applyNumberFormat="1" applyFont="1" applyFill="1" applyBorder="1" applyAlignment="1">
      <alignment vertical="center"/>
    </xf>
    <xf numFmtId="9" fontId="5" fillId="0" borderId="36" xfId="0" applyNumberFormat="1" applyFont="1" applyBorder="1" applyAlignment="1">
      <alignment horizontal="center" vertical="center"/>
    </xf>
    <xf numFmtId="165" fontId="3" fillId="0" borderId="9" xfId="2" applyNumberFormat="1" applyFont="1" applyFill="1" applyBorder="1" applyAlignment="1">
      <alignment horizontal="center" vertical="center"/>
    </xf>
    <xf numFmtId="165" fontId="5" fillId="0" borderId="59" xfId="0" applyNumberFormat="1" applyFont="1" applyBorder="1" applyAlignment="1">
      <alignment horizontal="center" vertical="center"/>
    </xf>
    <xf numFmtId="165" fontId="5" fillId="0" borderId="60" xfId="0" applyNumberFormat="1" applyFont="1" applyBorder="1" applyAlignment="1">
      <alignment horizontal="center" vertical="center"/>
    </xf>
    <xf numFmtId="165" fontId="5" fillId="0" borderId="32" xfId="2" applyNumberFormat="1" applyFont="1" applyFill="1" applyBorder="1" applyAlignment="1">
      <alignment horizontal="left" vertical="top" wrapText="1"/>
    </xf>
    <xf numFmtId="165" fontId="5" fillId="0" borderId="59" xfId="2" applyNumberFormat="1" applyFont="1" applyFill="1" applyBorder="1" applyAlignment="1">
      <alignment horizontal="center" vertical="center"/>
    </xf>
    <xf numFmtId="165" fontId="5" fillId="0" borderId="60" xfId="2" applyNumberFormat="1" applyFont="1" applyFill="1" applyBorder="1" applyAlignment="1">
      <alignment horizontal="center" vertical="center" wrapText="1"/>
    </xf>
    <xf numFmtId="165" fontId="5" fillId="0" borderId="9" xfId="2" applyNumberFormat="1" applyFont="1" applyFill="1" applyBorder="1" applyAlignment="1">
      <alignment horizontal="left" vertical="center" wrapText="1"/>
    </xf>
    <xf numFmtId="165" fontId="5" fillId="0" borderId="29" xfId="2" applyNumberFormat="1" applyFont="1" applyFill="1" applyBorder="1" applyAlignment="1">
      <alignment horizontal="left" vertical="center" wrapText="1"/>
    </xf>
    <xf numFmtId="165" fontId="5" fillId="0" borderId="60" xfId="2" applyNumberFormat="1" applyFont="1" applyFill="1" applyBorder="1" applyAlignment="1">
      <alignment horizontal="center" vertical="center"/>
    </xf>
    <xf numFmtId="165" fontId="5" fillId="7" borderId="29" xfId="2" applyNumberFormat="1" applyFont="1" applyFill="1" applyBorder="1" applyAlignment="1">
      <alignment horizontal="left" vertical="center" wrapText="1"/>
    </xf>
    <xf numFmtId="165" fontId="5" fillId="0" borderId="60" xfId="2" applyNumberFormat="1" applyFont="1" applyFill="1" applyBorder="1" applyAlignment="1">
      <alignment horizontal="left" vertical="center" wrapText="1"/>
    </xf>
    <xf numFmtId="165" fontId="5" fillId="0" borderId="60" xfId="2" applyNumberFormat="1" applyFont="1" applyFill="1" applyBorder="1" applyAlignment="1">
      <alignment horizontal="center" vertical="top" wrapText="1"/>
    </xf>
    <xf numFmtId="9" fontId="5" fillId="0" borderId="54" xfId="0" applyNumberFormat="1" applyFont="1" applyBorder="1" applyAlignment="1">
      <alignment horizontal="center" vertical="center"/>
    </xf>
    <xf numFmtId="165" fontId="5" fillId="0" borderId="57" xfId="0" applyNumberFormat="1" applyFont="1" applyBorder="1" applyAlignment="1">
      <alignment horizontal="center" vertical="center"/>
    </xf>
    <xf numFmtId="165" fontId="5" fillId="0" borderId="58" xfId="0" applyNumberFormat="1" applyFont="1" applyBorder="1" applyAlignment="1">
      <alignment horizontal="center" vertical="center"/>
    </xf>
    <xf numFmtId="165" fontId="5" fillId="0" borderId="56" xfId="2" applyNumberFormat="1" applyFont="1" applyFill="1" applyBorder="1" applyAlignment="1">
      <alignment horizontal="left" vertical="top" wrapText="1"/>
    </xf>
    <xf numFmtId="165" fontId="5" fillId="0" borderId="57" xfId="2" applyNumberFormat="1" applyFont="1" applyFill="1" applyBorder="1" applyAlignment="1">
      <alignment horizontal="center" vertical="center"/>
    </xf>
    <xf numFmtId="165" fontId="5" fillId="0" borderId="58" xfId="2" applyNumberFormat="1" applyFont="1" applyFill="1" applyBorder="1" applyAlignment="1">
      <alignment horizontal="center" vertical="center" wrapText="1"/>
    </xf>
    <xf numFmtId="165" fontId="5" fillId="0" borderId="58" xfId="2" applyNumberFormat="1" applyFont="1" applyFill="1" applyBorder="1" applyAlignment="1">
      <alignment horizontal="left" vertical="center" wrapText="1"/>
    </xf>
    <xf numFmtId="165" fontId="5" fillId="0" borderId="58" xfId="2" applyNumberFormat="1" applyFont="1" applyFill="1" applyBorder="1" applyAlignment="1">
      <alignment horizontal="center" vertical="center"/>
    </xf>
    <xf numFmtId="165" fontId="5" fillId="0" borderId="9" xfId="2" applyNumberFormat="1" applyFont="1" applyFill="1" applyBorder="1" applyAlignment="1">
      <alignment horizontal="left" vertical="center"/>
    </xf>
    <xf numFmtId="165" fontId="5" fillId="7" borderId="58" xfId="2" applyNumberFormat="1" applyFont="1" applyFill="1" applyBorder="1" applyAlignment="1">
      <alignment horizontal="left" vertical="center" wrapText="1"/>
    </xf>
    <xf numFmtId="165" fontId="5" fillId="0" borderId="58" xfId="2" applyNumberFormat="1" applyFont="1" applyFill="1" applyBorder="1" applyAlignment="1">
      <alignment horizontal="center" vertical="top" wrapText="1"/>
    </xf>
    <xf numFmtId="9" fontId="5" fillId="0" borderId="15" xfId="0" applyNumberFormat="1" applyFont="1" applyBorder="1" applyAlignment="1">
      <alignment horizontal="center" vertical="center"/>
    </xf>
    <xf numFmtId="165" fontId="5" fillId="0" borderId="52" xfId="0" applyNumberFormat="1" applyFont="1" applyBorder="1" applyAlignment="1">
      <alignment horizontal="center" vertical="center"/>
    </xf>
    <xf numFmtId="165" fontId="5" fillId="0" borderId="27" xfId="0" applyNumberFormat="1" applyFont="1" applyBorder="1" applyAlignment="1">
      <alignment horizontal="center" vertical="center"/>
    </xf>
    <xf numFmtId="165" fontId="5" fillId="0" borderId="31" xfId="2" applyNumberFormat="1" applyFont="1" applyFill="1" applyBorder="1" applyAlignment="1">
      <alignment horizontal="left" vertical="top" wrapText="1"/>
    </xf>
    <xf numFmtId="165" fontId="5" fillId="0" borderId="52" xfId="2" applyNumberFormat="1" applyFont="1" applyFill="1" applyBorder="1" applyAlignment="1">
      <alignment horizontal="center" vertical="center"/>
    </xf>
    <xf numFmtId="165" fontId="5" fillId="0" borderId="27" xfId="2" applyNumberFormat="1" applyFont="1" applyFill="1" applyBorder="1" applyAlignment="1">
      <alignment horizontal="center" vertical="center" wrapText="1"/>
    </xf>
    <xf numFmtId="165" fontId="5" fillId="0" borderId="27" xfId="2" applyNumberFormat="1" applyFont="1" applyFill="1" applyBorder="1" applyAlignment="1">
      <alignment horizontal="left" vertical="center" wrapText="1"/>
    </xf>
    <xf numFmtId="165" fontId="5" fillId="0" borderId="27" xfId="2" applyNumberFormat="1" applyFont="1" applyFill="1" applyBorder="1" applyAlignment="1">
      <alignment horizontal="center" vertical="center"/>
    </xf>
    <xf numFmtId="165" fontId="5" fillId="7" borderId="27" xfId="2" applyNumberFormat="1" applyFont="1" applyFill="1" applyBorder="1" applyAlignment="1">
      <alignment horizontal="left" vertical="center" wrapText="1"/>
    </xf>
    <xf numFmtId="165" fontId="5" fillId="0" borderId="27" xfId="2" applyNumberFormat="1" applyFont="1" applyFill="1" applyBorder="1" applyAlignment="1">
      <alignment horizontal="center" vertical="top" wrapText="1"/>
    </xf>
    <xf numFmtId="0" fontId="5" fillId="0" borderId="9" xfId="0" applyFont="1" applyBorder="1" applyAlignment="1">
      <alignment vertical="center"/>
    </xf>
    <xf numFmtId="10" fontId="5" fillId="0" borderId="9" xfId="2" applyNumberFormat="1" applyFont="1" applyFill="1" applyBorder="1" applyAlignment="1">
      <alignment vertical="center"/>
    </xf>
    <xf numFmtId="165" fontId="3" fillId="0" borderId="9" xfId="2" applyNumberFormat="1" applyFont="1" applyFill="1" applyBorder="1" applyAlignment="1">
      <alignment horizontal="center" vertical="center" wrapText="1"/>
    </xf>
    <xf numFmtId="9" fontId="5" fillId="0" borderId="41" xfId="0" applyNumberFormat="1" applyFont="1" applyBorder="1" applyAlignment="1">
      <alignment horizontal="center" vertical="center"/>
    </xf>
    <xf numFmtId="165" fontId="4" fillId="3" borderId="9" xfId="0" applyNumberFormat="1" applyFont="1" applyFill="1" applyBorder="1" applyAlignment="1">
      <alignment horizontal="center" vertical="center"/>
    </xf>
    <xf numFmtId="0" fontId="5" fillId="0" borderId="47" xfId="0" applyFont="1" applyFill="1" applyBorder="1" applyAlignment="1">
      <alignment horizontal="center" vertical="center"/>
    </xf>
    <xf numFmtId="165" fontId="5" fillId="8" borderId="21" xfId="2" applyNumberFormat="1" applyFont="1" applyFill="1" applyBorder="1" applyAlignment="1">
      <alignment horizontal="center" vertical="center"/>
    </xf>
    <xf numFmtId="165" fontId="5" fillId="8" borderId="9" xfId="2" applyNumberFormat="1" applyFont="1" applyFill="1" applyBorder="1" applyAlignment="1">
      <alignment horizontal="center" vertical="center"/>
    </xf>
    <xf numFmtId="9" fontId="5" fillId="0" borderId="38" xfId="0" applyNumberFormat="1" applyFont="1" applyBorder="1" applyAlignment="1">
      <alignment horizontal="center" vertical="center"/>
    </xf>
    <xf numFmtId="165" fontId="5" fillId="6" borderId="35" xfId="2" applyNumberFormat="1" applyFont="1" applyFill="1" applyBorder="1" applyAlignment="1">
      <alignment horizontal="center" vertical="center"/>
    </xf>
    <xf numFmtId="165" fontId="5" fillId="6" borderId="9" xfId="2" applyNumberFormat="1" applyFont="1" applyFill="1" applyBorder="1" applyAlignment="1">
      <alignment horizontal="center" vertical="center"/>
    </xf>
    <xf numFmtId="165" fontId="5" fillId="6" borderId="21" xfId="2" applyNumberFormat="1" applyFont="1" applyFill="1" applyBorder="1" applyAlignment="1">
      <alignment horizontal="center" vertical="center"/>
    </xf>
    <xf numFmtId="165" fontId="5" fillId="6" borderId="9" xfId="0" applyNumberFormat="1" applyFont="1" applyFill="1" applyBorder="1" applyAlignment="1">
      <alignment horizontal="center" vertical="center"/>
    </xf>
    <xf numFmtId="165" fontId="5" fillId="6" borderId="9" xfId="2" applyNumberFormat="1" applyFont="1" applyFill="1" applyBorder="1" applyAlignment="1">
      <alignment vertical="center"/>
    </xf>
    <xf numFmtId="0" fontId="5" fillId="5" borderId="0" xfId="0" applyFont="1" applyFill="1" applyAlignment="1">
      <alignment vertical="center"/>
    </xf>
    <xf numFmtId="0" fontId="4" fillId="3" borderId="20" xfId="0" applyFont="1" applyFill="1" applyBorder="1" applyAlignment="1">
      <alignment vertical="center"/>
    </xf>
    <xf numFmtId="0" fontId="4" fillId="3" borderId="33" xfId="0" applyFont="1" applyFill="1" applyBorder="1" applyAlignment="1">
      <alignment vertical="center"/>
    </xf>
    <xf numFmtId="0" fontId="4" fillId="3" borderId="24" xfId="0" applyFont="1" applyFill="1" applyBorder="1" applyAlignment="1">
      <alignment vertical="center"/>
    </xf>
    <xf numFmtId="0" fontId="4" fillId="3" borderId="25" xfId="0" applyFont="1" applyFill="1" applyBorder="1" applyAlignment="1">
      <alignment vertical="center" wrapText="1"/>
    </xf>
    <xf numFmtId="0" fontId="4" fillId="3" borderId="26" xfId="0" applyFont="1" applyFill="1" applyBorder="1" applyAlignment="1">
      <alignment vertical="center"/>
    </xf>
    <xf numFmtId="0" fontId="4" fillId="3" borderId="24" xfId="0" applyFont="1" applyFill="1" applyBorder="1" applyAlignment="1">
      <alignment horizontal="left" vertical="center" wrapText="1"/>
    </xf>
    <xf numFmtId="0" fontId="4" fillId="3" borderId="42" xfId="0" applyFont="1" applyFill="1" applyBorder="1" applyAlignment="1">
      <alignment vertical="center"/>
    </xf>
    <xf numFmtId="0" fontId="4" fillId="3" borderId="25" xfId="0" applyFont="1" applyFill="1" applyBorder="1" applyAlignment="1">
      <alignment vertical="center"/>
    </xf>
    <xf numFmtId="0" fontId="5" fillId="0" borderId="37" xfId="0" applyFont="1" applyBorder="1" applyAlignment="1">
      <alignment horizontal="center" vertical="center"/>
    </xf>
    <xf numFmtId="165" fontId="5" fillId="0" borderId="4" xfId="2" applyNumberFormat="1" applyFont="1" applyFill="1" applyBorder="1" applyAlignment="1">
      <alignment horizontal="center" vertical="center"/>
    </xf>
    <xf numFmtId="165" fontId="5" fillId="0" borderId="2" xfId="0" applyNumberFormat="1" applyFont="1" applyBorder="1" applyAlignment="1">
      <alignment horizontal="center" vertical="center"/>
    </xf>
    <xf numFmtId="165" fontId="5" fillId="0" borderId="53" xfId="2" applyNumberFormat="1" applyFont="1" applyFill="1" applyBorder="1" applyAlignment="1">
      <alignment horizontal="center" vertical="center"/>
    </xf>
    <xf numFmtId="165" fontId="5" fillId="0" borderId="5" xfId="2" applyNumberFormat="1" applyFont="1" applyFill="1" applyBorder="1" applyAlignment="1">
      <alignment horizontal="center" vertical="center"/>
    </xf>
    <xf numFmtId="2" fontId="5" fillId="0" borderId="5" xfId="2" applyNumberFormat="1" applyFont="1" applyFill="1" applyBorder="1" applyAlignment="1">
      <alignment vertical="center"/>
    </xf>
    <xf numFmtId="165" fontId="5" fillId="0" borderId="5" xfId="2" applyNumberFormat="1" applyFont="1" applyFill="1" applyBorder="1" applyAlignment="1">
      <alignment vertical="center"/>
    </xf>
    <xf numFmtId="9" fontId="5" fillId="0" borderId="23" xfId="0" applyNumberFormat="1" applyFont="1" applyBorder="1" applyAlignment="1">
      <alignment horizontal="center" vertical="center"/>
    </xf>
    <xf numFmtId="2" fontId="5" fillId="0" borderId="9" xfId="2" applyNumberFormat="1" applyFont="1" applyFill="1" applyBorder="1" applyAlignment="1">
      <alignment horizontal="center" vertical="center"/>
    </xf>
    <xf numFmtId="165" fontId="5" fillId="5" borderId="9" xfId="2" applyNumberFormat="1" applyFont="1" applyFill="1" applyBorder="1" applyAlignment="1">
      <alignment horizontal="center" vertical="center"/>
    </xf>
    <xf numFmtId="165" fontId="5" fillId="0" borderId="9" xfId="0" applyNumberFormat="1" applyFont="1" applyBorder="1" applyAlignment="1">
      <alignment horizontal="left" vertical="center" wrapText="1"/>
    </xf>
    <xf numFmtId="165" fontId="5" fillId="0" borderId="9" xfId="2" quotePrefix="1" applyNumberFormat="1" applyFont="1" applyFill="1" applyBorder="1" applyAlignment="1">
      <alignment horizontal="center" vertical="center"/>
    </xf>
    <xf numFmtId="0" fontId="5" fillId="0" borderId="48" xfId="0" applyFont="1" applyBorder="1" applyAlignment="1">
      <alignment horizontal="center" vertical="center"/>
    </xf>
    <xf numFmtId="165" fontId="5" fillId="0" borderId="6" xfId="2" applyNumberFormat="1" applyFont="1" applyFill="1" applyBorder="1" applyAlignment="1">
      <alignment horizontal="center" vertical="center"/>
    </xf>
    <xf numFmtId="165" fontId="5" fillId="0" borderId="7" xfId="2" applyNumberFormat="1" applyFont="1" applyFill="1" applyBorder="1" applyAlignment="1">
      <alignment horizontal="center" vertical="center"/>
    </xf>
    <xf numFmtId="165" fontId="5" fillId="0" borderId="34" xfId="2" applyNumberFormat="1" applyFont="1" applyFill="1" applyBorder="1" applyAlignment="1">
      <alignment horizontal="center" vertical="center"/>
    </xf>
    <xf numFmtId="165" fontId="5" fillId="0" borderId="7" xfId="2" applyNumberFormat="1" applyFont="1" applyFill="1" applyBorder="1" applyAlignment="1">
      <alignment vertical="center"/>
    </xf>
    <xf numFmtId="9" fontId="5" fillId="0" borderId="55" xfId="0" applyNumberFormat="1" applyFont="1" applyBorder="1" applyAlignment="1">
      <alignment horizontal="center" vertical="center"/>
    </xf>
    <xf numFmtId="0" fontId="4" fillId="3" borderId="10" xfId="0" applyFont="1" applyFill="1" applyBorder="1" applyAlignment="1">
      <alignment horizontal="center" vertical="center"/>
    </xf>
    <xf numFmtId="0" fontId="4" fillId="3" borderId="12" xfId="0" applyFont="1" applyFill="1" applyBorder="1" applyAlignment="1">
      <alignment horizontal="center" vertical="center"/>
    </xf>
    <xf numFmtId="166" fontId="12" fillId="3" borderId="11" xfId="1" applyNumberFormat="1" applyFont="1" applyFill="1" applyBorder="1" applyAlignment="1">
      <alignment horizontal="center" vertical="center"/>
    </xf>
    <xf numFmtId="165" fontId="12" fillId="3" borderId="33" xfId="0" applyNumberFormat="1" applyFont="1" applyFill="1" applyBorder="1" applyAlignment="1">
      <alignment horizontal="center" vertical="center"/>
    </xf>
    <xf numFmtId="165" fontId="12" fillId="3" borderId="24" xfId="0" applyNumberFormat="1" applyFont="1" applyFill="1" applyBorder="1" applyAlignment="1">
      <alignment horizontal="center" vertical="center"/>
    </xf>
    <xf numFmtId="9" fontId="12" fillId="3" borderId="25" xfId="0" applyNumberFormat="1" applyFont="1" applyFill="1" applyBorder="1" applyAlignment="1">
      <alignment horizontal="center" vertical="center"/>
    </xf>
    <xf numFmtId="165" fontId="5" fillId="0" borderId="0" xfId="0" applyNumberFormat="1" applyFont="1" applyAlignment="1">
      <alignment horizontal="center"/>
    </xf>
    <xf numFmtId="0" fontId="5" fillId="0" borderId="0" xfId="0" applyFont="1" applyAlignment="1">
      <alignment horizontal="center"/>
    </xf>
    <xf numFmtId="0" fontId="4" fillId="0" borderId="10" xfId="0" applyFont="1" applyBorder="1" applyAlignment="1">
      <alignment horizontal="center"/>
    </xf>
    <xf numFmtId="0" fontId="4" fillId="0" borderId="26" xfId="0" applyFont="1" applyBorder="1" applyAlignment="1">
      <alignment horizontal="center"/>
    </xf>
    <xf numFmtId="0" fontId="5" fillId="0" borderId="42" xfId="0" applyFont="1" applyBorder="1" applyAlignment="1">
      <alignment horizontal="center"/>
    </xf>
    <xf numFmtId="1" fontId="5" fillId="0" borderId="33" xfId="2" applyNumberFormat="1" applyFont="1" applyFill="1" applyBorder="1" applyAlignment="1">
      <alignment horizontal="center"/>
    </xf>
    <xf numFmtId="1" fontId="5" fillId="0" borderId="24" xfId="2" applyNumberFormat="1" applyFont="1" applyFill="1" applyBorder="1" applyAlignment="1">
      <alignment horizontal="center"/>
    </xf>
    <xf numFmtId="1" fontId="5" fillId="0" borderId="24" xfId="2" applyNumberFormat="1" applyFont="1" applyFill="1" applyBorder="1" applyAlignment="1">
      <alignment horizontal="center" wrapText="1"/>
    </xf>
    <xf numFmtId="1" fontId="5" fillId="0" borderId="24" xfId="2" applyNumberFormat="1" applyFont="1" applyFill="1" applyBorder="1" applyAlignment="1">
      <alignment horizontal="left" wrapText="1"/>
    </xf>
    <xf numFmtId="1" fontId="5" fillId="8" borderId="24" xfId="2" applyNumberFormat="1" applyFont="1" applyFill="1" applyBorder="1" applyAlignment="1">
      <alignment horizontal="center"/>
    </xf>
    <xf numFmtId="1" fontId="5" fillId="0" borderId="24" xfId="0" applyNumberFormat="1" applyFont="1" applyBorder="1" applyAlignment="1">
      <alignment horizontal="center"/>
    </xf>
    <xf numFmtId="1" fontId="5" fillId="0" borderId="25" xfId="0" applyNumberFormat="1" applyFont="1" applyBorder="1" applyAlignment="1">
      <alignment horizontal="center"/>
    </xf>
    <xf numFmtId="0" fontId="13" fillId="0" borderId="0" xfId="0" applyFont="1"/>
    <xf numFmtId="165" fontId="5" fillId="0" borderId="0" xfId="0" applyNumberFormat="1" applyFont="1" applyAlignment="1">
      <alignment wrapText="1"/>
    </xf>
    <xf numFmtId="0" fontId="5" fillId="0" borderId="0" xfId="0" applyFont="1" applyAlignment="1">
      <alignment horizontal="left" wrapText="1"/>
    </xf>
    <xf numFmtId="0" fontId="5" fillId="0" borderId="0" xfId="0" applyFont="1" applyAlignment="1">
      <alignment wrapText="1"/>
    </xf>
    <xf numFmtId="0" fontId="7" fillId="4" borderId="10" xfId="0" applyFont="1" applyFill="1" applyBorder="1" applyAlignment="1">
      <alignment horizontal="center" wrapText="1"/>
    </xf>
    <xf numFmtId="0" fontId="7" fillId="4" borderId="11" xfId="0" applyFont="1" applyFill="1" applyBorder="1" applyAlignment="1">
      <alignment horizontal="center" wrapText="1"/>
    </xf>
    <xf numFmtId="0" fontId="7" fillId="4" borderId="12" xfId="0" applyFont="1" applyFill="1" applyBorder="1" applyAlignment="1">
      <alignment horizont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14" fillId="0" borderId="0" xfId="0" applyFont="1"/>
    <xf numFmtId="0" fontId="6" fillId="4" borderId="13" xfId="0" applyFont="1" applyFill="1" applyBorder="1" applyAlignment="1">
      <alignment vertical="center" wrapText="1"/>
    </xf>
    <xf numFmtId="0" fontId="6" fillId="4" borderId="20" xfId="0" applyFont="1" applyFill="1" applyBorder="1" applyAlignment="1">
      <alignment vertical="center" wrapText="1"/>
    </xf>
    <xf numFmtId="165" fontId="3" fillId="0" borderId="9" xfId="2" applyNumberFormat="1" applyFont="1" applyFill="1" applyBorder="1" applyAlignment="1">
      <alignment horizontal="justify" vertical="center" wrapText="1"/>
    </xf>
    <xf numFmtId="165" fontId="5" fillId="7" borderId="9" xfId="2" applyNumberFormat="1" applyFont="1" applyFill="1" applyBorder="1" applyAlignment="1">
      <alignment horizontal="justify" vertical="center" wrapText="1"/>
    </xf>
    <xf numFmtId="165" fontId="5" fillId="0" borderId="9" xfId="2" applyNumberFormat="1" applyFont="1" applyFill="1" applyBorder="1" applyAlignment="1">
      <alignment horizontal="justify" vertical="center" wrapText="1"/>
    </xf>
    <xf numFmtId="165" fontId="5" fillId="0" borderId="5" xfId="2" applyNumberFormat="1" applyFont="1" applyFill="1" applyBorder="1" applyAlignment="1">
      <alignment horizontal="justify" vertical="center" wrapText="1"/>
    </xf>
    <xf numFmtId="165" fontId="5" fillId="0" borderId="7" xfId="2" applyNumberFormat="1" applyFont="1" applyFill="1" applyBorder="1" applyAlignment="1">
      <alignment horizontal="justify" vertical="center" wrapText="1"/>
    </xf>
    <xf numFmtId="165" fontId="2" fillId="0" borderId="9" xfId="0" applyNumberFormat="1" applyFont="1" applyBorder="1" applyAlignment="1">
      <alignment horizontal="justify" vertical="center" wrapText="1"/>
    </xf>
    <xf numFmtId="165" fontId="5" fillId="0" borderId="58" xfId="2" applyNumberFormat="1" applyFont="1" applyFill="1" applyBorder="1" applyAlignment="1">
      <alignment horizontal="left" vertical="center"/>
    </xf>
    <xf numFmtId="165" fontId="5" fillId="0" borderId="27" xfId="2" applyNumberFormat="1" applyFont="1" applyFill="1" applyBorder="1" applyAlignment="1">
      <alignment horizontal="left" vertical="center"/>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81"/>
  <sheetViews>
    <sheetView showGridLines="0" tabSelected="1" zoomScale="53" zoomScaleNormal="53" zoomScaleSheetLayoutView="80" workbookViewId="0">
      <selection activeCell="C31" sqref="C31:C33"/>
    </sheetView>
  </sheetViews>
  <sheetFormatPr baseColWidth="10" defaultColWidth="11.42578125" defaultRowHeight="25.5" x14ac:dyDescent="0.35"/>
  <cols>
    <col min="1" max="1" width="102" style="173" customWidth="1"/>
    <col min="2" max="2" width="47.5703125" style="30" customWidth="1"/>
    <col min="3" max="3" width="33.28515625" style="21" customWidth="1"/>
    <col min="4" max="5" width="24.85546875" style="21" hidden="1" customWidth="1"/>
    <col min="6" max="6" width="84.28515625" style="176" hidden="1" customWidth="1"/>
    <col min="7" max="8" width="24.85546875" style="21" hidden="1" customWidth="1"/>
    <col min="9" max="9" width="145.42578125" style="175" hidden="1" customWidth="1"/>
    <col min="10" max="10" width="24.85546875" style="21" hidden="1" customWidth="1"/>
    <col min="11" max="11" width="24.85546875" style="162" hidden="1" customWidth="1"/>
    <col min="12" max="12" width="124.5703125" style="21" hidden="1" customWidth="1"/>
    <col min="13" max="14" width="24.85546875" style="21" hidden="1" customWidth="1"/>
    <col min="15" max="15" width="123.28515625" style="21" hidden="1" customWidth="1"/>
    <col min="16" max="17" width="24.85546875" style="21" hidden="1" customWidth="1"/>
    <col min="18" max="18" width="112.140625" style="21" hidden="1" customWidth="1"/>
    <col min="19" max="20" width="24.85546875" style="21" hidden="1" customWidth="1"/>
    <col min="21" max="21" width="137" style="21" hidden="1" customWidth="1"/>
    <col min="22" max="23" width="24.85546875" style="21" hidden="1" customWidth="1"/>
    <col min="24" max="24" width="184.7109375" style="21" customWidth="1"/>
    <col min="25" max="26" width="24.85546875" style="21" customWidth="1"/>
    <col min="27" max="27" width="184.7109375" style="21" customWidth="1"/>
    <col min="28" max="29" width="24.85546875" style="21" customWidth="1"/>
    <col min="30" max="30" width="184.7109375" style="176" customWidth="1"/>
    <col min="31" max="39" width="24.85546875" style="21" hidden="1" customWidth="1"/>
    <col min="40" max="40" width="29.140625" style="21" customWidth="1"/>
    <col min="41" max="41" width="19.5703125" style="21" bestFit="1" customWidth="1"/>
    <col min="42" max="16384" width="11.42578125" style="21"/>
  </cols>
  <sheetData>
    <row r="1" spans="1:40" ht="23.25" x14ac:dyDescent="0.35">
      <c r="A1" s="19" t="s">
        <v>67</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row>
    <row r="2" spans="1:40" ht="24" thickBot="1" x14ac:dyDescent="0.4">
      <c r="A2" s="22"/>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row>
    <row r="3" spans="1:40" s="30" customFormat="1" ht="24" thickBot="1" x14ac:dyDescent="0.3">
      <c r="A3" s="24" t="s">
        <v>0</v>
      </c>
      <c r="B3" s="25" t="s">
        <v>1</v>
      </c>
      <c r="C3" s="25" t="s">
        <v>2</v>
      </c>
      <c r="D3" s="26" t="s">
        <v>30</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8"/>
      <c r="AM3" s="28"/>
      <c r="AN3" s="29"/>
    </row>
    <row r="4" spans="1:40" s="30" customFormat="1" ht="23.25" x14ac:dyDescent="0.25">
      <c r="A4" s="31"/>
      <c r="B4" s="32"/>
      <c r="C4" s="32"/>
      <c r="D4" s="33" t="s">
        <v>3</v>
      </c>
      <c r="E4" s="34"/>
      <c r="F4" s="35"/>
      <c r="G4" s="34" t="s">
        <v>4</v>
      </c>
      <c r="H4" s="34"/>
      <c r="I4" s="36"/>
      <c r="J4" s="37" t="s">
        <v>5</v>
      </c>
      <c r="K4" s="34"/>
      <c r="L4" s="36"/>
      <c r="M4" s="37" t="s">
        <v>6</v>
      </c>
      <c r="N4" s="34"/>
      <c r="O4" s="36"/>
      <c r="P4" s="37" t="s">
        <v>7</v>
      </c>
      <c r="Q4" s="34"/>
      <c r="R4" s="36"/>
      <c r="S4" s="37" t="s">
        <v>8</v>
      </c>
      <c r="T4" s="34"/>
      <c r="U4" s="36"/>
      <c r="V4" s="37" t="s">
        <v>9</v>
      </c>
      <c r="W4" s="34"/>
      <c r="X4" s="36"/>
      <c r="Y4" s="37" t="s">
        <v>10</v>
      </c>
      <c r="Z4" s="34"/>
      <c r="AA4" s="36"/>
      <c r="AB4" s="37" t="s">
        <v>11</v>
      </c>
      <c r="AC4" s="34"/>
      <c r="AD4" s="36"/>
      <c r="AE4" s="37" t="s">
        <v>12</v>
      </c>
      <c r="AF4" s="34"/>
      <c r="AG4" s="36"/>
      <c r="AH4" s="37" t="s">
        <v>13</v>
      </c>
      <c r="AI4" s="34"/>
      <c r="AJ4" s="36"/>
      <c r="AK4" s="37" t="s">
        <v>14</v>
      </c>
      <c r="AL4" s="34"/>
      <c r="AM4" s="36"/>
      <c r="AN4" s="38"/>
    </row>
    <row r="5" spans="1:40" s="30" customFormat="1" ht="46.5" customHeight="1" thickBot="1" x14ac:dyDescent="0.3">
      <c r="A5" s="39"/>
      <c r="B5" s="40"/>
      <c r="C5" s="40"/>
      <c r="D5" s="41" t="s">
        <v>15</v>
      </c>
      <c r="E5" s="42" t="s">
        <v>16</v>
      </c>
      <c r="F5" s="43" t="s">
        <v>17</v>
      </c>
      <c r="G5" s="44" t="s">
        <v>15</v>
      </c>
      <c r="H5" s="42" t="s">
        <v>16</v>
      </c>
      <c r="I5" s="45" t="s">
        <v>17</v>
      </c>
      <c r="J5" s="42" t="s">
        <v>15</v>
      </c>
      <c r="K5" s="42" t="s">
        <v>16</v>
      </c>
      <c r="L5" s="42" t="s">
        <v>17</v>
      </c>
      <c r="M5" s="42" t="s">
        <v>15</v>
      </c>
      <c r="N5" s="42" t="s">
        <v>16</v>
      </c>
      <c r="O5" s="42" t="s">
        <v>17</v>
      </c>
      <c r="P5" s="42" t="s">
        <v>15</v>
      </c>
      <c r="Q5" s="42" t="s">
        <v>16</v>
      </c>
      <c r="R5" s="42" t="s">
        <v>17</v>
      </c>
      <c r="S5" s="42" t="s">
        <v>15</v>
      </c>
      <c r="T5" s="42" t="s">
        <v>16</v>
      </c>
      <c r="U5" s="42" t="s">
        <v>17</v>
      </c>
      <c r="V5" s="42" t="s">
        <v>15</v>
      </c>
      <c r="W5" s="42" t="s">
        <v>16</v>
      </c>
      <c r="X5" s="42" t="s">
        <v>17</v>
      </c>
      <c r="Y5" s="42" t="s">
        <v>15</v>
      </c>
      <c r="Z5" s="42" t="s">
        <v>16</v>
      </c>
      <c r="AA5" s="42" t="s">
        <v>17</v>
      </c>
      <c r="AB5" s="42" t="s">
        <v>15</v>
      </c>
      <c r="AC5" s="42" t="s">
        <v>16</v>
      </c>
      <c r="AD5" s="46" t="s">
        <v>17</v>
      </c>
      <c r="AE5" s="42" t="s">
        <v>15</v>
      </c>
      <c r="AF5" s="42" t="s">
        <v>16</v>
      </c>
      <c r="AG5" s="42" t="s">
        <v>17</v>
      </c>
      <c r="AH5" s="42" t="s">
        <v>15</v>
      </c>
      <c r="AI5" s="42" t="s">
        <v>16</v>
      </c>
      <c r="AJ5" s="42" t="s">
        <v>17</v>
      </c>
      <c r="AK5" s="42" t="s">
        <v>15</v>
      </c>
      <c r="AL5" s="42" t="s">
        <v>16</v>
      </c>
      <c r="AM5" s="42" t="s">
        <v>17</v>
      </c>
      <c r="AN5" s="43" t="s">
        <v>18</v>
      </c>
    </row>
    <row r="6" spans="1:40" ht="24" thickBot="1" x14ac:dyDescent="0.4">
      <c r="A6" s="47" t="s">
        <v>22</v>
      </c>
      <c r="B6" s="48"/>
      <c r="C6" s="48"/>
      <c r="D6" s="49"/>
      <c r="E6" s="50"/>
      <c r="F6" s="51"/>
      <c r="G6" s="52"/>
      <c r="H6" s="50"/>
      <c r="I6" s="53"/>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4"/>
      <c r="AM6" s="54"/>
      <c r="AN6" s="55"/>
    </row>
    <row r="7" spans="1:40" s="30" customFormat="1" ht="139.5" x14ac:dyDescent="0.25">
      <c r="A7" s="5" t="s">
        <v>32</v>
      </c>
      <c r="B7" s="12" t="s">
        <v>19</v>
      </c>
      <c r="C7" s="56">
        <v>15</v>
      </c>
      <c r="D7" s="57"/>
      <c r="E7" s="58"/>
      <c r="F7" s="59" t="s">
        <v>68</v>
      </c>
      <c r="G7" s="60"/>
      <c r="H7" s="58"/>
      <c r="I7" s="61" t="s">
        <v>69</v>
      </c>
      <c r="J7" s="58">
        <v>0.02</v>
      </c>
      <c r="K7" s="58">
        <f>+J7</f>
        <v>0.02</v>
      </c>
      <c r="L7" s="61" t="s">
        <v>77</v>
      </c>
      <c r="M7" s="58"/>
      <c r="N7" s="58"/>
      <c r="O7" s="61" t="s">
        <v>69</v>
      </c>
      <c r="P7" s="58"/>
      <c r="Q7" s="58"/>
      <c r="R7" s="62" t="s">
        <v>69</v>
      </c>
      <c r="S7" s="58"/>
      <c r="T7" s="58"/>
      <c r="U7" s="62" t="s">
        <v>69</v>
      </c>
      <c r="V7" s="58"/>
      <c r="W7" s="58"/>
      <c r="X7" s="62" t="s">
        <v>69</v>
      </c>
      <c r="Y7" s="58">
        <v>0.02</v>
      </c>
      <c r="Z7" s="58">
        <f>+Y7</f>
        <v>0.02</v>
      </c>
      <c r="AA7" s="192" t="s">
        <v>112</v>
      </c>
      <c r="AB7" s="64"/>
      <c r="AC7" s="58"/>
      <c r="AD7" s="62" t="s">
        <v>69</v>
      </c>
      <c r="AE7" s="58"/>
      <c r="AF7" s="58"/>
      <c r="AG7" s="58"/>
      <c r="AH7" s="58"/>
      <c r="AI7" s="58"/>
      <c r="AJ7" s="58"/>
      <c r="AK7" s="58"/>
      <c r="AL7" s="65"/>
      <c r="AM7" s="65"/>
      <c r="AN7" s="66">
        <f>+AK8+AH10+AH11+AE8+AB10+Y8+Y7+V10+S8+P10+M9+M8+J7+J10+G8</f>
        <v>0.1996</v>
      </c>
    </row>
    <row r="8" spans="1:40" s="30" customFormat="1" ht="348.75" x14ac:dyDescent="0.25">
      <c r="A8" s="4" t="s">
        <v>33</v>
      </c>
      <c r="B8" s="12" t="s">
        <v>19</v>
      </c>
      <c r="C8" s="56"/>
      <c r="D8" s="67"/>
      <c r="E8" s="68"/>
      <c r="F8" s="59" t="s">
        <v>68</v>
      </c>
      <c r="G8" s="69">
        <v>6.6E-3</v>
      </c>
      <c r="H8" s="70">
        <f>+G8</f>
        <v>6.6E-3</v>
      </c>
      <c r="I8" s="10" t="s">
        <v>70</v>
      </c>
      <c r="J8" s="68"/>
      <c r="K8" s="68"/>
      <c r="L8" s="61" t="s">
        <v>78</v>
      </c>
      <c r="M8" s="70">
        <v>6.6E-3</v>
      </c>
      <c r="N8" s="70">
        <f>+M8</f>
        <v>6.6E-3</v>
      </c>
      <c r="O8" s="61" t="s">
        <v>167</v>
      </c>
      <c r="P8" s="68"/>
      <c r="Q8" s="68"/>
      <c r="R8" s="62" t="s">
        <v>69</v>
      </c>
      <c r="S8" s="70">
        <v>6.6E-3</v>
      </c>
      <c r="T8" s="70">
        <f>+S8</f>
        <v>6.6E-3</v>
      </c>
      <c r="U8" s="61" t="s">
        <v>100</v>
      </c>
      <c r="V8" s="68"/>
      <c r="W8" s="68"/>
      <c r="X8" s="62" t="s">
        <v>69</v>
      </c>
      <c r="Y8" s="70">
        <v>6.6E-3</v>
      </c>
      <c r="Z8" s="70">
        <f>+Y8</f>
        <v>6.6E-3</v>
      </c>
      <c r="AA8" s="192" t="s">
        <v>135</v>
      </c>
      <c r="AB8" s="68"/>
      <c r="AC8" s="68"/>
      <c r="AD8" s="62" t="s">
        <v>69</v>
      </c>
      <c r="AE8" s="70">
        <v>6.6E-3</v>
      </c>
      <c r="AF8" s="70"/>
      <c r="AG8" s="70"/>
      <c r="AH8" s="68"/>
      <c r="AI8" s="68"/>
      <c r="AJ8" s="68"/>
      <c r="AK8" s="70">
        <v>6.6E-3</v>
      </c>
      <c r="AL8" s="71"/>
      <c r="AM8" s="71"/>
      <c r="AN8" s="66"/>
    </row>
    <row r="9" spans="1:40" s="30" customFormat="1" ht="302.25" x14ac:dyDescent="0.25">
      <c r="A9" s="4" t="s">
        <v>23</v>
      </c>
      <c r="B9" s="12" t="s">
        <v>19</v>
      </c>
      <c r="C9" s="56"/>
      <c r="D9" s="72"/>
      <c r="E9" s="70"/>
      <c r="F9" s="59" t="s">
        <v>68</v>
      </c>
      <c r="G9" s="69"/>
      <c r="H9" s="70"/>
      <c r="I9" s="61" t="s">
        <v>69</v>
      </c>
      <c r="J9" s="70"/>
      <c r="K9" s="70"/>
      <c r="L9" s="61" t="s">
        <v>136</v>
      </c>
      <c r="M9" s="70">
        <v>0.04</v>
      </c>
      <c r="N9" s="70">
        <f>+M9</f>
        <v>0.04</v>
      </c>
      <c r="O9" s="61" t="s">
        <v>137</v>
      </c>
      <c r="P9" s="70"/>
      <c r="Q9" s="70"/>
      <c r="R9" s="62" t="s">
        <v>69</v>
      </c>
      <c r="S9" s="70"/>
      <c r="T9" s="68"/>
      <c r="U9" s="62" t="s">
        <v>69</v>
      </c>
      <c r="V9" s="70"/>
      <c r="W9" s="59"/>
      <c r="X9" s="62" t="s">
        <v>69</v>
      </c>
      <c r="Y9" s="70"/>
      <c r="Z9" s="70"/>
      <c r="AA9" s="193" t="s">
        <v>69</v>
      </c>
      <c r="AB9" s="70"/>
      <c r="AC9" s="70"/>
      <c r="AD9" s="194" t="s">
        <v>138</v>
      </c>
      <c r="AE9" s="70"/>
      <c r="AF9" s="70"/>
      <c r="AG9" s="70"/>
      <c r="AH9" s="70"/>
      <c r="AI9" s="70"/>
      <c r="AJ9" s="70"/>
      <c r="AK9" s="70"/>
      <c r="AL9" s="71"/>
      <c r="AM9" s="71"/>
      <c r="AN9" s="66"/>
    </row>
    <row r="10" spans="1:40" s="30" customFormat="1" ht="279.75" customHeight="1" x14ac:dyDescent="0.25">
      <c r="A10" s="4" t="s">
        <v>34</v>
      </c>
      <c r="B10" s="11" t="s">
        <v>19</v>
      </c>
      <c r="C10" s="56"/>
      <c r="D10" s="72"/>
      <c r="E10" s="70"/>
      <c r="F10" s="59" t="s">
        <v>68</v>
      </c>
      <c r="G10" s="69"/>
      <c r="H10" s="70"/>
      <c r="I10" s="61" t="s">
        <v>69</v>
      </c>
      <c r="J10" s="70">
        <v>8.0000000000000002E-3</v>
      </c>
      <c r="K10" s="70">
        <f>+J10</f>
        <v>8.0000000000000002E-3</v>
      </c>
      <c r="L10" s="61" t="s">
        <v>139</v>
      </c>
      <c r="M10" s="70"/>
      <c r="N10" s="70"/>
      <c r="O10" s="61" t="s">
        <v>69</v>
      </c>
      <c r="P10" s="70">
        <v>8.0000000000000002E-3</v>
      </c>
      <c r="Q10" s="70">
        <f>+P10</f>
        <v>8.0000000000000002E-3</v>
      </c>
      <c r="R10" s="62" t="s">
        <v>91</v>
      </c>
      <c r="S10" s="70"/>
      <c r="T10" s="70"/>
      <c r="U10" s="62" t="s">
        <v>69</v>
      </c>
      <c r="V10" s="70">
        <v>8.0000000000000002E-3</v>
      </c>
      <c r="W10" s="70">
        <f>+V10</f>
        <v>8.0000000000000002E-3</v>
      </c>
      <c r="X10" s="194" t="s">
        <v>105</v>
      </c>
      <c r="Y10" s="70"/>
      <c r="Z10" s="70"/>
      <c r="AA10" s="193" t="s">
        <v>69</v>
      </c>
      <c r="AB10" s="70">
        <v>8.0000000000000002E-3</v>
      </c>
      <c r="AC10" s="70">
        <v>8.0000000000000002E-3</v>
      </c>
      <c r="AD10" s="194" t="s">
        <v>121</v>
      </c>
      <c r="AE10" s="70"/>
      <c r="AF10" s="70"/>
      <c r="AG10" s="70"/>
      <c r="AH10" s="70">
        <v>8.0000000000000002E-3</v>
      </c>
      <c r="AI10" s="70"/>
      <c r="AJ10" s="70"/>
      <c r="AK10" s="70"/>
      <c r="AL10" s="71"/>
      <c r="AM10" s="71"/>
      <c r="AN10" s="66"/>
    </row>
    <row r="11" spans="1:40" s="30" customFormat="1" ht="70.5" thickBot="1" x14ac:dyDescent="0.3">
      <c r="A11" s="4" t="s">
        <v>56</v>
      </c>
      <c r="B11" s="1" t="s">
        <v>19</v>
      </c>
      <c r="C11" s="73"/>
      <c r="D11" s="72"/>
      <c r="E11" s="70"/>
      <c r="F11" s="59" t="s">
        <v>68</v>
      </c>
      <c r="G11" s="74"/>
      <c r="H11" s="70"/>
      <c r="I11" s="61" t="s">
        <v>69</v>
      </c>
      <c r="J11" s="70"/>
      <c r="K11" s="70"/>
      <c r="L11" s="61" t="s">
        <v>69</v>
      </c>
      <c r="M11" s="70"/>
      <c r="N11" s="70"/>
      <c r="O11" s="61" t="s">
        <v>69</v>
      </c>
      <c r="P11" s="70"/>
      <c r="Q11" s="70"/>
      <c r="R11" s="62" t="s">
        <v>69</v>
      </c>
      <c r="S11" s="70"/>
      <c r="T11" s="70"/>
      <c r="U11" s="62" t="s">
        <v>69</v>
      </c>
      <c r="V11" s="75"/>
      <c r="W11" s="70"/>
      <c r="X11" s="62" t="s">
        <v>69</v>
      </c>
      <c r="Y11" s="70"/>
      <c r="Z11" s="70"/>
      <c r="AA11" s="62" t="s">
        <v>69</v>
      </c>
      <c r="AB11" s="70"/>
      <c r="AC11" s="70"/>
      <c r="AD11" s="62" t="s">
        <v>69</v>
      </c>
      <c r="AE11" s="70"/>
      <c r="AF11" s="70"/>
      <c r="AG11" s="70"/>
      <c r="AH11" s="70">
        <v>0.04</v>
      </c>
      <c r="AI11" s="70"/>
      <c r="AJ11" s="70"/>
      <c r="AK11" s="70"/>
      <c r="AL11" s="71"/>
      <c r="AM11" s="71"/>
      <c r="AN11" s="76"/>
    </row>
    <row r="12" spans="1:40" s="30" customFormat="1" ht="24" thickBot="1" x14ac:dyDescent="0.4">
      <c r="A12" s="47" t="s">
        <v>63</v>
      </c>
      <c r="B12" s="48"/>
      <c r="C12" s="48"/>
      <c r="D12" s="49"/>
      <c r="E12" s="50"/>
      <c r="F12" s="51"/>
      <c r="G12" s="52"/>
      <c r="H12" s="50"/>
      <c r="I12" s="53"/>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4"/>
      <c r="AM12" s="54"/>
      <c r="AN12" s="55"/>
    </row>
    <row r="13" spans="1:40" s="30" customFormat="1" ht="139.5" x14ac:dyDescent="0.25">
      <c r="A13" s="5" t="s">
        <v>58</v>
      </c>
      <c r="B13" s="12" t="s">
        <v>19</v>
      </c>
      <c r="C13" s="77">
        <v>16</v>
      </c>
      <c r="D13" s="72"/>
      <c r="E13" s="70"/>
      <c r="F13" s="59" t="s">
        <v>68</v>
      </c>
      <c r="G13" s="78"/>
      <c r="H13" s="70"/>
      <c r="I13" s="61" t="s">
        <v>69</v>
      </c>
      <c r="J13" s="70">
        <v>1.66E-2</v>
      </c>
      <c r="K13" s="70">
        <f>+J13</f>
        <v>1.66E-2</v>
      </c>
      <c r="L13" s="61" t="s">
        <v>140</v>
      </c>
      <c r="M13" s="70"/>
      <c r="N13" s="70"/>
      <c r="O13" s="61" t="s">
        <v>69</v>
      </c>
      <c r="P13" s="70"/>
      <c r="Q13" s="70"/>
      <c r="R13" s="62" t="s">
        <v>69</v>
      </c>
      <c r="S13" s="70"/>
      <c r="T13" s="70"/>
      <c r="U13" s="62" t="s">
        <v>69</v>
      </c>
      <c r="V13" s="70"/>
      <c r="W13" s="70"/>
      <c r="X13" s="62" t="s">
        <v>69</v>
      </c>
      <c r="Y13" s="70">
        <v>1.66E-2</v>
      </c>
      <c r="Z13" s="70">
        <f>+Y13</f>
        <v>1.66E-2</v>
      </c>
      <c r="AA13" s="194" t="s">
        <v>141</v>
      </c>
      <c r="AB13" s="70"/>
      <c r="AC13" s="70"/>
      <c r="AD13" s="62" t="s">
        <v>69</v>
      </c>
      <c r="AE13" s="70"/>
      <c r="AF13" s="70"/>
      <c r="AG13" s="70"/>
      <c r="AH13" s="70"/>
      <c r="AI13" s="70"/>
      <c r="AJ13" s="70"/>
      <c r="AK13" s="70"/>
      <c r="AL13" s="79"/>
      <c r="AM13" s="71"/>
      <c r="AN13" s="80">
        <f>+AK14+AH16+AH18+AE14+AE15+AB16+AB17+Y14+Y13+V16+S14+P16+M14+J13+J16+G14</f>
        <v>0.20090000000000002</v>
      </c>
    </row>
    <row r="14" spans="1:40" s="30" customFormat="1" ht="348.75" x14ac:dyDescent="0.25">
      <c r="A14" s="4" t="s">
        <v>59</v>
      </c>
      <c r="B14" s="12" t="s">
        <v>19</v>
      </c>
      <c r="C14" s="77"/>
      <c r="D14" s="72"/>
      <c r="E14" s="68"/>
      <c r="F14" s="59" t="s">
        <v>68</v>
      </c>
      <c r="G14" s="69">
        <v>5.4999999999999997E-3</v>
      </c>
      <c r="H14" s="70">
        <f>+G14</f>
        <v>5.4999999999999997E-3</v>
      </c>
      <c r="I14" s="10" t="s">
        <v>71</v>
      </c>
      <c r="J14" s="70"/>
      <c r="K14" s="68"/>
      <c r="L14" s="61" t="s">
        <v>69</v>
      </c>
      <c r="M14" s="70">
        <v>5.4999999999999997E-3</v>
      </c>
      <c r="N14" s="70">
        <f>+M14</f>
        <v>5.4999999999999997E-3</v>
      </c>
      <c r="O14" s="63" t="s">
        <v>142</v>
      </c>
      <c r="P14" s="70"/>
      <c r="Q14" s="68"/>
      <c r="R14" s="62" t="s">
        <v>69</v>
      </c>
      <c r="S14" s="70">
        <v>5.4999999999999997E-3</v>
      </c>
      <c r="T14" s="70">
        <f>+S14</f>
        <v>5.4999999999999997E-3</v>
      </c>
      <c r="U14" s="63" t="s">
        <v>143</v>
      </c>
      <c r="V14" s="70"/>
      <c r="W14" s="68"/>
      <c r="X14" s="62" t="s">
        <v>69</v>
      </c>
      <c r="Y14" s="70">
        <v>6.0000000000000001E-3</v>
      </c>
      <c r="Z14" s="70">
        <f>+Y14</f>
        <v>6.0000000000000001E-3</v>
      </c>
      <c r="AA14" s="192" t="s">
        <v>144</v>
      </c>
      <c r="AB14" s="70"/>
      <c r="AC14" s="68"/>
      <c r="AD14" s="62" t="s">
        <v>69</v>
      </c>
      <c r="AE14" s="70">
        <v>5.4999999999999997E-3</v>
      </c>
      <c r="AF14" s="70"/>
      <c r="AG14" s="70"/>
      <c r="AH14" s="70"/>
      <c r="AI14" s="68"/>
      <c r="AJ14" s="68"/>
      <c r="AK14" s="70">
        <v>6.0000000000000001E-3</v>
      </c>
      <c r="AL14" s="79"/>
      <c r="AM14" s="71"/>
      <c r="AN14" s="80"/>
    </row>
    <row r="15" spans="1:40" s="30" customFormat="1" ht="46.5" x14ac:dyDescent="0.25">
      <c r="A15" s="4" t="s">
        <v>35</v>
      </c>
      <c r="B15" s="12" t="s">
        <v>19</v>
      </c>
      <c r="C15" s="77"/>
      <c r="D15" s="72"/>
      <c r="E15" s="70"/>
      <c r="F15" s="59" t="s">
        <v>68</v>
      </c>
      <c r="G15" s="69"/>
      <c r="H15" s="70"/>
      <c r="I15" s="61" t="s">
        <v>69</v>
      </c>
      <c r="J15" s="70"/>
      <c r="K15" s="70"/>
      <c r="L15" s="61" t="s">
        <v>69</v>
      </c>
      <c r="M15" s="70"/>
      <c r="N15" s="70"/>
      <c r="O15" s="61" t="s">
        <v>69</v>
      </c>
      <c r="P15" s="70"/>
      <c r="Q15" s="70"/>
      <c r="R15" s="62" t="s">
        <v>69</v>
      </c>
      <c r="S15" s="70"/>
      <c r="T15" s="68"/>
      <c r="U15" s="62" t="s">
        <v>69</v>
      </c>
      <c r="V15" s="70"/>
      <c r="W15" s="70"/>
      <c r="X15" s="62" t="s">
        <v>69</v>
      </c>
      <c r="Y15" s="70"/>
      <c r="Z15" s="70"/>
      <c r="AA15" s="62" t="s">
        <v>69</v>
      </c>
      <c r="AB15" s="70"/>
      <c r="AC15" s="70"/>
      <c r="AD15" s="62" t="s">
        <v>69</v>
      </c>
      <c r="AE15" s="70">
        <v>3.3300000000000003E-2</v>
      </c>
      <c r="AF15" s="70"/>
      <c r="AG15" s="70"/>
      <c r="AH15" s="70"/>
      <c r="AI15" s="70"/>
      <c r="AJ15" s="70"/>
      <c r="AK15" s="70"/>
      <c r="AL15" s="79"/>
      <c r="AM15" s="71"/>
      <c r="AN15" s="80"/>
    </row>
    <row r="16" spans="1:40" s="30" customFormat="1" ht="279" x14ac:dyDescent="0.25">
      <c r="A16" s="4" t="s">
        <v>36</v>
      </c>
      <c r="B16" s="12" t="s">
        <v>19</v>
      </c>
      <c r="C16" s="77"/>
      <c r="D16" s="67"/>
      <c r="E16" s="68"/>
      <c r="F16" s="59" t="s">
        <v>68</v>
      </c>
      <c r="G16" s="78"/>
      <c r="H16" s="68"/>
      <c r="I16" s="61" t="s">
        <v>69</v>
      </c>
      <c r="J16" s="70">
        <v>6.6E-3</v>
      </c>
      <c r="K16" s="70">
        <f>+J16</f>
        <v>6.6E-3</v>
      </c>
      <c r="L16" s="61" t="s">
        <v>145</v>
      </c>
      <c r="M16" s="70"/>
      <c r="N16" s="70"/>
      <c r="O16" s="61" t="s">
        <v>69</v>
      </c>
      <c r="P16" s="70">
        <v>6.6E-3</v>
      </c>
      <c r="Q16" s="68">
        <f>+P16</f>
        <v>6.6E-3</v>
      </c>
      <c r="R16" s="62" t="s">
        <v>92</v>
      </c>
      <c r="S16" s="70"/>
      <c r="T16" s="70"/>
      <c r="U16" s="62" t="s">
        <v>69</v>
      </c>
      <c r="V16" s="70">
        <v>6.6E-3</v>
      </c>
      <c r="W16" s="68">
        <f>+V16</f>
        <v>6.6E-3</v>
      </c>
      <c r="X16" s="197" t="s">
        <v>168</v>
      </c>
      <c r="Y16" s="68"/>
      <c r="Z16" s="68"/>
      <c r="AA16" s="62" t="s">
        <v>69</v>
      </c>
      <c r="AB16" s="70">
        <v>7.0000000000000001E-3</v>
      </c>
      <c r="AC16" s="70">
        <v>7.0000000000000001E-3</v>
      </c>
      <c r="AD16" s="61" t="s">
        <v>122</v>
      </c>
      <c r="AE16" s="70"/>
      <c r="AF16" s="70"/>
      <c r="AG16" s="70"/>
      <c r="AH16" s="70">
        <v>7.0000000000000001E-3</v>
      </c>
      <c r="AI16" s="68"/>
      <c r="AJ16" s="68"/>
      <c r="AK16" s="70"/>
      <c r="AL16" s="79"/>
      <c r="AM16" s="71"/>
      <c r="AN16" s="80"/>
    </row>
    <row r="17" spans="1:40" s="30" customFormat="1" ht="69.75" x14ac:dyDescent="0.25">
      <c r="A17" s="6" t="s">
        <v>60</v>
      </c>
      <c r="B17" s="12" t="s">
        <v>19</v>
      </c>
      <c r="C17" s="77"/>
      <c r="D17" s="67"/>
      <c r="E17" s="68"/>
      <c r="F17" s="59" t="s">
        <v>68</v>
      </c>
      <c r="G17" s="78"/>
      <c r="H17" s="68"/>
      <c r="I17" s="61" t="s">
        <v>69</v>
      </c>
      <c r="J17" s="70"/>
      <c r="K17" s="70"/>
      <c r="L17" s="61" t="s">
        <v>69</v>
      </c>
      <c r="M17" s="70"/>
      <c r="N17" s="70"/>
      <c r="O17" s="61" t="s">
        <v>69</v>
      </c>
      <c r="P17" s="68"/>
      <c r="Q17" s="68"/>
      <c r="R17" s="62" t="s">
        <v>69</v>
      </c>
      <c r="S17" s="81"/>
      <c r="T17" s="70"/>
      <c r="U17" s="62" t="s">
        <v>69</v>
      </c>
      <c r="V17" s="68"/>
      <c r="W17" s="68"/>
      <c r="X17" s="62" t="s">
        <v>69</v>
      </c>
      <c r="Y17" s="68"/>
      <c r="Z17" s="68"/>
      <c r="AA17" s="62" t="s">
        <v>69</v>
      </c>
      <c r="AB17" s="70">
        <v>3.3300000000000003E-2</v>
      </c>
      <c r="AC17" s="70">
        <f>+AB17</f>
        <v>3.3300000000000003E-2</v>
      </c>
      <c r="AD17" s="61" t="s">
        <v>123</v>
      </c>
      <c r="AE17" s="70"/>
      <c r="AF17" s="70"/>
      <c r="AG17" s="70"/>
      <c r="AH17" s="68"/>
      <c r="AI17" s="68"/>
      <c r="AJ17" s="68"/>
      <c r="AK17" s="70"/>
      <c r="AL17" s="79"/>
      <c r="AM17" s="71"/>
      <c r="AN17" s="80"/>
    </row>
    <row r="18" spans="1:40" s="30" customFormat="1" ht="70.5" thickBot="1" x14ac:dyDescent="0.3">
      <c r="A18" s="4" t="s">
        <v>61</v>
      </c>
      <c r="B18" s="12" t="s">
        <v>19</v>
      </c>
      <c r="C18" s="77"/>
      <c r="D18" s="67"/>
      <c r="E18" s="68"/>
      <c r="F18" s="59" t="s">
        <v>68</v>
      </c>
      <c r="G18" s="69"/>
      <c r="H18" s="68"/>
      <c r="I18" s="61" t="s">
        <v>69</v>
      </c>
      <c r="J18" s="70"/>
      <c r="K18" s="70"/>
      <c r="L18" s="61" t="s">
        <v>69</v>
      </c>
      <c r="M18" s="70"/>
      <c r="N18" s="70"/>
      <c r="O18" s="61" t="s">
        <v>69</v>
      </c>
      <c r="P18" s="68"/>
      <c r="Q18" s="68"/>
      <c r="R18" s="62" t="s">
        <v>69</v>
      </c>
      <c r="S18" s="70"/>
      <c r="T18" s="70"/>
      <c r="U18" s="62" t="s">
        <v>69</v>
      </c>
      <c r="V18" s="68"/>
      <c r="W18" s="68"/>
      <c r="X18" s="62" t="s">
        <v>69</v>
      </c>
      <c r="Y18" s="68"/>
      <c r="Z18" s="68"/>
      <c r="AA18" s="62" t="s">
        <v>69</v>
      </c>
      <c r="AB18" s="70"/>
      <c r="AC18" s="70"/>
      <c r="AD18" s="62" t="s">
        <v>69</v>
      </c>
      <c r="AE18" s="70"/>
      <c r="AF18" s="70"/>
      <c r="AG18" s="70"/>
      <c r="AH18" s="70">
        <v>3.3300000000000003E-2</v>
      </c>
      <c r="AI18" s="68"/>
      <c r="AJ18" s="68"/>
      <c r="AK18" s="70"/>
      <c r="AL18" s="79"/>
      <c r="AM18" s="71"/>
      <c r="AN18" s="80"/>
    </row>
    <row r="19" spans="1:40" s="30" customFormat="1" ht="24" thickBot="1" x14ac:dyDescent="0.4">
      <c r="A19" s="47" t="s">
        <v>64</v>
      </c>
      <c r="B19" s="48"/>
      <c r="C19" s="48"/>
      <c r="D19" s="49"/>
      <c r="E19" s="50"/>
      <c r="F19" s="51"/>
      <c r="G19" s="52"/>
      <c r="H19" s="50"/>
      <c r="I19" s="53"/>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4"/>
      <c r="AM19" s="54"/>
      <c r="AN19" s="55"/>
    </row>
    <row r="20" spans="1:40" s="30" customFormat="1" ht="297.75" customHeight="1" x14ac:dyDescent="0.25">
      <c r="A20" s="13" t="s">
        <v>31</v>
      </c>
      <c r="B20" s="16" t="s">
        <v>19</v>
      </c>
      <c r="C20" s="77">
        <v>23</v>
      </c>
      <c r="D20" s="82">
        <v>2E-3</v>
      </c>
      <c r="E20" s="83">
        <f>+D20</f>
        <v>2E-3</v>
      </c>
      <c r="F20" s="84" t="s">
        <v>146</v>
      </c>
      <c r="G20" s="85">
        <v>2E-3</v>
      </c>
      <c r="H20" s="86">
        <f>+G20</f>
        <v>2E-3</v>
      </c>
      <c r="I20" s="87" t="s">
        <v>127</v>
      </c>
      <c r="J20" s="86">
        <v>2E-3</v>
      </c>
      <c r="K20" s="86">
        <f>+J20</f>
        <v>2E-3</v>
      </c>
      <c r="L20" s="88" t="s">
        <v>147</v>
      </c>
      <c r="M20" s="89">
        <v>2E-3</v>
      </c>
      <c r="N20" s="86">
        <f>+M20</f>
        <v>2E-3</v>
      </c>
      <c r="O20" s="87" t="s">
        <v>86</v>
      </c>
      <c r="P20" s="89">
        <v>2E-3</v>
      </c>
      <c r="Q20" s="86">
        <f>+P20</f>
        <v>2E-3</v>
      </c>
      <c r="R20" s="90" t="s">
        <v>93</v>
      </c>
      <c r="S20" s="89">
        <v>2E-3</v>
      </c>
      <c r="T20" s="86">
        <f>+S20</f>
        <v>2E-3</v>
      </c>
      <c r="U20" s="87" t="s">
        <v>148</v>
      </c>
      <c r="V20" s="89">
        <v>2E-3</v>
      </c>
      <c r="W20" s="86">
        <f>+V20</f>
        <v>2E-3</v>
      </c>
      <c r="X20" s="91" t="s">
        <v>106</v>
      </c>
      <c r="Y20" s="89">
        <v>2E-3</v>
      </c>
      <c r="Z20" s="86">
        <f>+Y20</f>
        <v>2E-3</v>
      </c>
      <c r="AA20" s="87" t="s">
        <v>149</v>
      </c>
      <c r="AB20" s="89">
        <v>2E-3</v>
      </c>
      <c r="AC20" s="89">
        <f>+AB20</f>
        <v>2E-3</v>
      </c>
      <c r="AD20" s="91" t="s">
        <v>128</v>
      </c>
      <c r="AE20" s="89">
        <v>2E-3</v>
      </c>
      <c r="AF20" s="92"/>
      <c r="AG20" s="92"/>
      <c r="AH20" s="89">
        <v>2E-3</v>
      </c>
      <c r="AI20" s="92"/>
      <c r="AJ20" s="92"/>
      <c r="AK20" s="89">
        <v>2E-3</v>
      </c>
      <c r="AL20" s="92"/>
      <c r="AM20" s="92"/>
      <c r="AN20" s="93">
        <f>+AK20+AH20+AH26+AB27+AE20+AB20+Y20+Y23+Y29+S29+S28+S20+P20+P24+P25+P27+M29+M26+M20+J20+G20+D20</f>
        <v>0.19700000000000004</v>
      </c>
    </row>
    <row r="21" spans="1:40" s="30" customFormat="1" ht="340.5" customHeight="1" x14ac:dyDescent="0.25">
      <c r="A21" s="14"/>
      <c r="B21" s="17"/>
      <c r="C21" s="77"/>
      <c r="D21" s="94"/>
      <c r="E21" s="95"/>
      <c r="F21" s="96"/>
      <c r="G21" s="97"/>
      <c r="H21" s="98"/>
      <c r="I21" s="87"/>
      <c r="J21" s="98"/>
      <c r="K21" s="98"/>
      <c r="L21" s="99"/>
      <c r="M21" s="100"/>
      <c r="N21" s="98"/>
      <c r="O21" s="101"/>
      <c r="P21" s="100"/>
      <c r="Q21" s="98"/>
      <c r="R21" s="102"/>
      <c r="S21" s="100"/>
      <c r="T21" s="98"/>
      <c r="U21" s="87"/>
      <c r="V21" s="100"/>
      <c r="W21" s="98"/>
      <c r="X21" s="198"/>
      <c r="Y21" s="100"/>
      <c r="Z21" s="98"/>
      <c r="AA21" s="101"/>
      <c r="AB21" s="100"/>
      <c r="AC21" s="100"/>
      <c r="AD21" s="99"/>
      <c r="AE21" s="100"/>
      <c r="AF21" s="103"/>
      <c r="AG21" s="103"/>
      <c r="AH21" s="100"/>
      <c r="AI21" s="103"/>
      <c r="AJ21" s="103"/>
      <c r="AK21" s="100"/>
      <c r="AL21" s="103"/>
      <c r="AM21" s="103"/>
      <c r="AN21" s="104"/>
    </row>
    <row r="22" spans="1:40" s="30" customFormat="1" ht="179.25" customHeight="1" x14ac:dyDescent="0.25">
      <c r="A22" s="15"/>
      <c r="B22" s="18"/>
      <c r="C22" s="77"/>
      <c r="D22" s="105"/>
      <c r="E22" s="106"/>
      <c r="F22" s="107"/>
      <c r="G22" s="108"/>
      <c r="H22" s="109"/>
      <c r="I22" s="87"/>
      <c r="J22" s="109"/>
      <c r="K22" s="109"/>
      <c r="L22" s="110"/>
      <c r="M22" s="111"/>
      <c r="N22" s="109"/>
      <c r="O22" s="101"/>
      <c r="P22" s="111"/>
      <c r="Q22" s="109"/>
      <c r="R22" s="112"/>
      <c r="S22" s="111"/>
      <c r="T22" s="109"/>
      <c r="U22" s="87"/>
      <c r="V22" s="111"/>
      <c r="W22" s="109"/>
      <c r="X22" s="199"/>
      <c r="Y22" s="111"/>
      <c r="Z22" s="109"/>
      <c r="AA22" s="101"/>
      <c r="AB22" s="111"/>
      <c r="AC22" s="111"/>
      <c r="AD22" s="110"/>
      <c r="AE22" s="111"/>
      <c r="AF22" s="113"/>
      <c r="AG22" s="113"/>
      <c r="AH22" s="111"/>
      <c r="AI22" s="113"/>
      <c r="AJ22" s="113"/>
      <c r="AK22" s="111"/>
      <c r="AL22" s="113"/>
      <c r="AM22" s="113"/>
      <c r="AN22" s="104"/>
    </row>
    <row r="23" spans="1:40" s="30" customFormat="1" ht="184.5" customHeight="1" x14ac:dyDescent="0.25">
      <c r="A23" s="7" t="s">
        <v>37</v>
      </c>
      <c r="B23" s="1" t="s">
        <v>19</v>
      </c>
      <c r="C23" s="77"/>
      <c r="D23" s="72"/>
      <c r="E23" s="70"/>
      <c r="F23" s="59" t="s">
        <v>68</v>
      </c>
      <c r="G23" s="69"/>
      <c r="H23" s="70"/>
      <c r="I23" s="61" t="s">
        <v>69</v>
      </c>
      <c r="J23" s="70"/>
      <c r="K23" s="70"/>
      <c r="L23" s="61" t="s">
        <v>69</v>
      </c>
      <c r="M23" s="70"/>
      <c r="N23" s="70"/>
      <c r="O23" s="61" t="s">
        <v>87</v>
      </c>
      <c r="P23" s="70"/>
      <c r="Q23" s="70"/>
      <c r="R23" s="62" t="s">
        <v>69</v>
      </c>
      <c r="S23" s="70"/>
      <c r="T23" s="70"/>
      <c r="U23" s="62" t="s">
        <v>69</v>
      </c>
      <c r="V23" s="70"/>
      <c r="W23" s="70"/>
      <c r="X23" s="61" t="s">
        <v>107</v>
      </c>
      <c r="Y23" s="70">
        <v>2.5000000000000001E-2</v>
      </c>
      <c r="Z23" s="70">
        <f>+Y23</f>
        <v>2.5000000000000001E-2</v>
      </c>
      <c r="AA23" s="63" t="s">
        <v>113</v>
      </c>
      <c r="AB23" s="70"/>
      <c r="AC23" s="70"/>
      <c r="AD23" s="62" t="s">
        <v>69</v>
      </c>
      <c r="AE23" s="70"/>
      <c r="AF23" s="70"/>
      <c r="AG23" s="70"/>
      <c r="AH23" s="70"/>
      <c r="AI23" s="70"/>
      <c r="AJ23" s="70"/>
      <c r="AK23" s="70"/>
      <c r="AL23" s="71"/>
      <c r="AM23" s="71"/>
      <c r="AN23" s="104"/>
    </row>
    <row r="24" spans="1:40" s="30" customFormat="1" ht="139.5" customHeight="1" x14ac:dyDescent="0.25">
      <c r="A24" s="7" t="s">
        <v>38</v>
      </c>
      <c r="B24" s="1" t="s">
        <v>19</v>
      </c>
      <c r="C24" s="77"/>
      <c r="D24" s="72"/>
      <c r="E24" s="70"/>
      <c r="F24" s="59" t="s">
        <v>68</v>
      </c>
      <c r="G24" s="69"/>
      <c r="H24" s="70"/>
      <c r="I24" s="61" t="s">
        <v>69</v>
      </c>
      <c r="J24" s="70"/>
      <c r="K24" s="70"/>
      <c r="L24" s="61" t="s">
        <v>79</v>
      </c>
      <c r="M24" s="114"/>
      <c r="N24" s="70"/>
      <c r="O24" s="61" t="s">
        <v>69</v>
      </c>
      <c r="P24" s="70">
        <v>2.5000000000000001E-2</v>
      </c>
      <c r="Q24" s="70">
        <f>+P24</f>
        <v>2.5000000000000001E-2</v>
      </c>
      <c r="R24" s="62" t="s">
        <v>150</v>
      </c>
      <c r="S24" s="70"/>
      <c r="T24" s="70"/>
      <c r="U24" s="62" t="s">
        <v>69</v>
      </c>
      <c r="V24" s="70"/>
      <c r="W24" s="70"/>
      <c r="X24" s="61" t="s">
        <v>108</v>
      </c>
      <c r="Y24" s="70"/>
      <c r="Z24" s="70"/>
      <c r="AA24" s="61" t="s">
        <v>108</v>
      </c>
      <c r="AB24" s="70"/>
      <c r="AC24" s="70"/>
      <c r="AD24" s="62" t="s">
        <v>69</v>
      </c>
      <c r="AE24" s="68"/>
      <c r="AF24" s="68"/>
      <c r="AG24" s="68"/>
      <c r="AH24" s="70"/>
      <c r="AI24" s="70"/>
      <c r="AJ24" s="70"/>
      <c r="AK24" s="70"/>
      <c r="AL24" s="115"/>
      <c r="AM24" s="115"/>
      <c r="AN24" s="104"/>
    </row>
    <row r="25" spans="1:40" s="30" customFormat="1" ht="69.75" x14ac:dyDescent="0.25">
      <c r="A25" s="7" t="s">
        <v>39</v>
      </c>
      <c r="B25" s="1" t="s">
        <v>19</v>
      </c>
      <c r="C25" s="77"/>
      <c r="D25" s="72"/>
      <c r="E25" s="70"/>
      <c r="F25" s="59" t="s">
        <v>68</v>
      </c>
      <c r="G25" s="69"/>
      <c r="H25" s="70"/>
      <c r="I25" s="61" t="s">
        <v>69</v>
      </c>
      <c r="J25" s="70"/>
      <c r="K25" s="70"/>
      <c r="L25" s="61" t="s">
        <v>69</v>
      </c>
      <c r="M25" s="114"/>
      <c r="N25" s="70"/>
      <c r="O25" s="61" t="s">
        <v>69</v>
      </c>
      <c r="P25" s="70">
        <v>2.5000000000000001E-2</v>
      </c>
      <c r="Q25" s="70">
        <f>+P25</f>
        <v>2.5000000000000001E-2</v>
      </c>
      <c r="R25" s="62" t="s">
        <v>94</v>
      </c>
      <c r="S25" s="114"/>
      <c r="T25" s="70"/>
      <c r="U25" s="62" t="s">
        <v>69</v>
      </c>
      <c r="V25" s="70"/>
      <c r="W25" s="70"/>
      <c r="X25" s="61" t="s">
        <v>108</v>
      </c>
      <c r="Y25" s="70"/>
      <c r="Z25" s="70"/>
      <c r="AA25" s="61" t="s">
        <v>108</v>
      </c>
      <c r="AB25" s="70"/>
      <c r="AC25" s="70"/>
      <c r="AD25" s="62" t="s">
        <v>69</v>
      </c>
      <c r="AE25" s="68"/>
      <c r="AF25" s="68"/>
      <c r="AG25" s="68"/>
      <c r="AH25" s="70"/>
      <c r="AI25" s="70"/>
      <c r="AJ25" s="70"/>
      <c r="AK25" s="70"/>
      <c r="AL25" s="71"/>
      <c r="AM25" s="71"/>
      <c r="AN25" s="104"/>
    </row>
    <row r="26" spans="1:40" s="30" customFormat="1" ht="139.5" x14ac:dyDescent="0.25">
      <c r="A26" s="7" t="s">
        <v>40</v>
      </c>
      <c r="B26" s="1" t="s">
        <v>19</v>
      </c>
      <c r="C26" s="77"/>
      <c r="D26" s="72"/>
      <c r="E26" s="70"/>
      <c r="F26" s="59" t="s">
        <v>68</v>
      </c>
      <c r="G26" s="69"/>
      <c r="H26" s="70"/>
      <c r="I26" s="61" t="s">
        <v>69</v>
      </c>
      <c r="J26" s="70"/>
      <c r="K26" s="70"/>
      <c r="L26" s="61" t="s">
        <v>69</v>
      </c>
      <c r="M26" s="70">
        <v>1.2500000000000001E-2</v>
      </c>
      <c r="N26" s="70">
        <f>+M26</f>
        <v>1.2500000000000001E-2</v>
      </c>
      <c r="O26" s="61" t="s">
        <v>88</v>
      </c>
      <c r="P26" s="70"/>
      <c r="Q26" s="70"/>
      <c r="R26" s="62" t="s">
        <v>69</v>
      </c>
      <c r="S26" s="114"/>
      <c r="T26" s="70"/>
      <c r="U26" s="62" t="s">
        <v>69</v>
      </c>
      <c r="V26" s="70"/>
      <c r="W26" s="70"/>
      <c r="X26" s="61" t="s">
        <v>108</v>
      </c>
      <c r="Y26" s="70"/>
      <c r="Z26" s="70"/>
      <c r="AA26" s="61" t="s">
        <v>114</v>
      </c>
      <c r="AB26" s="70"/>
      <c r="AC26" s="70"/>
      <c r="AD26" s="62" t="s">
        <v>69</v>
      </c>
      <c r="AE26" s="68"/>
      <c r="AF26" s="68"/>
      <c r="AG26" s="68"/>
      <c r="AH26" s="70">
        <v>1.2500000000000001E-2</v>
      </c>
      <c r="AI26" s="70"/>
      <c r="AJ26" s="70"/>
      <c r="AK26" s="70"/>
      <c r="AL26" s="71"/>
      <c r="AM26" s="71"/>
      <c r="AN26" s="104"/>
    </row>
    <row r="27" spans="1:40" s="30" customFormat="1" ht="159" customHeight="1" x14ac:dyDescent="0.25">
      <c r="A27" s="7" t="s">
        <v>41</v>
      </c>
      <c r="B27" s="1" t="s">
        <v>19</v>
      </c>
      <c r="C27" s="77"/>
      <c r="D27" s="72"/>
      <c r="E27" s="70"/>
      <c r="F27" s="59" t="s">
        <v>68</v>
      </c>
      <c r="G27" s="69"/>
      <c r="H27" s="70"/>
      <c r="I27" s="61" t="s">
        <v>69</v>
      </c>
      <c r="J27" s="70"/>
      <c r="K27" s="70"/>
      <c r="L27" s="61" t="s">
        <v>69</v>
      </c>
      <c r="M27" s="68"/>
      <c r="N27" s="68"/>
      <c r="O27" s="61" t="s">
        <v>89</v>
      </c>
      <c r="P27" s="70">
        <v>1.2500000000000001E-2</v>
      </c>
      <c r="Q27" s="70">
        <f>+P27</f>
        <v>1.2500000000000001E-2</v>
      </c>
      <c r="R27" s="62" t="s">
        <v>95</v>
      </c>
      <c r="S27" s="70"/>
      <c r="T27" s="70"/>
      <c r="U27" s="62" t="s">
        <v>69</v>
      </c>
      <c r="V27" s="70"/>
      <c r="W27" s="70"/>
      <c r="X27" s="61" t="s">
        <v>108</v>
      </c>
      <c r="Y27" s="70"/>
      <c r="Z27" s="70"/>
      <c r="AA27" s="61" t="s">
        <v>108</v>
      </c>
      <c r="AB27" s="70">
        <v>1.2500000000000001E-2</v>
      </c>
      <c r="AC27" s="70">
        <f>+AB27</f>
        <v>1.2500000000000001E-2</v>
      </c>
      <c r="AD27" s="61" t="s">
        <v>125</v>
      </c>
      <c r="AE27" s="70"/>
      <c r="AF27" s="70"/>
      <c r="AG27" s="70"/>
      <c r="AH27" s="70"/>
      <c r="AI27" s="70"/>
      <c r="AJ27" s="70"/>
      <c r="AK27" s="70"/>
      <c r="AL27" s="115"/>
      <c r="AM27" s="115"/>
      <c r="AN27" s="104"/>
    </row>
    <row r="28" spans="1:40" s="30" customFormat="1" ht="69.75" x14ac:dyDescent="0.25">
      <c r="A28" s="7" t="s">
        <v>42</v>
      </c>
      <c r="B28" s="1" t="s">
        <v>19</v>
      </c>
      <c r="C28" s="77"/>
      <c r="D28" s="72"/>
      <c r="E28" s="70"/>
      <c r="F28" s="59" t="s">
        <v>68</v>
      </c>
      <c r="G28" s="69"/>
      <c r="H28" s="68"/>
      <c r="I28" s="61" t="s">
        <v>69</v>
      </c>
      <c r="J28" s="68"/>
      <c r="K28" s="68"/>
      <c r="L28" s="61" t="s">
        <v>69</v>
      </c>
      <c r="M28" s="70"/>
      <c r="N28" s="70"/>
      <c r="O28" s="61" t="s">
        <v>69</v>
      </c>
      <c r="P28" s="70"/>
      <c r="Q28" s="70"/>
      <c r="R28" s="62" t="s">
        <v>69</v>
      </c>
      <c r="S28" s="70">
        <v>2.5000000000000001E-2</v>
      </c>
      <c r="T28" s="70">
        <f>+S28</f>
        <v>2.5000000000000001E-2</v>
      </c>
      <c r="U28" s="116" t="s">
        <v>101</v>
      </c>
      <c r="V28" s="70"/>
      <c r="W28" s="70"/>
      <c r="X28" s="61" t="s">
        <v>108</v>
      </c>
      <c r="Y28" s="70"/>
      <c r="Z28" s="70"/>
      <c r="AA28" s="61" t="s">
        <v>108</v>
      </c>
      <c r="AB28" s="70"/>
      <c r="AC28" s="70"/>
      <c r="AD28" s="62" t="s">
        <v>69</v>
      </c>
      <c r="AE28" s="70"/>
      <c r="AF28" s="70"/>
      <c r="AG28" s="70"/>
      <c r="AH28" s="70"/>
      <c r="AI28" s="70"/>
      <c r="AJ28" s="70"/>
      <c r="AK28" s="70"/>
      <c r="AL28" s="115"/>
      <c r="AM28" s="115"/>
      <c r="AN28" s="104"/>
    </row>
    <row r="29" spans="1:40" s="30" customFormat="1" ht="242.25" customHeight="1" thickBot="1" x14ac:dyDescent="0.3">
      <c r="A29" s="7" t="s">
        <v>43</v>
      </c>
      <c r="B29" s="1" t="s">
        <v>19</v>
      </c>
      <c r="C29" s="77"/>
      <c r="D29" s="72"/>
      <c r="E29" s="70"/>
      <c r="F29" s="59" t="s">
        <v>68</v>
      </c>
      <c r="G29" s="69"/>
      <c r="H29" s="68"/>
      <c r="I29" s="61" t="s">
        <v>69</v>
      </c>
      <c r="J29" s="68"/>
      <c r="K29" s="68"/>
      <c r="L29" s="61" t="s">
        <v>69</v>
      </c>
      <c r="M29" s="70">
        <v>8.3000000000000001E-3</v>
      </c>
      <c r="N29" s="70">
        <f>+M29</f>
        <v>8.3000000000000001E-3</v>
      </c>
      <c r="O29" s="61" t="s">
        <v>151</v>
      </c>
      <c r="P29" s="70"/>
      <c r="Q29" s="70"/>
      <c r="R29" s="62" t="s">
        <v>69</v>
      </c>
      <c r="S29" s="70">
        <v>8.3000000000000001E-3</v>
      </c>
      <c r="T29" s="70">
        <f>+S29</f>
        <v>8.3000000000000001E-3</v>
      </c>
      <c r="U29" s="61" t="s">
        <v>152</v>
      </c>
      <c r="V29" s="70"/>
      <c r="W29" s="70"/>
      <c r="X29" s="194" t="s">
        <v>153</v>
      </c>
      <c r="Y29" s="70">
        <v>8.3999999999999995E-3</v>
      </c>
      <c r="Z29" s="70">
        <f>+Y29</f>
        <v>8.3999999999999995E-3</v>
      </c>
      <c r="AA29" s="194" t="s">
        <v>154</v>
      </c>
      <c r="AB29" s="70"/>
      <c r="AC29" s="70"/>
      <c r="AD29" s="62" t="s">
        <v>69</v>
      </c>
      <c r="AE29" s="70"/>
      <c r="AF29" s="70"/>
      <c r="AG29" s="70"/>
      <c r="AH29" s="70"/>
      <c r="AI29" s="70"/>
      <c r="AJ29" s="70"/>
      <c r="AK29" s="70"/>
      <c r="AL29" s="115"/>
      <c r="AM29" s="115"/>
      <c r="AN29" s="117"/>
    </row>
    <row r="30" spans="1:40" s="30" customFormat="1" ht="24" thickBot="1" x14ac:dyDescent="0.4">
      <c r="A30" s="47" t="s">
        <v>65</v>
      </c>
      <c r="B30" s="48"/>
      <c r="C30" s="48"/>
      <c r="D30" s="49"/>
      <c r="E30" s="50"/>
      <c r="F30" s="118"/>
      <c r="G30" s="52"/>
      <c r="H30" s="50"/>
      <c r="I30" s="118"/>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4"/>
      <c r="AM30" s="54"/>
      <c r="AN30" s="55"/>
    </row>
    <row r="31" spans="1:40" s="30" customFormat="1" ht="320.25" customHeight="1" x14ac:dyDescent="0.25">
      <c r="A31" s="4" t="s">
        <v>44</v>
      </c>
      <c r="B31" s="12" t="s">
        <v>19</v>
      </c>
      <c r="C31" s="119">
        <v>9</v>
      </c>
      <c r="D31" s="72"/>
      <c r="E31" s="70"/>
      <c r="F31" s="59" t="s">
        <v>68</v>
      </c>
      <c r="G31" s="120">
        <v>2.1999999999999999E-2</v>
      </c>
      <c r="H31" s="121">
        <f>+G31</f>
        <v>2.1999999999999999E-2</v>
      </c>
      <c r="I31" s="61" t="s">
        <v>72</v>
      </c>
      <c r="J31" s="70"/>
      <c r="K31" s="70"/>
      <c r="L31" s="61" t="s">
        <v>80</v>
      </c>
      <c r="M31" s="70"/>
      <c r="N31" s="70"/>
      <c r="O31" s="61" t="s">
        <v>69</v>
      </c>
      <c r="P31" s="121">
        <v>2.1999999999999999E-2</v>
      </c>
      <c r="Q31" s="121">
        <f>+P31</f>
        <v>2.1999999999999999E-2</v>
      </c>
      <c r="R31" s="62" t="s">
        <v>96</v>
      </c>
      <c r="S31" s="70"/>
      <c r="T31" s="70"/>
      <c r="U31" s="61" t="s">
        <v>129</v>
      </c>
      <c r="V31" s="70"/>
      <c r="W31" s="70"/>
      <c r="X31" s="194" t="s">
        <v>155</v>
      </c>
      <c r="Y31" s="70">
        <v>2.1999999999999999E-2</v>
      </c>
      <c r="Z31" s="70">
        <f>+Y31</f>
        <v>2.1999999999999999E-2</v>
      </c>
      <c r="AA31" s="61" t="s">
        <v>115</v>
      </c>
      <c r="AB31" s="70"/>
      <c r="AC31" s="70"/>
      <c r="AD31" s="61" t="s">
        <v>120</v>
      </c>
      <c r="AE31" s="70"/>
      <c r="AF31" s="70"/>
      <c r="AG31" s="70"/>
      <c r="AH31" s="70">
        <v>2.1999999999999999E-2</v>
      </c>
      <c r="AI31" s="70"/>
      <c r="AJ31" s="70"/>
      <c r="AK31" s="70"/>
      <c r="AL31" s="71"/>
      <c r="AM31" s="71"/>
      <c r="AN31" s="122">
        <f>+G31+J32+P31+S32+Y31+AB32+AH31+AK32+AK33</f>
        <v>0.19999999999999996</v>
      </c>
    </row>
    <row r="32" spans="1:40" s="30" customFormat="1" ht="348.75" x14ac:dyDescent="0.25">
      <c r="A32" s="4" t="s">
        <v>45</v>
      </c>
      <c r="B32" s="11" t="s">
        <v>19</v>
      </c>
      <c r="C32" s="119"/>
      <c r="D32" s="72"/>
      <c r="E32" s="70"/>
      <c r="F32" s="59" t="s">
        <v>68</v>
      </c>
      <c r="G32" s="69"/>
      <c r="H32" s="70"/>
      <c r="I32" s="61" t="s">
        <v>73</v>
      </c>
      <c r="J32" s="121">
        <v>2.1999999999999999E-2</v>
      </c>
      <c r="K32" s="121">
        <f>+J32</f>
        <v>2.1999999999999999E-2</v>
      </c>
      <c r="L32" s="61" t="s">
        <v>81</v>
      </c>
      <c r="M32" s="70"/>
      <c r="N32" s="70"/>
      <c r="O32" s="61" t="s">
        <v>130</v>
      </c>
      <c r="P32" s="70"/>
      <c r="Q32" s="70"/>
      <c r="R32" s="62" t="s">
        <v>131</v>
      </c>
      <c r="S32" s="121">
        <v>2.1999999999999999E-2</v>
      </c>
      <c r="T32" s="121">
        <f>+S32</f>
        <v>2.1999999999999999E-2</v>
      </c>
      <c r="U32" s="61" t="s">
        <v>102</v>
      </c>
      <c r="V32" s="70"/>
      <c r="W32" s="70"/>
      <c r="X32" s="194" t="s">
        <v>109</v>
      </c>
      <c r="Y32" s="70"/>
      <c r="Z32" s="70"/>
      <c r="AA32" s="194" t="s">
        <v>156</v>
      </c>
      <c r="AB32" s="70">
        <v>2.1999999999999999E-2</v>
      </c>
      <c r="AC32" s="70">
        <f>+AB32</f>
        <v>2.1999999999999999E-2</v>
      </c>
      <c r="AD32" s="194" t="s">
        <v>124</v>
      </c>
      <c r="AE32" s="70"/>
      <c r="AF32" s="70"/>
      <c r="AG32" s="68"/>
      <c r="AH32" s="70"/>
      <c r="AI32" s="70"/>
      <c r="AJ32" s="70"/>
      <c r="AK32" s="70">
        <v>2.1999999999999999E-2</v>
      </c>
      <c r="AL32" s="71"/>
      <c r="AM32" s="71"/>
      <c r="AN32" s="66"/>
    </row>
    <row r="33" spans="1:41" s="128" customFormat="1" ht="93.75" thickBot="1" x14ac:dyDescent="0.3">
      <c r="A33" s="8" t="s">
        <v>62</v>
      </c>
      <c r="B33" s="2" t="s">
        <v>19</v>
      </c>
      <c r="C33" s="119"/>
      <c r="D33" s="123"/>
      <c r="E33" s="124"/>
      <c r="F33" s="124" t="s">
        <v>68</v>
      </c>
      <c r="G33" s="125"/>
      <c r="H33" s="124"/>
      <c r="I33" s="124" t="s">
        <v>68</v>
      </c>
      <c r="J33" s="124"/>
      <c r="K33" s="124"/>
      <c r="L33" s="124" t="s">
        <v>68</v>
      </c>
      <c r="M33" s="124"/>
      <c r="N33" s="124"/>
      <c r="O33" s="124" t="s">
        <v>68</v>
      </c>
      <c r="P33" s="124"/>
      <c r="Q33" s="124"/>
      <c r="R33" s="124" t="s">
        <v>68</v>
      </c>
      <c r="S33" s="124"/>
      <c r="T33" s="124"/>
      <c r="U33" s="124" t="s">
        <v>68</v>
      </c>
      <c r="V33" s="124"/>
      <c r="W33" s="124"/>
      <c r="X33" s="124" t="s">
        <v>68</v>
      </c>
      <c r="Y33" s="124"/>
      <c r="Z33" s="124"/>
      <c r="AA33" s="124" t="s">
        <v>68</v>
      </c>
      <c r="AB33" s="124"/>
      <c r="AC33" s="124"/>
      <c r="AD33" s="62" t="s">
        <v>69</v>
      </c>
      <c r="AE33" s="124"/>
      <c r="AF33" s="124"/>
      <c r="AG33" s="126"/>
      <c r="AH33" s="124"/>
      <c r="AI33" s="124"/>
      <c r="AJ33" s="124"/>
      <c r="AK33" s="124">
        <v>2.4E-2</v>
      </c>
      <c r="AL33" s="127"/>
      <c r="AM33" s="127"/>
      <c r="AN33" s="76"/>
    </row>
    <row r="34" spans="1:41" s="30" customFormat="1" ht="24" thickBot="1" x14ac:dyDescent="0.3">
      <c r="A34" s="47" t="s">
        <v>66</v>
      </c>
      <c r="B34" s="129"/>
      <c r="C34" s="129"/>
      <c r="D34" s="130"/>
      <c r="E34" s="131"/>
      <c r="F34" s="132"/>
      <c r="G34" s="133"/>
      <c r="H34" s="131"/>
      <c r="I34" s="134"/>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5"/>
      <c r="AM34" s="135"/>
      <c r="AN34" s="136"/>
    </row>
    <row r="35" spans="1:41" s="30" customFormat="1" ht="277.5" customHeight="1" x14ac:dyDescent="0.25">
      <c r="A35" s="4" t="s">
        <v>46</v>
      </c>
      <c r="B35" s="12" t="s">
        <v>19</v>
      </c>
      <c r="C35" s="137">
        <v>32</v>
      </c>
      <c r="D35" s="138">
        <v>1.39E-3</v>
      </c>
      <c r="E35" s="139">
        <f>+D35</f>
        <v>1.39E-3</v>
      </c>
      <c r="F35" s="59" t="s">
        <v>157</v>
      </c>
      <c r="G35" s="140">
        <v>1.39E-3</v>
      </c>
      <c r="H35" s="141">
        <f>+G35</f>
        <v>1.39E-3</v>
      </c>
      <c r="I35" s="61" t="s">
        <v>158</v>
      </c>
      <c r="J35" s="141">
        <v>1.39E-3</v>
      </c>
      <c r="K35" s="141">
        <f>+J35</f>
        <v>1.39E-3</v>
      </c>
      <c r="L35" s="61" t="s">
        <v>82</v>
      </c>
      <c r="M35" s="141">
        <v>1.39E-3</v>
      </c>
      <c r="N35" s="141">
        <f>+M35</f>
        <v>1.39E-3</v>
      </c>
      <c r="O35" s="61" t="s">
        <v>90</v>
      </c>
      <c r="P35" s="141">
        <v>1.39E-3</v>
      </c>
      <c r="Q35" s="141">
        <f>+P35</f>
        <v>1.39E-3</v>
      </c>
      <c r="R35" s="62" t="s">
        <v>97</v>
      </c>
      <c r="S35" s="141">
        <v>1.4E-3</v>
      </c>
      <c r="T35" s="141">
        <f>+S35</f>
        <v>1.4E-3</v>
      </c>
      <c r="U35" s="61" t="s">
        <v>103</v>
      </c>
      <c r="V35" s="141">
        <v>1.4E-3</v>
      </c>
      <c r="W35" s="141">
        <f>+V35</f>
        <v>1.4E-3</v>
      </c>
      <c r="X35" s="194" t="s">
        <v>110</v>
      </c>
      <c r="Y35" s="141">
        <v>1.4E-3</v>
      </c>
      <c r="Z35" s="141">
        <f>+Y35</f>
        <v>1.4E-3</v>
      </c>
      <c r="AA35" s="193" t="s">
        <v>116</v>
      </c>
      <c r="AB35" s="141">
        <v>1.4E-3</v>
      </c>
      <c r="AC35" s="141">
        <f>+AB35</f>
        <v>1.4E-3</v>
      </c>
      <c r="AD35" s="195" t="s">
        <v>159</v>
      </c>
      <c r="AE35" s="141">
        <v>1.39E-3</v>
      </c>
      <c r="AF35" s="141"/>
      <c r="AG35" s="141"/>
      <c r="AH35" s="141">
        <v>1.4E-3</v>
      </c>
      <c r="AI35" s="141"/>
      <c r="AJ35" s="141"/>
      <c r="AK35" s="141">
        <v>1.4E-3</v>
      </c>
      <c r="AL35" s="142"/>
      <c r="AM35" s="143"/>
      <c r="AN35" s="144">
        <f>+D35+G35+J35+M35+P35+S35+V35+Y35+AB35+AE35+AH35+AK35+M36+G37+S38+P39+G40+V40+AE39+P41+AB41+M42+AB42+Y43+P44+AH44+G45+P45+Y45+J46+AB46+AH45</f>
        <v>0.20021000000000005</v>
      </c>
    </row>
    <row r="36" spans="1:41" s="30" customFormat="1" ht="139.5" x14ac:dyDescent="0.25">
      <c r="A36" s="4" t="s">
        <v>160</v>
      </c>
      <c r="B36" s="12" t="s">
        <v>19</v>
      </c>
      <c r="C36" s="137"/>
      <c r="D36" s="72"/>
      <c r="E36" s="70"/>
      <c r="F36" s="59" t="s">
        <v>68</v>
      </c>
      <c r="G36" s="69"/>
      <c r="H36" s="70"/>
      <c r="I36" s="61" t="s">
        <v>69</v>
      </c>
      <c r="K36" s="70"/>
      <c r="L36" s="61" t="s">
        <v>69</v>
      </c>
      <c r="M36" s="70">
        <v>1.66E-2</v>
      </c>
      <c r="N36" s="70">
        <f>+M36</f>
        <v>1.66E-2</v>
      </c>
      <c r="O36" s="61" t="s">
        <v>161</v>
      </c>
      <c r="P36" s="70"/>
      <c r="Q36" s="70"/>
      <c r="R36" s="62" t="s">
        <v>69</v>
      </c>
      <c r="S36" s="70"/>
      <c r="T36" s="70"/>
      <c r="U36" s="62" t="s">
        <v>69</v>
      </c>
      <c r="V36" s="70"/>
      <c r="W36" s="70"/>
      <c r="X36" s="61" t="s">
        <v>108</v>
      </c>
      <c r="Y36" s="70"/>
      <c r="Z36" s="70"/>
      <c r="AA36" s="62" t="s">
        <v>69</v>
      </c>
      <c r="AB36" s="70"/>
      <c r="AC36" s="70"/>
      <c r="AD36" s="62" t="s">
        <v>69</v>
      </c>
      <c r="AE36" s="70"/>
      <c r="AF36" s="70"/>
      <c r="AG36" s="70"/>
      <c r="AH36" s="70"/>
      <c r="AI36" s="70"/>
      <c r="AJ36" s="70"/>
      <c r="AK36" s="70"/>
      <c r="AL36" s="71"/>
      <c r="AM36" s="71"/>
      <c r="AN36" s="66"/>
    </row>
    <row r="37" spans="1:41" s="30" customFormat="1" ht="46.5" x14ac:dyDescent="0.25">
      <c r="A37" s="4" t="s">
        <v>47</v>
      </c>
      <c r="B37" s="12" t="s">
        <v>19</v>
      </c>
      <c r="C37" s="137"/>
      <c r="D37" s="72"/>
      <c r="E37" s="145"/>
      <c r="F37" s="59" t="s">
        <v>68</v>
      </c>
      <c r="G37" s="69">
        <v>1.66E-2</v>
      </c>
      <c r="H37" s="70">
        <f>+G37</f>
        <v>1.66E-2</v>
      </c>
      <c r="I37" s="61" t="s">
        <v>74</v>
      </c>
      <c r="J37" s="70"/>
      <c r="K37" s="70"/>
      <c r="L37" s="61" t="s">
        <v>69</v>
      </c>
      <c r="M37" s="70"/>
      <c r="N37" s="70"/>
      <c r="O37" s="61" t="s">
        <v>69</v>
      </c>
      <c r="P37" s="70"/>
      <c r="Q37" s="70"/>
      <c r="R37" s="62" t="s">
        <v>69</v>
      </c>
      <c r="S37" s="70"/>
      <c r="T37" s="68"/>
      <c r="U37" s="62" t="s">
        <v>69</v>
      </c>
      <c r="V37" s="70"/>
      <c r="W37" s="59"/>
      <c r="X37" s="61" t="s">
        <v>108</v>
      </c>
      <c r="Y37" s="70"/>
      <c r="Z37" s="70"/>
      <c r="AA37" s="62" t="s">
        <v>69</v>
      </c>
      <c r="AB37" s="70"/>
      <c r="AC37" s="70"/>
      <c r="AD37" s="62" t="s">
        <v>69</v>
      </c>
      <c r="AE37" s="70"/>
      <c r="AF37" s="70"/>
      <c r="AG37" s="70"/>
      <c r="AH37" s="70"/>
      <c r="AI37" s="145"/>
      <c r="AJ37" s="70"/>
      <c r="AK37" s="70"/>
      <c r="AL37" s="71"/>
      <c r="AM37" s="71"/>
      <c r="AN37" s="66"/>
    </row>
    <row r="38" spans="1:41" s="30" customFormat="1" ht="189.75" customHeight="1" x14ac:dyDescent="0.25">
      <c r="A38" s="4" t="s">
        <v>48</v>
      </c>
      <c r="B38" s="12" t="s">
        <v>19</v>
      </c>
      <c r="C38" s="137"/>
      <c r="D38" s="72"/>
      <c r="E38" s="70"/>
      <c r="F38" s="59" t="s">
        <v>68</v>
      </c>
      <c r="G38" s="69"/>
      <c r="H38" s="70"/>
      <c r="I38" s="61" t="s">
        <v>69</v>
      </c>
      <c r="J38" s="70"/>
      <c r="K38" s="70"/>
      <c r="L38" s="61" t="s">
        <v>69</v>
      </c>
      <c r="M38" s="70"/>
      <c r="N38" s="70"/>
      <c r="O38" s="61" t="s">
        <v>69</v>
      </c>
      <c r="P38" s="70"/>
      <c r="Q38" s="70"/>
      <c r="R38" s="62" t="s">
        <v>69</v>
      </c>
      <c r="S38" s="70">
        <v>1.66E-2</v>
      </c>
      <c r="T38" s="70">
        <f>+S38</f>
        <v>1.66E-2</v>
      </c>
      <c r="U38" s="61" t="s">
        <v>104</v>
      </c>
      <c r="V38" s="70"/>
      <c r="W38" s="70"/>
      <c r="X38" s="61" t="s">
        <v>108</v>
      </c>
      <c r="Y38" s="70"/>
      <c r="Z38" s="70"/>
      <c r="AA38" s="62" t="s">
        <v>69</v>
      </c>
      <c r="AB38" s="70"/>
      <c r="AC38" s="70"/>
      <c r="AD38" s="62" t="s">
        <v>69</v>
      </c>
      <c r="AE38" s="70"/>
      <c r="AF38" s="70"/>
      <c r="AG38" s="70"/>
      <c r="AH38" s="70"/>
      <c r="AI38" s="70"/>
      <c r="AJ38" s="70"/>
      <c r="AK38" s="70"/>
      <c r="AL38" s="71"/>
      <c r="AM38" s="71"/>
      <c r="AN38" s="66"/>
    </row>
    <row r="39" spans="1:41" s="30" customFormat="1" ht="139.5" x14ac:dyDescent="0.25">
      <c r="A39" s="4" t="s">
        <v>57</v>
      </c>
      <c r="B39" s="12" t="s">
        <v>19</v>
      </c>
      <c r="C39" s="137"/>
      <c r="D39" s="72"/>
      <c r="E39" s="70"/>
      <c r="F39" s="59" t="s">
        <v>68</v>
      </c>
      <c r="G39" s="69"/>
      <c r="H39" s="70"/>
      <c r="I39" s="61" t="s">
        <v>69</v>
      </c>
      <c r="J39" s="70"/>
      <c r="K39" s="70"/>
      <c r="L39" s="61" t="s">
        <v>69</v>
      </c>
      <c r="M39" s="70"/>
      <c r="N39" s="70"/>
      <c r="O39" s="61" t="s">
        <v>69</v>
      </c>
      <c r="P39" s="70">
        <v>8.3000000000000001E-3</v>
      </c>
      <c r="Q39" s="70">
        <f>+P39</f>
        <v>8.3000000000000001E-3</v>
      </c>
      <c r="R39" s="62" t="s">
        <v>98</v>
      </c>
      <c r="S39" s="70"/>
      <c r="T39" s="70"/>
      <c r="U39" s="62" t="s">
        <v>69</v>
      </c>
      <c r="V39" s="70"/>
      <c r="W39" s="70"/>
      <c r="X39" s="61" t="s">
        <v>108</v>
      </c>
      <c r="Y39" s="70"/>
      <c r="Z39" s="70"/>
      <c r="AA39" s="62" t="s">
        <v>69</v>
      </c>
      <c r="AB39" s="70"/>
      <c r="AC39" s="70"/>
      <c r="AD39" s="62" t="s">
        <v>69</v>
      </c>
      <c r="AE39" s="70">
        <v>8.3899999999999999E-3</v>
      </c>
      <c r="AF39" s="70"/>
      <c r="AG39" s="70"/>
      <c r="AH39" s="70"/>
      <c r="AI39" s="70"/>
      <c r="AJ39" s="70"/>
      <c r="AK39" s="146"/>
      <c r="AL39" s="71"/>
      <c r="AM39" s="71"/>
      <c r="AN39" s="66"/>
    </row>
    <row r="40" spans="1:41" s="30" customFormat="1" ht="93" x14ac:dyDescent="0.25">
      <c r="A40" s="4" t="s">
        <v>49</v>
      </c>
      <c r="B40" s="12" t="s">
        <v>19</v>
      </c>
      <c r="C40" s="137"/>
      <c r="D40" s="72"/>
      <c r="E40" s="70"/>
      <c r="F40" s="59" t="s">
        <v>68</v>
      </c>
      <c r="G40" s="69">
        <v>8.3000000000000001E-3</v>
      </c>
      <c r="H40" s="70">
        <f>+G40</f>
        <v>8.3000000000000001E-3</v>
      </c>
      <c r="I40" s="61" t="s">
        <v>75</v>
      </c>
      <c r="J40" s="70"/>
      <c r="K40" s="70"/>
      <c r="L40" s="61" t="s">
        <v>69</v>
      </c>
      <c r="M40" s="70"/>
      <c r="N40" s="70"/>
      <c r="O40" s="61" t="s">
        <v>69</v>
      </c>
      <c r="P40" s="70"/>
      <c r="Q40" s="70"/>
      <c r="R40" s="62" t="s">
        <v>69</v>
      </c>
      <c r="S40" s="70"/>
      <c r="T40" s="70"/>
      <c r="U40" s="62" t="s">
        <v>69</v>
      </c>
      <c r="V40" s="70">
        <v>8.3000000000000001E-3</v>
      </c>
      <c r="W40" s="70">
        <f>+V40</f>
        <v>8.3000000000000001E-3</v>
      </c>
      <c r="X40" s="194" t="s">
        <v>111</v>
      </c>
      <c r="Y40" s="70"/>
      <c r="Z40" s="70"/>
      <c r="AA40" s="62" t="s">
        <v>69</v>
      </c>
      <c r="AB40" s="70"/>
      <c r="AC40" s="70"/>
      <c r="AD40" s="62" t="s">
        <v>69</v>
      </c>
      <c r="AE40" s="70"/>
      <c r="AF40" s="70"/>
      <c r="AG40" s="70"/>
      <c r="AH40" s="70"/>
      <c r="AI40" s="70"/>
      <c r="AJ40" s="70"/>
      <c r="AK40" s="70"/>
      <c r="AL40" s="71"/>
      <c r="AM40" s="71"/>
      <c r="AN40" s="66"/>
    </row>
    <row r="41" spans="1:41" s="30" customFormat="1" ht="409.5" customHeight="1" x14ac:dyDescent="0.25">
      <c r="A41" s="4" t="s">
        <v>50</v>
      </c>
      <c r="B41" s="12" t="s">
        <v>19</v>
      </c>
      <c r="C41" s="137"/>
      <c r="D41" s="72"/>
      <c r="E41" s="70"/>
      <c r="F41" s="59" t="s">
        <v>68</v>
      </c>
      <c r="G41" s="69"/>
      <c r="H41" s="70"/>
      <c r="I41" s="61" t="s">
        <v>69</v>
      </c>
      <c r="J41" s="70"/>
      <c r="K41" s="70"/>
      <c r="L41" s="61" t="s">
        <v>83</v>
      </c>
      <c r="M41" s="70"/>
      <c r="N41" s="70"/>
      <c r="O41" s="61" t="s">
        <v>69</v>
      </c>
      <c r="P41" s="70">
        <v>8.3000000000000001E-3</v>
      </c>
      <c r="Q41" s="70">
        <f>+P41</f>
        <v>8.3000000000000001E-3</v>
      </c>
      <c r="R41" s="62" t="s">
        <v>162</v>
      </c>
      <c r="S41" s="70"/>
      <c r="T41" s="70"/>
      <c r="U41" s="62" t="s">
        <v>69</v>
      </c>
      <c r="V41" s="70"/>
      <c r="W41" s="70"/>
      <c r="X41" s="61" t="s">
        <v>108</v>
      </c>
      <c r="Y41" s="70"/>
      <c r="Z41" s="70"/>
      <c r="AA41" s="62" t="s">
        <v>69</v>
      </c>
      <c r="AB41" s="70">
        <v>8.3999999999999995E-3</v>
      </c>
      <c r="AC41" s="70">
        <v>8.3999999999999995E-3</v>
      </c>
      <c r="AD41" s="194" t="s">
        <v>132</v>
      </c>
      <c r="AE41" s="70"/>
      <c r="AF41" s="70"/>
      <c r="AG41" s="70"/>
      <c r="AH41" s="70"/>
      <c r="AI41" s="70"/>
      <c r="AJ41" s="70"/>
      <c r="AK41" s="70"/>
      <c r="AL41" s="71"/>
      <c r="AM41" s="71"/>
      <c r="AN41" s="66"/>
    </row>
    <row r="42" spans="1:41" s="30" customFormat="1" ht="227.25" customHeight="1" x14ac:dyDescent="0.25">
      <c r="A42" s="4" t="s">
        <v>51</v>
      </c>
      <c r="B42" s="12" t="s">
        <v>19</v>
      </c>
      <c r="C42" s="137"/>
      <c r="D42" s="72"/>
      <c r="E42" s="70"/>
      <c r="F42" s="59" t="s">
        <v>68</v>
      </c>
      <c r="G42" s="69"/>
      <c r="H42" s="70"/>
      <c r="I42" s="61" t="s">
        <v>133</v>
      </c>
      <c r="J42" s="70"/>
      <c r="K42" s="70"/>
      <c r="L42" s="61" t="s">
        <v>84</v>
      </c>
      <c r="M42" s="70">
        <v>8.3000000000000001E-3</v>
      </c>
      <c r="N42" s="68">
        <f>+M42</f>
        <v>8.3000000000000001E-3</v>
      </c>
      <c r="O42" s="147" t="s">
        <v>134</v>
      </c>
      <c r="P42" s="70"/>
      <c r="Q42" s="70"/>
      <c r="R42" s="62" t="s">
        <v>69</v>
      </c>
      <c r="S42" s="70"/>
      <c r="T42" s="70"/>
      <c r="U42" s="62" t="s">
        <v>69</v>
      </c>
      <c r="V42" s="70"/>
      <c r="W42" s="70"/>
      <c r="X42" s="194" t="s">
        <v>163</v>
      </c>
      <c r="Y42" s="70"/>
      <c r="Z42" s="70"/>
      <c r="AA42" s="194" t="s">
        <v>117</v>
      </c>
      <c r="AB42" s="70">
        <v>8.3999999999999995E-3</v>
      </c>
      <c r="AC42" s="70">
        <f>+AB42</f>
        <v>8.3999999999999995E-3</v>
      </c>
      <c r="AD42" s="194" t="s">
        <v>126</v>
      </c>
      <c r="AE42" s="70"/>
      <c r="AF42" s="70"/>
      <c r="AG42" s="70"/>
      <c r="AH42" s="70"/>
      <c r="AI42" s="70"/>
      <c r="AJ42" s="70"/>
      <c r="AK42" s="70"/>
      <c r="AL42" s="71"/>
      <c r="AM42" s="71"/>
      <c r="AN42" s="66"/>
    </row>
    <row r="43" spans="1:41" s="30" customFormat="1" ht="181.5" customHeight="1" x14ac:dyDescent="0.25">
      <c r="A43" s="4" t="s">
        <v>52</v>
      </c>
      <c r="B43" s="12" t="s">
        <v>19</v>
      </c>
      <c r="C43" s="137"/>
      <c r="D43" s="72"/>
      <c r="E43" s="70"/>
      <c r="F43" s="59" t="s">
        <v>68</v>
      </c>
      <c r="G43" s="69"/>
      <c r="H43" s="70"/>
      <c r="I43" s="61" t="s">
        <v>69</v>
      </c>
      <c r="J43" s="70"/>
      <c r="K43" s="70"/>
      <c r="L43" s="61" t="s">
        <v>69</v>
      </c>
      <c r="M43" s="70"/>
      <c r="N43" s="148"/>
      <c r="O43" s="61" t="s">
        <v>69</v>
      </c>
      <c r="P43" s="70"/>
      <c r="Q43" s="70"/>
      <c r="R43" s="62" t="s">
        <v>69</v>
      </c>
      <c r="S43" s="70"/>
      <c r="T43" s="70"/>
      <c r="U43" s="62" t="s">
        <v>69</v>
      </c>
      <c r="V43" s="70"/>
      <c r="W43" s="70"/>
      <c r="X43" s="61" t="s">
        <v>108</v>
      </c>
      <c r="Y43" s="70">
        <v>1.7000000000000001E-2</v>
      </c>
      <c r="Z43" s="70">
        <f>+Y43</f>
        <v>1.7000000000000001E-2</v>
      </c>
      <c r="AA43" s="61" t="s">
        <v>118</v>
      </c>
      <c r="AB43" s="70"/>
      <c r="AC43" s="70"/>
      <c r="AD43" s="62" t="s">
        <v>69</v>
      </c>
      <c r="AE43" s="70"/>
      <c r="AF43" s="70"/>
      <c r="AG43" s="70"/>
      <c r="AH43" s="70"/>
      <c r="AI43" s="70"/>
      <c r="AJ43" s="70"/>
      <c r="AK43" s="70"/>
      <c r="AL43" s="71"/>
      <c r="AM43" s="71"/>
      <c r="AN43" s="66"/>
    </row>
    <row r="44" spans="1:41" s="30" customFormat="1" ht="186" x14ac:dyDescent="0.25">
      <c r="A44" s="4" t="s">
        <v>53</v>
      </c>
      <c r="B44" s="12" t="s">
        <v>19</v>
      </c>
      <c r="C44" s="137"/>
      <c r="D44" s="72"/>
      <c r="E44" s="70"/>
      <c r="F44" s="59" t="s">
        <v>68</v>
      </c>
      <c r="G44" s="69"/>
      <c r="H44" s="70"/>
      <c r="I44" s="61" t="s">
        <v>69</v>
      </c>
      <c r="J44" s="70"/>
      <c r="K44" s="70"/>
      <c r="L44" s="61" t="s">
        <v>69</v>
      </c>
      <c r="M44" s="70"/>
      <c r="N44" s="70"/>
      <c r="O44" s="61" t="s">
        <v>69</v>
      </c>
      <c r="P44" s="70">
        <v>8.3000000000000001E-3</v>
      </c>
      <c r="Q44" s="70">
        <f>+P44</f>
        <v>8.3000000000000001E-3</v>
      </c>
      <c r="R44" s="62" t="s">
        <v>99</v>
      </c>
      <c r="S44" s="70"/>
      <c r="T44" s="70"/>
      <c r="U44" s="62" t="s">
        <v>69</v>
      </c>
      <c r="V44" s="70"/>
      <c r="W44" s="70"/>
      <c r="X44" s="61" t="s">
        <v>108</v>
      </c>
      <c r="Y44" s="70"/>
      <c r="Z44" s="70"/>
      <c r="AA44" s="62" t="s">
        <v>69</v>
      </c>
      <c r="AB44" s="70"/>
      <c r="AC44" s="70"/>
      <c r="AD44" s="62" t="s">
        <v>69</v>
      </c>
      <c r="AE44" s="70"/>
      <c r="AF44" s="70"/>
      <c r="AG44" s="70"/>
      <c r="AH44" s="70">
        <v>8.3999999999999995E-3</v>
      </c>
      <c r="AI44" s="70"/>
      <c r="AJ44" s="70"/>
      <c r="AK44" s="70"/>
      <c r="AL44" s="71"/>
      <c r="AM44" s="71"/>
      <c r="AN44" s="66"/>
    </row>
    <row r="45" spans="1:41" s="30" customFormat="1" ht="322.5" customHeight="1" x14ac:dyDescent="0.25">
      <c r="A45" s="4" t="s">
        <v>54</v>
      </c>
      <c r="B45" s="12" t="s">
        <v>19</v>
      </c>
      <c r="C45" s="137"/>
      <c r="D45" s="72"/>
      <c r="E45" s="70"/>
      <c r="F45" s="59" t="s">
        <v>68</v>
      </c>
      <c r="G45" s="69">
        <v>4.1700000000000001E-3</v>
      </c>
      <c r="H45" s="70">
        <f>+G45</f>
        <v>4.1700000000000001E-3</v>
      </c>
      <c r="I45" s="61" t="s">
        <v>76</v>
      </c>
      <c r="J45" s="70"/>
      <c r="K45" s="70"/>
      <c r="L45" s="61" t="s">
        <v>85</v>
      </c>
      <c r="M45" s="70"/>
      <c r="N45" s="70"/>
      <c r="O45" s="61" t="s">
        <v>69</v>
      </c>
      <c r="P45" s="70">
        <v>4.1700000000000001E-3</v>
      </c>
      <c r="Q45" s="70">
        <f>+P45</f>
        <v>4.1700000000000001E-3</v>
      </c>
      <c r="R45" s="62" t="s">
        <v>164</v>
      </c>
      <c r="S45" s="70"/>
      <c r="T45" s="70"/>
      <c r="U45" s="62" t="s">
        <v>69</v>
      </c>
      <c r="V45" s="70"/>
      <c r="W45" s="70"/>
      <c r="X45" s="61" t="s">
        <v>108</v>
      </c>
      <c r="Y45" s="70">
        <v>4.1700000000000001E-3</v>
      </c>
      <c r="Z45" s="70">
        <f>+Y45</f>
        <v>4.1700000000000001E-3</v>
      </c>
      <c r="AA45" s="194" t="s">
        <v>119</v>
      </c>
      <c r="AB45" s="70"/>
      <c r="AC45" s="70"/>
      <c r="AD45" s="62" t="s">
        <v>69</v>
      </c>
      <c r="AE45" s="70"/>
      <c r="AF45" s="70"/>
      <c r="AG45" s="70"/>
      <c r="AH45" s="70">
        <v>4.1700000000000001E-3</v>
      </c>
      <c r="AI45" s="70"/>
      <c r="AJ45" s="70"/>
      <c r="AK45" s="70"/>
      <c r="AL45" s="71"/>
      <c r="AM45" s="71"/>
      <c r="AN45" s="66"/>
    </row>
    <row r="46" spans="1:41" s="30" customFormat="1" ht="163.5" thickBot="1" x14ac:dyDescent="0.3">
      <c r="A46" s="9" t="s">
        <v>55</v>
      </c>
      <c r="B46" s="3" t="s">
        <v>19</v>
      </c>
      <c r="C46" s="149"/>
      <c r="D46" s="150"/>
      <c r="E46" s="151"/>
      <c r="F46" s="59" t="s">
        <v>68</v>
      </c>
      <c r="G46" s="152"/>
      <c r="H46" s="151"/>
      <c r="I46" s="61" t="s">
        <v>69</v>
      </c>
      <c r="J46" s="151">
        <v>8.3000000000000001E-3</v>
      </c>
      <c r="K46" s="151">
        <f>+J46</f>
        <v>8.3000000000000001E-3</v>
      </c>
      <c r="L46" s="61" t="s">
        <v>165</v>
      </c>
      <c r="M46" s="151"/>
      <c r="N46" s="151"/>
      <c r="O46" s="61" t="s">
        <v>69</v>
      </c>
      <c r="P46" s="151"/>
      <c r="Q46" s="151"/>
      <c r="R46" s="62" t="s">
        <v>69</v>
      </c>
      <c r="S46" s="151"/>
      <c r="T46" s="151"/>
      <c r="U46" s="62" t="s">
        <v>69</v>
      </c>
      <c r="V46" s="151"/>
      <c r="W46" s="151"/>
      <c r="X46" s="61" t="s">
        <v>108</v>
      </c>
      <c r="Y46" s="151"/>
      <c r="Z46" s="151"/>
      <c r="AA46" s="193" t="s">
        <v>69</v>
      </c>
      <c r="AB46" s="151">
        <v>8.3000000000000001E-3</v>
      </c>
      <c r="AC46" s="151">
        <v>8.3000000000000001E-3</v>
      </c>
      <c r="AD46" s="196" t="s">
        <v>166</v>
      </c>
      <c r="AE46" s="151"/>
      <c r="AF46" s="151"/>
      <c r="AG46" s="151"/>
      <c r="AH46" s="151"/>
      <c r="AI46" s="151"/>
      <c r="AJ46" s="151"/>
      <c r="AK46" s="151"/>
      <c r="AL46" s="153"/>
      <c r="AM46" s="153"/>
      <c r="AN46" s="154"/>
    </row>
    <row r="47" spans="1:41" s="162" customFormat="1" ht="24" thickBot="1" x14ac:dyDescent="0.4">
      <c r="A47" s="155" t="s">
        <v>20</v>
      </c>
      <c r="B47" s="156"/>
      <c r="C47" s="157">
        <f>+C7+C13+C20+C31+C35</f>
        <v>95</v>
      </c>
      <c r="D47" s="158">
        <f>+SUM(D46+D45+D44+D43+D42+D41+D40+D39+D38+D37+D36+D35+D33+D32+D31+D29+D28+D27+D26+D25+D24+D23+D20+D18+D17+D16+D15+D14+D13+D11+D10+D9+D8+D7)</f>
        <v>3.3899999999999998E-3</v>
      </c>
      <c r="E47" s="159">
        <f>+SUM(E46+E45+E44+E43+E42+E41+E40+E39+E38+E37+E36+E35+E33+E32+E31+E29+E28+E27+E26+E25+E24+E23+E20+E18+E17+E16+E15+E14+E13+E11+E10+E9+E8+E7)</f>
        <v>3.3899999999999998E-3</v>
      </c>
      <c r="F47" s="159"/>
      <c r="G47" s="159">
        <f>+SUM(G46+G45+G44+G43+G42+G41+G40+G39+G38+G37+G36+G35+G33+G32+G31+G29+G28+G27+G26+G25+G24+G23+G20+G18+G17+G16+G15+G14+G13+G11+G10+G9+G8+G7)</f>
        <v>6.6559999999999994E-2</v>
      </c>
      <c r="H47" s="159">
        <f>+SUM(H46+H45+H44+H43+H42+H41+H40+H39+H38+H37+H36+H35+H33+H32+H31+H29+H28+H27+H26+H25+H24+H23+H20+H18+H17+H16+H15+H14+H13+H11+H10+H9+H8+H7)</f>
        <v>6.6559999999999994E-2</v>
      </c>
      <c r="I47" s="159"/>
      <c r="J47" s="159">
        <f>+SUM(J46+J45+J44+J43+J42+J41+J40+J39+J38+J37+J36+J35+J33+J32+J31+J29+J28+J27+J26+J25+J24+J23+J20+J18+J17+J16+J15+J14+J13+J11+J10+J9+J8+J7)</f>
        <v>8.4890000000000007E-2</v>
      </c>
      <c r="K47" s="159">
        <f>+SUM(K46+K45+K44+K43+K42+K41+K40+K39+K38+K37+K36+K35+K33+K32+K31+K29+K28+K27+K26+K25+K24+K23+K20+K18+K17+K16+K15+K14+K13+K11+K10+K9+K8+K7)</f>
        <v>8.4890000000000007E-2</v>
      </c>
      <c r="L47" s="159"/>
      <c r="M47" s="159">
        <f>+SUM(M46+M45+M44+M43+M42+M41+M40+M39+M38+M37+M36+M35+M33+M32+M31+M29+M28+M27+M26+M25+M24+M23+M20+M18+M17+M16+M15+M14+M13+M11+M10+M9+M8+M7)</f>
        <v>0.10118999999999999</v>
      </c>
      <c r="N47" s="159">
        <f>+SUM(N46+N45+N44+N43+N42+N41+N40+N39+N38+N37+N36+N35+N33+N32+N31+N29+N28+N27+N26+N25+N24+N23+N20+N18+N17+N16+N15+N14+N13+N11+N10+N9+N8+N7)</f>
        <v>0.10118999999999999</v>
      </c>
      <c r="O47" s="159"/>
      <c r="P47" s="159">
        <f>+SUM(P46+P45+P44+P43+P42+P41+P40+P39+P38+P37+P36+P35+P33+P32+P31+P29+P28+P27+P26+P25+P24+P23+P20+P18+P17+P16+P15+P14+P13+P11+P10+P9+P8+P7)</f>
        <v>0.13155999999999998</v>
      </c>
      <c r="Q47" s="159">
        <f>+SUM(Q46+Q45+Q44+Q43+Q42+Q41+Q40+Q39+Q38+Q37+Q36+Q35+Q33+Q32+Q31+Q29+Q28+Q27+Q26+Q25+Q24+Q23+Q20+Q18+Q17+Q16+Q15+Q14+Q13+Q11+Q10+Q9+Q8+Q7)</f>
        <v>0.13155999999999998</v>
      </c>
      <c r="R47" s="159"/>
      <c r="S47" s="159">
        <f>+SUM(S46+S45+S44+S43+S42+S41+S40+S39+S38+S37+S36+S35+S33+S32+S31+S29+S28+S27+S26+S25+S24+S23+S20+S18+S17+S16+S15+S14+S13+S11+S10+S9+S8+S7)</f>
        <v>8.7400000000000005E-2</v>
      </c>
      <c r="T47" s="159">
        <f>+SUM(T46+T45+T44+T43+T42+T41+T40+T39+T38+T37+T36+T35+T33+T32+T31+T29+T28+T27+T26+T25+T24+T23+T20+T18+T17+T16+T15+T14+T13+T11+T10+T9+T8+T7)</f>
        <v>8.7400000000000005E-2</v>
      </c>
      <c r="U47" s="159"/>
      <c r="V47" s="159">
        <f>+SUM(V46+V45+V44+V43+V42+V41+V40+V39+V38+V37+V36+V35+V33+V32+V31+V29+V28+V27+V26+V25+V24+V23+V20+V18+V17+V16+V15+V14+V13+V11+V10+V9+V8+V7)</f>
        <v>2.63E-2</v>
      </c>
      <c r="W47" s="159">
        <f>+SUM(W46+W45+W44+W43+W42+W41+W40+W39+W38+W37+W36+W35+W33+W32+W31+W29+W28+W27+W26+W25+W24+W23+W20+W18+W17+W16+W15+W14+W13+W11+W10+W9+W8+W7)</f>
        <v>2.63E-2</v>
      </c>
      <c r="X47" s="159"/>
      <c r="Y47" s="159">
        <f>+SUM(Y46+Y45+Y44+Y43+Y42+Y41+Y40+Y39+Y38+Y37+Y36+Y35+Y33+Y32+Y31+Y29+Y28+Y27+Y26+Y25+Y24+Y23+Y20+Y18+Y17+Y16+Y15+Y14+Y13+Y11+Y10+Y9+Y8+Y7)</f>
        <v>0.12917000000000001</v>
      </c>
      <c r="Z47" s="159">
        <f>+SUM(Z46+Z45+Z44+Z43+Z42+Z41+Z40+Z39+Z38+Z37+Z36+Z35+Z33+Z32+Z31+Z29+Z28+Z27+Z26+Z25+Z24+Z23+Z20+Z18+Z17+Z16+Z15+Z14+Z13+Z11+Z10+Z9+Z8+Z7)</f>
        <v>0.12917000000000001</v>
      </c>
      <c r="AA47" s="159"/>
      <c r="AB47" s="159">
        <f>+SUM(AB46+AB45+AB44+AB43+AB42+AB41+AB40+AB39+AB38+AB37+AB36+AB35+AB33+AB32+AB31+AB29+AB28+AB27+AB26+AB25+AB24+AB23+AB20+AB18+AB17+AB16+AB15+AB14+AB13+AB11+AB10+AB9+AB8+AB7)</f>
        <v>0.11130000000000001</v>
      </c>
      <c r="AC47" s="159">
        <f>+SUM(AC46+AC45+AC44+AC43+AC42+AC41+AC40+AC39+AC38+AC37+AC36+AC35+AC33+AC32+AC31+AC29+AC28+AC27+AC26+AC25+AC24+AC23+AC20+AC18+AC17+AC16+AC15+AC14+AC13+AC11+AC10+AC9+AC8+AC7)</f>
        <v>0.11130000000000001</v>
      </c>
      <c r="AD47" s="159"/>
      <c r="AE47" s="159">
        <f>+SUM(AE46+AE45+AE44+AE43+AE42+AE41+AE40+AE39+AE38+AE37+AE36+AE35+AE33+AE32+AE31+AE29+AE28+AE27+AE26+AE25+AE24+AE23+AE20+AE18+AE17+AE16+AE15+AE14+AE13+AE11+AE10+AE9+AE8+AE7)</f>
        <v>5.7180000000000002E-2</v>
      </c>
      <c r="AF47" s="159">
        <f>+SUM(AF46+AF45+AF44+AF43+AF42+AF41+AF40+AF39+AF38+AF37+AF36+AF35+AF33+AF32+AF31+AF29+AF28+AF27+AF26+AF25+AF24+AF23+AF20+AF18+AF17+AF16+AF15+AF14+AF13+AF11+AF10+AF9+AF8+AF7)</f>
        <v>0</v>
      </c>
      <c r="AG47" s="159"/>
      <c r="AH47" s="159">
        <f>+SUM(AH46+AH45+AH44+AH43+AH42+AH41+AH40+AH39+AH38+AH37+AH36+AH35+AH33+AH32+AH31+AH29+AH28+AH27+AH26+AH25+AH24+AH23+AH20+AH18+AH17+AH16+AH15+AH14+AH13+AH11+AH10+AH9+AH8+AH7)</f>
        <v>0.13877000000000003</v>
      </c>
      <c r="AI47" s="159">
        <f>+SUM(AI46+AI45+AI44+AI43+AI42+AI41+AI40+AI39+AI38+AI37+AI36+AI35+AI33+AI32+AI31+AI29+AI28+AI27+AI26+AI25+AI24+AI23+AI20+AI18+AI17+AI16+AI15+AI14+AI13+AI11+AI10+AI9+AI8+AI7)</f>
        <v>0</v>
      </c>
      <c r="AJ47" s="159"/>
      <c r="AK47" s="159">
        <f>+SUM(AK46+AK45+AK44+AK43+AK42+AK41+AK40+AK39+AK38+AK37+AK36+AK35+AK33+AK32+AK31+AK29+AK28+AK27+AK26+AK25+AK24+AK23+AK20+AK18+AK17+AK16+AK15+AK14+AK13+AK11+AK10+AK9+AK8+AK7)</f>
        <v>6.2E-2</v>
      </c>
      <c r="AL47" s="159">
        <f>+SUM(AL46+AL45+AL44+AL43+AL42+AL41+AL40+AL39+AL38+AL37+AL36+AL35+AL33+AL32+AL31+AL29+AL28+AL27+AL26+AL25+AL24+AL23+AL20+AL18+AL17+AL16+AL15+AL14+AL13+AL11+AL10+AL9+AL8+AL7)</f>
        <v>0</v>
      </c>
      <c r="AM47" s="159"/>
      <c r="AN47" s="160">
        <f>+D47+G47+J47+M47+P47+S47+V47+Y47+AB47+AH47+AK47+AE47</f>
        <v>0.9997100000000001</v>
      </c>
      <c r="AO47" s="161"/>
    </row>
    <row r="48" spans="1:41" s="162" customFormat="1" ht="24" thickBot="1" x14ac:dyDescent="0.4">
      <c r="A48" s="163" t="s">
        <v>29</v>
      </c>
      <c r="B48" s="164"/>
      <c r="C48" s="165"/>
      <c r="D48" s="166">
        <f>COUNT(D7:D46)</f>
        <v>2</v>
      </c>
      <c r="E48" s="167">
        <f t="shared" ref="E48:AK48" si="0">COUNT(E7:E46)</f>
        <v>2</v>
      </c>
      <c r="F48" s="168"/>
      <c r="G48" s="167">
        <f t="shared" si="0"/>
        <v>8</v>
      </c>
      <c r="H48" s="167">
        <f t="shared" si="0"/>
        <v>8</v>
      </c>
      <c r="I48" s="169"/>
      <c r="J48" s="167">
        <f t="shared" si="0"/>
        <v>8</v>
      </c>
      <c r="K48" s="167">
        <f t="shared" si="0"/>
        <v>8</v>
      </c>
      <c r="L48" s="167"/>
      <c r="M48" s="167">
        <f t="shared" si="0"/>
        <v>9</v>
      </c>
      <c r="N48" s="167">
        <f t="shared" si="0"/>
        <v>9</v>
      </c>
      <c r="O48" s="167"/>
      <c r="P48" s="167">
        <f t="shared" si="0"/>
        <v>12</v>
      </c>
      <c r="Q48" s="167">
        <f t="shared" si="0"/>
        <v>12</v>
      </c>
      <c r="R48" s="167"/>
      <c r="S48" s="167">
        <f t="shared" si="0"/>
        <v>8</v>
      </c>
      <c r="T48" s="167">
        <f t="shared" si="0"/>
        <v>8</v>
      </c>
      <c r="U48" s="167"/>
      <c r="V48" s="167">
        <f t="shared" si="0"/>
        <v>5</v>
      </c>
      <c r="W48" s="167">
        <f t="shared" si="0"/>
        <v>5</v>
      </c>
      <c r="X48" s="167"/>
      <c r="Y48" s="167">
        <f t="shared" si="0"/>
        <v>11</v>
      </c>
      <c r="Z48" s="167">
        <f t="shared" si="0"/>
        <v>11</v>
      </c>
      <c r="AA48" s="167"/>
      <c r="AB48" s="167">
        <f t="shared" si="0"/>
        <v>10</v>
      </c>
      <c r="AC48" s="167">
        <f t="shared" si="0"/>
        <v>10</v>
      </c>
      <c r="AD48" s="167"/>
      <c r="AE48" s="167">
        <f t="shared" si="0"/>
        <v>6</v>
      </c>
      <c r="AF48" s="167">
        <f t="shared" si="0"/>
        <v>0</v>
      </c>
      <c r="AG48" s="167"/>
      <c r="AH48" s="167">
        <f t="shared" si="0"/>
        <v>10</v>
      </c>
      <c r="AI48" s="167">
        <f t="shared" si="0"/>
        <v>0</v>
      </c>
      <c r="AJ48" s="167"/>
      <c r="AK48" s="170">
        <f t="shared" si="0"/>
        <v>6</v>
      </c>
      <c r="AL48" s="171"/>
      <c r="AM48" s="167"/>
      <c r="AN48" s="172">
        <f>+D48+G48+J48+M48+P48+S48+V48+Y48+AB48+AE48+AH48+AK48</f>
        <v>95</v>
      </c>
    </row>
    <row r="49" spans="1:44" ht="26.25" thickBot="1" x14ac:dyDescent="0.4">
      <c r="F49" s="174"/>
      <c r="AN49" s="161">
        <f>+E47+H47+K47+N47+Q47+T47+W47+Z47+AC47+AF47+AI47+AL47</f>
        <v>0.74175999999999997</v>
      </c>
    </row>
    <row r="50" spans="1:44" ht="24" thickBot="1" x14ac:dyDescent="0.4">
      <c r="A50" s="177" t="s">
        <v>21</v>
      </c>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9"/>
    </row>
    <row r="51" spans="1:44" ht="35.25" customHeight="1" thickBot="1" x14ac:dyDescent="0.4">
      <c r="A51" s="190" t="s">
        <v>24</v>
      </c>
      <c r="B51" s="180" t="s">
        <v>169</v>
      </c>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2"/>
    </row>
    <row r="52" spans="1:44" ht="35.25" customHeight="1" thickBot="1" x14ac:dyDescent="0.4">
      <c r="A52" s="190" t="s">
        <v>25</v>
      </c>
      <c r="B52" s="183"/>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5"/>
    </row>
    <row r="53" spans="1:44" ht="35.25" customHeight="1" thickBot="1" x14ac:dyDescent="0.4">
      <c r="A53" s="190" t="s">
        <v>26</v>
      </c>
      <c r="B53" s="183"/>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5"/>
    </row>
    <row r="54" spans="1:44" ht="35.25" customHeight="1" thickBot="1" x14ac:dyDescent="0.4">
      <c r="A54" s="190" t="s">
        <v>27</v>
      </c>
      <c r="B54" s="183"/>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5"/>
    </row>
    <row r="55" spans="1:44" ht="35.25" customHeight="1" thickBot="1" x14ac:dyDescent="0.4">
      <c r="A55" s="191" t="s">
        <v>28</v>
      </c>
      <c r="B55" s="186"/>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87"/>
      <c r="AL55" s="187"/>
      <c r="AM55" s="187"/>
      <c r="AN55" s="188"/>
    </row>
    <row r="60" spans="1:44" x14ac:dyDescent="0.35">
      <c r="AH60" s="189"/>
      <c r="AI60" s="189"/>
      <c r="AJ60" s="189"/>
      <c r="AK60" s="189"/>
      <c r="AL60" s="189"/>
      <c r="AM60" s="189"/>
      <c r="AN60" s="189"/>
      <c r="AO60" s="189"/>
      <c r="AP60" s="189"/>
      <c r="AQ60" s="189"/>
      <c r="AR60" s="189"/>
    </row>
    <row r="61" spans="1:44" x14ac:dyDescent="0.35">
      <c r="AH61" s="189"/>
      <c r="AI61" s="189"/>
      <c r="AJ61" s="189"/>
      <c r="AK61" s="189"/>
      <c r="AL61" s="189"/>
      <c r="AM61" s="189"/>
      <c r="AN61" s="189"/>
      <c r="AO61" s="189"/>
      <c r="AP61" s="189"/>
      <c r="AQ61" s="189"/>
      <c r="AR61" s="189"/>
    </row>
    <row r="62" spans="1:44" x14ac:dyDescent="0.35">
      <c r="AH62" s="189"/>
      <c r="AI62" s="189"/>
      <c r="AJ62" s="189"/>
      <c r="AK62" s="189"/>
      <c r="AL62" s="189"/>
      <c r="AM62" s="189"/>
      <c r="AN62" s="189"/>
      <c r="AO62" s="189"/>
      <c r="AP62" s="189"/>
      <c r="AQ62" s="189"/>
      <c r="AR62" s="189"/>
    </row>
    <row r="63" spans="1:44" x14ac:dyDescent="0.35">
      <c r="AH63" s="189"/>
      <c r="AI63" s="189"/>
      <c r="AJ63" s="189"/>
      <c r="AK63" s="189"/>
      <c r="AL63" s="189"/>
      <c r="AM63" s="189"/>
      <c r="AN63" s="189"/>
      <c r="AO63" s="189"/>
      <c r="AP63" s="189"/>
      <c r="AQ63" s="189"/>
      <c r="AR63" s="189"/>
    </row>
    <row r="64" spans="1:44" x14ac:dyDescent="0.35">
      <c r="AH64" s="189"/>
      <c r="AI64" s="189"/>
      <c r="AJ64" s="189"/>
      <c r="AK64" s="189"/>
      <c r="AL64" s="189"/>
      <c r="AM64" s="189"/>
      <c r="AN64" s="189"/>
      <c r="AO64" s="189"/>
      <c r="AP64" s="189"/>
      <c r="AQ64" s="189"/>
      <c r="AR64" s="189"/>
    </row>
    <row r="65" spans="5:44" x14ac:dyDescent="0.35">
      <c r="AH65" s="189"/>
      <c r="AI65" s="189"/>
      <c r="AJ65" s="189"/>
      <c r="AK65" s="189"/>
      <c r="AL65" s="189"/>
      <c r="AM65" s="189"/>
      <c r="AN65" s="189"/>
      <c r="AO65" s="189"/>
      <c r="AP65" s="189"/>
      <c r="AQ65" s="189"/>
      <c r="AR65" s="189"/>
    </row>
    <row r="66" spans="5:44" x14ac:dyDescent="0.35">
      <c r="AH66" s="189"/>
      <c r="AI66" s="189"/>
      <c r="AJ66" s="189"/>
      <c r="AK66" s="189"/>
      <c r="AL66" s="189"/>
      <c r="AM66" s="189"/>
      <c r="AN66" s="189"/>
      <c r="AO66" s="189"/>
      <c r="AP66" s="189"/>
      <c r="AQ66" s="189"/>
      <c r="AR66" s="189"/>
    </row>
    <row r="67" spans="5:44" x14ac:dyDescent="0.35">
      <c r="AH67" s="189"/>
      <c r="AI67" s="189"/>
      <c r="AJ67" s="189"/>
      <c r="AK67" s="189"/>
      <c r="AL67" s="189"/>
      <c r="AM67" s="189"/>
      <c r="AN67" s="189"/>
      <c r="AO67" s="189"/>
      <c r="AP67" s="189"/>
      <c r="AQ67" s="189"/>
      <c r="AR67" s="189"/>
    </row>
    <row r="68" spans="5:44" x14ac:dyDescent="0.35">
      <c r="E68" s="21">
        <f>D48+G48+J48</f>
        <v>18</v>
      </c>
      <c r="AH68" s="189"/>
      <c r="AI68" s="189"/>
      <c r="AJ68" s="189"/>
      <c r="AK68" s="189"/>
      <c r="AL68" s="189"/>
      <c r="AM68" s="189"/>
      <c r="AN68" s="189"/>
      <c r="AO68" s="189"/>
      <c r="AP68" s="189"/>
      <c r="AQ68" s="189"/>
      <c r="AR68" s="189"/>
    </row>
    <row r="69" spans="5:44" x14ac:dyDescent="0.35">
      <c r="AH69" s="189"/>
      <c r="AI69" s="189"/>
      <c r="AJ69" s="189"/>
      <c r="AK69" s="189"/>
      <c r="AL69" s="189"/>
      <c r="AM69" s="189"/>
      <c r="AN69" s="189"/>
      <c r="AO69" s="189"/>
      <c r="AP69" s="189"/>
      <c r="AQ69" s="189"/>
      <c r="AR69" s="189"/>
    </row>
    <row r="70" spans="5:44" x14ac:dyDescent="0.35">
      <c r="AH70" s="189"/>
      <c r="AI70" s="189"/>
      <c r="AJ70" s="189"/>
      <c r="AK70" s="189"/>
      <c r="AL70" s="189"/>
      <c r="AM70" s="189"/>
      <c r="AN70" s="189"/>
      <c r="AO70" s="189"/>
      <c r="AP70" s="189"/>
      <c r="AQ70" s="189"/>
      <c r="AR70" s="189"/>
    </row>
    <row r="71" spans="5:44" x14ac:dyDescent="0.35">
      <c r="AH71" s="189"/>
      <c r="AI71" s="189"/>
      <c r="AJ71" s="189"/>
      <c r="AK71" s="189"/>
      <c r="AL71" s="189"/>
      <c r="AM71" s="189"/>
      <c r="AN71" s="189"/>
      <c r="AO71" s="189"/>
      <c r="AP71" s="189"/>
      <c r="AQ71" s="189"/>
      <c r="AR71" s="189"/>
    </row>
    <row r="72" spans="5:44" x14ac:dyDescent="0.35">
      <c r="AH72" s="189"/>
      <c r="AI72" s="189"/>
      <c r="AJ72" s="189"/>
      <c r="AK72" s="189"/>
      <c r="AL72" s="189"/>
      <c r="AM72" s="189"/>
      <c r="AN72" s="189"/>
      <c r="AO72" s="189"/>
      <c r="AP72" s="189"/>
      <c r="AQ72" s="189"/>
      <c r="AR72" s="189"/>
    </row>
    <row r="73" spans="5:44" x14ac:dyDescent="0.35">
      <c r="AH73" s="189"/>
      <c r="AI73" s="189"/>
      <c r="AJ73" s="189"/>
      <c r="AK73" s="189"/>
      <c r="AL73" s="189"/>
      <c r="AM73" s="189"/>
      <c r="AN73" s="189"/>
      <c r="AO73" s="189"/>
      <c r="AP73" s="189"/>
      <c r="AQ73" s="189"/>
      <c r="AR73" s="189"/>
    </row>
    <row r="74" spans="5:44" x14ac:dyDescent="0.35">
      <c r="AH74" s="189"/>
      <c r="AI74" s="189"/>
      <c r="AJ74" s="189"/>
      <c r="AK74" s="189"/>
      <c r="AL74" s="189"/>
      <c r="AM74" s="189"/>
      <c r="AN74" s="189"/>
      <c r="AO74" s="189"/>
      <c r="AP74" s="189"/>
      <c r="AQ74" s="189"/>
      <c r="AR74" s="189"/>
    </row>
    <row r="75" spans="5:44" x14ac:dyDescent="0.35">
      <c r="AH75" s="189"/>
      <c r="AI75" s="189"/>
      <c r="AJ75" s="189"/>
      <c r="AK75" s="189"/>
      <c r="AL75" s="189"/>
      <c r="AM75" s="189"/>
      <c r="AN75" s="189"/>
      <c r="AO75" s="189"/>
      <c r="AP75" s="189"/>
      <c r="AQ75" s="189"/>
      <c r="AR75" s="189"/>
    </row>
    <row r="76" spans="5:44" x14ac:dyDescent="0.35">
      <c r="AH76" s="189"/>
      <c r="AI76" s="189"/>
      <c r="AJ76" s="189"/>
      <c r="AK76" s="189"/>
      <c r="AL76" s="189"/>
      <c r="AM76" s="189"/>
      <c r="AN76" s="189"/>
      <c r="AO76" s="189"/>
      <c r="AP76" s="189"/>
      <c r="AQ76" s="189"/>
      <c r="AR76" s="189"/>
    </row>
    <row r="77" spans="5:44" x14ac:dyDescent="0.35">
      <c r="AH77" s="189"/>
      <c r="AI77" s="189"/>
      <c r="AJ77" s="189"/>
      <c r="AK77" s="189"/>
      <c r="AL77" s="189"/>
      <c r="AM77" s="189"/>
      <c r="AN77" s="189"/>
      <c r="AO77" s="189"/>
      <c r="AP77" s="189"/>
      <c r="AQ77" s="189"/>
      <c r="AR77" s="189"/>
    </row>
    <row r="78" spans="5:44" x14ac:dyDescent="0.35">
      <c r="AH78" s="189"/>
      <c r="AI78" s="189"/>
      <c r="AJ78" s="189"/>
      <c r="AK78" s="189"/>
      <c r="AL78" s="189"/>
      <c r="AM78" s="189"/>
      <c r="AN78" s="189"/>
      <c r="AO78" s="189"/>
      <c r="AP78" s="189"/>
      <c r="AQ78" s="189"/>
      <c r="AR78" s="189"/>
    </row>
    <row r="79" spans="5:44" x14ac:dyDescent="0.35">
      <c r="AH79" s="189"/>
      <c r="AI79" s="189"/>
      <c r="AJ79" s="189"/>
      <c r="AK79" s="189"/>
      <c r="AL79" s="189"/>
      <c r="AM79" s="189"/>
      <c r="AN79" s="189"/>
      <c r="AO79" s="189"/>
      <c r="AP79" s="189"/>
      <c r="AQ79" s="189"/>
      <c r="AR79" s="189"/>
    </row>
    <row r="80" spans="5:44" x14ac:dyDescent="0.35">
      <c r="AH80" s="189"/>
      <c r="AI80" s="189"/>
      <c r="AJ80" s="189"/>
      <c r="AK80" s="189"/>
      <c r="AL80" s="189"/>
      <c r="AM80" s="189"/>
      <c r="AN80" s="189"/>
      <c r="AO80" s="189"/>
      <c r="AP80" s="189"/>
      <c r="AQ80" s="189"/>
      <c r="AR80" s="189"/>
    </row>
    <row r="81" spans="34:44" x14ac:dyDescent="0.35">
      <c r="AH81" s="189"/>
      <c r="AI81" s="189"/>
      <c r="AJ81" s="189"/>
      <c r="AK81" s="189"/>
      <c r="AL81" s="189"/>
      <c r="AM81" s="189"/>
      <c r="AN81" s="189"/>
      <c r="AO81" s="189"/>
      <c r="AP81" s="189"/>
      <c r="AQ81" s="189"/>
      <c r="AR81" s="189"/>
    </row>
  </sheetData>
  <autoFilter ref="D5:AK48" xr:uid="{00000000-0009-0000-0000-000000000000}"/>
  <mergeCells count="69">
    <mergeCell ref="Y4:AA4"/>
    <mergeCell ref="AB4:AD4"/>
    <mergeCell ref="B51:AN55"/>
    <mergeCell ref="A48:B48"/>
    <mergeCell ref="A47:B47"/>
    <mergeCell ref="C35:C46"/>
    <mergeCell ref="AN35:AN46"/>
    <mergeCell ref="AK4:AM4"/>
    <mergeCell ref="C7:C11"/>
    <mergeCell ref="AN7:AN11"/>
    <mergeCell ref="AN13:AN18"/>
    <mergeCell ref="A50:AN50"/>
    <mergeCell ref="C13:C18"/>
    <mergeCell ref="C20:C29"/>
    <mergeCell ref="AN20:AN29"/>
    <mergeCell ref="AE4:AG4"/>
    <mergeCell ref="AH4:AJ4"/>
    <mergeCell ref="C31:C33"/>
    <mergeCell ref="AN31:AN33"/>
    <mergeCell ref="A1:AN2"/>
    <mergeCell ref="A3:A5"/>
    <mergeCell ref="B3:B5"/>
    <mergeCell ref="C3:C5"/>
    <mergeCell ref="D3:AN3"/>
    <mergeCell ref="D4:F4"/>
    <mergeCell ref="G4:I4"/>
    <mergeCell ref="J4:L4"/>
    <mergeCell ref="M4:O4"/>
    <mergeCell ref="P4:R4"/>
    <mergeCell ref="S4:U4"/>
    <mergeCell ref="V4:X4"/>
    <mergeCell ref="F20:F22"/>
    <mergeCell ref="A20:A22"/>
    <mergeCell ref="B20:B22"/>
    <mergeCell ref="D20:D22"/>
    <mergeCell ref="E20:E22"/>
    <mergeCell ref="G20:G22"/>
    <mergeCell ref="I20:I22"/>
    <mergeCell ref="H20:H22"/>
    <mergeCell ref="J20:J22"/>
    <mergeCell ref="K20:K22"/>
    <mergeCell ref="L20:L22"/>
    <mergeCell ref="AC20:AC22"/>
    <mergeCell ref="AD20:AD22"/>
    <mergeCell ref="AF20:AF22"/>
    <mergeCell ref="AG20:AG22"/>
    <mergeCell ref="AI20:AI22"/>
    <mergeCell ref="AE20:AE22"/>
    <mergeCell ref="AJ20:AJ22"/>
    <mergeCell ref="AL20:AL22"/>
    <mergeCell ref="AM20:AM22"/>
    <mergeCell ref="AK20:AK22"/>
    <mergeCell ref="AH20:AH22"/>
    <mergeCell ref="M20:M22"/>
    <mergeCell ref="AB20:AB22"/>
    <mergeCell ref="Y20:Y22"/>
    <mergeCell ref="V20:V22"/>
    <mergeCell ref="S20:S22"/>
    <mergeCell ref="P20:P22"/>
    <mergeCell ref="U20:U22"/>
    <mergeCell ref="W20:W22"/>
    <mergeCell ref="X20:X22"/>
    <mergeCell ref="Z20:Z22"/>
    <mergeCell ref="AA20:AA22"/>
    <mergeCell ref="N20:N22"/>
    <mergeCell ref="O20:O22"/>
    <mergeCell ref="Q20:Q22"/>
    <mergeCell ref="R20:R22"/>
    <mergeCell ref="T20:T22"/>
  </mergeCells>
  <dataValidations xWindow="591" yWindow="459" count="1">
    <dataValidation type="textLength" allowBlank="1" showInputMessage="1" showErrorMessage="1" errorTitle="Entrada no válida" error="Escriba un texto " promptTitle="Cualquier contenido" prompt=" Escriba de forma clara y breve las actividades a desarrollar en la vigencia. Ej. Instalar dispositivos ahorradores de agua en los baños de la entidad." sqref="A13:A18 A7:A11 A31:A33 A35:A46 A20 A23:A29" xr:uid="{00000000-0002-0000-0000-000000000000}">
      <formula1>0</formula1>
      <formula2>4000</formula2>
    </dataValidation>
  </dataValidations>
  <pageMargins left="0.7" right="0.7" top="0.75" bottom="0.75" header="0.3" footer="0.3"/>
  <pageSetup scale="24" orientation="portrait" r:id="rId1"/>
  <rowBreaks count="2" manualBreakCount="2">
    <brk id="18" max="39" man="1"/>
    <brk id="56" max="18" man="1"/>
  </rowBreaks>
  <colBreaks count="4" manualBreakCount="4">
    <brk id="12" max="49" man="1"/>
    <brk id="21" max="49" man="1"/>
    <brk id="30" max="49" man="1"/>
    <brk id="40" max="5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 PIGA 2022</vt:lpstr>
      <vt:lpstr>'Plan PIGA 2022'!Área_de_impresión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seguimiento_paa_piga_3er_trimestre_2022</dc:title>
  <dc:creator>PIGA</dc:creator>
  <cp:lastModifiedBy>Martin Julian Pedraza Galindo</cp:lastModifiedBy>
  <cp:revision/>
  <dcterms:created xsi:type="dcterms:W3CDTF">2020-12-02T13:47:44Z</dcterms:created>
  <dcterms:modified xsi:type="dcterms:W3CDTF">2022-12-01T22:51:52Z</dcterms:modified>
</cp:coreProperties>
</file>